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ykłady\5 semestr\media\"/>
    </mc:Choice>
  </mc:AlternateContent>
  <xr:revisionPtr revIDLastSave="0" documentId="13_ncr:1_{BC18AE10-5395-4E5A-A89D-D6CEDFF3FCF3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Rabka Zbrój-Nowy Sącz h,x i LOS" sheetId="1" r:id="rId1"/>
    <sheet name="dyfrakcja Rąbek-Sącz v2" sheetId="7" r:id="rId2"/>
    <sheet name="dyfrakcja Rąbek Zbrój-Nowy Sącz" sheetId="2" r:id="rId3"/>
    <sheet name="Nowa Dęba - Biłgoraj h,x i LOS" sheetId="3" r:id="rId4"/>
    <sheet name="dyfrakcja Nowa Dęba-Biłgoraj" sheetId="4" r:id="rId5"/>
    <sheet name="Kasina Wielka-Kluszkowice hxLOS" sheetId="5" r:id="rId6"/>
    <sheet name="dyfrakcja Kasina Wielka-Kluszk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7" l="1"/>
  <c r="O25" i="7" s="1"/>
  <c r="M25" i="7"/>
  <c r="L25" i="7"/>
  <c r="N24" i="7"/>
  <c r="O24" i="7" s="1"/>
  <c r="M24" i="7"/>
  <c r="L24" i="7"/>
  <c r="N23" i="7"/>
  <c r="O23" i="7" s="1"/>
  <c r="M23" i="7"/>
  <c r="L23" i="7"/>
  <c r="N22" i="7"/>
  <c r="O22" i="7" s="1"/>
  <c r="M22" i="7"/>
  <c r="L22" i="7"/>
  <c r="N21" i="7"/>
  <c r="O21" i="7" s="1"/>
  <c r="M21" i="7"/>
  <c r="L21" i="7"/>
  <c r="N20" i="7"/>
  <c r="O20" i="7" s="1"/>
  <c r="M20" i="7"/>
  <c r="L20" i="7"/>
  <c r="N17" i="7"/>
  <c r="O17" i="7" s="1"/>
  <c r="L17" i="7"/>
  <c r="N16" i="7"/>
  <c r="O16" i="7" s="1"/>
  <c r="L16" i="7"/>
  <c r="N15" i="7"/>
  <c r="O15" i="7" s="1"/>
  <c r="L15" i="7"/>
  <c r="O14" i="7"/>
  <c r="N14" i="7"/>
  <c r="L14" i="7"/>
  <c r="D20" i="7"/>
  <c r="D19" i="7"/>
  <c r="D18" i="7"/>
  <c r="D17" i="7"/>
  <c r="H29" i="7"/>
  <c r="F29" i="7"/>
  <c r="D29" i="7"/>
  <c r="B29" i="7"/>
  <c r="N11" i="7"/>
  <c r="O11" i="7" s="1"/>
  <c r="M11" i="7"/>
  <c r="L11" i="7"/>
  <c r="M10" i="7"/>
  <c r="L10" i="7"/>
  <c r="N9" i="7"/>
  <c r="O9" i="7" s="1"/>
  <c r="M9" i="7"/>
  <c r="L9" i="7"/>
  <c r="M8" i="7"/>
  <c r="L8" i="7"/>
  <c r="N7" i="7"/>
  <c r="O7" i="7" s="1"/>
  <c r="M7" i="7"/>
  <c r="L7" i="7"/>
  <c r="M6" i="7"/>
  <c r="L6" i="7"/>
  <c r="N5" i="7"/>
  <c r="O5" i="7" s="1"/>
  <c r="M5" i="7"/>
  <c r="L5" i="7"/>
  <c r="M11" i="2"/>
  <c r="M10" i="2"/>
  <c r="N10" i="2" s="1"/>
  <c r="O10" i="2" s="1"/>
  <c r="M9" i="2"/>
  <c r="M8" i="2"/>
  <c r="N8" i="2" s="1"/>
  <c r="O8" i="2" s="1"/>
  <c r="M7" i="2"/>
  <c r="M6" i="2"/>
  <c r="M5" i="2"/>
  <c r="N5" i="2"/>
  <c r="F606" i="3"/>
  <c r="G5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2" i="3"/>
  <c r="P132" i="6"/>
  <c r="P99" i="6"/>
  <c r="P67" i="6"/>
  <c r="P128" i="6"/>
  <c r="P129" i="6"/>
  <c r="P124" i="6"/>
  <c r="P120" i="6"/>
  <c r="P112" i="6"/>
  <c r="P113" i="6"/>
  <c r="Q113" i="6" s="1"/>
  <c r="N129" i="6"/>
  <c r="N128" i="6"/>
  <c r="N127" i="6"/>
  <c r="N124" i="6"/>
  <c r="N123" i="6"/>
  <c r="N122" i="6"/>
  <c r="N121" i="6"/>
  <c r="N120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P95" i="6"/>
  <c r="Q95" i="6" s="1"/>
  <c r="P96" i="6"/>
  <c r="Q96" i="6" s="1"/>
  <c r="P73" i="6"/>
  <c r="P74" i="6"/>
  <c r="Q74" i="6" s="1"/>
  <c r="P81" i="6"/>
  <c r="P82" i="6"/>
  <c r="N96" i="6"/>
  <c r="N95" i="6"/>
  <c r="N94" i="6"/>
  <c r="N91" i="6"/>
  <c r="N90" i="6"/>
  <c r="N89" i="6"/>
  <c r="N88" i="6"/>
  <c r="N87" i="6"/>
  <c r="N84" i="6"/>
  <c r="N83" i="6"/>
  <c r="Q82" i="6"/>
  <c r="N82" i="6"/>
  <c r="N81" i="6"/>
  <c r="N80" i="6"/>
  <c r="N79" i="6"/>
  <c r="N78" i="6"/>
  <c r="N77" i="6"/>
  <c r="N76" i="6"/>
  <c r="N75" i="6"/>
  <c r="N74" i="6"/>
  <c r="N73" i="6"/>
  <c r="N72" i="6"/>
  <c r="N71" i="6"/>
  <c r="P63" i="6"/>
  <c r="Q63" i="6" s="1"/>
  <c r="P55" i="6"/>
  <c r="Q55" i="6" s="1"/>
  <c r="P41" i="6"/>
  <c r="Q41" i="6" s="1"/>
  <c r="P48" i="6"/>
  <c r="P49" i="6"/>
  <c r="Q49" i="6" s="1"/>
  <c r="N64" i="6"/>
  <c r="N63" i="6"/>
  <c r="N62" i="6"/>
  <c r="N59" i="6"/>
  <c r="N58" i="6"/>
  <c r="N57" i="6"/>
  <c r="N56" i="6"/>
  <c r="N55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2" i="6"/>
  <c r="N31" i="6"/>
  <c r="N30" i="6"/>
  <c r="G15" i="6"/>
  <c r="G14" i="6"/>
  <c r="G13" i="6"/>
  <c r="P27" i="6"/>
  <c r="Q27" i="6" s="1"/>
  <c r="N27" i="6"/>
  <c r="N26" i="6"/>
  <c r="N25" i="6"/>
  <c r="N24" i="6"/>
  <c r="N23" i="6"/>
  <c r="G10" i="6"/>
  <c r="G9" i="6"/>
  <c r="G8" i="6"/>
  <c r="G7" i="6"/>
  <c r="G6" i="6"/>
  <c r="P10" i="6"/>
  <c r="Q10" i="6" s="1"/>
  <c r="P11" i="6"/>
  <c r="Q11" i="6" s="1"/>
  <c r="H45" i="5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P20" i="6" s="1"/>
  <c r="Q20" i="6" s="1"/>
  <c r="N7" i="6"/>
  <c r="H22" i="6"/>
  <c r="P127" i="6" s="1"/>
  <c r="F22" i="6"/>
  <c r="P94" i="6" s="1"/>
  <c r="Q94" i="6" s="1"/>
  <c r="D22" i="6"/>
  <c r="P64" i="6" s="1"/>
  <c r="B22" i="6"/>
  <c r="P8" i="6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2" i="5"/>
  <c r="F8" i="5"/>
  <c r="F9" i="5"/>
  <c r="F10" i="5" s="1"/>
  <c r="F11" i="5" s="1"/>
  <c r="F12" i="5" s="1"/>
  <c r="F13" i="5" s="1"/>
  <c r="F14" i="5" s="1"/>
  <c r="F15" i="5" s="1"/>
  <c r="F16" i="5" s="1"/>
  <c r="F17" i="5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4" i="5"/>
  <c r="F5" i="5"/>
  <c r="F6" i="5" s="1"/>
  <c r="F7" i="5" s="1"/>
  <c r="F3" i="5"/>
  <c r="U91" i="2"/>
  <c r="U59" i="2"/>
  <c r="U29" i="2"/>
  <c r="N75" i="4"/>
  <c r="N76" i="4"/>
  <c r="N74" i="4"/>
  <c r="N67" i="4"/>
  <c r="O67" i="4" s="1"/>
  <c r="N68" i="4"/>
  <c r="N69" i="4"/>
  <c r="O69" i="4" s="1"/>
  <c r="N70" i="4"/>
  <c r="N71" i="4"/>
  <c r="N66" i="4"/>
  <c r="L76" i="4"/>
  <c r="O76" i="4" s="1"/>
  <c r="L75" i="4"/>
  <c r="L74" i="4"/>
  <c r="O74" i="4" s="1"/>
  <c r="L71" i="4"/>
  <c r="O71" i="4" s="1"/>
  <c r="L70" i="4"/>
  <c r="L69" i="4"/>
  <c r="L68" i="4"/>
  <c r="L67" i="4"/>
  <c r="L66" i="4"/>
  <c r="N55" i="4"/>
  <c r="N56" i="4"/>
  <c r="N54" i="4"/>
  <c r="N47" i="4"/>
  <c r="N48" i="4"/>
  <c r="N49" i="4"/>
  <c r="O49" i="4" s="1"/>
  <c r="N50" i="4"/>
  <c r="O50" i="4" s="1"/>
  <c r="N51" i="4"/>
  <c r="N46" i="4"/>
  <c r="L56" i="4"/>
  <c r="O56" i="4" s="1"/>
  <c r="L55" i="4"/>
  <c r="O54" i="4"/>
  <c r="L54" i="4"/>
  <c r="L51" i="4"/>
  <c r="L50" i="4"/>
  <c r="L49" i="4"/>
  <c r="L48" i="4"/>
  <c r="L47" i="4"/>
  <c r="L46" i="4"/>
  <c r="N35" i="4"/>
  <c r="N36" i="4"/>
  <c r="N34" i="4"/>
  <c r="O34" i="4" s="1"/>
  <c r="N31" i="4"/>
  <c r="N27" i="4"/>
  <c r="N28" i="4"/>
  <c r="N29" i="4"/>
  <c r="N30" i="4"/>
  <c r="N26" i="4"/>
  <c r="O26" i="4" s="1"/>
  <c r="O36" i="4"/>
  <c r="L36" i="4"/>
  <c r="L35" i="4"/>
  <c r="L34" i="4"/>
  <c r="L31" i="4"/>
  <c r="L30" i="4"/>
  <c r="L29" i="4"/>
  <c r="O29" i="4" s="1"/>
  <c r="L28" i="4"/>
  <c r="O28" i="4" s="1"/>
  <c r="L27" i="4"/>
  <c r="L26" i="4"/>
  <c r="G6" i="4"/>
  <c r="O16" i="4"/>
  <c r="N15" i="4"/>
  <c r="O15" i="4"/>
  <c r="L17" i="4"/>
  <c r="N17" i="4" s="1"/>
  <c r="O17" i="4" s="1"/>
  <c r="L16" i="4"/>
  <c r="N16" i="4" s="1"/>
  <c r="L15" i="4"/>
  <c r="G7" i="4"/>
  <c r="L8" i="4"/>
  <c r="L9" i="4"/>
  <c r="N9" i="4" s="1"/>
  <c r="O9" i="4" s="1"/>
  <c r="L10" i="4"/>
  <c r="N10" i="4" s="1"/>
  <c r="O10" i="4" s="1"/>
  <c r="L11" i="4"/>
  <c r="N11" i="4" s="1"/>
  <c r="O11" i="4" s="1"/>
  <c r="L12" i="4"/>
  <c r="N12" i="4" s="1"/>
  <c r="L7" i="4"/>
  <c r="H26" i="4"/>
  <c r="F26" i="4"/>
  <c r="D26" i="4"/>
  <c r="B26" i="4"/>
  <c r="E687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L46" i="2"/>
  <c r="N27" i="2"/>
  <c r="N28" i="2"/>
  <c r="N29" i="2"/>
  <c r="N30" i="2"/>
  <c r="U5" i="2"/>
  <c r="N25" i="2"/>
  <c r="N26" i="2"/>
  <c r="O26" i="2" s="1"/>
  <c r="L30" i="2"/>
  <c r="L29" i="2"/>
  <c r="L28" i="2"/>
  <c r="L27" i="2"/>
  <c r="L26" i="2"/>
  <c r="L25" i="2"/>
  <c r="N6" i="2"/>
  <c r="O6" i="2" s="1"/>
  <c r="N7" i="2"/>
  <c r="O7" i="2" s="1"/>
  <c r="N9" i="2"/>
  <c r="O9" i="2" s="1"/>
  <c r="N11" i="2"/>
  <c r="O11" i="2" s="1"/>
  <c r="L6" i="2"/>
  <c r="L7" i="2"/>
  <c r="L8" i="2"/>
  <c r="L9" i="2"/>
  <c r="L10" i="2"/>
  <c r="L11" i="2"/>
  <c r="L5" i="2"/>
  <c r="U87" i="2"/>
  <c r="V87" i="2" s="1"/>
  <c r="U88" i="2"/>
  <c r="U86" i="2"/>
  <c r="U78" i="2"/>
  <c r="U79" i="2"/>
  <c r="U80" i="2"/>
  <c r="U81" i="2"/>
  <c r="U82" i="2"/>
  <c r="U77" i="2"/>
  <c r="V8" i="2"/>
  <c r="V70" i="2"/>
  <c r="U68" i="2"/>
  <c r="V68" i="2" s="1"/>
  <c r="U69" i="2"/>
  <c r="U70" i="2"/>
  <c r="U71" i="2"/>
  <c r="V71" i="2" s="1"/>
  <c r="U72" i="2"/>
  <c r="U73" i="2"/>
  <c r="U67" i="2"/>
  <c r="S88" i="2"/>
  <c r="S87" i="2"/>
  <c r="S86" i="2"/>
  <c r="T82" i="2"/>
  <c r="V82" i="2" s="1"/>
  <c r="S82" i="2"/>
  <c r="T81" i="2"/>
  <c r="V81" i="2" s="1"/>
  <c r="S81" i="2"/>
  <c r="T80" i="2"/>
  <c r="S80" i="2"/>
  <c r="T79" i="2"/>
  <c r="S79" i="2"/>
  <c r="T78" i="2"/>
  <c r="S78" i="2"/>
  <c r="T77" i="2"/>
  <c r="V77" i="2" s="1"/>
  <c r="S77" i="2"/>
  <c r="S73" i="2"/>
  <c r="V73" i="2" s="1"/>
  <c r="S72" i="2"/>
  <c r="V72" i="2" s="1"/>
  <c r="S71" i="2"/>
  <c r="S70" i="2"/>
  <c r="S69" i="2"/>
  <c r="S68" i="2"/>
  <c r="S67" i="2"/>
  <c r="U55" i="2"/>
  <c r="V55" i="2" s="1"/>
  <c r="U56" i="2"/>
  <c r="V56" i="2" s="1"/>
  <c r="U54" i="2"/>
  <c r="U46" i="2"/>
  <c r="U47" i="2"/>
  <c r="U48" i="2"/>
  <c r="U49" i="2"/>
  <c r="U50" i="2"/>
  <c r="U45" i="2"/>
  <c r="U36" i="2"/>
  <c r="U37" i="2"/>
  <c r="U38" i="2"/>
  <c r="U39" i="2"/>
  <c r="U40" i="2"/>
  <c r="U41" i="2"/>
  <c r="U35" i="2"/>
  <c r="S56" i="2"/>
  <c r="S55" i="2"/>
  <c r="S54" i="2"/>
  <c r="T50" i="2"/>
  <c r="S50" i="2"/>
  <c r="T49" i="2"/>
  <c r="S49" i="2"/>
  <c r="V49" i="2" s="1"/>
  <c r="T48" i="2"/>
  <c r="V48" i="2" s="1"/>
  <c r="S48" i="2"/>
  <c r="T47" i="2"/>
  <c r="S47" i="2"/>
  <c r="V47" i="2" s="1"/>
  <c r="T46" i="2"/>
  <c r="V46" i="2" s="1"/>
  <c r="S46" i="2"/>
  <c r="T45" i="2"/>
  <c r="S45" i="2"/>
  <c r="V45" i="2" s="1"/>
  <c r="S41" i="2"/>
  <c r="V41" i="2" s="1"/>
  <c r="S40" i="2"/>
  <c r="S39" i="2"/>
  <c r="S38" i="2"/>
  <c r="S37" i="2"/>
  <c r="V37" i="2" s="1"/>
  <c r="S36" i="2"/>
  <c r="S35" i="2"/>
  <c r="V25" i="2"/>
  <c r="V26" i="2"/>
  <c r="V24" i="2"/>
  <c r="V16" i="2"/>
  <c r="V15" i="2"/>
  <c r="U25" i="2"/>
  <c r="U26" i="2"/>
  <c r="U24" i="2"/>
  <c r="U15" i="2"/>
  <c r="S26" i="2"/>
  <c r="S25" i="2"/>
  <c r="S24" i="2"/>
  <c r="L36" i="2"/>
  <c r="L35" i="2"/>
  <c r="U16" i="2"/>
  <c r="U17" i="2"/>
  <c r="U18" i="2"/>
  <c r="U19" i="2"/>
  <c r="U20" i="2"/>
  <c r="S20" i="2"/>
  <c r="S19" i="2"/>
  <c r="S18" i="2"/>
  <c r="S17" i="2"/>
  <c r="S16" i="2"/>
  <c r="S15" i="2"/>
  <c r="T20" i="2"/>
  <c r="T19" i="2"/>
  <c r="T18" i="2"/>
  <c r="V18" i="2" s="1"/>
  <c r="T17" i="2"/>
  <c r="T16" i="2"/>
  <c r="T15" i="2"/>
  <c r="S6" i="2"/>
  <c r="S7" i="2"/>
  <c r="S8" i="2"/>
  <c r="U8" i="2" s="1"/>
  <c r="S9" i="2"/>
  <c r="S10" i="2"/>
  <c r="S11" i="2"/>
  <c r="S5" i="2"/>
  <c r="H29" i="2"/>
  <c r="F29" i="2"/>
  <c r="D29" i="2"/>
  <c r="L48" i="2"/>
  <c r="M48" i="2" s="1"/>
  <c r="L34" i="2"/>
  <c r="M30" i="2"/>
  <c r="O30" i="2" s="1"/>
  <c r="M29" i="2"/>
  <c r="O29" i="2" s="1"/>
  <c r="B29" i="2"/>
  <c r="M28" i="2"/>
  <c r="M27" i="2"/>
  <c r="M26" i="2"/>
  <c r="M25" i="2"/>
  <c r="L19" i="2"/>
  <c r="L18" i="2"/>
  <c r="L17" i="2"/>
  <c r="L16" i="2"/>
  <c r="L15" i="2"/>
  <c r="L14" i="2"/>
  <c r="N6" i="7" l="1"/>
  <c r="O6" i="7" s="1"/>
  <c r="N8" i="7"/>
  <c r="O8" i="7" s="1"/>
  <c r="N10" i="7"/>
  <c r="O10" i="7" s="1"/>
  <c r="O46" i="4"/>
  <c r="P18" i="6"/>
  <c r="Q18" i="6" s="1"/>
  <c r="P9" i="6"/>
  <c r="Q9" i="6" s="1"/>
  <c r="P47" i="6"/>
  <c r="Q47" i="6" s="1"/>
  <c r="P59" i="6"/>
  <c r="Q59" i="6" s="1"/>
  <c r="Q72" i="6"/>
  <c r="P80" i="6"/>
  <c r="Q80" i="6" s="1"/>
  <c r="P87" i="6"/>
  <c r="P111" i="6"/>
  <c r="Q111" i="6" s="1"/>
  <c r="P123" i="6"/>
  <c r="Q123" i="6" s="1"/>
  <c r="P17" i="6"/>
  <c r="Q17" i="6" s="1"/>
  <c r="P34" i="6" s="1"/>
  <c r="P35" i="6" s="1"/>
  <c r="Q46" i="6"/>
  <c r="Q64" i="6"/>
  <c r="P46" i="6"/>
  <c r="P58" i="6"/>
  <c r="Q73" i="6"/>
  <c r="P79" i="6"/>
  <c r="P91" i="6"/>
  <c r="Q91" i="6" s="1"/>
  <c r="Q112" i="6"/>
  <c r="P105" i="6"/>
  <c r="Q105" i="6" s="1"/>
  <c r="P110" i="6"/>
  <c r="P122" i="6"/>
  <c r="P19" i="6"/>
  <c r="P25" i="6"/>
  <c r="Q25" i="6" s="1"/>
  <c r="P30" i="6"/>
  <c r="Q30" i="6" s="1"/>
  <c r="P40" i="6"/>
  <c r="Q40" i="6" s="1"/>
  <c r="P45" i="6"/>
  <c r="Q45" i="6" s="1"/>
  <c r="P57" i="6"/>
  <c r="P78" i="6"/>
  <c r="P90" i="6"/>
  <c r="P117" i="6"/>
  <c r="Q117" i="6" s="1"/>
  <c r="P109" i="6"/>
  <c r="Q109" i="6" s="1"/>
  <c r="P121" i="6"/>
  <c r="Q19" i="6"/>
  <c r="Q110" i="6"/>
  <c r="P15" i="6"/>
  <c r="Q15" i="6" s="1"/>
  <c r="P26" i="6"/>
  <c r="Q26" i="6" s="1"/>
  <c r="P31" i="6"/>
  <c r="Q31" i="6" s="1"/>
  <c r="Q57" i="6"/>
  <c r="P52" i="6"/>
  <c r="Q52" i="6" s="1"/>
  <c r="P44" i="6"/>
  <c r="Q44" i="6" s="1"/>
  <c r="P56" i="6"/>
  <c r="Q56" i="6" s="1"/>
  <c r="P72" i="6"/>
  <c r="P77" i="6"/>
  <c r="P89" i="6"/>
  <c r="Q89" i="6" s="1"/>
  <c r="P116" i="6"/>
  <c r="Q116" i="6" s="1"/>
  <c r="P108" i="6"/>
  <c r="Q108" i="6" s="1"/>
  <c r="P16" i="6"/>
  <c r="Q16" i="6" s="1"/>
  <c r="P32" i="6"/>
  <c r="Q32" i="6" s="1"/>
  <c r="Q58" i="6"/>
  <c r="P51" i="6"/>
  <c r="Q51" i="6" s="1"/>
  <c r="P43" i="6"/>
  <c r="Q43" i="6" s="1"/>
  <c r="P62" i="6"/>
  <c r="Q62" i="6" s="1"/>
  <c r="Q81" i="6"/>
  <c r="P98" i="6" s="1"/>
  <c r="P84" i="6"/>
  <c r="Q84" i="6" s="1"/>
  <c r="P76" i="6"/>
  <c r="Q76" i="6" s="1"/>
  <c r="P88" i="6"/>
  <c r="P115" i="6"/>
  <c r="Q115" i="6" s="1"/>
  <c r="P107" i="6"/>
  <c r="Q129" i="6"/>
  <c r="Q127" i="6"/>
  <c r="P13" i="6"/>
  <c r="Q13" i="6" s="1"/>
  <c r="P23" i="6"/>
  <c r="Q23" i="6" s="1"/>
  <c r="P50" i="6"/>
  <c r="Q50" i="6" s="1"/>
  <c r="P42" i="6"/>
  <c r="Q42" i="6" s="1"/>
  <c r="Q90" i="6"/>
  <c r="P83" i="6"/>
  <c r="Q83" i="6" s="1"/>
  <c r="P75" i="6"/>
  <c r="Q75" i="6" s="1"/>
  <c r="P114" i="6"/>
  <c r="P106" i="6"/>
  <c r="Q106" i="6" s="1"/>
  <c r="Q128" i="6"/>
  <c r="Q124" i="6"/>
  <c r="Q122" i="6"/>
  <c r="Q121" i="6"/>
  <c r="Q120" i="6"/>
  <c r="Q107" i="6"/>
  <c r="Q114" i="6"/>
  <c r="Q88" i="6"/>
  <c r="Q87" i="6"/>
  <c r="Q77" i="6"/>
  <c r="Q78" i="6"/>
  <c r="Q79" i="6"/>
  <c r="Q48" i="6"/>
  <c r="P66" i="6"/>
  <c r="P24" i="6"/>
  <c r="Q24" i="6" s="1"/>
  <c r="P14" i="6"/>
  <c r="Q14" i="6" s="1"/>
  <c r="P12" i="6"/>
  <c r="Q12" i="6" s="1"/>
  <c r="Q8" i="6"/>
  <c r="O75" i="4"/>
  <c r="L77" i="4" s="1"/>
  <c r="L78" i="4" s="1"/>
  <c r="O68" i="4"/>
  <c r="O70" i="4"/>
  <c r="O66" i="4"/>
  <c r="O55" i="4"/>
  <c r="O48" i="4"/>
  <c r="O47" i="4"/>
  <c r="O51" i="4"/>
  <c r="O35" i="4"/>
  <c r="O31" i="4"/>
  <c r="O27" i="4"/>
  <c r="O30" i="4"/>
  <c r="N7" i="4"/>
  <c r="O7" i="4" s="1"/>
  <c r="N8" i="4"/>
  <c r="O8" i="4" s="1"/>
  <c r="O12" i="4"/>
  <c r="L18" i="4" s="1"/>
  <c r="L19" i="4" s="1"/>
  <c r="O27" i="2"/>
  <c r="O5" i="2"/>
  <c r="V88" i="2"/>
  <c r="V86" i="2"/>
  <c r="V80" i="2"/>
  <c r="V79" i="2"/>
  <c r="V78" i="2"/>
  <c r="V69" i="2"/>
  <c r="V67" i="2"/>
  <c r="V54" i="2"/>
  <c r="V50" i="2"/>
  <c r="V36" i="2"/>
  <c r="V39" i="2"/>
  <c r="V40" i="2"/>
  <c r="V35" i="2"/>
  <c r="O28" i="2"/>
  <c r="U6" i="2"/>
  <c r="V6" i="2" s="1"/>
  <c r="U7" i="2"/>
  <c r="V7" i="2" s="1"/>
  <c r="V17" i="2"/>
  <c r="V5" i="2"/>
  <c r="M46" i="2"/>
  <c r="U11" i="2"/>
  <c r="V11" i="2" s="1"/>
  <c r="U9" i="2"/>
  <c r="V9" i="2" s="1"/>
  <c r="U10" i="2"/>
  <c r="V10" i="2" s="1"/>
  <c r="O25" i="2"/>
  <c r="L47" i="2"/>
  <c r="M47" i="2" s="1"/>
  <c r="V19" i="2"/>
  <c r="V20" i="2"/>
  <c r="P131" i="6" l="1"/>
  <c r="L57" i="4"/>
  <c r="L58" i="4" s="1"/>
  <c r="L37" i="4"/>
  <c r="L38" i="4" s="1"/>
  <c r="M52" i="2"/>
</calcChain>
</file>

<file path=xl/sharedStrings.xml><?xml version="1.0" encoding="utf-8"?>
<sst xmlns="http://schemas.openxmlformats.org/spreadsheetml/2006/main" count="666" uniqueCount="144">
  <si>
    <t>Index</t>
  </si>
  <si>
    <t>Latitude</t>
  </si>
  <si>
    <t>Longitude</t>
  </si>
  <si>
    <t>Distance from Tx [km]</t>
  </si>
  <si>
    <t>Terrain height [m a.s.l.]</t>
  </si>
  <si>
    <t>LOS</t>
  </si>
  <si>
    <t>Terrain H - LOS</t>
  </si>
  <si>
    <t>MAX  (h)</t>
  </si>
  <si>
    <t>Równanie prostej LOS</t>
  </si>
  <si>
    <t>575=a*0+b,       400=a*51240+b</t>
  </si>
  <si>
    <t>y=(-5/1464)x+575</t>
  </si>
  <si>
    <t>950=27000a+b</t>
  </si>
  <si>
    <t>400=51240a+b</t>
  </si>
  <si>
    <t>[dB]</t>
  </si>
  <si>
    <t>Obliczenie największej dyfrakcji</t>
  </si>
  <si>
    <t>h1</t>
  </si>
  <si>
    <t>h2</t>
  </si>
  <si>
    <t>h3</t>
  </si>
  <si>
    <t>h4</t>
  </si>
  <si>
    <t>Obliczenie v</t>
  </si>
  <si>
    <t>h5</t>
  </si>
  <si>
    <t>h6</t>
  </si>
  <si>
    <t>h7</t>
  </si>
  <si>
    <t>dla LOS</t>
  </si>
  <si>
    <t>[m]</t>
  </si>
  <si>
    <t>y11</t>
  </si>
  <si>
    <t>648=2400a+b</t>
  </si>
  <si>
    <t>y11= (-31/6105)+(268696/407)</t>
  </si>
  <si>
    <t>h11, h2(850m)</t>
  </si>
  <si>
    <t>h12,(h3 950m)</t>
  </si>
  <si>
    <t>h13,(h4 750m)</t>
  </si>
  <si>
    <t>h14, (h5 832m)</t>
  </si>
  <si>
    <t>h15, (h6 783m)</t>
  </si>
  <si>
    <t>h16, (h7 735m)</t>
  </si>
  <si>
    <t>wysokości[m]</t>
  </si>
  <si>
    <t>odległość[m]</t>
  </si>
  <si>
    <t>parametr v</t>
  </si>
  <si>
    <t>Dyfrakcja</t>
  </si>
  <si>
    <t>h11</t>
  </si>
  <si>
    <t>h12</t>
  </si>
  <si>
    <t>c</t>
  </si>
  <si>
    <t>h13</t>
  </si>
  <si>
    <t>h14</t>
  </si>
  <si>
    <t>h15</t>
  </si>
  <si>
    <t>h16</t>
  </si>
  <si>
    <t>y21</t>
  </si>
  <si>
    <t>y21=(-55/3054)x + 1322,789784</t>
  </si>
  <si>
    <t>h21</t>
  </si>
  <si>
    <t>h22</t>
  </si>
  <si>
    <t>h23</t>
  </si>
  <si>
    <t>Full road</t>
  </si>
  <si>
    <t>f1 [Hz]</t>
  </si>
  <si>
    <t>lambda1 [m]</t>
  </si>
  <si>
    <t>f2 [Hz]</t>
  </si>
  <si>
    <t>lambda2 [m]</t>
  </si>
  <si>
    <t>f3 [Hz]</t>
  </si>
  <si>
    <t>lambda3 [m]</t>
  </si>
  <si>
    <t>lambda4 [m]</t>
  </si>
  <si>
    <t>f4 [Hz]</t>
  </si>
  <si>
    <t xml:space="preserve"> h [m]</t>
  </si>
  <si>
    <t>V</t>
  </si>
  <si>
    <t>Dla f=230MHz</t>
  </si>
  <si>
    <t>Obliczenie wysokości od y11</t>
  </si>
  <si>
    <t>dla y11 od h1</t>
  </si>
  <si>
    <t>wysokość [m]</t>
  </si>
  <si>
    <t>Parametr v</t>
  </si>
  <si>
    <t>Dyfrakcja [dB]</t>
  </si>
  <si>
    <t>Obliczenie wysokości od y21</t>
  </si>
  <si>
    <t>suma dyfrakcji dla 230MHz</t>
  </si>
  <si>
    <t>dla h21, od h12</t>
  </si>
  <si>
    <t>Dla f=860MHz</t>
  </si>
  <si>
    <t>odległość  x [m]</t>
  </si>
  <si>
    <t>x (max) - x [m]</t>
  </si>
  <si>
    <t>suma dyfrakcji dla 860MHz</t>
  </si>
  <si>
    <t>Dla f=1800MHz</t>
  </si>
  <si>
    <t>suma dyfrakcji dla 1800MHz</t>
  </si>
  <si>
    <t>Dla f=5800MHz</t>
  </si>
  <si>
    <t>odległość x [m]</t>
  </si>
  <si>
    <t>suma dyfrakcji dla 5800MHz</t>
  </si>
  <si>
    <t>antena nadawcza</t>
  </si>
  <si>
    <t>Równanie y(LOS)</t>
  </si>
  <si>
    <t>255=0x+b</t>
  </si>
  <si>
    <t>260=68250x+b</t>
  </si>
  <si>
    <t>yLOS=x/13650+255</t>
  </si>
  <si>
    <t>MAX</t>
  </si>
  <si>
    <t>dla y11 od h7</t>
  </si>
  <si>
    <t xml:space="preserve">wysokości od prostej y11 </t>
  </si>
  <si>
    <t>215 [m]</t>
  </si>
  <si>
    <t>220 [m]</t>
  </si>
  <si>
    <t>antena odbiorcza wysokosc bezwzgledna</t>
  </si>
  <si>
    <t>30m antena</t>
  </si>
  <si>
    <t>230=60400x+b</t>
  </si>
  <si>
    <t>y11=3x/12080+ 215</t>
  </si>
  <si>
    <t>y11 do h6</t>
  </si>
  <si>
    <t>215=0x+b</t>
  </si>
  <si>
    <t>Dyfrakcja(bez swobodnej przestrzeni)</t>
  </si>
  <si>
    <t>Dyfrakcja(ze swobodną przestrzenią)</t>
  </si>
  <si>
    <t>Dla f=5,80GHz</t>
  </si>
  <si>
    <t>odległość  x [m] (d1)</t>
  </si>
  <si>
    <t>x (max) - x [m] (d2)</t>
  </si>
  <si>
    <t>wysokość anteny nadawczej</t>
  </si>
  <si>
    <t>150 [m]</t>
  </si>
  <si>
    <t>wysokość anteny odbiorczej</t>
  </si>
  <si>
    <t>100[m]</t>
  </si>
  <si>
    <t>wysokość bezwzględna anteny nadawczej</t>
  </si>
  <si>
    <t>653[m]</t>
  </si>
  <si>
    <t>wysokość bezwzględna anteny odbiorczej</t>
  </si>
  <si>
    <t>666[m]</t>
  </si>
  <si>
    <t>h8</t>
  </si>
  <si>
    <t>h9</t>
  </si>
  <si>
    <t>h10</t>
  </si>
  <si>
    <t>wysokośc względem lini LOS</t>
  </si>
  <si>
    <t>y11 od h10</t>
  </si>
  <si>
    <t>dla y11 od h10</t>
  </si>
  <si>
    <t>653=b</t>
  </si>
  <si>
    <t>h24</t>
  </si>
  <si>
    <t>h25</t>
  </si>
  <si>
    <t>981=2700a+653</t>
  </si>
  <si>
    <t>y11=41/3425+653</t>
  </si>
  <si>
    <t>h31</t>
  </si>
  <si>
    <t>h32</t>
  </si>
  <si>
    <t>h33</t>
  </si>
  <si>
    <t>y21 od h24</t>
  </si>
  <si>
    <t>1062=19600a+b</t>
  </si>
  <si>
    <t>666=32365a+b</t>
  </si>
  <si>
    <t>y21=-132x/4255 + 1670,037603</t>
  </si>
  <si>
    <t>wysokości od prostej y11 [m]</t>
  </si>
  <si>
    <t>wysokości od prostej y21 [m]</t>
  </si>
  <si>
    <t>dla y21 od h24</t>
  </si>
  <si>
    <t>Dyfrakcja (bez wolnej przestrzeni)</t>
  </si>
  <si>
    <t>Dyfrakcja (z wolną przestrzenią)</t>
  </si>
  <si>
    <t>Dla f=5600MHz</t>
  </si>
  <si>
    <t>Teren - LOS</t>
  </si>
  <si>
    <t>h</t>
  </si>
  <si>
    <t>H</t>
  </si>
  <si>
    <t>y1</t>
  </si>
  <si>
    <t>y2</t>
  </si>
  <si>
    <t>wysokości od h3 dla y1 i y2</t>
  </si>
  <si>
    <t>b=575</t>
  </si>
  <si>
    <t>950=20700a+b</t>
  </si>
  <si>
    <t>y1=5x/276 + 575</t>
  </si>
  <si>
    <t>y2=-55x/3054 + 1322,789784</t>
  </si>
  <si>
    <t>dla y1 i y2 od h3</t>
  </si>
  <si>
    <t>h26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</si>
</sst>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0" fillId="0" borderId="10" xfId="0" applyBorder="1"/>
    <xf numFmtId="0" fontId="6" fillId="2" borderId="0" xfId="6"/>
    <xf numFmtId="0" fontId="6" fillId="2" borderId="10" xfId="6" applyBorder="1"/>
    <xf numFmtId="0" fontId="6" fillId="2" borderId="5" xfId="6" applyBorder="1"/>
    <xf numFmtId="0" fontId="17" fillId="29" borderId="5" xfId="38" applyBorder="1"/>
    <xf numFmtId="0" fontId="17" fillId="29" borderId="10" xfId="38" applyBorder="1"/>
    <xf numFmtId="0" fontId="10" fillId="6" borderId="10" xfId="10" applyBorder="1"/>
    <xf numFmtId="0" fontId="9" fillId="5" borderId="0" xfId="9" applyBorder="1"/>
    <xf numFmtId="0" fontId="9" fillId="5" borderId="4" xfId="9"/>
    <xf numFmtId="0" fontId="9" fillId="5" borderId="10" xfId="9" applyBorder="1"/>
    <xf numFmtId="3" fontId="9" fillId="5" borderId="10" xfId="9" applyNumberFormat="1" applyBorder="1"/>
    <xf numFmtId="2" fontId="0" fillId="0" borderId="0" xfId="0" applyNumberFormat="1"/>
    <xf numFmtId="0" fontId="9" fillId="5" borderId="11" xfId="9" applyBorder="1"/>
    <xf numFmtId="0" fontId="10" fillId="6" borderId="5" xfId="10"/>
    <xf numFmtId="0" fontId="6" fillId="2" borderId="4" xfId="6" applyBorder="1"/>
    <xf numFmtId="0" fontId="6" fillId="2" borderId="12" xfId="6" applyBorder="1"/>
    <xf numFmtId="0" fontId="6" fillId="2" borderId="13" xfId="6" applyBorder="1"/>
    <xf numFmtId="0" fontId="9" fillId="5" borderId="14" xfId="9" applyBorder="1"/>
    <xf numFmtId="0" fontId="6" fillId="2" borderId="15" xfId="6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6" fillId="2" borderId="21" xfId="6" applyBorder="1"/>
    <xf numFmtId="0" fontId="6" fillId="2" borderId="22" xfId="6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9" fillId="5" borderId="26" xfId="9" applyBorder="1"/>
    <xf numFmtId="0" fontId="9" fillId="5" borderId="27" xfId="9" applyBorder="1"/>
    <xf numFmtId="0" fontId="9" fillId="5" borderId="28" xfId="9" applyBorder="1"/>
    <xf numFmtId="0" fontId="9" fillId="5" borderId="29" xfId="9" applyBorder="1"/>
    <xf numFmtId="0" fontId="9" fillId="5" borderId="30" xfId="9" applyBorder="1"/>
    <xf numFmtId="0" fontId="9" fillId="5" borderId="31" xfId="9" applyBorder="1"/>
    <xf numFmtId="0" fontId="9" fillId="5" borderId="32" xfId="9" applyBorder="1"/>
    <xf numFmtId="0" fontId="9" fillId="5" borderId="33" xfId="9" applyBorder="1"/>
    <xf numFmtId="0" fontId="0" fillId="0" borderId="34" xfId="0" applyBorder="1"/>
    <xf numFmtId="0" fontId="10" fillId="6" borderId="36" xfId="10" applyBorder="1"/>
    <xf numFmtId="0" fontId="10" fillId="6" borderId="37" xfId="10" applyBorder="1"/>
    <xf numFmtId="0" fontId="10" fillId="6" borderId="35" xfId="10" applyBorder="1"/>
    <xf numFmtId="0" fontId="9" fillId="5" borderId="4" xfId="9" applyAlignment="1">
      <alignment horizontal="center"/>
    </xf>
    <xf numFmtId="0" fontId="9" fillId="5" borderId="11" xfId="9" applyBorder="1" applyAlignment="1">
      <alignment horizontal="center"/>
    </xf>
    <xf numFmtId="0" fontId="10" fillId="6" borderId="5" xfId="10" applyAlignment="1">
      <alignment horizontal="center"/>
    </xf>
    <xf numFmtId="0" fontId="9" fillId="5" borderId="0" xfId="9" applyBorder="1" applyAlignment="1">
      <alignment horizontal="center" wrapText="1"/>
    </xf>
    <xf numFmtId="0" fontId="9" fillId="5" borderId="10" xfId="9" applyBorder="1" applyAlignment="1">
      <alignment horizontal="center" wrapText="1"/>
    </xf>
    <xf numFmtId="0" fontId="9" fillId="5" borderId="13" xfId="9" applyBorder="1" applyAlignment="1">
      <alignment horizontal="center"/>
    </xf>
    <xf numFmtId="0" fontId="9" fillId="5" borderId="16" xfId="9" applyBorder="1" applyAlignment="1">
      <alignment horizontal="center"/>
    </xf>
    <xf numFmtId="0" fontId="9" fillId="5" borderId="17" xfId="9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linia LOS dla</a:t>
            </a:r>
            <a:r>
              <a:rPr lang="pl-PL" baseline="0"/>
              <a:t> Rąbek Zdrój-Nowy Sącz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'Rabka Zbrój-Nowy Sącz h,x i LOS'!$E$1</c:f>
              <c:strCache>
                <c:ptCount val="1"/>
                <c:pt idx="0">
                  <c:v>Terrain height [m a.s.l.]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'Rabka Zbrój-Nowy Sącz h,x i LOS'!$D$2:$D$515</c:f>
              <c:numCache>
                <c:formatCode>General</c:formatCode>
                <c:ptCount val="5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51.24</c:v>
                </c:pt>
              </c:numCache>
            </c:numRef>
          </c:xVal>
          <c:yVal>
            <c:numRef>
              <c:f>'Rabka Zbrój-Nowy Sącz h,x i LOS'!$E$2:$E$515</c:f>
              <c:numCache>
                <c:formatCode>General</c:formatCode>
                <c:ptCount val="514"/>
                <c:pt idx="0">
                  <c:v>525</c:v>
                </c:pt>
                <c:pt idx="1">
                  <c:v>519</c:v>
                </c:pt>
                <c:pt idx="2">
                  <c:v>511</c:v>
                </c:pt>
                <c:pt idx="3">
                  <c:v>510</c:v>
                </c:pt>
                <c:pt idx="4">
                  <c:v>516</c:v>
                </c:pt>
                <c:pt idx="5">
                  <c:v>525</c:v>
                </c:pt>
                <c:pt idx="6">
                  <c:v>525</c:v>
                </c:pt>
                <c:pt idx="7">
                  <c:v>533</c:v>
                </c:pt>
                <c:pt idx="8">
                  <c:v>536</c:v>
                </c:pt>
                <c:pt idx="9">
                  <c:v>543</c:v>
                </c:pt>
                <c:pt idx="10">
                  <c:v>550</c:v>
                </c:pt>
                <c:pt idx="11">
                  <c:v>561</c:v>
                </c:pt>
                <c:pt idx="12">
                  <c:v>572</c:v>
                </c:pt>
                <c:pt idx="13">
                  <c:v>584</c:v>
                </c:pt>
                <c:pt idx="14">
                  <c:v>575</c:v>
                </c:pt>
                <c:pt idx="15">
                  <c:v>578</c:v>
                </c:pt>
                <c:pt idx="16">
                  <c:v>591</c:v>
                </c:pt>
                <c:pt idx="17">
                  <c:v>585</c:v>
                </c:pt>
                <c:pt idx="18">
                  <c:v>587</c:v>
                </c:pt>
                <c:pt idx="19">
                  <c:v>599</c:v>
                </c:pt>
                <c:pt idx="20">
                  <c:v>616</c:v>
                </c:pt>
                <c:pt idx="21">
                  <c:v>631</c:v>
                </c:pt>
                <c:pt idx="22">
                  <c:v>638</c:v>
                </c:pt>
                <c:pt idx="23">
                  <c:v>646</c:v>
                </c:pt>
                <c:pt idx="24">
                  <c:v>648</c:v>
                </c:pt>
                <c:pt idx="25">
                  <c:v>644</c:v>
                </c:pt>
                <c:pt idx="26">
                  <c:v>638</c:v>
                </c:pt>
                <c:pt idx="27">
                  <c:v>621</c:v>
                </c:pt>
                <c:pt idx="28">
                  <c:v>613</c:v>
                </c:pt>
                <c:pt idx="29">
                  <c:v>599</c:v>
                </c:pt>
                <c:pt idx="30">
                  <c:v>596</c:v>
                </c:pt>
                <c:pt idx="31">
                  <c:v>593</c:v>
                </c:pt>
                <c:pt idx="32">
                  <c:v>587</c:v>
                </c:pt>
                <c:pt idx="33">
                  <c:v>576</c:v>
                </c:pt>
                <c:pt idx="34">
                  <c:v>571</c:v>
                </c:pt>
                <c:pt idx="35">
                  <c:v>562</c:v>
                </c:pt>
                <c:pt idx="36">
                  <c:v>552</c:v>
                </c:pt>
                <c:pt idx="37">
                  <c:v>540</c:v>
                </c:pt>
                <c:pt idx="38">
                  <c:v>530</c:v>
                </c:pt>
                <c:pt idx="39">
                  <c:v>538</c:v>
                </c:pt>
                <c:pt idx="40">
                  <c:v>560</c:v>
                </c:pt>
                <c:pt idx="41">
                  <c:v>564</c:v>
                </c:pt>
                <c:pt idx="42">
                  <c:v>575</c:v>
                </c:pt>
                <c:pt idx="43">
                  <c:v>563</c:v>
                </c:pt>
                <c:pt idx="44">
                  <c:v>548</c:v>
                </c:pt>
                <c:pt idx="45">
                  <c:v>529</c:v>
                </c:pt>
                <c:pt idx="46">
                  <c:v>528</c:v>
                </c:pt>
                <c:pt idx="47">
                  <c:v>538</c:v>
                </c:pt>
                <c:pt idx="48">
                  <c:v>537</c:v>
                </c:pt>
                <c:pt idx="49">
                  <c:v>538</c:v>
                </c:pt>
                <c:pt idx="50">
                  <c:v>547</c:v>
                </c:pt>
                <c:pt idx="51">
                  <c:v>560</c:v>
                </c:pt>
                <c:pt idx="52">
                  <c:v>575</c:v>
                </c:pt>
                <c:pt idx="53">
                  <c:v>589</c:v>
                </c:pt>
                <c:pt idx="54">
                  <c:v>599</c:v>
                </c:pt>
                <c:pt idx="55">
                  <c:v>608</c:v>
                </c:pt>
                <c:pt idx="56">
                  <c:v>610</c:v>
                </c:pt>
                <c:pt idx="57">
                  <c:v>602</c:v>
                </c:pt>
                <c:pt idx="58">
                  <c:v>592</c:v>
                </c:pt>
                <c:pt idx="59">
                  <c:v>582</c:v>
                </c:pt>
                <c:pt idx="60">
                  <c:v>573</c:v>
                </c:pt>
                <c:pt idx="61">
                  <c:v>565</c:v>
                </c:pt>
                <c:pt idx="62">
                  <c:v>559</c:v>
                </c:pt>
                <c:pt idx="63">
                  <c:v>555</c:v>
                </c:pt>
                <c:pt idx="64">
                  <c:v>545</c:v>
                </c:pt>
                <c:pt idx="65">
                  <c:v>539</c:v>
                </c:pt>
                <c:pt idx="66">
                  <c:v>537</c:v>
                </c:pt>
                <c:pt idx="67">
                  <c:v>533</c:v>
                </c:pt>
                <c:pt idx="68">
                  <c:v>542</c:v>
                </c:pt>
                <c:pt idx="69">
                  <c:v>545</c:v>
                </c:pt>
                <c:pt idx="70">
                  <c:v>557</c:v>
                </c:pt>
                <c:pt idx="71">
                  <c:v>564</c:v>
                </c:pt>
                <c:pt idx="72">
                  <c:v>582</c:v>
                </c:pt>
                <c:pt idx="73">
                  <c:v>585</c:v>
                </c:pt>
                <c:pt idx="74">
                  <c:v>595</c:v>
                </c:pt>
                <c:pt idx="75">
                  <c:v>603</c:v>
                </c:pt>
                <c:pt idx="76">
                  <c:v>614</c:v>
                </c:pt>
                <c:pt idx="77">
                  <c:v>619</c:v>
                </c:pt>
                <c:pt idx="78">
                  <c:v>629</c:v>
                </c:pt>
                <c:pt idx="79">
                  <c:v>641</c:v>
                </c:pt>
                <c:pt idx="80">
                  <c:v>647</c:v>
                </c:pt>
                <c:pt idx="81">
                  <c:v>643</c:v>
                </c:pt>
                <c:pt idx="82">
                  <c:v>626</c:v>
                </c:pt>
                <c:pt idx="83">
                  <c:v>616</c:v>
                </c:pt>
                <c:pt idx="84">
                  <c:v>605</c:v>
                </c:pt>
                <c:pt idx="85">
                  <c:v>596</c:v>
                </c:pt>
                <c:pt idx="86">
                  <c:v>586</c:v>
                </c:pt>
                <c:pt idx="87">
                  <c:v>586</c:v>
                </c:pt>
                <c:pt idx="88">
                  <c:v>576</c:v>
                </c:pt>
                <c:pt idx="89">
                  <c:v>573</c:v>
                </c:pt>
                <c:pt idx="90">
                  <c:v>564</c:v>
                </c:pt>
                <c:pt idx="91">
                  <c:v>555</c:v>
                </c:pt>
                <c:pt idx="92">
                  <c:v>559</c:v>
                </c:pt>
                <c:pt idx="93">
                  <c:v>572</c:v>
                </c:pt>
                <c:pt idx="94">
                  <c:v>577</c:v>
                </c:pt>
                <c:pt idx="95">
                  <c:v>599</c:v>
                </c:pt>
                <c:pt idx="96">
                  <c:v>615</c:v>
                </c:pt>
                <c:pt idx="97">
                  <c:v>611</c:v>
                </c:pt>
                <c:pt idx="98">
                  <c:v>620</c:v>
                </c:pt>
                <c:pt idx="99">
                  <c:v>615</c:v>
                </c:pt>
                <c:pt idx="100">
                  <c:v>605</c:v>
                </c:pt>
                <c:pt idx="101">
                  <c:v>599</c:v>
                </c:pt>
                <c:pt idx="102">
                  <c:v>592</c:v>
                </c:pt>
                <c:pt idx="103">
                  <c:v>584</c:v>
                </c:pt>
                <c:pt idx="104">
                  <c:v>585</c:v>
                </c:pt>
                <c:pt idx="105">
                  <c:v>586</c:v>
                </c:pt>
                <c:pt idx="106">
                  <c:v>594</c:v>
                </c:pt>
                <c:pt idx="107">
                  <c:v>595</c:v>
                </c:pt>
                <c:pt idx="108">
                  <c:v>594</c:v>
                </c:pt>
                <c:pt idx="109">
                  <c:v>588</c:v>
                </c:pt>
                <c:pt idx="110">
                  <c:v>592</c:v>
                </c:pt>
                <c:pt idx="111">
                  <c:v>580</c:v>
                </c:pt>
                <c:pt idx="112">
                  <c:v>577</c:v>
                </c:pt>
                <c:pt idx="113">
                  <c:v>576</c:v>
                </c:pt>
                <c:pt idx="114">
                  <c:v>576</c:v>
                </c:pt>
                <c:pt idx="115">
                  <c:v>584</c:v>
                </c:pt>
                <c:pt idx="116">
                  <c:v>586</c:v>
                </c:pt>
                <c:pt idx="117">
                  <c:v>613</c:v>
                </c:pt>
                <c:pt idx="118">
                  <c:v>621</c:v>
                </c:pt>
                <c:pt idx="119">
                  <c:v>631</c:v>
                </c:pt>
                <c:pt idx="120">
                  <c:v>644</c:v>
                </c:pt>
                <c:pt idx="121">
                  <c:v>645</c:v>
                </c:pt>
                <c:pt idx="122">
                  <c:v>649</c:v>
                </c:pt>
                <c:pt idx="123">
                  <c:v>640</c:v>
                </c:pt>
                <c:pt idx="124">
                  <c:v>633</c:v>
                </c:pt>
                <c:pt idx="125">
                  <c:v>631</c:v>
                </c:pt>
                <c:pt idx="126">
                  <c:v>627</c:v>
                </c:pt>
                <c:pt idx="127">
                  <c:v>638</c:v>
                </c:pt>
                <c:pt idx="128">
                  <c:v>634</c:v>
                </c:pt>
                <c:pt idx="129">
                  <c:v>613</c:v>
                </c:pt>
                <c:pt idx="130">
                  <c:v>596</c:v>
                </c:pt>
                <c:pt idx="131">
                  <c:v>587</c:v>
                </c:pt>
                <c:pt idx="132">
                  <c:v>583</c:v>
                </c:pt>
                <c:pt idx="133">
                  <c:v>574</c:v>
                </c:pt>
                <c:pt idx="134">
                  <c:v>565</c:v>
                </c:pt>
                <c:pt idx="135">
                  <c:v>570</c:v>
                </c:pt>
                <c:pt idx="136">
                  <c:v>582</c:v>
                </c:pt>
                <c:pt idx="137">
                  <c:v>605</c:v>
                </c:pt>
                <c:pt idx="138">
                  <c:v>619</c:v>
                </c:pt>
                <c:pt idx="139">
                  <c:v>621</c:v>
                </c:pt>
                <c:pt idx="140">
                  <c:v>613</c:v>
                </c:pt>
                <c:pt idx="141">
                  <c:v>604</c:v>
                </c:pt>
                <c:pt idx="142">
                  <c:v>584</c:v>
                </c:pt>
                <c:pt idx="143">
                  <c:v>577</c:v>
                </c:pt>
                <c:pt idx="144">
                  <c:v>590</c:v>
                </c:pt>
                <c:pt idx="145">
                  <c:v>621</c:v>
                </c:pt>
                <c:pt idx="146">
                  <c:v>624</c:v>
                </c:pt>
                <c:pt idx="147">
                  <c:v>632</c:v>
                </c:pt>
                <c:pt idx="148">
                  <c:v>634</c:v>
                </c:pt>
                <c:pt idx="149">
                  <c:v>632</c:v>
                </c:pt>
                <c:pt idx="150">
                  <c:v>625</c:v>
                </c:pt>
                <c:pt idx="151">
                  <c:v>622</c:v>
                </c:pt>
                <c:pt idx="152">
                  <c:v>613</c:v>
                </c:pt>
                <c:pt idx="153">
                  <c:v>599</c:v>
                </c:pt>
                <c:pt idx="154">
                  <c:v>595</c:v>
                </c:pt>
                <c:pt idx="155">
                  <c:v>592</c:v>
                </c:pt>
                <c:pt idx="156">
                  <c:v>594</c:v>
                </c:pt>
                <c:pt idx="157">
                  <c:v>598</c:v>
                </c:pt>
                <c:pt idx="158">
                  <c:v>603</c:v>
                </c:pt>
                <c:pt idx="159">
                  <c:v>608</c:v>
                </c:pt>
                <c:pt idx="160">
                  <c:v>599</c:v>
                </c:pt>
                <c:pt idx="161">
                  <c:v>598</c:v>
                </c:pt>
                <c:pt idx="162">
                  <c:v>586</c:v>
                </c:pt>
                <c:pt idx="163">
                  <c:v>586</c:v>
                </c:pt>
                <c:pt idx="164">
                  <c:v>580</c:v>
                </c:pt>
                <c:pt idx="165">
                  <c:v>585</c:v>
                </c:pt>
                <c:pt idx="166">
                  <c:v>588</c:v>
                </c:pt>
                <c:pt idx="167">
                  <c:v>599</c:v>
                </c:pt>
                <c:pt idx="168">
                  <c:v>597</c:v>
                </c:pt>
                <c:pt idx="169">
                  <c:v>607</c:v>
                </c:pt>
                <c:pt idx="170">
                  <c:v>605</c:v>
                </c:pt>
                <c:pt idx="171">
                  <c:v>607</c:v>
                </c:pt>
                <c:pt idx="172">
                  <c:v>615</c:v>
                </c:pt>
                <c:pt idx="173">
                  <c:v>623</c:v>
                </c:pt>
                <c:pt idx="174">
                  <c:v>632</c:v>
                </c:pt>
                <c:pt idx="175">
                  <c:v>644</c:v>
                </c:pt>
                <c:pt idx="176">
                  <c:v>670</c:v>
                </c:pt>
                <c:pt idx="177">
                  <c:v>680</c:v>
                </c:pt>
                <c:pt idx="178">
                  <c:v>702</c:v>
                </c:pt>
                <c:pt idx="179">
                  <c:v>710</c:v>
                </c:pt>
                <c:pt idx="180">
                  <c:v>734</c:v>
                </c:pt>
                <c:pt idx="181">
                  <c:v>755</c:v>
                </c:pt>
                <c:pt idx="182">
                  <c:v>789</c:v>
                </c:pt>
                <c:pt idx="183">
                  <c:v>830</c:v>
                </c:pt>
                <c:pt idx="184">
                  <c:v>853</c:v>
                </c:pt>
                <c:pt idx="185">
                  <c:v>850</c:v>
                </c:pt>
                <c:pt idx="186">
                  <c:v>812</c:v>
                </c:pt>
                <c:pt idx="187">
                  <c:v>783</c:v>
                </c:pt>
                <c:pt idx="188">
                  <c:v>760</c:v>
                </c:pt>
                <c:pt idx="189">
                  <c:v>734</c:v>
                </c:pt>
                <c:pt idx="190">
                  <c:v>720</c:v>
                </c:pt>
                <c:pt idx="191">
                  <c:v>702</c:v>
                </c:pt>
                <c:pt idx="192">
                  <c:v>665</c:v>
                </c:pt>
                <c:pt idx="193">
                  <c:v>650</c:v>
                </c:pt>
                <c:pt idx="194">
                  <c:v>656</c:v>
                </c:pt>
                <c:pt idx="195">
                  <c:v>685</c:v>
                </c:pt>
                <c:pt idx="196">
                  <c:v>700</c:v>
                </c:pt>
                <c:pt idx="197">
                  <c:v>726</c:v>
                </c:pt>
                <c:pt idx="198">
                  <c:v>738</c:v>
                </c:pt>
                <c:pt idx="199">
                  <c:v>753</c:v>
                </c:pt>
                <c:pt idx="200">
                  <c:v>775</c:v>
                </c:pt>
                <c:pt idx="201">
                  <c:v>802</c:v>
                </c:pt>
                <c:pt idx="202">
                  <c:v>825</c:v>
                </c:pt>
                <c:pt idx="203">
                  <c:v>853</c:v>
                </c:pt>
                <c:pt idx="204">
                  <c:v>873</c:v>
                </c:pt>
                <c:pt idx="205">
                  <c:v>907</c:v>
                </c:pt>
                <c:pt idx="206">
                  <c:v>939</c:v>
                </c:pt>
                <c:pt idx="207">
                  <c:v>950</c:v>
                </c:pt>
                <c:pt idx="208">
                  <c:v>934</c:v>
                </c:pt>
                <c:pt idx="209">
                  <c:v>926</c:v>
                </c:pt>
                <c:pt idx="210">
                  <c:v>936</c:v>
                </c:pt>
                <c:pt idx="211">
                  <c:v>935</c:v>
                </c:pt>
                <c:pt idx="212">
                  <c:v>926</c:v>
                </c:pt>
                <c:pt idx="213">
                  <c:v>909</c:v>
                </c:pt>
                <c:pt idx="214">
                  <c:v>897</c:v>
                </c:pt>
                <c:pt idx="215">
                  <c:v>880</c:v>
                </c:pt>
                <c:pt idx="216">
                  <c:v>868</c:v>
                </c:pt>
                <c:pt idx="217">
                  <c:v>869</c:v>
                </c:pt>
                <c:pt idx="218">
                  <c:v>843</c:v>
                </c:pt>
                <c:pt idx="219">
                  <c:v>813</c:v>
                </c:pt>
                <c:pt idx="220">
                  <c:v>793</c:v>
                </c:pt>
                <c:pt idx="221">
                  <c:v>795</c:v>
                </c:pt>
                <c:pt idx="222">
                  <c:v>757</c:v>
                </c:pt>
                <c:pt idx="223">
                  <c:v>738</c:v>
                </c:pt>
                <c:pt idx="224">
                  <c:v>706</c:v>
                </c:pt>
                <c:pt idx="225">
                  <c:v>682</c:v>
                </c:pt>
                <c:pt idx="226">
                  <c:v>663</c:v>
                </c:pt>
                <c:pt idx="227">
                  <c:v>655</c:v>
                </c:pt>
                <c:pt idx="228">
                  <c:v>650</c:v>
                </c:pt>
                <c:pt idx="229">
                  <c:v>649</c:v>
                </c:pt>
                <c:pt idx="230">
                  <c:v>637</c:v>
                </c:pt>
                <c:pt idx="231">
                  <c:v>603</c:v>
                </c:pt>
                <c:pt idx="232">
                  <c:v>571</c:v>
                </c:pt>
                <c:pt idx="233">
                  <c:v>548</c:v>
                </c:pt>
                <c:pt idx="234">
                  <c:v>523</c:v>
                </c:pt>
                <c:pt idx="235">
                  <c:v>515</c:v>
                </c:pt>
                <c:pt idx="236">
                  <c:v>526</c:v>
                </c:pt>
                <c:pt idx="237">
                  <c:v>535</c:v>
                </c:pt>
                <c:pt idx="238">
                  <c:v>537</c:v>
                </c:pt>
                <c:pt idx="239">
                  <c:v>543</c:v>
                </c:pt>
                <c:pt idx="240">
                  <c:v>560</c:v>
                </c:pt>
                <c:pt idx="241">
                  <c:v>589</c:v>
                </c:pt>
                <c:pt idx="242">
                  <c:v>598</c:v>
                </c:pt>
                <c:pt idx="243">
                  <c:v>620</c:v>
                </c:pt>
                <c:pt idx="244">
                  <c:v>633</c:v>
                </c:pt>
                <c:pt idx="245">
                  <c:v>644</c:v>
                </c:pt>
                <c:pt idx="246">
                  <c:v>620</c:v>
                </c:pt>
                <c:pt idx="247">
                  <c:v>602</c:v>
                </c:pt>
                <c:pt idx="248">
                  <c:v>587</c:v>
                </c:pt>
                <c:pt idx="249">
                  <c:v>565</c:v>
                </c:pt>
                <c:pt idx="250">
                  <c:v>553</c:v>
                </c:pt>
                <c:pt idx="251">
                  <c:v>567</c:v>
                </c:pt>
                <c:pt idx="252">
                  <c:v>591</c:v>
                </c:pt>
                <c:pt idx="253">
                  <c:v>616</c:v>
                </c:pt>
                <c:pt idx="254">
                  <c:v>646</c:v>
                </c:pt>
                <c:pt idx="255">
                  <c:v>668</c:v>
                </c:pt>
                <c:pt idx="256">
                  <c:v>694</c:v>
                </c:pt>
                <c:pt idx="257">
                  <c:v>717</c:v>
                </c:pt>
                <c:pt idx="258">
                  <c:v>746</c:v>
                </c:pt>
                <c:pt idx="259">
                  <c:v>750</c:v>
                </c:pt>
                <c:pt idx="260">
                  <c:v>732</c:v>
                </c:pt>
                <c:pt idx="261">
                  <c:v>721</c:v>
                </c:pt>
                <c:pt idx="262">
                  <c:v>736</c:v>
                </c:pt>
                <c:pt idx="263">
                  <c:v>742</c:v>
                </c:pt>
                <c:pt idx="264">
                  <c:v>747</c:v>
                </c:pt>
                <c:pt idx="265">
                  <c:v>735</c:v>
                </c:pt>
                <c:pt idx="266">
                  <c:v>722</c:v>
                </c:pt>
                <c:pt idx="267">
                  <c:v>723</c:v>
                </c:pt>
                <c:pt idx="268">
                  <c:v>713</c:v>
                </c:pt>
                <c:pt idx="269">
                  <c:v>697</c:v>
                </c:pt>
                <c:pt idx="270">
                  <c:v>672</c:v>
                </c:pt>
                <c:pt idx="271">
                  <c:v>655</c:v>
                </c:pt>
                <c:pt idx="272">
                  <c:v>611</c:v>
                </c:pt>
                <c:pt idx="273">
                  <c:v>589</c:v>
                </c:pt>
                <c:pt idx="274">
                  <c:v>616</c:v>
                </c:pt>
                <c:pt idx="275">
                  <c:v>645</c:v>
                </c:pt>
                <c:pt idx="276">
                  <c:v>666</c:v>
                </c:pt>
                <c:pt idx="277">
                  <c:v>694</c:v>
                </c:pt>
                <c:pt idx="278">
                  <c:v>715</c:v>
                </c:pt>
                <c:pt idx="279">
                  <c:v>737</c:v>
                </c:pt>
                <c:pt idx="280">
                  <c:v>753</c:v>
                </c:pt>
                <c:pt idx="281">
                  <c:v>749</c:v>
                </c:pt>
                <c:pt idx="282">
                  <c:v>741</c:v>
                </c:pt>
                <c:pt idx="283">
                  <c:v>733</c:v>
                </c:pt>
                <c:pt idx="284">
                  <c:v>725</c:v>
                </c:pt>
                <c:pt idx="285">
                  <c:v>722</c:v>
                </c:pt>
                <c:pt idx="286">
                  <c:v>715</c:v>
                </c:pt>
                <c:pt idx="287">
                  <c:v>708</c:v>
                </c:pt>
                <c:pt idx="288">
                  <c:v>722</c:v>
                </c:pt>
                <c:pt idx="289">
                  <c:v>722</c:v>
                </c:pt>
                <c:pt idx="290">
                  <c:v>756</c:v>
                </c:pt>
                <c:pt idx="291">
                  <c:v>782</c:v>
                </c:pt>
                <c:pt idx="292">
                  <c:v>780</c:v>
                </c:pt>
                <c:pt idx="293">
                  <c:v>792</c:v>
                </c:pt>
                <c:pt idx="294">
                  <c:v>809</c:v>
                </c:pt>
                <c:pt idx="295">
                  <c:v>820</c:v>
                </c:pt>
                <c:pt idx="296">
                  <c:v>813</c:v>
                </c:pt>
                <c:pt idx="297">
                  <c:v>827</c:v>
                </c:pt>
                <c:pt idx="298">
                  <c:v>827</c:v>
                </c:pt>
                <c:pt idx="299">
                  <c:v>832</c:v>
                </c:pt>
                <c:pt idx="300">
                  <c:v>816</c:v>
                </c:pt>
                <c:pt idx="301">
                  <c:v>804</c:v>
                </c:pt>
                <c:pt idx="302">
                  <c:v>789</c:v>
                </c:pt>
                <c:pt idx="303">
                  <c:v>774</c:v>
                </c:pt>
                <c:pt idx="304">
                  <c:v>755</c:v>
                </c:pt>
                <c:pt idx="305">
                  <c:v>750</c:v>
                </c:pt>
                <c:pt idx="306">
                  <c:v>748</c:v>
                </c:pt>
                <c:pt idx="307">
                  <c:v>750</c:v>
                </c:pt>
                <c:pt idx="308">
                  <c:v>732</c:v>
                </c:pt>
                <c:pt idx="309">
                  <c:v>710</c:v>
                </c:pt>
                <c:pt idx="310">
                  <c:v>686</c:v>
                </c:pt>
                <c:pt idx="311">
                  <c:v>678</c:v>
                </c:pt>
                <c:pt idx="312">
                  <c:v>661</c:v>
                </c:pt>
                <c:pt idx="313">
                  <c:v>650</c:v>
                </c:pt>
                <c:pt idx="314">
                  <c:v>698</c:v>
                </c:pt>
                <c:pt idx="315">
                  <c:v>713</c:v>
                </c:pt>
                <c:pt idx="316">
                  <c:v>703</c:v>
                </c:pt>
                <c:pt idx="317">
                  <c:v>719</c:v>
                </c:pt>
                <c:pt idx="318">
                  <c:v>728</c:v>
                </c:pt>
                <c:pt idx="319">
                  <c:v>704</c:v>
                </c:pt>
                <c:pt idx="320">
                  <c:v>688</c:v>
                </c:pt>
                <c:pt idx="321">
                  <c:v>710</c:v>
                </c:pt>
                <c:pt idx="322">
                  <c:v>715</c:v>
                </c:pt>
                <c:pt idx="323">
                  <c:v>701</c:v>
                </c:pt>
                <c:pt idx="324">
                  <c:v>704</c:v>
                </c:pt>
                <c:pt idx="325">
                  <c:v>727</c:v>
                </c:pt>
                <c:pt idx="326">
                  <c:v>740</c:v>
                </c:pt>
                <c:pt idx="327">
                  <c:v>733</c:v>
                </c:pt>
                <c:pt idx="328">
                  <c:v>735</c:v>
                </c:pt>
                <c:pt idx="329">
                  <c:v>738</c:v>
                </c:pt>
                <c:pt idx="330">
                  <c:v>748</c:v>
                </c:pt>
                <c:pt idx="331">
                  <c:v>769</c:v>
                </c:pt>
                <c:pt idx="332">
                  <c:v>778</c:v>
                </c:pt>
                <c:pt idx="333">
                  <c:v>783</c:v>
                </c:pt>
                <c:pt idx="334">
                  <c:v>777</c:v>
                </c:pt>
                <c:pt idx="335">
                  <c:v>773</c:v>
                </c:pt>
                <c:pt idx="336">
                  <c:v>767</c:v>
                </c:pt>
                <c:pt idx="337">
                  <c:v>760</c:v>
                </c:pt>
                <c:pt idx="338">
                  <c:v>755</c:v>
                </c:pt>
                <c:pt idx="339">
                  <c:v>750</c:v>
                </c:pt>
                <c:pt idx="340">
                  <c:v>737</c:v>
                </c:pt>
                <c:pt idx="341">
                  <c:v>729</c:v>
                </c:pt>
                <c:pt idx="342">
                  <c:v>696</c:v>
                </c:pt>
                <c:pt idx="343">
                  <c:v>677</c:v>
                </c:pt>
                <c:pt idx="344">
                  <c:v>650</c:v>
                </c:pt>
                <c:pt idx="345">
                  <c:v>623</c:v>
                </c:pt>
                <c:pt idx="346">
                  <c:v>613</c:v>
                </c:pt>
                <c:pt idx="347">
                  <c:v>592</c:v>
                </c:pt>
                <c:pt idx="348">
                  <c:v>565</c:v>
                </c:pt>
                <c:pt idx="349">
                  <c:v>543</c:v>
                </c:pt>
                <c:pt idx="350">
                  <c:v>531</c:v>
                </c:pt>
                <c:pt idx="351">
                  <c:v>541</c:v>
                </c:pt>
                <c:pt idx="352">
                  <c:v>560</c:v>
                </c:pt>
                <c:pt idx="353">
                  <c:v>578</c:v>
                </c:pt>
                <c:pt idx="354">
                  <c:v>596</c:v>
                </c:pt>
                <c:pt idx="355">
                  <c:v>625</c:v>
                </c:pt>
                <c:pt idx="356">
                  <c:v>633</c:v>
                </c:pt>
                <c:pt idx="357">
                  <c:v>650</c:v>
                </c:pt>
                <c:pt idx="358">
                  <c:v>668</c:v>
                </c:pt>
                <c:pt idx="359">
                  <c:v>699</c:v>
                </c:pt>
                <c:pt idx="360">
                  <c:v>735</c:v>
                </c:pt>
                <c:pt idx="361">
                  <c:v>734</c:v>
                </c:pt>
                <c:pt idx="362">
                  <c:v>720</c:v>
                </c:pt>
                <c:pt idx="363">
                  <c:v>676</c:v>
                </c:pt>
                <c:pt idx="364">
                  <c:v>649</c:v>
                </c:pt>
                <c:pt idx="365">
                  <c:v>595</c:v>
                </c:pt>
                <c:pt idx="366">
                  <c:v>545</c:v>
                </c:pt>
                <c:pt idx="367">
                  <c:v>523</c:v>
                </c:pt>
                <c:pt idx="368">
                  <c:v>504</c:v>
                </c:pt>
                <c:pt idx="369">
                  <c:v>492</c:v>
                </c:pt>
                <c:pt idx="370">
                  <c:v>479</c:v>
                </c:pt>
                <c:pt idx="371">
                  <c:v>464</c:v>
                </c:pt>
                <c:pt idx="372">
                  <c:v>451</c:v>
                </c:pt>
                <c:pt idx="373">
                  <c:v>450</c:v>
                </c:pt>
                <c:pt idx="374">
                  <c:v>445</c:v>
                </c:pt>
                <c:pt idx="375">
                  <c:v>444</c:v>
                </c:pt>
                <c:pt idx="376">
                  <c:v>453</c:v>
                </c:pt>
                <c:pt idx="377">
                  <c:v>460</c:v>
                </c:pt>
                <c:pt idx="378">
                  <c:v>472</c:v>
                </c:pt>
                <c:pt idx="379">
                  <c:v>476</c:v>
                </c:pt>
                <c:pt idx="380">
                  <c:v>479</c:v>
                </c:pt>
                <c:pt idx="381">
                  <c:v>485</c:v>
                </c:pt>
                <c:pt idx="382">
                  <c:v>484</c:v>
                </c:pt>
                <c:pt idx="383">
                  <c:v>474</c:v>
                </c:pt>
                <c:pt idx="384">
                  <c:v>468</c:v>
                </c:pt>
                <c:pt idx="385">
                  <c:v>449</c:v>
                </c:pt>
                <c:pt idx="386">
                  <c:v>433</c:v>
                </c:pt>
                <c:pt idx="387">
                  <c:v>427</c:v>
                </c:pt>
                <c:pt idx="388">
                  <c:v>428</c:v>
                </c:pt>
                <c:pt idx="389">
                  <c:v>431</c:v>
                </c:pt>
                <c:pt idx="390">
                  <c:v>428</c:v>
                </c:pt>
                <c:pt idx="391">
                  <c:v>420</c:v>
                </c:pt>
                <c:pt idx="392">
                  <c:v>406</c:v>
                </c:pt>
                <c:pt idx="393">
                  <c:v>384</c:v>
                </c:pt>
                <c:pt idx="394">
                  <c:v>371</c:v>
                </c:pt>
                <c:pt idx="395">
                  <c:v>374</c:v>
                </c:pt>
                <c:pt idx="396">
                  <c:v>379</c:v>
                </c:pt>
                <c:pt idx="397">
                  <c:v>376</c:v>
                </c:pt>
                <c:pt idx="398">
                  <c:v>376</c:v>
                </c:pt>
                <c:pt idx="399">
                  <c:v>377</c:v>
                </c:pt>
                <c:pt idx="400">
                  <c:v>380</c:v>
                </c:pt>
                <c:pt idx="401">
                  <c:v>390</c:v>
                </c:pt>
                <c:pt idx="402">
                  <c:v>391</c:v>
                </c:pt>
                <c:pt idx="403">
                  <c:v>388</c:v>
                </c:pt>
                <c:pt idx="404">
                  <c:v>402</c:v>
                </c:pt>
                <c:pt idx="405">
                  <c:v>413</c:v>
                </c:pt>
                <c:pt idx="406">
                  <c:v>430</c:v>
                </c:pt>
                <c:pt idx="407">
                  <c:v>423</c:v>
                </c:pt>
                <c:pt idx="408">
                  <c:v>434</c:v>
                </c:pt>
                <c:pt idx="409">
                  <c:v>441</c:v>
                </c:pt>
                <c:pt idx="410">
                  <c:v>445</c:v>
                </c:pt>
                <c:pt idx="411">
                  <c:v>452</c:v>
                </c:pt>
                <c:pt idx="412">
                  <c:v>453</c:v>
                </c:pt>
                <c:pt idx="413">
                  <c:v>468</c:v>
                </c:pt>
                <c:pt idx="414">
                  <c:v>472</c:v>
                </c:pt>
                <c:pt idx="415">
                  <c:v>476</c:v>
                </c:pt>
                <c:pt idx="416">
                  <c:v>487</c:v>
                </c:pt>
                <c:pt idx="417">
                  <c:v>455</c:v>
                </c:pt>
                <c:pt idx="418">
                  <c:v>455</c:v>
                </c:pt>
                <c:pt idx="419">
                  <c:v>436</c:v>
                </c:pt>
                <c:pt idx="420">
                  <c:v>433</c:v>
                </c:pt>
                <c:pt idx="421">
                  <c:v>423</c:v>
                </c:pt>
                <c:pt idx="422">
                  <c:v>409</c:v>
                </c:pt>
                <c:pt idx="423">
                  <c:v>414</c:v>
                </c:pt>
                <c:pt idx="424">
                  <c:v>397</c:v>
                </c:pt>
                <c:pt idx="425">
                  <c:v>391</c:v>
                </c:pt>
                <c:pt idx="426">
                  <c:v>372</c:v>
                </c:pt>
                <c:pt idx="427">
                  <c:v>376</c:v>
                </c:pt>
                <c:pt idx="428">
                  <c:v>351</c:v>
                </c:pt>
                <c:pt idx="429">
                  <c:v>343</c:v>
                </c:pt>
                <c:pt idx="430">
                  <c:v>342</c:v>
                </c:pt>
                <c:pt idx="431">
                  <c:v>358</c:v>
                </c:pt>
                <c:pt idx="432">
                  <c:v>355</c:v>
                </c:pt>
                <c:pt idx="433">
                  <c:v>369</c:v>
                </c:pt>
                <c:pt idx="434">
                  <c:v>373</c:v>
                </c:pt>
                <c:pt idx="435">
                  <c:v>374</c:v>
                </c:pt>
                <c:pt idx="436">
                  <c:v>373</c:v>
                </c:pt>
                <c:pt idx="437">
                  <c:v>344</c:v>
                </c:pt>
                <c:pt idx="438">
                  <c:v>346</c:v>
                </c:pt>
                <c:pt idx="439">
                  <c:v>352</c:v>
                </c:pt>
                <c:pt idx="440">
                  <c:v>377</c:v>
                </c:pt>
                <c:pt idx="441">
                  <c:v>381</c:v>
                </c:pt>
                <c:pt idx="442">
                  <c:v>392</c:v>
                </c:pt>
                <c:pt idx="443">
                  <c:v>414</c:v>
                </c:pt>
                <c:pt idx="444">
                  <c:v>442</c:v>
                </c:pt>
                <c:pt idx="445">
                  <c:v>431</c:v>
                </c:pt>
                <c:pt idx="446">
                  <c:v>432</c:v>
                </c:pt>
                <c:pt idx="447">
                  <c:v>417</c:v>
                </c:pt>
                <c:pt idx="448">
                  <c:v>392</c:v>
                </c:pt>
                <c:pt idx="449">
                  <c:v>390</c:v>
                </c:pt>
                <c:pt idx="450">
                  <c:v>371</c:v>
                </c:pt>
                <c:pt idx="451">
                  <c:v>367</c:v>
                </c:pt>
                <c:pt idx="452">
                  <c:v>359</c:v>
                </c:pt>
                <c:pt idx="453">
                  <c:v>351</c:v>
                </c:pt>
                <c:pt idx="454">
                  <c:v>341</c:v>
                </c:pt>
                <c:pt idx="455">
                  <c:v>330</c:v>
                </c:pt>
                <c:pt idx="456">
                  <c:v>335</c:v>
                </c:pt>
                <c:pt idx="457">
                  <c:v>337</c:v>
                </c:pt>
                <c:pt idx="458">
                  <c:v>342</c:v>
                </c:pt>
                <c:pt idx="459">
                  <c:v>352</c:v>
                </c:pt>
                <c:pt idx="460">
                  <c:v>362</c:v>
                </c:pt>
                <c:pt idx="461">
                  <c:v>365</c:v>
                </c:pt>
                <c:pt idx="462">
                  <c:v>343</c:v>
                </c:pt>
                <c:pt idx="463">
                  <c:v>349</c:v>
                </c:pt>
                <c:pt idx="464">
                  <c:v>365</c:v>
                </c:pt>
                <c:pt idx="465">
                  <c:v>371</c:v>
                </c:pt>
                <c:pt idx="466">
                  <c:v>353</c:v>
                </c:pt>
                <c:pt idx="467">
                  <c:v>353</c:v>
                </c:pt>
                <c:pt idx="468">
                  <c:v>336</c:v>
                </c:pt>
                <c:pt idx="469">
                  <c:v>322</c:v>
                </c:pt>
                <c:pt idx="470">
                  <c:v>310</c:v>
                </c:pt>
                <c:pt idx="471">
                  <c:v>311</c:v>
                </c:pt>
                <c:pt idx="472">
                  <c:v>294</c:v>
                </c:pt>
                <c:pt idx="473">
                  <c:v>290</c:v>
                </c:pt>
                <c:pt idx="474">
                  <c:v>288</c:v>
                </c:pt>
                <c:pt idx="475">
                  <c:v>284</c:v>
                </c:pt>
                <c:pt idx="476">
                  <c:v>285</c:v>
                </c:pt>
                <c:pt idx="477">
                  <c:v>280</c:v>
                </c:pt>
                <c:pt idx="478">
                  <c:v>282</c:v>
                </c:pt>
                <c:pt idx="479">
                  <c:v>280</c:v>
                </c:pt>
                <c:pt idx="480">
                  <c:v>283</c:v>
                </c:pt>
                <c:pt idx="481">
                  <c:v>284</c:v>
                </c:pt>
                <c:pt idx="482">
                  <c:v>285</c:v>
                </c:pt>
                <c:pt idx="483">
                  <c:v>284</c:v>
                </c:pt>
                <c:pt idx="484">
                  <c:v>298</c:v>
                </c:pt>
                <c:pt idx="485">
                  <c:v>302</c:v>
                </c:pt>
                <c:pt idx="486">
                  <c:v>291</c:v>
                </c:pt>
                <c:pt idx="487">
                  <c:v>285</c:v>
                </c:pt>
                <c:pt idx="488">
                  <c:v>297</c:v>
                </c:pt>
                <c:pt idx="489">
                  <c:v>290</c:v>
                </c:pt>
                <c:pt idx="490">
                  <c:v>306</c:v>
                </c:pt>
                <c:pt idx="491">
                  <c:v>299</c:v>
                </c:pt>
                <c:pt idx="492">
                  <c:v>284</c:v>
                </c:pt>
                <c:pt idx="493">
                  <c:v>287</c:v>
                </c:pt>
                <c:pt idx="494">
                  <c:v>288</c:v>
                </c:pt>
                <c:pt idx="495">
                  <c:v>290</c:v>
                </c:pt>
                <c:pt idx="496">
                  <c:v>285</c:v>
                </c:pt>
                <c:pt idx="497">
                  <c:v>286</c:v>
                </c:pt>
                <c:pt idx="498">
                  <c:v>279</c:v>
                </c:pt>
                <c:pt idx="499">
                  <c:v>276</c:v>
                </c:pt>
                <c:pt idx="500">
                  <c:v>273</c:v>
                </c:pt>
                <c:pt idx="501">
                  <c:v>281</c:v>
                </c:pt>
                <c:pt idx="502">
                  <c:v>281</c:v>
                </c:pt>
                <c:pt idx="503">
                  <c:v>283</c:v>
                </c:pt>
                <c:pt idx="504">
                  <c:v>301</c:v>
                </c:pt>
                <c:pt idx="505">
                  <c:v>311</c:v>
                </c:pt>
                <c:pt idx="506">
                  <c:v>285</c:v>
                </c:pt>
                <c:pt idx="507">
                  <c:v>296</c:v>
                </c:pt>
                <c:pt idx="508">
                  <c:v>285</c:v>
                </c:pt>
                <c:pt idx="509">
                  <c:v>284</c:v>
                </c:pt>
                <c:pt idx="510">
                  <c:v>278</c:v>
                </c:pt>
                <c:pt idx="511">
                  <c:v>280</c:v>
                </c:pt>
                <c:pt idx="512">
                  <c:v>271</c:v>
                </c:pt>
                <c:pt idx="513">
                  <c:v>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E-4699-93F7-D3DF46E0A7A8}"/>
            </c:ext>
          </c:extLst>
        </c:ser>
        <c:ser>
          <c:idx val="1"/>
          <c:order val="1"/>
          <c:tx>
            <c:strRef>
              <c:f>'Rabka Zbrój-Nowy Sącz h,x i LOS'!$F$1</c:f>
              <c:strCache>
                <c:ptCount val="1"/>
                <c:pt idx="0">
                  <c:v>LOS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'Rabka Zbrój-Nowy Sącz h,x i LOS'!$D$2:$D$515</c:f>
              <c:numCache>
                <c:formatCode>General</c:formatCode>
                <c:ptCount val="5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51.24</c:v>
                </c:pt>
              </c:numCache>
            </c:numRef>
          </c:xVal>
          <c:yVal>
            <c:numRef>
              <c:f>'Rabka Zbrój-Nowy Sącz h,x i LOS'!$F$2:$F$515</c:f>
              <c:numCache>
                <c:formatCode>General</c:formatCode>
                <c:ptCount val="514"/>
                <c:pt idx="0">
                  <c:v>575</c:v>
                </c:pt>
                <c:pt idx="1">
                  <c:v>574.66</c:v>
                </c:pt>
                <c:pt idx="2">
                  <c:v>574.32000000000005</c:v>
                </c:pt>
                <c:pt idx="3">
                  <c:v>573.98</c:v>
                </c:pt>
                <c:pt idx="4">
                  <c:v>573.64</c:v>
                </c:pt>
                <c:pt idx="5">
                  <c:v>573.29</c:v>
                </c:pt>
                <c:pt idx="6">
                  <c:v>572.95000000000005</c:v>
                </c:pt>
                <c:pt idx="7">
                  <c:v>572.61</c:v>
                </c:pt>
                <c:pt idx="8">
                  <c:v>572.27</c:v>
                </c:pt>
                <c:pt idx="9">
                  <c:v>571.92999999999995</c:v>
                </c:pt>
                <c:pt idx="10">
                  <c:v>571.59</c:v>
                </c:pt>
                <c:pt idx="11">
                  <c:v>571.25</c:v>
                </c:pt>
                <c:pt idx="12">
                  <c:v>570.91</c:v>
                </c:pt>
                <c:pt idx="13">
                  <c:v>570.57000000000005</c:v>
                </c:pt>
                <c:pt idx="14">
                  <c:v>570.22</c:v>
                </c:pt>
                <c:pt idx="15">
                  <c:v>569.88</c:v>
                </c:pt>
                <c:pt idx="16">
                  <c:v>569.54</c:v>
                </c:pt>
                <c:pt idx="17">
                  <c:v>569.20000000000005</c:v>
                </c:pt>
                <c:pt idx="18">
                  <c:v>568.86</c:v>
                </c:pt>
                <c:pt idx="19">
                  <c:v>568.52</c:v>
                </c:pt>
                <c:pt idx="20">
                  <c:v>568.17999999999995</c:v>
                </c:pt>
                <c:pt idx="21">
                  <c:v>567.84</c:v>
                </c:pt>
                <c:pt idx="22">
                  <c:v>567.5</c:v>
                </c:pt>
                <c:pt idx="23">
                  <c:v>567.15</c:v>
                </c:pt>
                <c:pt idx="24">
                  <c:v>566.80999999999995</c:v>
                </c:pt>
                <c:pt idx="25">
                  <c:v>566.47</c:v>
                </c:pt>
                <c:pt idx="26">
                  <c:v>566.13</c:v>
                </c:pt>
                <c:pt idx="27">
                  <c:v>565.79</c:v>
                </c:pt>
                <c:pt idx="28">
                  <c:v>565.45000000000005</c:v>
                </c:pt>
                <c:pt idx="29">
                  <c:v>565.11</c:v>
                </c:pt>
                <c:pt idx="30">
                  <c:v>564.77</c:v>
                </c:pt>
                <c:pt idx="31">
                  <c:v>564.41999999999996</c:v>
                </c:pt>
                <c:pt idx="32">
                  <c:v>564.08000000000004</c:v>
                </c:pt>
                <c:pt idx="33">
                  <c:v>563.74</c:v>
                </c:pt>
                <c:pt idx="34">
                  <c:v>563.4</c:v>
                </c:pt>
                <c:pt idx="35">
                  <c:v>563.05999999999995</c:v>
                </c:pt>
                <c:pt idx="36">
                  <c:v>562.72</c:v>
                </c:pt>
                <c:pt idx="37">
                  <c:v>562.38</c:v>
                </c:pt>
                <c:pt idx="38">
                  <c:v>562.04</c:v>
                </c:pt>
                <c:pt idx="39">
                  <c:v>561.70000000000005</c:v>
                </c:pt>
                <c:pt idx="40">
                  <c:v>561.35</c:v>
                </c:pt>
                <c:pt idx="41">
                  <c:v>561.01</c:v>
                </c:pt>
                <c:pt idx="42">
                  <c:v>560.66999999999996</c:v>
                </c:pt>
                <c:pt idx="43">
                  <c:v>560.33000000000004</c:v>
                </c:pt>
                <c:pt idx="44">
                  <c:v>559.99</c:v>
                </c:pt>
                <c:pt idx="45">
                  <c:v>559.65</c:v>
                </c:pt>
                <c:pt idx="46">
                  <c:v>559.30999999999995</c:v>
                </c:pt>
                <c:pt idx="47">
                  <c:v>558.97</c:v>
                </c:pt>
                <c:pt idx="48">
                  <c:v>558.63</c:v>
                </c:pt>
                <c:pt idx="49">
                  <c:v>558.28</c:v>
                </c:pt>
                <c:pt idx="50">
                  <c:v>557.94000000000005</c:v>
                </c:pt>
                <c:pt idx="51">
                  <c:v>557.6</c:v>
                </c:pt>
                <c:pt idx="52">
                  <c:v>557.26</c:v>
                </c:pt>
                <c:pt idx="53">
                  <c:v>556.91999999999996</c:v>
                </c:pt>
                <c:pt idx="54">
                  <c:v>556.58000000000004</c:v>
                </c:pt>
                <c:pt idx="55">
                  <c:v>556.24</c:v>
                </c:pt>
                <c:pt idx="56">
                  <c:v>555.9</c:v>
                </c:pt>
                <c:pt idx="57">
                  <c:v>555.55999999999995</c:v>
                </c:pt>
                <c:pt idx="58">
                  <c:v>555.21</c:v>
                </c:pt>
                <c:pt idx="59">
                  <c:v>554.87</c:v>
                </c:pt>
                <c:pt idx="60">
                  <c:v>554.53</c:v>
                </c:pt>
                <c:pt idx="61">
                  <c:v>554.19000000000005</c:v>
                </c:pt>
                <c:pt idx="62">
                  <c:v>553.85</c:v>
                </c:pt>
                <c:pt idx="63">
                  <c:v>553.51</c:v>
                </c:pt>
                <c:pt idx="64">
                  <c:v>553.16999999999996</c:v>
                </c:pt>
                <c:pt idx="65">
                  <c:v>552.83000000000004</c:v>
                </c:pt>
                <c:pt idx="66">
                  <c:v>552.49</c:v>
                </c:pt>
                <c:pt idx="67">
                  <c:v>552.14</c:v>
                </c:pt>
                <c:pt idx="68">
                  <c:v>551.79999999999995</c:v>
                </c:pt>
                <c:pt idx="69">
                  <c:v>551.46</c:v>
                </c:pt>
                <c:pt idx="70">
                  <c:v>551.12</c:v>
                </c:pt>
                <c:pt idx="71">
                  <c:v>550.78</c:v>
                </c:pt>
                <c:pt idx="72">
                  <c:v>550.44000000000005</c:v>
                </c:pt>
                <c:pt idx="73">
                  <c:v>550.1</c:v>
                </c:pt>
                <c:pt idx="74">
                  <c:v>549.76</c:v>
                </c:pt>
                <c:pt idx="75">
                  <c:v>549.41999999999996</c:v>
                </c:pt>
                <c:pt idx="76">
                  <c:v>549.07000000000005</c:v>
                </c:pt>
                <c:pt idx="77">
                  <c:v>548.73</c:v>
                </c:pt>
                <c:pt idx="78">
                  <c:v>548.39</c:v>
                </c:pt>
                <c:pt idx="79">
                  <c:v>548.04999999999995</c:v>
                </c:pt>
                <c:pt idx="80">
                  <c:v>547.71</c:v>
                </c:pt>
                <c:pt idx="81">
                  <c:v>547.37</c:v>
                </c:pt>
                <c:pt idx="82">
                  <c:v>547.03</c:v>
                </c:pt>
                <c:pt idx="83">
                  <c:v>546.69000000000005</c:v>
                </c:pt>
                <c:pt idx="84">
                  <c:v>546.35</c:v>
                </c:pt>
                <c:pt idx="85">
                  <c:v>546</c:v>
                </c:pt>
                <c:pt idx="86">
                  <c:v>545.66</c:v>
                </c:pt>
                <c:pt idx="87">
                  <c:v>545.32000000000005</c:v>
                </c:pt>
                <c:pt idx="88">
                  <c:v>544.98</c:v>
                </c:pt>
                <c:pt idx="89">
                  <c:v>544.64</c:v>
                </c:pt>
                <c:pt idx="90">
                  <c:v>544.29999999999995</c:v>
                </c:pt>
                <c:pt idx="91">
                  <c:v>543.96</c:v>
                </c:pt>
                <c:pt idx="92">
                  <c:v>543.62</c:v>
                </c:pt>
                <c:pt idx="93">
                  <c:v>543.27</c:v>
                </c:pt>
                <c:pt idx="94">
                  <c:v>542.92999999999995</c:v>
                </c:pt>
                <c:pt idx="95">
                  <c:v>542.59</c:v>
                </c:pt>
                <c:pt idx="96">
                  <c:v>542.25</c:v>
                </c:pt>
                <c:pt idx="97">
                  <c:v>541.91</c:v>
                </c:pt>
                <c:pt idx="98">
                  <c:v>541.57000000000005</c:v>
                </c:pt>
                <c:pt idx="99">
                  <c:v>541.23</c:v>
                </c:pt>
                <c:pt idx="100">
                  <c:v>540.89</c:v>
                </c:pt>
                <c:pt idx="101">
                  <c:v>540.54999999999995</c:v>
                </c:pt>
                <c:pt idx="102">
                  <c:v>540.20000000000005</c:v>
                </c:pt>
                <c:pt idx="103">
                  <c:v>539.86</c:v>
                </c:pt>
                <c:pt idx="104">
                  <c:v>539.52</c:v>
                </c:pt>
                <c:pt idx="105">
                  <c:v>539.17999999999995</c:v>
                </c:pt>
                <c:pt idx="106">
                  <c:v>538.84</c:v>
                </c:pt>
                <c:pt idx="107">
                  <c:v>538.5</c:v>
                </c:pt>
                <c:pt idx="108">
                  <c:v>538.16</c:v>
                </c:pt>
                <c:pt idx="109">
                  <c:v>537.82000000000005</c:v>
                </c:pt>
                <c:pt idx="110">
                  <c:v>537.48</c:v>
                </c:pt>
                <c:pt idx="111">
                  <c:v>537.13</c:v>
                </c:pt>
                <c:pt idx="112">
                  <c:v>536.79</c:v>
                </c:pt>
                <c:pt idx="113">
                  <c:v>536.45000000000005</c:v>
                </c:pt>
                <c:pt idx="114">
                  <c:v>536.11</c:v>
                </c:pt>
                <c:pt idx="115">
                  <c:v>535.77</c:v>
                </c:pt>
                <c:pt idx="116">
                  <c:v>535.42999999999995</c:v>
                </c:pt>
                <c:pt idx="117">
                  <c:v>535.09</c:v>
                </c:pt>
                <c:pt idx="118">
                  <c:v>534.75</c:v>
                </c:pt>
                <c:pt idx="119">
                  <c:v>534.41</c:v>
                </c:pt>
                <c:pt idx="120">
                  <c:v>534.05999999999995</c:v>
                </c:pt>
                <c:pt idx="121">
                  <c:v>533.72</c:v>
                </c:pt>
                <c:pt idx="122">
                  <c:v>533.38</c:v>
                </c:pt>
                <c:pt idx="123">
                  <c:v>533.04</c:v>
                </c:pt>
                <c:pt idx="124">
                  <c:v>532.70000000000005</c:v>
                </c:pt>
                <c:pt idx="125">
                  <c:v>532.36</c:v>
                </c:pt>
                <c:pt idx="126">
                  <c:v>532.02</c:v>
                </c:pt>
                <c:pt idx="127">
                  <c:v>531.67999999999995</c:v>
                </c:pt>
                <c:pt idx="128">
                  <c:v>531.34</c:v>
                </c:pt>
                <c:pt idx="129">
                  <c:v>530.99</c:v>
                </c:pt>
                <c:pt idx="130">
                  <c:v>530.65</c:v>
                </c:pt>
                <c:pt idx="131">
                  <c:v>530.30999999999995</c:v>
                </c:pt>
                <c:pt idx="132">
                  <c:v>529.97</c:v>
                </c:pt>
                <c:pt idx="133">
                  <c:v>529.63</c:v>
                </c:pt>
                <c:pt idx="134">
                  <c:v>529.29</c:v>
                </c:pt>
                <c:pt idx="135">
                  <c:v>528.95000000000005</c:v>
                </c:pt>
                <c:pt idx="136">
                  <c:v>528.61</c:v>
                </c:pt>
                <c:pt idx="137">
                  <c:v>528.27</c:v>
                </c:pt>
                <c:pt idx="138">
                  <c:v>527.91999999999996</c:v>
                </c:pt>
                <c:pt idx="139">
                  <c:v>527.58000000000004</c:v>
                </c:pt>
                <c:pt idx="140">
                  <c:v>527.24</c:v>
                </c:pt>
                <c:pt idx="141">
                  <c:v>526.9</c:v>
                </c:pt>
                <c:pt idx="142">
                  <c:v>526.55999999999995</c:v>
                </c:pt>
                <c:pt idx="143">
                  <c:v>526.22</c:v>
                </c:pt>
                <c:pt idx="144">
                  <c:v>525.88</c:v>
                </c:pt>
                <c:pt idx="145">
                  <c:v>525.54</c:v>
                </c:pt>
                <c:pt idx="146">
                  <c:v>525.19000000000005</c:v>
                </c:pt>
                <c:pt idx="147">
                  <c:v>524.85</c:v>
                </c:pt>
                <c:pt idx="148">
                  <c:v>524.51</c:v>
                </c:pt>
                <c:pt idx="149">
                  <c:v>524.16999999999996</c:v>
                </c:pt>
                <c:pt idx="150">
                  <c:v>523.83000000000004</c:v>
                </c:pt>
                <c:pt idx="151">
                  <c:v>523.49</c:v>
                </c:pt>
                <c:pt idx="152">
                  <c:v>523.15</c:v>
                </c:pt>
                <c:pt idx="153">
                  <c:v>522.80999999999995</c:v>
                </c:pt>
                <c:pt idx="154">
                  <c:v>522.47</c:v>
                </c:pt>
                <c:pt idx="155">
                  <c:v>522.12</c:v>
                </c:pt>
                <c:pt idx="156">
                  <c:v>521.78</c:v>
                </c:pt>
                <c:pt idx="157">
                  <c:v>521.44000000000005</c:v>
                </c:pt>
                <c:pt idx="158">
                  <c:v>521.1</c:v>
                </c:pt>
                <c:pt idx="159">
                  <c:v>520.76</c:v>
                </c:pt>
                <c:pt idx="160">
                  <c:v>520.41999999999996</c:v>
                </c:pt>
                <c:pt idx="161">
                  <c:v>520.08000000000004</c:v>
                </c:pt>
                <c:pt idx="162">
                  <c:v>519.74</c:v>
                </c:pt>
                <c:pt idx="163">
                  <c:v>519.4</c:v>
                </c:pt>
                <c:pt idx="164">
                  <c:v>519.04999999999995</c:v>
                </c:pt>
                <c:pt idx="165">
                  <c:v>518.71</c:v>
                </c:pt>
                <c:pt idx="166">
                  <c:v>518.37</c:v>
                </c:pt>
                <c:pt idx="167">
                  <c:v>518.03</c:v>
                </c:pt>
                <c:pt idx="168">
                  <c:v>517.69000000000005</c:v>
                </c:pt>
                <c:pt idx="169">
                  <c:v>517.35</c:v>
                </c:pt>
                <c:pt idx="170">
                  <c:v>517.01</c:v>
                </c:pt>
                <c:pt idx="171">
                  <c:v>516.66999999999996</c:v>
                </c:pt>
                <c:pt idx="172">
                  <c:v>516.33000000000004</c:v>
                </c:pt>
                <c:pt idx="173">
                  <c:v>515.98</c:v>
                </c:pt>
                <c:pt idx="174">
                  <c:v>515.64</c:v>
                </c:pt>
                <c:pt idx="175">
                  <c:v>515.29999999999995</c:v>
                </c:pt>
                <c:pt idx="176">
                  <c:v>514.96</c:v>
                </c:pt>
                <c:pt idx="177">
                  <c:v>514.62</c:v>
                </c:pt>
                <c:pt idx="178">
                  <c:v>514.28</c:v>
                </c:pt>
                <c:pt idx="179">
                  <c:v>513.94000000000005</c:v>
                </c:pt>
                <c:pt idx="180">
                  <c:v>513.6</c:v>
                </c:pt>
                <c:pt idx="181">
                  <c:v>513.26</c:v>
                </c:pt>
                <c:pt idx="182">
                  <c:v>512.91</c:v>
                </c:pt>
                <c:pt idx="183">
                  <c:v>512.57000000000005</c:v>
                </c:pt>
                <c:pt idx="184">
                  <c:v>512.23</c:v>
                </c:pt>
                <c:pt idx="185">
                  <c:v>511.89</c:v>
                </c:pt>
                <c:pt idx="186">
                  <c:v>511.55</c:v>
                </c:pt>
                <c:pt idx="187">
                  <c:v>511.21</c:v>
                </c:pt>
                <c:pt idx="188">
                  <c:v>510.87</c:v>
                </c:pt>
                <c:pt idx="189">
                  <c:v>510.53</c:v>
                </c:pt>
                <c:pt idx="190">
                  <c:v>510.19</c:v>
                </c:pt>
                <c:pt idx="191">
                  <c:v>509.84</c:v>
                </c:pt>
                <c:pt idx="192">
                  <c:v>509.5</c:v>
                </c:pt>
                <c:pt idx="193">
                  <c:v>509.16</c:v>
                </c:pt>
                <c:pt idx="194">
                  <c:v>508.82</c:v>
                </c:pt>
                <c:pt idx="195">
                  <c:v>508.48</c:v>
                </c:pt>
                <c:pt idx="196">
                  <c:v>508.14</c:v>
                </c:pt>
                <c:pt idx="197">
                  <c:v>507.8</c:v>
                </c:pt>
                <c:pt idx="198">
                  <c:v>507.46</c:v>
                </c:pt>
                <c:pt idx="199">
                  <c:v>507.12</c:v>
                </c:pt>
                <c:pt idx="200">
                  <c:v>506.77</c:v>
                </c:pt>
                <c:pt idx="201">
                  <c:v>506.43</c:v>
                </c:pt>
                <c:pt idx="202">
                  <c:v>506.09</c:v>
                </c:pt>
                <c:pt idx="203">
                  <c:v>505.75</c:v>
                </c:pt>
                <c:pt idx="204">
                  <c:v>505.41</c:v>
                </c:pt>
                <c:pt idx="205">
                  <c:v>505.07</c:v>
                </c:pt>
                <c:pt idx="206">
                  <c:v>504.73</c:v>
                </c:pt>
                <c:pt idx="207">
                  <c:v>504.39</c:v>
                </c:pt>
                <c:pt idx="208">
                  <c:v>504.04</c:v>
                </c:pt>
                <c:pt idx="209">
                  <c:v>503.7</c:v>
                </c:pt>
                <c:pt idx="210">
                  <c:v>503.36</c:v>
                </c:pt>
                <c:pt idx="211">
                  <c:v>503.02</c:v>
                </c:pt>
                <c:pt idx="212">
                  <c:v>502.68</c:v>
                </c:pt>
                <c:pt idx="213">
                  <c:v>502.34</c:v>
                </c:pt>
                <c:pt idx="214">
                  <c:v>502</c:v>
                </c:pt>
                <c:pt idx="215">
                  <c:v>501.66</c:v>
                </c:pt>
                <c:pt idx="216">
                  <c:v>501.32</c:v>
                </c:pt>
                <c:pt idx="217">
                  <c:v>500.97</c:v>
                </c:pt>
                <c:pt idx="218">
                  <c:v>500.63</c:v>
                </c:pt>
                <c:pt idx="219">
                  <c:v>500.29</c:v>
                </c:pt>
                <c:pt idx="220">
                  <c:v>499.95</c:v>
                </c:pt>
                <c:pt idx="221">
                  <c:v>499.61</c:v>
                </c:pt>
                <c:pt idx="222">
                  <c:v>499.27</c:v>
                </c:pt>
                <c:pt idx="223">
                  <c:v>498.93</c:v>
                </c:pt>
                <c:pt idx="224">
                  <c:v>498.59</c:v>
                </c:pt>
                <c:pt idx="225">
                  <c:v>498.25</c:v>
                </c:pt>
                <c:pt idx="226">
                  <c:v>497.9</c:v>
                </c:pt>
                <c:pt idx="227">
                  <c:v>497.56</c:v>
                </c:pt>
                <c:pt idx="228">
                  <c:v>497.22</c:v>
                </c:pt>
                <c:pt idx="229">
                  <c:v>496.88</c:v>
                </c:pt>
                <c:pt idx="230">
                  <c:v>496.54</c:v>
                </c:pt>
                <c:pt idx="231">
                  <c:v>496.2</c:v>
                </c:pt>
                <c:pt idx="232">
                  <c:v>495.86</c:v>
                </c:pt>
                <c:pt idx="233">
                  <c:v>495.52</c:v>
                </c:pt>
                <c:pt idx="234">
                  <c:v>495.18</c:v>
                </c:pt>
                <c:pt idx="235">
                  <c:v>494.83</c:v>
                </c:pt>
                <c:pt idx="236">
                  <c:v>494.49</c:v>
                </c:pt>
                <c:pt idx="237">
                  <c:v>494.15</c:v>
                </c:pt>
                <c:pt idx="238">
                  <c:v>493.81</c:v>
                </c:pt>
                <c:pt idx="239">
                  <c:v>493.47</c:v>
                </c:pt>
                <c:pt idx="240">
                  <c:v>493.13</c:v>
                </c:pt>
                <c:pt idx="241">
                  <c:v>492.79</c:v>
                </c:pt>
                <c:pt idx="242">
                  <c:v>492.45</c:v>
                </c:pt>
                <c:pt idx="243">
                  <c:v>492.11</c:v>
                </c:pt>
                <c:pt idx="244">
                  <c:v>491.76</c:v>
                </c:pt>
                <c:pt idx="245">
                  <c:v>491.42</c:v>
                </c:pt>
                <c:pt idx="246">
                  <c:v>491.08</c:v>
                </c:pt>
                <c:pt idx="247">
                  <c:v>490.74</c:v>
                </c:pt>
                <c:pt idx="248">
                  <c:v>490.4</c:v>
                </c:pt>
                <c:pt idx="249">
                  <c:v>490.06</c:v>
                </c:pt>
                <c:pt idx="250">
                  <c:v>489.72</c:v>
                </c:pt>
                <c:pt idx="251">
                  <c:v>489.38</c:v>
                </c:pt>
                <c:pt idx="252">
                  <c:v>489.04</c:v>
                </c:pt>
                <c:pt idx="253">
                  <c:v>488.69</c:v>
                </c:pt>
                <c:pt idx="254">
                  <c:v>488.35</c:v>
                </c:pt>
                <c:pt idx="255">
                  <c:v>488.01</c:v>
                </c:pt>
                <c:pt idx="256">
                  <c:v>487.67</c:v>
                </c:pt>
                <c:pt idx="257">
                  <c:v>487.33</c:v>
                </c:pt>
                <c:pt idx="258">
                  <c:v>486.99</c:v>
                </c:pt>
                <c:pt idx="259">
                  <c:v>486.65</c:v>
                </c:pt>
                <c:pt idx="260">
                  <c:v>486.31</c:v>
                </c:pt>
                <c:pt idx="261">
                  <c:v>485.96</c:v>
                </c:pt>
                <c:pt idx="262">
                  <c:v>485.62</c:v>
                </c:pt>
                <c:pt idx="263">
                  <c:v>485.28</c:v>
                </c:pt>
                <c:pt idx="264">
                  <c:v>484.94</c:v>
                </c:pt>
                <c:pt idx="265">
                  <c:v>484.6</c:v>
                </c:pt>
                <c:pt idx="266">
                  <c:v>484.26</c:v>
                </c:pt>
                <c:pt idx="267">
                  <c:v>483.92</c:v>
                </c:pt>
                <c:pt idx="268">
                  <c:v>483.58</c:v>
                </c:pt>
                <c:pt idx="269">
                  <c:v>483.24</c:v>
                </c:pt>
                <c:pt idx="270">
                  <c:v>482.89</c:v>
                </c:pt>
                <c:pt idx="271">
                  <c:v>482.55</c:v>
                </c:pt>
                <c:pt idx="272">
                  <c:v>482.21</c:v>
                </c:pt>
                <c:pt idx="273">
                  <c:v>481.87</c:v>
                </c:pt>
                <c:pt idx="274">
                  <c:v>481.53</c:v>
                </c:pt>
                <c:pt idx="275">
                  <c:v>481.19</c:v>
                </c:pt>
                <c:pt idx="276">
                  <c:v>480.85</c:v>
                </c:pt>
                <c:pt idx="277">
                  <c:v>480.51</c:v>
                </c:pt>
                <c:pt idx="278">
                  <c:v>480.17</c:v>
                </c:pt>
                <c:pt idx="279">
                  <c:v>479.82</c:v>
                </c:pt>
                <c:pt idx="280">
                  <c:v>479.48</c:v>
                </c:pt>
                <c:pt idx="281">
                  <c:v>479.14</c:v>
                </c:pt>
                <c:pt idx="282">
                  <c:v>478.8</c:v>
                </c:pt>
                <c:pt idx="283">
                  <c:v>478.46</c:v>
                </c:pt>
                <c:pt idx="284">
                  <c:v>478.12</c:v>
                </c:pt>
                <c:pt idx="285">
                  <c:v>477.78</c:v>
                </c:pt>
                <c:pt idx="286">
                  <c:v>477.44</c:v>
                </c:pt>
                <c:pt idx="287">
                  <c:v>477.1</c:v>
                </c:pt>
                <c:pt idx="288">
                  <c:v>476.75</c:v>
                </c:pt>
                <c:pt idx="289">
                  <c:v>476.41</c:v>
                </c:pt>
                <c:pt idx="290">
                  <c:v>476.07</c:v>
                </c:pt>
                <c:pt idx="291">
                  <c:v>475.73</c:v>
                </c:pt>
                <c:pt idx="292">
                  <c:v>475.39</c:v>
                </c:pt>
                <c:pt idx="293">
                  <c:v>475.05</c:v>
                </c:pt>
                <c:pt idx="294">
                  <c:v>474.71</c:v>
                </c:pt>
                <c:pt idx="295">
                  <c:v>474.37</c:v>
                </c:pt>
                <c:pt idx="296">
                  <c:v>474.03</c:v>
                </c:pt>
                <c:pt idx="297">
                  <c:v>473.68</c:v>
                </c:pt>
                <c:pt idx="298">
                  <c:v>473.34</c:v>
                </c:pt>
                <c:pt idx="299">
                  <c:v>473</c:v>
                </c:pt>
                <c:pt idx="300">
                  <c:v>472.66</c:v>
                </c:pt>
                <c:pt idx="301">
                  <c:v>472.32</c:v>
                </c:pt>
                <c:pt idx="302">
                  <c:v>471.98</c:v>
                </c:pt>
                <c:pt idx="303">
                  <c:v>471.64</c:v>
                </c:pt>
                <c:pt idx="304">
                  <c:v>471.3</c:v>
                </c:pt>
                <c:pt idx="305">
                  <c:v>470.96</c:v>
                </c:pt>
                <c:pt idx="306">
                  <c:v>470.61</c:v>
                </c:pt>
                <c:pt idx="307">
                  <c:v>470.27</c:v>
                </c:pt>
                <c:pt idx="308">
                  <c:v>469.93</c:v>
                </c:pt>
                <c:pt idx="309">
                  <c:v>469.59</c:v>
                </c:pt>
                <c:pt idx="310">
                  <c:v>469.25</c:v>
                </c:pt>
                <c:pt idx="311">
                  <c:v>468.91</c:v>
                </c:pt>
                <c:pt idx="312">
                  <c:v>468.57</c:v>
                </c:pt>
                <c:pt idx="313">
                  <c:v>468.23</c:v>
                </c:pt>
                <c:pt idx="314">
                  <c:v>467.88</c:v>
                </c:pt>
                <c:pt idx="315">
                  <c:v>467.54</c:v>
                </c:pt>
                <c:pt idx="316">
                  <c:v>467.2</c:v>
                </c:pt>
                <c:pt idx="317">
                  <c:v>466.86</c:v>
                </c:pt>
                <c:pt idx="318">
                  <c:v>466.52</c:v>
                </c:pt>
                <c:pt idx="319">
                  <c:v>466.18</c:v>
                </c:pt>
                <c:pt idx="320">
                  <c:v>465.84</c:v>
                </c:pt>
                <c:pt idx="321">
                  <c:v>465.5</c:v>
                </c:pt>
                <c:pt idx="322">
                  <c:v>465.16</c:v>
                </c:pt>
                <c:pt idx="323">
                  <c:v>464.81</c:v>
                </c:pt>
                <c:pt idx="324">
                  <c:v>464.47</c:v>
                </c:pt>
                <c:pt idx="325">
                  <c:v>464.13</c:v>
                </c:pt>
                <c:pt idx="326">
                  <c:v>463.79</c:v>
                </c:pt>
                <c:pt idx="327">
                  <c:v>463.45</c:v>
                </c:pt>
                <c:pt idx="328">
                  <c:v>463.11</c:v>
                </c:pt>
                <c:pt idx="329">
                  <c:v>462.77</c:v>
                </c:pt>
                <c:pt idx="330">
                  <c:v>462.43</c:v>
                </c:pt>
                <c:pt idx="331">
                  <c:v>462.09</c:v>
                </c:pt>
                <c:pt idx="332">
                  <c:v>461.74</c:v>
                </c:pt>
                <c:pt idx="333">
                  <c:v>461.4</c:v>
                </c:pt>
                <c:pt idx="334">
                  <c:v>461.06</c:v>
                </c:pt>
                <c:pt idx="335">
                  <c:v>460.72</c:v>
                </c:pt>
                <c:pt idx="336">
                  <c:v>460.38</c:v>
                </c:pt>
                <c:pt idx="337">
                  <c:v>460.04</c:v>
                </c:pt>
                <c:pt idx="338">
                  <c:v>459.7</c:v>
                </c:pt>
                <c:pt idx="339">
                  <c:v>459.36</c:v>
                </c:pt>
                <c:pt idx="340">
                  <c:v>459.02</c:v>
                </c:pt>
                <c:pt idx="341">
                  <c:v>458.67</c:v>
                </c:pt>
                <c:pt idx="342">
                  <c:v>458.33</c:v>
                </c:pt>
                <c:pt idx="343">
                  <c:v>457.99</c:v>
                </c:pt>
                <c:pt idx="344">
                  <c:v>457.65</c:v>
                </c:pt>
                <c:pt idx="345">
                  <c:v>457.31</c:v>
                </c:pt>
                <c:pt idx="346">
                  <c:v>456.97</c:v>
                </c:pt>
                <c:pt idx="347">
                  <c:v>456.63</c:v>
                </c:pt>
                <c:pt idx="348">
                  <c:v>456.29</c:v>
                </c:pt>
                <c:pt idx="349">
                  <c:v>455.95</c:v>
                </c:pt>
                <c:pt idx="350">
                  <c:v>455.6</c:v>
                </c:pt>
                <c:pt idx="351">
                  <c:v>455.26</c:v>
                </c:pt>
                <c:pt idx="352">
                  <c:v>454.92</c:v>
                </c:pt>
                <c:pt idx="353">
                  <c:v>454.58</c:v>
                </c:pt>
                <c:pt idx="354">
                  <c:v>454.24</c:v>
                </c:pt>
                <c:pt idx="355">
                  <c:v>453.9</c:v>
                </c:pt>
                <c:pt idx="356">
                  <c:v>453.56</c:v>
                </c:pt>
                <c:pt idx="357">
                  <c:v>453.22</c:v>
                </c:pt>
                <c:pt idx="358">
                  <c:v>452.88</c:v>
                </c:pt>
                <c:pt idx="359">
                  <c:v>452.53</c:v>
                </c:pt>
                <c:pt idx="360">
                  <c:v>452.19</c:v>
                </c:pt>
                <c:pt idx="361">
                  <c:v>451.85</c:v>
                </c:pt>
                <c:pt idx="362">
                  <c:v>451.51</c:v>
                </c:pt>
                <c:pt idx="363">
                  <c:v>451.17</c:v>
                </c:pt>
                <c:pt idx="364">
                  <c:v>450.83</c:v>
                </c:pt>
                <c:pt idx="365">
                  <c:v>450.49</c:v>
                </c:pt>
                <c:pt idx="366">
                  <c:v>450.15</c:v>
                </c:pt>
                <c:pt idx="367">
                  <c:v>449.81</c:v>
                </c:pt>
                <c:pt idx="368">
                  <c:v>449.46</c:v>
                </c:pt>
                <c:pt idx="369">
                  <c:v>449.12</c:v>
                </c:pt>
                <c:pt idx="370">
                  <c:v>448.78</c:v>
                </c:pt>
                <c:pt idx="371">
                  <c:v>448.44</c:v>
                </c:pt>
                <c:pt idx="372">
                  <c:v>448.1</c:v>
                </c:pt>
                <c:pt idx="373">
                  <c:v>447.76</c:v>
                </c:pt>
                <c:pt idx="374">
                  <c:v>447.42</c:v>
                </c:pt>
                <c:pt idx="375">
                  <c:v>447.08</c:v>
                </c:pt>
                <c:pt idx="376">
                  <c:v>446.73</c:v>
                </c:pt>
                <c:pt idx="377">
                  <c:v>446.39</c:v>
                </c:pt>
                <c:pt idx="378">
                  <c:v>446.05</c:v>
                </c:pt>
                <c:pt idx="379">
                  <c:v>445.71</c:v>
                </c:pt>
                <c:pt idx="380">
                  <c:v>445.37</c:v>
                </c:pt>
                <c:pt idx="381">
                  <c:v>445.03</c:v>
                </c:pt>
                <c:pt idx="382">
                  <c:v>444.69</c:v>
                </c:pt>
                <c:pt idx="383">
                  <c:v>444.35</c:v>
                </c:pt>
                <c:pt idx="384">
                  <c:v>444.01</c:v>
                </c:pt>
                <c:pt idx="385">
                  <c:v>443.66</c:v>
                </c:pt>
                <c:pt idx="386">
                  <c:v>443.32</c:v>
                </c:pt>
                <c:pt idx="387">
                  <c:v>442.98</c:v>
                </c:pt>
                <c:pt idx="388">
                  <c:v>442.64</c:v>
                </c:pt>
                <c:pt idx="389">
                  <c:v>442.3</c:v>
                </c:pt>
                <c:pt idx="390">
                  <c:v>441.96</c:v>
                </c:pt>
                <c:pt idx="391">
                  <c:v>441.62</c:v>
                </c:pt>
                <c:pt idx="392">
                  <c:v>441.28</c:v>
                </c:pt>
                <c:pt idx="393">
                  <c:v>440.94</c:v>
                </c:pt>
                <c:pt idx="394">
                  <c:v>440.59</c:v>
                </c:pt>
                <c:pt idx="395">
                  <c:v>440.25</c:v>
                </c:pt>
                <c:pt idx="396">
                  <c:v>439.91</c:v>
                </c:pt>
                <c:pt idx="397">
                  <c:v>439.57</c:v>
                </c:pt>
                <c:pt idx="398">
                  <c:v>439.23</c:v>
                </c:pt>
                <c:pt idx="399">
                  <c:v>438.89</c:v>
                </c:pt>
                <c:pt idx="400">
                  <c:v>438.55</c:v>
                </c:pt>
                <c:pt idx="401">
                  <c:v>438.21</c:v>
                </c:pt>
                <c:pt idx="402">
                  <c:v>437.87</c:v>
                </c:pt>
                <c:pt idx="403">
                  <c:v>437.52</c:v>
                </c:pt>
                <c:pt idx="404">
                  <c:v>437.18</c:v>
                </c:pt>
                <c:pt idx="405">
                  <c:v>436.84</c:v>
                </c:pt>
                <c:pt idx="406">
                  <c:v>436.5</c:v>
                </c:pt>
                <c:pt idx="407">
                  <c:v>436.16</c:v>
                </c:pt>
                <c:pt idx="408">
                  <c:v>435.82</c:v>
                </c:pt>
                <c:pt idx="409">
                  <c:v>435.48</c:v>
                </c:pt>
                <c:pt idx="410">
                  <c:v>435.14</c:v>
                </c:pt>
                <c:pt idx="411">
                  <c:v>434.8</c:v>
                </c:pt>
                <c:pt idx="412">
                  <c:v>434.45</c:v>
                </c:pt>
                <c:pt idx="413">
                  <c:v>434.11</c:v>
                </c:pt>
                <c:pt idx="414">
                  <c:v>433.77</c:v>
                </c:pt>
                <c:pt idx="415">
                  <c:v>433.43</c:v>
                </c:pt>
                <c:pt idx="416">
                  <c:v>433.09</c:v>
                </c:pt>
                <c:pt idx="417">
                  <c:v>432.75</c:v>
                </c:pt>
                <c:pt idx="418">
                  <c:v>432.41</c:v>
                </c:pt>
                <c:pt idx="419">
                  <c:v>432.07</c:v>
                </c:pt>
                <c:pt idx="420">
                  <c:v>431.73</c:v>
                </c:pt>
                <c:pt idx="421">
                  <c:v>431.38</c:v>
                </c:pt>
                <c:pt idx="422">
                  <c:v>431.04</c:v>
                </c:pt>
                <c:pt idx="423">
                  <c:v>430.7</c:v>
                </c:pt>
                <c:pt idx="424">
                  <c:v>430.36</c:v>
                </c:pt>
                <c:pt idx="425">
                  <c:v>430.02</c:v>
                </c:pt>
                <c:pt idx="426">
                  <c:v>429.68</c:v>
                </c:pt>
                <c:pt idx="427">
                  <c:v>429.34</c:v>
                </c:pt>
                <c:pt idx="428">
                  <c:v>429</c:v>
                </c:pt>
                <c:pt idx="429">
                  <c:v>428.65</c:v>
                </c:pt>
                <c:pt idx="430">
                  <c:v>428.31</c:v>
                </c:pt>
                <c:pt idx="431">
                  <c:v>427.97</c:v>
                </c:pt>
                <c:pt idx="432">
                  <c:v>427.63</c:v>
                </c:pt>
                <c:pt idx="433">
                  <c:v>427.29</c:v>
                </c:pt>
                <c:pt idx="434">
                  <c:v>426.95</c:v>
                </c:pt>
                <c:pt idx="435">
                  <c:v>426.61</c:v>
                </c:pt>
                <c:pt idx="436">
                  <c:v>426.27</c:v>
                </c:pt>
                <c:pt idx="437">
                  <c:v>425.93</c:v>
                </c:pt>
                <c:pt idx="438">
                  <c:v>425.58</c:v>
                </c:pt>
                <c:pt idx="439">
                  <c:v>425.24</c:v>
                </c:pt>
                <c:pt idx="440">
                  <c:v>424.9</c:v>
                </c:pt>
                <c:pt idx="441">
                  <c:v>424.56</c:v>
                </c:pt>
                <c:pt idx="442">
                  <c:v>424.22</c:v>
                </c:pt>
                <c:pt idx="443">
                  <c:v>423.88</c:v>
                </c:pt>
                <c:pt idx="444">
                  <c:v>423.54</c:v>
                </c:pt>
                <c:pt idx="445">
                  <c:v>423.2</c:v>
                </c:pt>
                <c:pt idx="446">
                  <c:v>422.86</c:v>
                </c:pt>
                <c:pt idx="447">
                  <c:v>422.51</c:v>
                </c:pt>
                <c:pt idx="448">
                  <c:v>422.17</c:v>
                </c:pt>
                <c:pt idx="449">
                  <c:v>421.83</c:v>
                </c:pt>
                <c:pt idx="450">
                  <c:v>421.49</c:v>
                </c:pt>
                <c:pt idx="451">
                  <c:v>421.15</c:v>
                </c:pt>
                <c:pt idx="452">
                  <c:v>420.81</c:v>
                </c:pt>
                <c:pt idx="453">
                  <c:v>420.47</c:v>
                </c:pt>
                <c:pt idx="454">
                  <c:v>420.13</c:v>
                </c:pt>
                <c:pt idx="455">
                  <c:v>419.79</c:v>
                </c:pt>
                <c:pt idx="456">
                  <c:v>419.44</c:v>
                </c:pt>
                <c:pt idx="457">
                  <c:v>419.1</c:v>
                </c:pt>
                <c:pt idx="458">
                  <c:v>418.76</c:v>
                </c:pt>
                <c:pt idx="459">
                  <c:v>418.42</c:v>
                </c:pt>
                <c:pt idx="460">
                  <c:v>418.08</c:v>
                </c:pt>
                <c:pt idx="461">
                  <c:v>417.74</c:v>
                </c:pt>
                <c:pt idx="462">
                  <c:v>417.4</c:v>
                </c:pt>
                <c:pt idx="463">
                  <c:v>417.06</c:v>
                </c:pt>
                <c:pt idx="464">
                  <c:v>416.72</c:v>
                </c:pt>
                <c:pt idx="465">
                  <c:v>416.37</c:v>
                </c:pt>
                <c:pt idx="466">
                  <c:v>416.03</c:v>
                </c:pt>
                <c:pt idx="467">
                  <c:v>415.69</c:v>
                </c:pt>
                <c:pt idx="468">
                  <c:v>415.35</c:v>
                </c:pt>
                <c:pt idx="469">
                  <c:v>415.01</c:v>
                </c:pt>
                <c:pt idx="470">
                  <c:v>414.67</c:v>
                </c:pt>
                <c:pt idx="471">
                  <c:v>414.33</c:v>
                </c:pt>
                <c:pt idx="472">
                  <c:v>413.99</c:v>
                </c:pt>
                <c:pt idx="473">
                  <c:v>413.65</c:v>
                </c:pt>
                <c:pt idx="474">
                  <c:v>413.3</c:v>
                </c:pt>
                <c:pt idx="475">
                  <c:v>412.96</c:v>
                </c:pt>
                <c:pt idx="476">
                  <c:v>412.62</c:v>
                </c:pt>
                <c:pt idx="477">
                  <c:v>412.28</c:v>
                </c:pt>
                <c:pt idx="478">
                  <c:v>411.94</c:v>
                </c:pt>
                <c:pt idx="479">
                  <c:v>411.6</c:v>
                </c:pt>
                <c:pt idx="480">
                  <c:v>411.26</c:v>
                </c:pt>
                <c:pt idx="481">
                  <c:v>410.92</c:v>
                </c:pt>
                <c:pt idx="482">
                  <c:v>410.58</c:v>
                </c:pt>
                <c:pt idx="483">
                  <c:v>410.23</c:v>
                </c:pt>
                <c:pt idx="484">
                  <c:v>409.89</c:v>
                </c:pt>
                <c:pt idx="485">
                  <c:v>409.55</c:v>
                </c:pt>
                <c:pt idx="486">
                  <c:v>409.21</c:v>
                </c:pt>
                <c:pt idx="487">
                  <c:v>408.87</c:v>
                </c:pt>
                <c:pt idx="488">
                  <c:v>408.53</c:v>
                </c:pt>
                <c:pt idx="489">
                  <c:v>408.19</c:v>
                </c:pt>
                <c:pt idx="490">
                  <c:v>407.85</c:v>
                </c:pt>
                <c:pt idx="491">
                  <c:v>407.5</c:v>
                </c:pt>
                <c:pt idx="492">
                  <c:v>407.16</c:v>
                </c:pt>
                <c:pt idx="493">
                  <c:v>406.82</c:v>
                </c:pt>
                <c:pt idx="494">
                  <c:v>406.48</c:v>
                </c:pt>
                <c:pt idx="495">
                  <c:v>406.14</c:v>
                </c:pt>
                <c:pt idx="496">
                  <c:v>405.8</c:v>
                </c:pt>
                <c:pt idx="497">
                  <c:v>405.46</c:v>
                </c:pt>
                <c:pt idx="498">
                  <c:v>405.12</c:v>
                </c:pt>
                <c:pt idx="499">
                  <c:v>404.78</c:v>
                </c:pt>
                <c:pt idx="500">
                  <c:v>404.43</c:v>
                </c:pt>
                <c:pt idx="501">
                  <c:v>404.09</c:v>
                </c:pt>
                <c:pt idx="502">
                  <c:v>403.75</c:v>
                </c:pt>
                <c:pt idx="503">
                  <c:v>403.41</c:v>
                </c:pt>
                <c:pt idx="504">
                  <c:v>403.07</c:v>
                </c:pt>
                <c:pt idx="505">
                  <c:v>402.73</c:v>
                </c:pt>
                <c:pt idx="506">
                  <c:v>402.39</c:v>
                </c:pt>
                <c:pt idx="507">
                  <c:v>402.05</c:v>
                </c:pt>
                <c:pt idx="508">
                  <c:v>401.71</c:v>
                </c:pt>
                <c:pt idx="509">
                  <c:v>401.36</c:v>
                </c:pt>
                <c:pt idx="510">
                  <c:v>401.02</c:v>
                </c:pt>
                <c:pt idx="511">
                  <c:v>400.68</c:v>
                </c:pt>
                <c:pt idx="512">
                  <c:v>400.34</c:v>
                </c:pt>
                <c:pt idx="513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5E-4699-93F7-D3DF46E0A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59128"/>
        <c:axId val="613054864"/>
      </c:scatterChart>
      <c:valAx>
        <c:axId val="61305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3054864"/>
        <c:crosses val="autoZero"/>
        <c:crossBetween val="midCat"/>
      </c:valAx>
      <c:valAx>
        <c:axId val="6130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305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Linia</a:t>
            </a:r>
            <a:r>
              <a:rPr lang="pl-PL" baseline="0"/>
              <a:t> LOS dla Nowa Dęba - Biłgoraj</a:t>
            </a:r>
            <a:endParaRPr lang="pl-PL"/>
          </a:p>
        </c:rich>
      </c:tx>
      <c:layout>
        <c:manualLayout>
          <c:xMode val="edge"/>
          <c:yMode val="edge"/>
          <c:x val="0.44727399589006928"/>
          <c:y val="2.1345990777523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'Nowa Dęba - Biłgoraj h,x i LOS'!$E$1</c:f>
              <c:strCache>
                <c:ptCount val="1"/>
                <c:pt idx="0">
                  <c:v>Terrain height [m a.s.l.]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'Nowa Dęba - Biłgoraj h,x i LOS'!$D$2:$D$685</c:f>
              <c:numCache>
                <c:formatCode>General</c:formatCode>
                <c:ptCount val="6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 formatCode="0.00">
                  <c:v>68.254109999999997</c:v>
                </c:pt>
              </c:numCache>
            </c:numRef>
          </c:xVal>
          <c:yVal>
            <c:numRef>
              <c:f>'Nowa Dęba - Biłgoraj h,x i LOS'!$E$2:$E$685</c:f>
              <c:numCache>
                <c:formatCode>General</c:formatCode>
                <c:ptCount val="684"/>
                <c:pt idx="0">
                  <c:v>185</c:v>
                </c:pt>
                <c:pt idx="1">
                  <c:v>187</c:v>
                </c:pt>
                <c:pt idx="2">
                  <c:v>191</c:v>
                </c:pt>
                <c:pt idx="3">
                  <c:v>181</c:v>
                </c:pt>
                <c:pt idx="4">
                  <c:v>182</c:v>
                </c:pt>
                <c:pt idx="5">
                  <c:v>189</c:v>
                </c:pt>
                <c:pt idx="6">
                  <c:v>185</c:v>
                </c:pt>
                <c:pt idx="7">
                  <c:v>194</c:v>
                </c:pt>
                <c:pt idx="8">
                  <c:v>188</c:v>
                </c:pt>
                <c:pt idx="9">
                  <c:v>182</c:v>
                </c:pt>
                <c:pt idx="10">
                  <c:v>184</c:v>
                </c:pt>
                <c:pt idx="11">
                  <c:v>183</c:v>
                </c:pt>
                <c:pt idx="12">
                  <c:v>190</c:v>
                </c:pt>
                <c:pt idx="13">
                  <c:v>193</c:v>
                </c:pt>
                <c:pt idx="14">
                  <c:v>188</c:v>
                </c:pt>
                <c:pt idx="15">
                  <c:v>195</c:v>
                </c:pt>
                <c:pt idx="16">
                  <c:v>187</c:v>
                </c:pt>
                <c:pt idx="17">
                  <c:v>184</c:v>
                </c:pt>
                <c:pt idx="18">
                  <c:v>179</c:v>
                </c:pt>
                <c:pt idx="19">
                  <c:v>191</c:v>
                </c:pt>
                <c:pt idx="20">
                  <c:v>193</c:v>
                </c:pt>
                <c:pt idx="21">
                  <c:v>192</c:v>
                </c:pt>
                <c:pt idx="22">
                  <c:v>193</c:v>
                </c:pt>
                <c:pt idx="23">
                  <c:v>186</c:v>
                </c:pt>
                <c:pt idx="24">
                  <c:v>192</c:v>
                </c:pt>
                <c:pt idx="25">
                  <c:v>184</c:v>
                </c:pt>
                <c:pt idx="26">
                  <c:v>173</c:v>
                </c:pt>
                <c:pt idx="27">
                  <c:v>173</c:v>
                </c:pt>
                <c:pt idx="28">
                  <c:v>177</c:v>
                </c:pt>
                <c:pt idx="29">
                  <c:v>175</c:v>
                </c:pt>
                <c:pt idx="30">
                  <c:v>178</c:v>
                </c:pt>
                <c:pt idx="31">
                  <c:v>176</c:v>
                </c:pt>
                <c:pt idx="32">
                  <c:v>190</c:v>
                </c:pt>
                <c:pt idx="33">
                  <c:v>178</c:v>
                </c:pt>
                <c:pt idx="34">
                  <c:v>188</c:v>
                </c:pt>
                <c:pt idx="35">
                  <c:v>191</c:v>
                </c:pt>
                <c:pt idx="36">
                  <c:v>182</c:v>
                </c:pt>
                <c:pt idx="37">
                  <c:v>181</c:v>
                </c:pt>
                <c:pt idx="38">
                  <c:v>183</c:v>
                </c:pt>
                <c:pt idx="39">
                  <c:v>171</c:v>
                </c:pt>
                <c:pt idx="40">
                  <c:v>172</c:v>
                </c:pt>
                <c:pt idx="41">
                  <c:v>178</c:v>
                </c:pt>
                <c:pt idx="42">
                  <c:v>176</c:v>
                </c:pt>
                <c:pt idx="43">
                  <c:v>185</c:v>
                </c:pt>
                <c:pt idx="44">
                  <c:v>180</c:v>
                </c:pt>
                <c:pt idx="45">
                  <c:v>179</c:v>
                </c:pt>
                <c:pt idx="46">
                  <c:v>173</c:v>
                </c:pt>
                <c:pt idx="47">
                  <c:v>178</c:v>
                </c:pt>
                <c:pt idx="48">
                  <c:v>174</c:v>
                </c:pt>
                <c:pt idx="49">
                  <c:v>190</c:v>
                </c:pt>
                <c:pt idx="50">
                  <c:v>177</c:v>
                </c:pt>
                <c:pt idx="51">
                  <c:v>174</c:v>
                </c:pt>
                <c:pt idx="52">
                  <c:v>177</c:v>
                </c:pt>
                <c:pt idx="53">
                  <c:v>176</c:v>
                </c:pt>
                <c:pt idx="54">
                  <c:v>177</c:v>
                </c:pt>
                <c:pt idx="55">
                  <c:v>175</c:v>
                </c:pt>
                <c:pt idx="56">
                  <c:v>176</c:v>
                </c:pt>
                <c:pt idx="57">
                  <c:v>176</c:v>
                </c:pt>
                <c:pt idx="58">
                  <c:v>171</c:v>
                </c:pt>
                <c:pt idx="59">
                  <c:v>172</c:v>
                </c:pt>
                <c:pt idx="60">
                  <c:v>180</c:v>
                </c:pt>
                <c:pt idx="61">
                  <c:v>187</c:v>
                </c:pt>
                <c:pt idx="62">
                  <c:v>182</c:v>
                </c:pt>
                <c:pt idx="63">
                  <c:v>173</c:v>
                </c:pt>
                <c:pt idx="64">
                  <c:v>179</c:v>
                </c:pt>
                <c:pt idx="65">
                  <c:v>182</c:v>
                </c:pt>
                <c:pt idx="66">
                  <c:v>180</c:v>
                </c:pt>
                <c:pt idx="67">
                  <c:v>183</c:v>
                </c:pt>
                <c:pt idx="68">
                  <c:v>176</c:v>
                </c:pt>
                <c:pt idx="69">
                  <c:v>171</c:v>
                </c:pt>
                <c:pt idx="70">
                  <c:v>175</c:v>
                </c:pt>
                <c:pt idx="71">
                  <c:v>175</c:v>
                </c:pt>
                <c:pt idx="72">
                  <c:v>181</c:v>
                </c:pt>
                <c:pt idx="73">
                  <c:v>182</c:v>
                </c:pt>
                <c:pt idx="74">
                  <c:v>177</c:v>
                </c:pt>
                <c:pt idx="75">
                  <c:v>174</c:v>
                </c:pt>
                <c:pt idx="76">
                  <c:v>175</c:v>
                </c:pt>
                <c:pt idx="77">
                  <c:v>180</c:v>
                </c:pt>
                <c:pt idx="78">
                  <c:v>176</c:v>
                </c:pt>
                <c:pt idx="79">
                  <c:v>193</c:v>
                </c:pt>
                <c:pt idx="80">
                  <c:v>186</c:v>
                </c:pt>
                <c:pt idx="81">
                  <c:v>177</c:v>
                </c:pt>
                <c:pt idx="82">
                  <c:v>174</c:v>
                </c:pt>
                <c:pt idx="83">
                  <c:v>177</c:v>
                </c:pt>
                <c:pt idx="84">
                  <c:v>182</c:v>
                </c:pt>
                <c:pt idx="85">
                  <c:v>173</c:v>
                </c:pt>
                <c:pt idx="86">
                  <c:v>183</c:v>
                </c:pt>
                <c:pt idx="87">
                  <c:v>184</c:v>
                </c:pt>
                <c:pt idx="88">
                  <c:v>184</c:v>
                </c:pt>
                <c:pt idx="89">
                  <c:v>183</c:v>
                </c:pt>
                <c:pt idx="90">
                  <c:v>181</c:v>
                </c:pt>
                <c:pt idx="91">
                  <c:v>174</c:v>
                </c:pt>
                <c:pt idx="92">
                  <c:v>177</c:v>
                </c:pt>
                <c:pt idx="93">
                  <c:v>174</c:v>
                </c:pt>
                <c:pt idx="94">
                  <c:v>183</c:v>
                </c:pt>
                <c:pt idx="95">
                  <c:v>189</c:v>
                </c:pt>
                <c:pt idx="96">
                  <c:v>195</c:v>
                </c:pt>
                <c:pt idx="97">
                  <c:v>173</c:v>
                </c:pt>
                <c:pt idx="98">
                  <c:v>175</c:v>
                </c:pt>
                <c:pt idx="99">
                  <c:v>176</c:v>
                </c:pt>
                <c:pt idx="100">
                  <c:v>183</c:v>
                </c:pt>
                <c:pt idx="101">
                  <c:v>177</c:v>
                </c:pt>
                <c:pt idx="102">
                  <c:v>179</c:v>
                </c:pt>
                <c:pt idx="103">
                  <c:v>179</c:v>
                </c:pt>
                <c:pt idx="104">
                  <c:v>177</c:v>
                </c:pt>
                <c:pt idx="105">
                  <c:v>177</c:v>
                </c:pt>
                <c:pt idx="106">
                  <c:v>178</c:v>
                </c:pt>
                <c:pt idx="107">
                  <c:v>177</c:v>
                </c:pt>
                <c:pt idx="108">
                  <c:v>198</c:v>
                </c:pt>
                <c:pt idx="109">
                  <c:v>192</c:v>
                </c:pt>
                <c:pt idx="110">
                  <c:v>194</c:v>
                </c:pt>
                <c:pt idx="111">
                  <c:v>185</c:v>
                </c:pt>
                <c:pt idx="112">
                  <c:v>188</c:v>
                </c:pt>
                <c:pt idx="113">
                  <c:v>180</c:v>
                </c:pt>
                <c:pt idx="114">
                  <c:v>186</c:v>
                </c:pt>
                <c:pt idx="115">
                  <c:v>198</c:v>
                </c:pt>
                <c:pt idx="116">
                  <c:v>194</c:v>
                </c:pt>
                <c:pt idx="117">
                  <c:v>194</c:v>
                </c:pt>
                <c:pt idx="118">
                  <c:v>195</c:v>
                </c:pt>
                <c:pt idx="119">
                  <c:v>195</c:v>
                </c:pt>
                <c:pt idx="120">
                  <c:v>189</c:v>
                </c:pt>
                <c:pt idx="121">
                  <c:v>193</c:v>
                </c:pt>
                <c:pt idx="122">
                  <c:v>193</c:v>
                </c:pt>
                <c:pt idx="123">
                  <c:v>198</c:v>
                </c:pt>
                <c:pt idx="124">
                  <c:v>194</c:v>
                </c:pt>
                <c:pt idx="125">
                  <c:v>189</c:v>
                </c:pt>
                <c:pt idx="126">
                  <c:v>197</c:v>
                </c:pt>
                <c:pt idx="127">
                  <c:v>196</c:v>
                </c:pt>
                <c:pt idx="128">
                  <c:v>199</c:v>
                </c:pt>
                <c:pt idx="129">
                  <c:v>204</c:v>
                </c:pt>
                <c:pt idx="130">
                  <c:v>182</c:v>
                </c:pt>
                <c:pt idx="131">
                  <c:v>187</c:v>
                </c:pt>
                <c:pt idx="132">
                  <c:v>186</c:v>
                </c:pt>
                <c:pt idx="133">
                  <c:v>194</c:v>
                </c:pt>
                <c:pt idx="134">
                  <c:v>194</c:v>
                </c:pt>
                <c:pt idx="135">
                  <c:v>188</c:v>
                </c:pt>
                <c:pt idx="136">
                  <c:v>185</c:v>
                </c:pt>
                <c:pt idx="137">
                  <c:v>195</c:v>
                </c:pt>
                <c:pt idx="138">
                  <c:v>186</c:v>
                </c:pt>
                <c:pt idx="139">
                  <c:v>191</c:v>
                </c:pt>
                <c:pt idx="140">
                  <c:v>193</c:v>
                </c:pt>
                <c:pt idx="141">
                  <c:v>196</c:v>
                </c:pt>
                <c:pt idx="142">
                  <c:v>199</c:v>
                </c:pt>
                <c:pt idx="143">
                  <c:v>187</c:v>
                </c:pt>
                <c:pt idx="144">
                  <c:v>183</c:v>
                </c:pt>
                <c:pt idx="145">
                  <c:v>181</c:v>
                </c:pt>
                <c:pt idx="146">
                  <c:v>185</c:v>
                </c:pt>
                <c:pt idx="147">
                  <c:v>185</c:v>
                </c:pt>
                <c:pt idx="148">
                  <c:v>177</c:v>
                </c:pt>
                <c:pt idx="149">
                  <c:v>182</c:v>
                </c:pt>
                <c:pt idx="150">
                  <c:v>171</c:v>
                </c:pt>
                <c:pt idx="151">
                  <c:v>172</c:v>
                </c:pt>
                <c:pt idx="152">
                  <c:v>172</c:v>
                </c:pt>
                <c:pt idx="153">
                  <c:v>172</c:v>
                </c:pt>
                <c:pt idx="154">
                  <c:v>171</c:v>
                </c:pt>
                <c:pt idx="155">
                  <c:v>175</c:v>
                </c:pt>
                <c:pt idx="156">
                  <c:v>167</c:v>
                </c:pt>
                <c:pt idx="157">
                  <c:v>176</c:v>
                </c:pt>
                <c:pt idx="158">
                  <c:v>180</c:v>
                </c:pt>
                <c:pt idx="159">
                  <c:v>172</c:v>
                </c:pt>
                <c:pt idx="160">
                  <c:v>166</c:v>
                </c:pt>
                <c:pt idx="161">
                  <c:v>164</c:v>
                </c:pt>
                <c:pt idx="162">
                  <c:v>160</c:v>
                </c:pt>
                <c:pt idx="163">
                  <c:v>159</c:v>
                </c:pt>
                <c:pt idx="164">
                  <c:v>155</c:v>
                </c:pt>
                <c:pt idx="165">
                  <c:v>161</c:v>
                </c:pt>
                <c:pt idx="166">
                  <c:v>163</c:v>
                </c:pt>
                <c:pt idx="167">
                  <c:v>163</c:v>
                </c:pt>
                <c:pt idx="168">
                  <c:v>165</c:v>
                </c:pt>
                <c:pt idx="169">
                  <c:v>164</c:v>
                </c:pt>
                <c:pt idx="170">
                  <c:v>155</c:v>
                </c:pt>
                <c:pt idx="171">
                  <c:v>162</c:v>
                </c:pt>
                <c:pt idx="172">
                  <c:v>165</c:v>
                </c:pt>
                <c:pt idx="173">
                  <c:v>168</c:v>
                </c:pt>
                <c:pt idx="174">
                  <c:v>153</c:v>
                </c:pt>
                <c:pt idx="175">
                  <c:v>153</c:v>
                </c:pt>
                <c:pt idx="176">
                  <c:v>161</c:v>
                </c:pt>
                <c:pt idx="177">
                  <c:v>159</c:v>
                </c:pt>
                <c:pt idx="178">
                  <c:v>156</c:v>
                </c:pt>
                <c:pt idx="179">
                  <c:v>156</c:v>
                </c:pt>
                <c:pt idx="180">
                  <c:v>164</c:v>
                </c:pt>
                <c:pt idx="181">
                  <c:v>164</c:v>
                </c:pt>
                <c:pt idx="182">
                  <c:v>164</c:v>
                </c:pt>
                <c:pt idx="183">
                  <c:v>162</c:v>
                </c:pt>
                <c:pt idx="184">
                  <c:v>161</c:v>
                </c:pt>
                <c:pt idx="185">
                  <c:v>160</c:v>
                </c:pt>
                <c:pt idx="186">
                  <c:v>159</c:v>
                </c:pt>
                <c:pt idx="187">
                  <c:v>162</c:v>
                </c:pt>
                <c:pt idx="188">
                  <c:v>167</c:v>
                </c:pt>
                <c:pt idx="189">
                  <c:v>173</c:v>
                </c:pt>
                <c:pt idx="190">
                  <c:v>169</c:v>
                </c:pt>
                <c:pt idx="191">
                  <c:v>167</c:v>
                </c:pt>
                <c:pt idx="192">
                  <c:v>166</c:v>
                </c:pt>
                <c:pt idx="193">
                  <c:v>165</c:v>
                </c:pt>
                <c:pt idx="194">
                  <c:v>170</c:v>
                </c:pt>
                <c:pt idx="195">
                  <c:v>169</c:v>
                </c:pt>
                <c:pt idx="196">
                  <c:v>176</c:v>
                </c:pt>
                <c:pt idx="197">
                  <c:v>168</c:v>
                </c:pt>
                <c:pt idx="198">
                  <c:v>167</c:v>
                </c:pt>
                <c:pt idx="199">
                  <c:v>163</c:v>
                </c:pt>
                <c:pt idx="200">
                  <c:v>161</c:v>
                </c:pt>
                <c:pt idx="201">
                  <c:v>162</c:v>
                </c:pt>
                <c:pt idx="202">
                  <c:v>162</c:v>
                </c:pt>
                <c:pt idx="203">
                  <c:v>158</c:v>
                </c:pt>
                <c:pt idx="204">
                  <c:v>169</c:v>
                </c:pt>
                <c:pt idx="205">
                  <c:v>171</c:v>
                </c:pt>
                <c:pt idx="206">
                  <c:v>182</c:v>
                </c:pt>
                <c:pt idx="207">
                  <c:v>178</c:v>
                </c:pt>
                <c:pt idx="208">
                  <c:v>181</c:v>
                </c:pt>
                <c:pt idx="209">
                  <c:v>173</c:v>
                </c:pt>
                <c:pt idx="210">
                  <c:v>177</c:v>
                </c:pt>
                <c:pt idx="211">
                  <c:v>192</c:v>
                </c:pt>
                <c:pt idx="212">
                  <c:v>172</c:v>
                </c:pt>
                <c:pt idx="213">
                  <c:v>187</c:v>
                </c:pt>
                <c:pt idx="214">
                  <c:v>191</c:v>
                </c:pt>
                <c:pt idx="215">
                  <c:v>190</c:v>
                </c:pt>
                <c:pt idx="216">
                  <c:v>173</c:v>
                </c:pt>
                <c:pt idx="217">
                  <c:v>179</c:v>
                </c:pt>
                <c:pt idx="218">
                  <c:v>159</c:v>
                </c:pt>
                <c:pt idx="219">
                  <c:v>194</c:v>
                </c:pt>
                <c:pt idx="220">
                  <c:v>184</c:v>
                </c:pt>
                <c:pt idx="221">
                  <c:v>181</c:v>
                </c:pt>
                <c:pt idx="222">
                  <c:v>174</c:v>
                </c:pt>
                <c:pt idx="223">
                  <c:v>169</c:v>
                </c:pt>
                <c:pt idx="224">
                  <c:v>191</c:v>
                </c:pt>
                <c:pt idx="225">
                  <c:v>182</c:v>
                </c:pt>
                <c:pt idx="226">
                  <c:v>185</c:v>
                </c:pt>
                <c:pt idx="227">
                  <c:v>182</c:v>
                </c:pt>
                <c:pt idx="228">
                  <c:v>189</c:v>
                </c:pt>
                <c:pt idx="229">
                  <c:v>197</c:v>
                </c:pt>
                <c:pt idx="230">
                  <c:v>191</c:v>
                </c:pt>
                <c:pt idx="231">
                  <c:v>208</c:v>
                </c:pt>
                <c:pt idx="232">
                  <c:v>212</c:v>
                </c:pt>
                <c:pt idx="233">
                  <c:v>200</c:v>
                </c:pt>
                <c:pt idx="234">
                  <c:v>191</c:v>
                </c:pt>
                <c:pt idx="235">
                  <c:v>197</c:v>
                </c:pt>
                <c:pt idx="236">
                  <c:v>206</c:v>
                </c:pt>
                <c:pt idx="237">
                  <c:v>186</c:v>
                </c:pt>
                <c:pt idx="238">
                  <c:v>189</c:v>
                </c:pt>
                <c:pt idx="239">
                  <c:v>175</c:v>
                </c:pt>
                <c:pt idx="240">
                  <c:v>173</c:v>
                </c:pt>
                <c:pt idx="241">
                  <c:v>162</c:v>
                </c:pt>
                <c:pt idx="242">
                  <c:v>181</c:v>
                </c:pt>
                <c:pt idx="243">
                  <c:v>171</c:v>
                </c:pt>
                <c:pt idx="244">
                  <c:v>184</c:v>
                </c:pt>
                <c:pt idx="245">
                  <c:v>187</c:v>
                </c:pt>
                <c:pt idx="246">
                  <c:v>173</c:v>
                </c:pt>
                <c:pt idx="247">
                  <c:v>178</c:v>
                </c:pt>
                <c:pt idx="248">
                  <c:v>182</c:v>
                </c:pt>
                <c:pt idx="249">
                  <c:v>161</c:v>
                </c:pt>
                <c:pt idx="250">
                  <c:v>174</c:v>
                </c:pt>
                <c:pt idx="251">
                  <c:v>171</c:v>
                </c:pt>
                <c:pt idx="252">
                  <c:v>170</c:v>
                </c:pt>
                <c:pt idx="253">
                  <c:v>170</c:v>
                </c:pt>
                <c:pt idx="254">
                  <c:v>177</c:v>
                </c:pt>
                <c:pt idx="255">
                  <c:v>174</c:v>
                </c:pt>
                <c:pt idx="256">
                  <c:v>176</c:v>
                </c:pt>
                <c:pt idx="257">
                  <c:v>169</c:v>
                </c:pt>
                <c:pt idx="258">
                  <c:v>178</c:v>
                </c:pt>
                <c:pt idx="259">
                  <c:v>168</c:v>
                </c:pt>
                <c:pt idx="260">
                  <c:v>169</c:v>
                </c:pt>
                <c:pt idx="261">
                  <c:v>177</c:v>
                </c:pt>
                <c:pt idx="262">
                  <c:v>176</c:v>
                </c:pt>
                <c:pt idx="263">
                  <c:v>182</c:v>
                </c:pt>
                <c:pt idx="264">
                  <c:v>173</c:v>
                </c:pt>
                <c:pt idx="265">
                  <c:v>180</c:v>
                </c:pt>
                <c:pt idx="266">
                  <c:v>171</c:v>
                </c:pt>
                <c:pt idx="267">
                  <c:v>177</c:v>
                </c:pt>
                <c:pt idx="268">
                  <c:v>180</c:v>
                </c:pt>
                <c:pt idx="269">
                  <c:v>186</c:v>
                </c:pt>
                <c:pt idx="270">
                  <c:v>171</c:v>
                </c:pt>
                <c:pt idx="271">
                  <c:v>174</c:v>
                </c:pt>
                <c:pt idx="272">
                  <c:v>175</c:v>
                </c:pt>
                <c:pt idx="273">
                  <c:v>170</c:v>
                </c:pt>
                <c:pt idx="274">
                  <c:v>170</c:v>
                </c:pt>
                <c:pt idx="275">
                  <c:v>163</c:v>
                </c:pt>
                <c:pt idx="276">
                  <c:v>168</c:v>
                </c:pt>
                <c:pt idx="277">
                  <c:v>162</c:v>
                </c:pt>
                <c:pt idx="278">
                  <c:v>173</c:v>
                </c:pt>
                <c:pt idx="279">
                  <c:v>162</c:v>
                </c:pt>
                <c:pt idx="280">
                  <c:v>161</c:v>
                </c:pt>
                <c:pt idx="281">
                  <c:v>161</c:v>
                </c:pt>
                <c:pt idx="282">
                  <c:v>165</c:v>
                </c:pt>
                <c:pt idx="283">
                  <c:v>163</c:v>
                </c:pt>
                <c:pt idx="284">
                  <c:v>167</c:v>
                </c:pt>
                <c:pt idx="285">
                  <c:v>166</c:v>
                </c:pt>
                <c:pt idx="286">
                  <c:v>169</c:v>
                </c:pt>
                <c:pt idx="287">
                  <c:v>164</c:v>
                </c:pt>
                <c:pt idx="288">
                  <c:v>173</c:v>
                </c:pt>
                <c:pt idx="289">
                  <c:v>159</c:v>
                </c:pt>
                <c:pt idx="290">
                  <c:v>158</c:v>
                </c:pt>
                <c:pt idx="291">
                  <c:v>159</c:v>
                </c:pt>
                <c:pt idx="292">
                  <c:v>154</c:v>
                </c:pt>
                <c:pt idx="293">
                  <c:v>162</c:v>
                </c:pt>
                <c:pt idx="294">
                  <c:v>150</c:v>
                </c:pt>
                <c:pt idx="295">
                  <c:v>171</c:v>
                </c:pt>
                <c:pt idx="296">
                  <c:v>176</c:v>
                </c:pt>
                <c:pt idx="297">
                  <c:v>165</c:v>
                </c:pt>
                <c:pt idx="298">
                  <c:v>180</c:v>
                </c:pt>
                <c:pt idx="299">
                  <c:v>159</c:v>
                </c:pt>
                <c:pt idx="300">
                  <c:v>165</c:v>
                </c:pt>
                <c:pt idx="301">
                  <c:v>170</c:v>
                </c:pt>
                <c:pt idx="302">
                  <c:v>163</c:v>
                </c:pt>
                <c:pt idx="303">
                  <c:v>153</c:v>
                </c:pt>
                <c:pt idx="304">
                  <c:v>154</c:v>
                </c:pt>
                <c:pt idx="305">
                  <c:v>156</c:v>
                </c:pt>
                <c:pt idx="306">
                  <c:v>163</c:v>
                </c:pt>
                <c:pt idx="307">
                  <c:v>158</c:v>
                </c:pt>
                <c:pt idx="308">
                  <c:v>154</c:v>
                </c:pt>
                <c:pt idx="309">
                  <c:v>158</c:v>
                </c:pt>
                <c:pt idx="310">
                  <c:v>148</c:v>
                </c:pt>
                <c:pt idx="311">
                  <c:v>159</c:v>
                </c:pt>
                <c:pt idx="312">
                  <c:v>171</c:v>
                </c:pt>
                <c:pt idx="313">
                  <c:v>184</c:v>
                </c:pt>
                <c:pt idx="314">
                  <c:v>195</c:v>
                </c:pt>
                <c:pt idx="315">
                  <c:v>181</c:v>
                </c:pt>
                <c:pt idx="316">
                  <c:v>174</c:v>
                </c:pt>
                <c:pt idx="317">
                  <c:v>130</c:v>
                </c:pt>
                <c:pt idx="318">
                  <c:v>133</c:v>
                </c:pt>
                <c:pt idx="319">
                  <c:v>150</c:v>
                </c:pt>
                <c:pt idx="320">
                  <c:v>168</c:v>
                </c:pt>
                <c:pt idx="321">
                  <c:v>163</c:v>
                </c:pt>
                <c:pt idx="322">
                  <c:v>148</c:v>
                </c:pt>
                <c:pt idx="323">
                  <c:v>158</c:v>
                </c:pt>
                <c:pt idx="324">
                  <c:v>175</c:v>
                </c:pt>
                <c:pt idx="325">
                  <c:v>159</c:v>
                </c:pt>
                <c:pt idx="326">
                  <c:v>155</c:v>
                </c:pt>
                <c:pt idx="327">
                  <c:v>150</c:v>
                </c:pt>
                <c:pt idx="328">
                  <c:v>148</c:v>
                </c:pt>
                <c:pt idx="329">
                  <c:v>147</c:v>
                </c:pt>
                <c:pt idx="330">
                  <c:v>149</c:v>
                </c:pt>
                <c:pt idx="331">
                  <c:v>147</c:v>
                </c:pt>
                <c:pt idx="332">
                  <c:v>151</c:v>
                </c:pt>
                <c:pt idx="333">
                  <c:v>153</c:v>
                </c:pt>
                <c:pt idx="334">
                  <c:v>151</c:v>
                </c:pt>
                <c:pt idx="335">
                  <c:v>155</c:v>
                </c:pt>
                <c:pt idx="336">
                  <c:v>149</c:v>
                </c:pt>
                <c:pt idx="337">
                  <c:v>149</c:v>
                </c:pt>
                <c:pt idx="338">
                  <c:v>160</c:v>
                </c:pt>
                <c:pt idx="339">
                  <c:v>159</c:v>
                </c:pt>
                <c:pt idx="340">
                  <c:v>155</c:v>
                </c:pt>
                <c:pt idx="341">
                  <c:v>154</c:v>
                </c:pt>
                <c:pt idx="342">
                  <c:v>159</c:v>
                </c:pt>
                <c:pt idx="343">
                  <c:v>145</c:v>
                </c:pt>
                <c:pt idx="344">
                  <c:v>149</c:v>
                </c:pt>
                <c:pt idx="345">
                  <c:v>148</c:v>
                </c:pt>
                <c:pt idx="346">
                  <c:v>153</c:v>
                </c:pt>
                <c:pt idx="347">
                  <c:v>143</c:v>
                </c:pt>
                <c:pt idx="348">
                  <c:v>143</c:v>
                </c:pt>
                <c:pt idx="349">
                  <c:v>158</c:v>
                </c:pt>
                <c:pt idx="350">
                  <c:v>158</c:v>
                </c:pt>
                <c:pt idx="351">
                  <c:v>150</c:v>
                </c:pt>
                <c:pt idx="352">
                  <c:v>151</c:v>
                </c:pt>
                <c:pt idx="353">
                  <c:v>148</c:v>
                </c:pt>
                <c:pt idx="354">
                  <c:v>159</c:v>
                </c:pt>
                <c:pt idx="355">
                  <c:v>149</c:v>
                </c:pt>
                <c:pt idx="356">
                  <c:v>162</c:v>
                </c:pt>
                <c:pt idx="357">
                  <c:v>154</c:v>
                </c:pt>
                <c:pt idx="358">
                  <c:v>150</c:v>
                </c:pt>
                <c:pt idx="359">
                  <c:v>146</c:v>
                </c:pt>
                <c:pt idx="360">
                  <c:v>164</c:v>
                </c:pt>
                <c:pt idx="361">
                  <c:v>148</c:v>
                </c:pt>
                <c:pt idx="362">
                  <c:v>148</c:v>
                </c:pt>
                <c:pt idx="363">
                  <c:v>147</c:v>
                </c:pt>
                <c:pt idx="364">
                  <c:v>161</c:v>
                </c:pt>
                <c:pt idx="365">
                  <c:v>153</c:v>
                </c:pt>
                <c:pt idx="366">
                  <c:v>155</c:v>
                </c:pt>
                <c:pt idx="367">
                  <c:v>158</c:v>
                </c:pt>
                <c:pt idx="368">
                  <c:v>157</c:v>
                </c:pt>
                <c:pt idx="369">
                  <c:v>131</c:v>
                </c:pt>
                <c:pt idx="370">
                  <c:v>143</c:v>
                </c:pt>
                <c:pt idx="371">
                  <c:v>154</c:v>
                </c:pt>
                <c:pt idx="372">
                  <c:v>152</c:v>
                </c:pt>
                <c:pt idx="373">
                  <c:v>147</c:v>
                </c:pt>
                <c:pt idx="374">
                  <c:v>141</c:v>
                </c:pt>
                <c:pt idx="375">
                  <c:v>145</c:v>
                </c:pt>
                <c:pt idx="376">
                  <c:v>142</c:v>
                </c:pt>
                <c:pt idx="377">
                  <c:v>146</c:v>
                </c:pt>
                <c:pt idx="378">
                  <c:v>148</c:v>
                </c:pt>
                <c:pt idx="379">
                  <c:v>154</c:v>
                </c:pt>
                <c:pt idx="380">
                  <c:v>154</c:v>
                </c:pt>
                <c:pt idx="381">
                  <c:v>147</c:v>
                </c:pt>
                <c:pt idx="382">
                  <c:v>149</c:v>
                </c:pt>
                <c:pt idx="383">
                  <c:v>146</c:v>
                </c:pt>
                <c:pt idx="384">
                  <c:v>162</c:v>
                </c:pt>
                <c:pt idx="385">
                  <c:v>171</c:v>
                </c:pt>
                <c:pt idx="386">
                  <c:v>159</c:v>
                </c:pt>
                <c:pt idx="387">
                  <c:v>158</c:v>
                </c:pt>
                <c:pt idx="388">
                  <c:v>156</c:v>
                </c:pt>
                <c:pt idx="389">
                  <c:v>153</c:v>
                </c:pt>
                <c:pt idx="390">
                  <c:v>156</c:v>
                </c:pt>
                <c:pt idx="391">
                  <c:v>149</c:v>
                </c:pt>
                <c:pt idx="392">
                  <c:v>152</c:v>
                </c:pt>
                <c:pt idx="393">
                  <c:v>170</c:v>
                </c:pt>
                <c:pt idx="394">
                  <c:v>170</c:v>
                </c:pt>
                <c:pt idx="395">
                  <c:v>174</c:v>
                </c:pt>
                <c:pt idx="396">
                  <c:v>169</c:v>
                </c:pt>
                <c:pt idx="397">
                  <c:v>175</c:v>
                </c:pt>
                <c:pt idx="398">
                  <c:v>175</c:v>
                </c:pt>
                <c:pt idx="399">
                  <c:v>181</c:v>
                </c:pt>
                <c:pt idx="400">
                  <c:v>187</c:v>
                </c:pt>
                <c:pt idx="401">
                  <c:v>174</c:v>
                </c:pt>
                <c:pt idx="402">
                  <c:v>194</c:v>
                </c:pt>
                <c:pt idx="403">
                  <c:v>186</c:v>
                </c:pt>
                <c:pt idx="404">
                  <c:v>178</c:v>
                </c:pt>
                <c:pt idx="405">
                  <c:v>182</c:v>
                </c:pt>
                <c:pt idx="406">
                  <c:v>174</c:v>
                </c:pt>
                <c:pt idx="407">
                  <c:v>185</c:v>
                </c:pt>
                <c:pt idx="408">
                  <c:v>188</c:v>
                </c:pt>
                <c:pt idx="409">
                  <c:v>175</c:v>
                </c:pt>
                <c:pt idx="410">
                  <c:v>197</c:v>
                </c:pt>
                <c:pt idx="411">
                  <c:v>195</c:v>
                </c:pt>
                <c:pt idx="412">
                  <c:v>183</c:v>
                </c:pt>
                <c:pt idx="413">
                  <c:v>183</c:v>
                </c:pt>
                <c:pt idx="414">
                  <c:v>172</c:v>
                </c:pt>
                <c:pt idx="415">
                  <c:v>179</c:v>
                </c:pt>
                <c:pt idx="416">
                  <c:v>189</c:v>
                </c:pt>
                <c:pt idx="417">
                  <c:v>182</c:v>
                </c:pt>
                <c:pt idx="418">
                  <c:v>173</c:v>
                </c:pt>
                <c:pt idx="419">
                  <c:v>190</c:v>
                </c:pt>
                <c:pt idx="420">
                  <c:v>187</c:v>
                </c:pt>
                <c:pt idx="421">
                  <c:v>186</c:v>
                </c:pt>
                <c:pt idx="422">
                  <c:v>178</c:v>
                </c:pt>
                <c:pt idx="423">
                  <c:v>193</c:v>
                </c:pt>
                <c:pt idx="424">
                  <c:v>181</c:v>
                </c:pt>
                <c:pt idx="425">
                  <c:v>181</c:v>
                </c:pt>
                <c:pt idx="426">
                  <c:v>177</c:v>
                </c:pt>
                <c:pt idx="427">
                  <c:v>182</c:v>
                </c:pt>
                <c:pt idx="428">
                  <c:v>187</c:v>
                </c:pt>
                <c:pt idx="429">
                  <c:v>173</c:v>
                </c:pt>
                <c:pt idx="430">
                  <c:v>170</c:v>
                </c:pt>
                <c:pt idx="431">
                  <c:v>167</c:v>
                </c:pt>
                <c:pt idx="432">
                  <c:v>162</c:v>
                </c:pt>
                <c:pt idx="433">
                  <c:v>173</c:v>
                </c:pt>
                <c:pt idx="434">
                  <c:v>165</c:v>
                </c:pt>
                <c:pt idx="435">
                  <c:v>165</c:v>
                </c:pt>
                <c:pt idx="436">
                  <c:v>166</c:v>
                </c:pt>
                <c:pt idx="437">
                  <c:v>155</c:v>
                </c:pt>
                <c:pt idx="438">
                  <c:v>164</c:v>
                </c:pt>
                <c:pt idx="439">
                  <c:v>164</c:v>
                </c:pt>
                <c:pt idx="440">
                  <c:v>164</c:v>
                </c:pt>
                <c:pt idx="441">
                  <c:v>167</c:v>
                </c:pt>
                <c:pt idx="442">
                  <c:v>166</c:v>
                </c:pt>
                <c:pt idx="443">
                  <c:v>162</c:v>
                </c:pt>
                <c:pt idx="444">
                  <c:v>159</c:v>
                </c:pt>
                <c:pt idx="445">
                  <c:v>161</c:v>
                </c:pt>
                <c:pt idx="446">
                  <c:v>164</c:v>
                </c:pt>
                <c:pt idx="447">
                  <c:v>163</c:v>
                </c:pt>
                <c:pt idx="448">
                  <c:v>165</c:v>
                </c:pt>
                <c:pt idx="449">
                  <c:v>175</c:v>
                </c:pt>
                <c:pt idx="450">
                  <c:v>163</c:v>
                </c:pt>
                <c:pt idx="451">
                  <c:v>174</c:v>
                </c:pt>
                <c:pt idx="452">
                  <c:v>166</c:v>
                </c:pt>
                <c:pt idx="453">
                  <c:v>163</c:v>
                </c:pt>
                <c:pt idx="454">
                  <c:v>170</c:v>
                </c:pt>
                <c:pt idx="455">
                  <c:v>175</c:v>
                </c:pt>
                <c:pt idx="456">
                  <c:v>165</c:v>
                </c:pt>
                <c:pt idx="457">
                  <c:v>168</c:v>
                </c:pt>
                <c:pt idx="458">
                  <c:v>189</c:v>
                </c:pt>
                <c:pt idx="459">
                  <c:v>175</c:v>
                </c:pt>
                <c:pt idx="460">
                  <c:v>162</c:v>
                </c:pt>
                <c:pt idx="461">
                  <c:v>156</c:v>
                </c:pt>
                <c:pt idx="462">
                  <c:v>165</c:v>
                </c:pt>
                <c:pt idx="463">
                  <c:v>172</c:v>
                </c:pt>
                <c:pt idx="464">
                  <c:v>174</c:v>
                </c:pt>
                <c:pt idx="465">
                  <c:v>174</c:v>
                </c:pt>
                <c:pt idx="466">
                  <c:v>164</c:v>
                </c:pt>
                <c:pt idx="467">
                  <c:v>167</c:v>
                </c:pt>
                <c:pt idx="468">
                  <c:v>166</c:v>
                </c:pt>
                <c:pt idx="469">
                  <c:v>163</c:v>
                </c:pt>
                <c:pt idx="470">
                  <c:v>165</c:v>
                </c:pt>
                <c:pt idx="471">
                  <c:v>163</c:v>
                </c:pt>
                <c:pt idx="472">
                  <c:v>168</c:v>
                </c:pt>
                <c:pt idx="473">
                  <c:v>179</c:v>
                </c:pt>
                <c:pt idx="474">
                  <c:v>192</c:v>
                </c:pt>
                <c:pt idx="475">
                  <c:v>187</c:v>
                </c:pt>
                <c:pt idx="476">
                  <c:v>195</c:v>
                </c:pt>
                <c:pt idx="477">
                  <c:v>185</c:v>
                </c:pt>
                <c:pt idx="478">
                  <c:v>194</c:v>
                </c:pt>
                <c:pt idx="479">
                  <c:v>202</c:v>
                </c:pt>
                <c:pt idx="480">
                  <c:v>196</c:v>
                </c:pt>
                <c:pt idx="481">
                  <c:v>195</c:v>
                </c:pt>
                <c:pt idx="482">
                  <c:v>195</c:v>
                </c:pt>
                <c:pt idx="483">
                  <c:v>194</c:v>
                </c:pt>
                <c:pt idx="484">
                  <c:v>195</c:v>
                </c:pt>
                <c:pt idx="485">
                  <c:v>206</c:v>
                </c:pt>
                <c:pt idx="486">
                  <c:v>202</c:v>
                </c:pt>
                <c:pt idx="487">
                  <c:v>207</c:v>
                </c:pt>
                <c:pt idx="488">
                  <c:v>209</c:v>
                </c:pt>
                <c:pt idx="489">
                  <c:v>209</c:v>
                </c:pt>
                <c:pt idx="490">
                  <c:v>193</c:v>
                </c:pt>
                <c:pt idx="491">
                  <c:v>200</c:v>
                </c:pt>
                <c:pt idx="492">
                  <c:v>178</c:v>
                </c:pt>
                <c:pt idx="493">
                  <c:v>189</c:v>
                </c:pt>
                <c:pt idx="494">
                  <c:v>202</c:v>
                </c:pt>
                <c:pt idx="495">
                  <c:v>182</c:v>
                </c:pt>
                <c:pt idx="496">
                  <c:v>184</c:v>
                </c:pt>
                <c:pt idx="497">
                  <c:v>186</c:v>
                </c:pt>
                <c:pt idx="498">
                  <c:v>186</c:v>
                </c:pt>
                <c:pt idx="499">
                  <c:v>203</c:v>
                </c:pt>
                <c:pt idx="500">
                  <c:v>195</c:v>
                </c:pt>
                <c:pt idx="501">
                  <c:v>186</c:v>
                </c:pt>
                <c:pt idx="502">
                  <c:v>187</c:v>
                </c:pt>
                <c:pt idx="503">
                  <c:v>184</c:v>
                </c:pt>
                <c:pt idx="504">
                  <c:v>178</c:v>
                </c:pt>
                <c:pt idx="505">
                  <c:v>188</c:v>
                </c:pt>
                <c:pt idx="506">
                  <c:v>207</c:v>
                </c:pt>
                <c:pt idx="507">
                  <c:v>229</c:v>
                </c:pt>
                <c:pt idx="508">
                  <c:v>198</c:v>
                </c:pt>
                <c:pt idx="509">
                  <c:v>192</c:v>
                </c:pt>
                <c:pt idx="510">
                  <c:v>189</c:v>
                </c:pt>
                <c:pt idx="511">
                  <c:v>184</c:v>
                </c:pt>
                <c:pt idx="512">
                  <c:v>179</c:v>
                </c:pt>
                <c:pt idx="513">
                  <c:v>178</c:v>
                </c:pt>
                <c:pt idx="514">
                  <c:v>174</c:v>
                </c:pt>
                <c:pt idx="515">
                  <c:v>184</c:v>
                </c:pt>
                <c:pt idx="516">
                  <c:v>182</c:v>
                </c:pt>
                <c:pt idx="517">
                  <c:v>187</c:v>
                </c:pt>
                <c:pt idx="518">
                  <c:v>182</c:v>
                </c:pt>
                <c:pt idx="519">
                  <c:v>203</c:v>
                </c:pt>
                <c:pt idx="520">
                  <c:v>204</c:v>
                </c:pt>
                <c:pt idx="521">
                  <c:v>196</c:v>
                </c:pt>
                <c:pt idx="522">
                  <c:v>201</c:v>
                </c:pt>
                <c:pt idx="523">
                  <c:v>204</c:v>
                </c:pt>
                <c:pt idx="524">
                  <c:v>194</c:v>
                </c:pt>
                <c:pt idx="525">
                  <c:v>182</c:v>
                </c:pt>
                <c:pt idx="526">
                  <c:v>188</c:v>
                </c:pt>
                <c:pt idx="527">
                  <c:v>201</c:v>
                </c:pt>
                <c:pt idx="528">
                  <c:v>182</c:v>
                </c:pt>
                <c:pt idx="529">
                  <c:v>171</c:v>
                </c:pt>
                <c:pt idx="530">
                  <c:v>189</c:v>
                </c:pt>
                <c:pt idx="531">
                  <c:v>191</c:v>
                </c:pt>
                <c:pt idx="532">
                  <c:v>205</c:v>
                </c:pt>
                <c:pt idx="533">
                  <c:v>205</c:v>
                </c:pt>
                <c:pt idx="534">
                  <c:v>204</c:v>
                </c:pt>
                <c:pt idx="535">
                  <c:v>200</c:v>
                </c:pt>
                <c:pt idx="536">
                  <c:v>201</c:v>
                </c:pt>
                <c:pt idx="537">
                  <c:v>202</c:v>
                </c:pt>
                <c:pt idx="538">
                  <c:v>207</c:v>
                </c:pt>
                <c:pt idx="539">
                  <c:v>212</c:v>
                </c:pt>
                <c:pt idx="540">
                  <c:v>199</c:v>
                </c:pt>
                <c:pt idx="541">
                  <c:v>198</c:v>
                </c:pt>
                <c:pt idx="542">
                  <c:v>213</c:v>
                </c:pt>
                <c:pt idx="543">
                  <c:v>207</c:v>
                </c:pt>
                <c:pt idx="544">
                  <c:v>204</c:v>
                </c:pt>
                <c:pt idx="545">
                  <c:v>225</c:v>
                </c:pt>
                <c:pt idx="546">
                  <c:v>224</c:v>
                </c:pt>
                <c:pt idx="547">
                  <c:v>208</c:v>
                </c:pt>
                <c:pt idx="548">
                  <c:v>227</c:v>
                </c:pt>
                <c:pt idx="549">
                  <c:v>220</c:v>
                </c:pt>
                <c:pt idx="550">
                  <c:v>202</c:v>
                </c:pt>
                <c:pt idx="551">
                  <c:v>206</c:v>
                </c:pt>
                <c:pt idx="552">
                  <c:v>194</c:v>
                </c:pt>
                <c:pt idx="553">
                  <c:v>192</c:v>
                </c:pt>
                <c:pt idx="554">
                  <c:v>208</c:v>
                </c:pt>
                <c:pt idx="555">
                  <c:v>202</c:v>
                </c:pt>
                <c:pt idx="556">
                  <c:v>220</c:v>
                </c:pt>
                <c:pt idx="557">
                  <c:v>222</c:v>
                </c:pt>
                <c:pt idx="558">
                  <c:v>233</c:v>
                </c:pt>
                <c:pt idx="559">
                  <c:v>216</c:v>
                </c:pt>
                <c:pt idx="560">
                  <c:v>198</c:v>
                </c:pt>
                <c:pt idx="561">
                  <c:v>191</c:v>
                </c:pt>
                <c:pt idx="562">
                  <c:v>205</c:v>
                </c:pt>
                <c:pt idx="563">
                  <c:v>207</c:v>
                </c:pt>
                <c:pt idx="564">
                  <c:v>227</c:v>
                </c:pt>
                <c:pt idx="565">
                  <c:v>220</c:v>
                </c:pt>
                <c:pt idx="566">
                  <c:v>211</c:v>
                </c:pt>
                <c:pt idx="567">
                  <c:v>232</c:v>
                </c:pt>
                <c:pt idx="568">
                  <c:v>213</c:v>
                </c:pt>
                <c:pt idx="569">
                  <c:v>221</c:v>
                </c:pt>
                <c:pt idx="570">
                  <c:v>222</c:v>
                </c:pt>
                <c:pt idx="571">
                  <c:v>222</c:v>
                </c:pt>
                <c:pt idx="572">
                  <c:v>221</c:v>
                </c:pt>
                <c:pt idx="573">
                  <c:v>196</c:v>
                </c:pt>
                <c:pt idx="574">
                  <c:v>207</c:v>
                </c:pt>
                <c:pt idx="575">
                  <c:v>216</c:v>
                </c:pt>
                <c:pt idx="576">
                  <c:v>202</c:v>
                </c:pt>
                <c:pt idx="577">
                  <c:v>193</c:v>
                </c:pt>
                <c:pt idx="578">
                  <c:v>210</c:v>
                </c:pt>
                <c:pt idx="579">
                  <c:v>207</c:v>
                </c:pt>
                <c:pt idx="580">
                  <c:v>222</c:v>
                </c:pt>
                <c:pt idx="581">
                  <c:v>209</c:v>
                </c:pt>
                <c:pt idx="582">
                  <c:v>197</c:v>
                </c:pt>
                <c:pt idx="583">
                  <c:v>214</c:v>
                </c:pt>
                <c:pt idx="584">
                  <c:v>202</c:v>
                </c:pt>
                <c:pt idx="585">
                  <c:v>190</c:v>
                </c:pt>
                <c:pt idx="586">
                  <c:v>196</c:v>
                </c:pt>
                <c:pt idx="587">
                  <c:v>197</c:v>
                </c:pt>
                <c:pt idx="588">
                  <c:v>186</c:v>
                </c:pt>
                <c:pt idx="589">
                  <c:v>213</c:v>
                </c:pt>
                <c:pt idx="590">
                  <c:v>194</c:v>
                </c:pt>
                <c:pt idx="591">
                  <c:v>206</c:v>
                </c:pt>
                <c:pt idx="592">
                  <c:v>211</c:v>
                </c:pt>
                <c:pt idx="593">
                  <c:v>216</c:v>
                </c:pt>
                <c:pt idx="594">
                  <c:v>214</c:v>
                </c:pt>
                <c:pt idx="595">
                  <c:v>200</c:v>
                </c:pt>
                <c:pt idx="596">
                  <c:v>206</c:v>
                </c:pt>
                <c:pt idx="597">
                  <c:v>221</c:v>
                </c:pt>
                <c:pt idx="598">
                  <c:v>228</c:v>
                </c:pt>
                <c:pt idx="599">
                  <c:v>228</c:v>
                </c:pt>
                <c:pt idx="600">
                  <c:v>231</c:v>
                </c:pt>
                <c:pt idx="601">
                  <c:v>229</c:v>
                </c:pt>
                <c:pt idx="602">
                  <c:v>226</c:v>
                </c:pt>
                <c:pt idx="603">
                  <c:v>229</c:v>
                </c:pt>
                <c:pt idx="604">
                  <c:v>231</c:v>
                </c:pt>
                <c:pt idx="605">
                  <c:v>229</c:v>
                </c:pt>
                <c:pt idx="606">
                  <c:v>228</c:v>
                </c:pt>
                <c:pt idx="607">
                  <c:v>217</c:v>
                </c:pt>
                <c:pt idx="608">
                  <c:v>202</c:v>
                </c:pt>
                <c:pt idx="609">
                  <c:v>203</c:v>
                </c:pt>
                <c:pt idx="610">
                  <c:v>204</c:v>
                </c:pt>
                <c:pt idx="611">
                  <c:v>200</c:v>
                </c:pt>
                <c:pt idx="612">
                  <c:v>211</c:v>
                </c:pt>
                <c:pt idx="613">
                  <c:v>229</c:v>
                </c:pt>
                <c:pt idx="614">
                  <c:v>224</c:v>
                </c:pt>
                <c:pt idx="615">
                  <c:v>200</c:v>
                </c:pt>
                <c:pt idx="616">
                  <c:v>214</c:v>
                </c:pt>
                <c:pt idx="617">
                  <c:v>206</c:v>
                </c:pt>
                <c:pt idx="618">
                  <c:v>216</c:v>
                </c:pt>
                <c:pt idx="619">
                  <c:v>219</c:v>
                </c:pt>
                <c:pt idx="620">
                  <c:v>224</c:v>
                </c:pt>
                <c:pt idx="621">
                  <c:v>222</c:v>
                </c:pt>
                <c:pt idx="622">
                  <c:v>223</c:v>
                </c:pt>
                <c:pt idx="623">
                  <c:v>214</c:v>
                </c:pt>
                <c:pt idx="624">
                  <c:v>208</c:v>
                </c:pt>
                <c:pt idx="625">
                  <c:v>214</c:v>
                </c:pt>
                <c:pt idx="626">
                  <c:v>211</c:v>
                </c:pt>
                <c:pt idx="627">
                  <c:v>207</c:v>
                </c:pt>
                <c:pt idx="628">
                  <c:v>210</c:v>
                </c:pt>
                <c:pt idx="629">
                  <c:v>212</c:v>
                </c:pt>
                <c:pt idx="630">
                  <c:v>216</c:v>
                </c:pt>
                <c:pt idx="631">
                  <c:v>220</c:v>
                </c:pt>
                <c:pt idx="632">
                  <c:v>221</c:v>
                </c:pt>
                <c:pt idx="633">
                  <c:v>213</c:v>
                </c:pt>
                <c:pt idx="634">
                  <c:v>216</c:v>
                </c:pt>
                <c:pt idx="635">
                  <c:v>212</c:v>
                </c:pt>
                <c:pt idx="636">
                  <c:v>211</c:v>
                </c:pt>
                <c:pt idx="637">
                  <c:v>207</c:v>
                </c:pt>
                <c:pt idx="638">
                  <c:v>208</c:v>
                </c:pt>
                <c:pt idx="639">
                  <c:v>205</c:v>
                </c:pt>
                <c:pt idx="640">
                  <c:v>208</c:v>
                </c:pt>
                <c:pt idx="641">
                  <c:v>207</c:v>
                </c:pt>
                <c:pt idx="642">
                  <c:v>204</c:v>
                </c:pt>
                <c:pt idx="643">
                  <c:v>200</c:v>
                </c:pt>
                <c:pt idx="644">
                  <c:v>199</c:v>
                </c:pt>
                <c:pt idx="645">
                  <c:v>197</c:v>
                </c:pt>
                <c:pt idx="646">
                  <c:v>200</c:v>
                </c:pt>
                <c:pt idx="647">
                  <c:v>197</c:v>
                </c:pt>
                <c:pt idx="648">
                  <c:v>201</c:v>
                </c:pt>
                <c:pt idx="649">
                  <c:v>196</c:v>
                </c:pt>
                <c:pt idx="650">
                  <c:v>195</c:v>
                </c:pt>
                <c:pt idx="651">
                  <c:v>197</c:v>
                </c:pt>
                <c:pt idx="652">
                  <c:v>195</c:v>
                </c:pt>
                <c:pt idx="653">
                  <c:v>193</c:v>
                </c:pt>
                <c:pt idx="654">
                  <c:v>196</c:v>
                </c:pt>
                <c:pt idx="655">
                  <c:v>195</c:v>
                </c:pt>
                <c:pt idx="656">
                  <c:v>195</c:v>
                </c:pt>
                <c:pt idx="657">
                  <c:v>192</c:v>
                </c:pt>
                <c:pt idx="658">
                  <c:v>192</c:v>
                </c:pt>
                <c:pt idx="659">
                  <c:v>188</c:v>
                </c:pt>
                <c:pt idx="660">
                  <c:v>193</c:v>
                </c:pt>
                <c:pt idx="661">
                  <c:v>191</c:v>
                </c:pt>
                <c:pt idx="662">
                  <c:v>193</c:v>
                </c:pt>
                <c:pt idx="663">
                  <c:v>192</c:v>
                </c:pt>
                <c:pt idx="664">
                  <c:v>193</c:v>
                </c:pt>
                <c:pt idx="665">
                  <c:v>198</c:v>
                </c:pt>
                <c:pt idx="666">
                  <c:v>195</c:v>
                </c:pt>
                <c:pt idx="667">
                  <c:v>198</c:v>
                </c:pt>
                <c:pt idx="668">
                  <c:v>198</c:v>
                </c:pt>
                <c:pt idx="669">
                  <c:v>195</c:v>
                </c:pt>
                <c:pt idx="670">
                  <c:v>199</c:v>
                </c:pt>
                <c:pt idx="671">
                  <c:v>198</c:v>
                </c:pt>
                <c:pt idx="672">
                  <c:v>197</c:v>
                </c:pt>
                <c:pt idx="673">
                  <c:v>201</c:v>
                </c:pt>
                <c:pt idx="674">
                  <c:v>195</c:v>
                </c:pt>
                <c:pt idx="675">
                  <c:v>201</c:v>
                </c:pt>
                <c:pt idx="676">
                  <c:v>199</c:v>
                </c:pt>
                <c:pt idx="677">
                  <c:v>199</c:v>
                </c:pt>
                <c:pt idx="678">
                  <c:v>194</c:v>
                </c:pt>
                <c:pt idx="679">
                  <c:v>197</c:v>
                </c:pt>
                <c:pt idx="680">
                  <c:v>196</c:v>
                </c:pt>
                <c:pt idx="681">
                  <c:v>196</c:v>
                </c:pt>
                <c:pt idx="682">
                  <c:v>196</c:v>
                </c:pt>
                <c:pt idx="683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0-49CD-A512-19ACC12B0EA3}"/>
            </c:ext>
          </c:extLst>
        </c:ser>
        <c:ser>
          <c:idx val="1"/>
          <c:order val="1"/>
          <c:tx>
            <c:strRef>
              <c:f>'Nowa Dęba - Biłgoraj h,x i LOS'!$F$1</c:f>
              <c:strCache>
                <c:ptCount val="1"/>
                <c:pt idx="0">
                  <c:v>LOS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'Nowa Dęba - Biłgoraj h,x i LOS'!$D$2:$D$685</c:f>
              <c:numCache>
                <c:formatCode>General</c:formatCode>
                <c:ptCount val="6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 formatCode="0.00">
                  <c:v>68.254109999999997</c:v>
                </c:pt>
              </c:numCache>
            </c:numRef>
          </c:xVal>
          <c:yVal>
            <c:numRef>
              <c:f>'Nowa Dęba - Biłgoraj h,x i LOS'!$F$2:$F$685</c:f>
              <c:numCache>
                <c:formatCode>General</c:formatCode>
                <c:ptCount val="684"/>
                <c:pt idx="0">
                  <c:v>215</c:v>
                </c:pt>
                <c:pt idx="1">
                  <c:v>215.00732064421669</c:v>
                </c:pt>
                <c:pt idx="2">
                  <c:v>215.01464128843338</c:v>
                </c:pt>
                <c:pt idx="3">
                  <c:v>215.02196193265007</c:v>
                </c:pt>
                <c:pt idx="4">
                  <c:v>215.02928257686676</c:v>
                </c:pt>
                <c:pt idx="5">
                  <c:v>215.03660322108345</c:v>
                </c:pt>
                <c:pt idx="6">
                  <c:v>215.04392386530014</c:v>
                </c:pt>
                <c:pt idx="7">
                  <c:v>215.05124450951683</c:v>
                </c:pt>
                <c:pt idx="8">
                  <c:v>215.05856515373353</c:v>
                </c:pt>
                <c:pt idx="9">
                  <c:v>215.06588579795022</c:v>
                </c:pt>
                <c:pt idx="10">
                  <c:v>215.07320644216691</c:v>
                </c:pt>
                <c:pt idx="11">
                  <c:v>215.0805270863836</c:v>
                </c:pt>
                <c:pt idx="12">
                  <c:v>215.08784773060029</c:v>
                </c:pt>
                <c:pt idx="13">
                  <c:v>215.09516837481698</c:v>
                </c:pt>
                <c:pt idx="14">
                  <c:v>215.10248901903367</c:v>
                </c:pt>
                <c:pt idx="15">
                  <c:v>215.10980966325036</c:v>
                </c:pt>
                <c:pt idx="16">
                  <c:v>215.11713030746705</c:v>
                </c:pt>
                <c:pt idx="17">
                  <c:v>215.12445095168374</c:v>
                </c:pt>
                <c:pt idx="18">
                  <c:v>215.13177159590043</c:v>
                </c:pt>
                <c:pt idx="19">
                  <c:v>215.13909224011712</c:v>
                </c:pt>
                <c:pt idx="20">
                  <c:v>215.14641288433381</c:v>
                </c:pt>
                <c:pt idx="21">
                  <c:v>215.1537335285505</c:v>
                </c:pt>
                <c:pt idx="22">
                  <c:v>215.16105417276719</c:v>
                </c:pt>
                <c:pt idx="23">
                  <c:v>215.16837481698389</c:v>
                </c:pt>
                <c:pt idx="24">
                  <c:v>215.17569546120058</c:v>
                </c:pt>
                <c:pt idx="25">
                  <c:v>215.18301610541727</c:v>
                </c:pt>
                <c:pt idx="26">
                  <c:v>215.19033674963396</c:v>
                </c:pt>
                <c:pt idx="27">
                  <c:v>215.19765739385065</c:v>
                </c:pt>
                <c:pt idx="28">
                  <c:v>215.20497803806734</c:v>
                </c:pt>
                <c:pt idx="29">
                  <c:v>215.21229868228403</c:v>
                </c:pt>
                <c:pt idx="30">
                  <c:v>215.21961932650072</c:v>
                </c:pt>
                <c:pt idx="31">
                  <c:v>215.22693997071741</c:v>
                </c:pt>
                <c:pt idx="32">
                  <c:v>215.2342606149341</c:v>
                </c:pt>
                <c:pt idx="33">
                  <c:v>215.24158125915079</c:v>
                </c:pt>
                <c:pt idx="34">
                  <c:v>215.24890190336748</c:v>
                </c:pt>
                <c:pt idx="35">
                  <c:v>215.25622254758417</c:v>
                </c:pt>
                <c:pt idx="36">
                  <c:v>215.26354319180086</c:v>
                </c:pt>
                <c:pt idx="37">
                  <c:v>215.27086383601755</c:v>
                </c:pt>
                <c:pt idx="38">
                  <c:v>215.27818448023424</c:v>
                </c:pt>
                <c:pt idx="39">
                  <c:v>215.28550512445094</c:v>
                </c:pt>
                <c:pt idx="40">
                  <c:v>215.29282576866763</c:v>
                </c:pt>
                <c:pt idx="41">
                  <c:v>215.30014641288432</c:v>
                </c:pt>
                <c:pt idx="42">
                  <c:v>215.30746705710101</c:v>
                </c:pt>
                <c:pt idx="43">
                  <c:v>215.3147877013177</c:v>
                </c:pt>
                <c:pt idx="44">
                  <c:v>215.32210834553439</c:v>
                </c:pt>
                <c:pt idx="45">
                  <c:v>215.32942898975108</c:v>
                </c:pt>
                <c:pt idx="46">
                  <c:v>215.33674963396777</c:v>
                </c:pt>
                <c:pt idx="47">
                  <c:v>215.34407027818446</c:v>
                </c:pt>
                <c:pt idx="48">
                  <c:v>215.35139092240115</c:v>
                </c:pt>
                <c:pt idx="49">
                  <c:v>215.35871156661784</c:v>
                </c:pt>
                <c:pt idx="50">
                  <c:v>215.36603221083453</c:v>
                </c:pt>
                <c:pt idx="51">
                  <c:v>215.37335285505122</c:v>
                </c:pt>
                <c:pt idx="52">
                  <c:v>215.38067349926791</c:v>
                </c:pt>
                <c:pt idx="53">
                  <c:v>215.3879941434846</c:v>
                </c:pt>
                <c:pt idx="54">
                  <c:v>215.3953147877013</c:v>
                </c:pt>
                <c:pt idx="55">
                  <c:v>215.40263543191799</c:v>
                </c:pt>
                <c:pt idx="56">
                  <c:v>215.40995607613468</c:v>
                </c:pt>
                <c:pt idx="57">
                  <c:v>215.41727672035137</c:v>
                </c:pt>
                <c:pt idx="58">
                  <c:v>215.42459736456806</c:v>
                </c:pt>
                <c:pt idx="59">
                  <c:v>215.43191800878475</c:v>
                </c:pt>
                <c:pt idx="60">
                  <c:v>215.43923865300144</c:v>
                </c:pt>
                <c:pt idx="61">
                  <c:v>215.44655929721813</c:v>
                </c:pt>
                <c:pt idx="62">
                  <c:v>215.45387994143482</c:v>
                </c:pt>
                <c:pt idx="63">
                  <c:v>215.46120058565151</c:v>
                </c:pt>
                <c:pt idx="64">
                  <c:v>215.4685212298682</c:v>
                </c:pt>
                <c:pt idx="65">
                  <c:v>215.47584187408489</c:v>
                </c:pt>
                <c:pt idx="66">
                  <c:v>215.48316251830158</c:v>
                </c:pt>
                <c:pt idx="67">
                  <c:v>215.49048316251827</c:v>
                </c:pt>
                <c:pt idx="68">
                  <c:v>215.49780380673496</c:v>
                </c:pt>
                <c:pt idx="69">
                  <c:v>215.50512445095166</c:v>
                </c:pt>
                <c:pt idx="70">
                  <c:v>215.51244509516835</c:v>
                </c:pt>
                <c:pt idx="71">
                  <c:v>215.51976573938504</c:v>
                </c:pt>
                <c:pt idx="72">
                  <c:v>215.52708638360173</c:v>
                </c:pt>
                <c:pt idx="73">
                  <c:v>215.53440702781842</c:v>
                </c:pt>
                <c:pt idx="74">
                  <c:v>215.54172767203511</c:v>
                </c:pt>
                <c:pt idx="75">
                  <c:v>215.5490483162518</c:v>
                </c:pt>
                <c:pt idx="76">
                  <c:v>215.55636896046849</c:v>
                </c:pt>
                <c:pt idx="77">
                  <c:v>215.56368960468518</c:v>
                </c:pt>
                <c:pt idx="78">
                  <c:v>215.57101024890187</c:v>
                </c:pt>
                <c:pt idx="79">
                  <c:v>215.57833089311856</c:v>
                </c:pt>
                <c:pt idx="80">
                  <c:v>215.58565153733525</c:v>
                </c:pt>
                <c:pt idx="81">
                  <c:v>215.59297218155194</c:v>
                </c:pt>
                <c:pt idx="82">
                  <c:v>215.60029282576863</c:v>
                </c:pt>
                <c:pt idx="83">
                  <c:v>215.60761346998532</c:v>
                </c:pt>
                <c:pt idx="84">
                  <c:v>215.61493411420201</c:v>
                </c:pt>
                <c:pt idx="85">
                  <c:v>215.62225475841871</c:v>
                </c:pt>
                <c:pt idx="86">
                  <c:v>215.6295754026354</c:v>
                </c:pt>
                <c:pt idx="87">
                  <c:v>215.63689604685209</c:v>
                </c:pt>
                <c:pt idx="88">
                  <c:v>215.64421669106878</c:v>
                </c:pt>
                <c:pt idx="89">
                  <c:v>215.65153733528547</c:v>
                </c:pt>
                <c:pt idx="90">
                  <c:v>215.65885797950216</c:v>
                </c:pt>
                <c:pt idx="91">
                  <c:v>215.66617862371885</c:v>
                </c:pt>
                <c:pt idx="92">
                  <c:v>215.67349926793554</c:v>
                </c:pt>
                <c:pt idx="93">
                  <c:v>215.68081991215223</c:v>
                </c:pt>
                <c:pt idx="94">
                  <c:v>215.68814055636892</c:v>
                </c:pt>
                <c:pt idx="95">
                  <c:v>215.69546120058561</c:v>
                </c:pt>
                <c:pt idx="96">
                  <c:v>215.7027818448023</c:v>
                </c:pt>
                <c:pt idx="97">
                  <c:v>215.71010248901899</c:v>
                </c:pt>
                <c:pt idx="98">
                  <c:v>215.71742313323568</c:v>
                </c:pt>
                <c:pt idx="99">
                  <c:v>215.72474377745237</c:v>
                </c:pt>
                <c:pt idx="100">
                  <c:v>215.73206442166907</c:v>
                </c:pt>
                <c:pt idx="101">
                  <c:v>215.73938506588576</c:v>
                </c:pt>
                <c:pt idx="102">
                  <c:v>215.74670571010245</c:v>
                </c:pt>
                <c:pt idx="103">
                  <c:v>215.75402635431914</c:v>
                </c:pt>
                <c:pt idx="104">
                  <c:v>215.76134699853583</c:v>
                </c:pt>
                <c:pt idx="105">
                  <c:v>215.76866764275252</c:v>
                </c:pt>
                <c:pt idx="106">
                  <c:v>215.77598828696921</c:v>
                </c:pt>
                <c:pt idx="107">
                  <c:v>215.7833089311859</c:v>
                </c:pt>
                <c:pt idx="108">
                  <c:v>215.79062957540259</c:v>
                </c:pt>
                <c:pt idx="109">
                  <c:v>215.79795021961928</c:v>
                </c:pt>
                <c:pt idx="110">
                  <c:v>215.80527086383597</c:v>
                </c:pt>
                <c:pt idx="111">
                  <c:v>215.81259150805266</c:v>
                </c:pt>
                <c:pt idx="112">
                  <c:v>215.81991215226935</c:v>
                </c:pt>
                <c:pt idx="113">
                  <c:v>215.82723279648604</c:v>
                </c:pt>
                <c:pt idx="114">
                  <c:v>215.83455344070273</c:v>
                </c:pt>
                <c:pt idx="115">
                  <c:v>215.84187408491943</c:v>
                </c:pt>
                <c:pt idx="116">
                  <c:v>215.84919472913612</c:v>
                </c:pt>
                <c:pt idx="117">
                  <c:v>215.85651537335281</c:v>
                </c:pt>
                <c:pt idx="118">
                  <c:v>215.8638360175695</c:v>
                </c:pt>
                <c:pt idx="119">
                  <c:v>215.87115666178619</c:v>
                </c:pt>
                <c:pt idx="120">
                  <c:v>215.87847730600288</c:v>
                </c:pt>
                <c:pt idx="121">
                  <c:v>215.88579795021957</c:v>
                </c:pt>
                <c:pt idx="122">
                  <c:v>215.89311859443626</c:v>
                </c:pt>
                <c:pt idx="123">
                  <c:v>215.90043923865295</c:v>
                </c:pt>
                <c:pt idx="124">
                  <c:v>215.90775988286964</c:v>
                </c:pt>
                <c:pt idx="125">
                  <c:v>215.91508052708633</c:v>
                </c:pt>
                <c:pt idx="126">
                  <c:v>215.92240117130302</c:v>
                </c:pt>
                <c:pt idx="127">
                  <c:v>215.92972181551971</c:v>
                </c:pt>
                <c:pt idx="128">
                  <c:v>215.9370424597364</c:v>
                </c:pt>
                <c:pt idx="129">
                  <c:v>215.94436310395309</c:v>
                </c:pt>
                <c:pt idx="130">
                  <c:v>215.95168374816978</c:v>
                </c:pt>
                <c:pt idx="131">
                  <c:v>215.95900439238648</c:v>
                </c:pt>
                <c:pt idx="132">
                  <c:v>215.96632503660317</c:v>
                </c:pt>
                <c:pt idx="133">
                  <c:v>215.97364568081986</c:v>
                </c:pt>
                <c:pt idx="134">
                  <c:v>215.98096632503655</c:v>
                </c:pt>
                <c:pt idx="135">
                  <c:v>215.98828696925324</c:v>
                </c:pt>
                <c:pt idx="136">
                  <c:v>215.99560761346993</c:v>
                </c:pt>
                <c:pt idx="137">
                  <c:v>216.00292825768662</c:v>
                </c:pt>
                <c:pt idx="138">
                  <c:v>216.01024890190331</c:v>
                </c:pt>
                <c:pt idx="139">
                  <c:v>216.01756954612</c:v>
                </c:pt>
                <c:pt idx="140">
                  <c:v>216.02489019033669</c:v>
                </c:pt>
                <c:pt idx="141">
                  <c:v>216.03221083455338</c:v>
                </c:pt>
                <c:pt idx="142">
                  <c:v>216.03953147877007</c:v>
                </c:pt>
                <c:pt idx="143">
                  <c:v>216.04685212298676</c:v>
                </c:pt>
                <c:pt idx="144">
                  <c:v>216.05417276720345</c:v>
                </c:pt>
                <c:pt idx="145">
                  <c:v>216.06149341142014</c:v>
                </c:pt>
                <c:pt idx="146">
                  <c:v>216.06881405563684</c:v>
                </c:pt>
                <c:pt idx="147">
                  <c:v>216.07613469985353</c:v>
                </c:pt>
                <c:pt idx="148">
                  <c:v>216.08345534407022</c:v>
                </c:pt>
                <c:pt idx="149">
                  <c:v>216.09077598828691</c:v>
                </c:pt>
                <c:pt idx="150">
                  <c:v>216.0980966325036</c:v>
                </c:pt>
                <c:pt idx="151">
                  <c:v>216.10541727672029</c:v>
                </c:pt>
                <c:pt idx="152">
                  <c:v>216.11273792093698</c:v>
                </c:pt>
                <c:pt idx="153">
                  <c:v>216.12005856515367</c:v>
                </c:pt>
                <c:pt idx="154">
                  <c:v>216.12737920937036</c:v>
                </c:pt>
                <c:pt idx="155">
                  <c:v>216.13469985358705</c:v>
                </c:pt>
                <c:pt idx="156">
                  <c:v>216.14202049780374</c:v>
                </c:pt>
                <c:pt idx="157">
                  <c:v>216.14934114202043</c:v>
                </c:pt>
                <c:pt idx="158">
                  <c:v>216.15666178623712</c:v>
                </c:pt>
                <c:pt idx="159">
                  <c:v>216.16398243045381</c:v>
                </c:pt>
                <c:pt idx="160">
                  <c:v>216.1713030746705</c:v>
                </c:pt>
                <c:pt idx="161">
                  <c:v>216.1786237188872</c:v>
                </c:pt>
                <c:pt idx="162">
                  <c:v>216.18594436310389</c:v>
                </c:pt>
                <c:pt idx="163">
                  <c:v>216.19326500732058</c:v>
                </c:pt>
                <c:pt idx="164">
                  <c:v>216.20058565153727</c:v>
                </c:pt>
                <c:pt idx="165">
                  <c:v>216.20790629575396</c:v>
                </c:pt>
                <c:pt idx="166">
                  <c:v>216.21522693997065</c:v>
                </c:pt>
                <c:pt idx="167">
                  <c:v>216.22254758418734</c:v>
                </c:pt>
                <c:pt idx="168">
                  <c:v>216.22986822840403</c:v>
                </c:pt>
                <c:pt idx="169">
                  <c:v>216.23718887262072</c:v>
                </c:pt>
                <c:pt idx="170">
                  <c:v>216.24450951683741</c:v>
                </c:pt>
                <c:pt idx="171">
                  <c:v>216.2518301610541</c:v>
                </c:pt>
                <c:pt idx="172">
                  <c:v>216.25915080527079</c:v>
                </c:pt>
                <c:pt idx="173">
                  <c:v>216.26647144948748</c:v>
                </c:pt>
                <c:pt idx="174">
                  <c:v>216.27379209370417</c:v>
                </c:pt>
                <c:pt idx="175">
                  <c:v>216.28111273792086</c:v>
                </c:pt>
                <c:pt idx="176">
                  <c:v>216.28843338213755</c:v>
                </c:pt>
                <c:pt idx="177">
                  <c:v>216.29575402635425</c:v>
                </c:pt>
                <c:pt idx="178">
                  <c:v>216.30307467057094</c:v>
                </c:pt>
                <c:pt idx="179">
                  <c:v>216.31039531478763</c:v>
                </c:pt>
                <c:pt idx="180">
                  <c:v>216.31771595900432</c:v>
                </c:pt>
                <c:pt idx="181">
                  <c:v>216.32503660322101</c:v>
                </c:pt>
                <c:pt idx="182">
                  <c:v>216.3323572474377</c:v>
                </c:pt>
                <c:pt idx="183">
                  <c:v>216.33967789165439</c:v>
                </c:pt>
                <c:pt idx="184">
                  <c:v>216.34699853587108</c:v>
                </c:pt>
                <c:pt idx="185">
                  <c:v>216.35431918008777</c:v>
                </c:pt>
                <c:pt idx="186">
                  <c:v>216.36163982430446</c:v>
                </c:pt>
                <c:pt idx="187">
                  <c:v>216.36896046852115</c:v>
                </c:pt>
                <c:pt idx="188">
                  <c:v>216.37628111273784</c:v>
                </c:pt>
                <c:pt idx="189">
                  <c:v>216.38360175695453</c:v>
                </c:pt>
                <c:pt idx="190">
                  <c:v>216.39092240117122</c:v>
                </c:pt>
                <c:pt idx="191">
                  <c:v>216.39824304538791</c:v>
                </c:pt>
                <c:pt idx="192">
                  <c:v>216.40556368960461</c:v>
                </c:pt>
                <c:pt idx="193">
                  <c:v>216.4128843338213</c:v>
                </c:pt>
                <c:pt idx="194">
                  <c:v>216.42020497803799</c:v>
                </c:pt>
                <c:pt idx="195">
                  <c:v>216.42752562225468</c:v>
                </c:pt>
                <c:pt idx="196">
                  <c:v>216.43484626647137</c:v>
                </c:pt>
                <c:pt idx="197">
                  <c:v>216.44216691068806</c:v>
                </c:pt>
                <c:pt idx="198">
                  <c:v>216.44948755490475</c:v>
                </c:pt>
                <c:pt idx="199">
                  <c:v>216.45680819912144</c:v>
                </c:pt>
                <c:pt idx="200">
                  <c:v>216.46412884333813</c:v>
                </c:pt>
                <c:pt idx="201">
                  <c:v>216.47144948755482</c:v>
                </c:pt>
                <c:pt idx="202">
                  <c:v>216.47877013177151</c:v>
                </c:pt>
                <c:pt idx="203">
                  <c:v>216.4860907759882</c:v>
                </c:pt>
                <c:pt idx="204">
                  <c:v>216.49341142020489</c:v>
                </c:pt>
                <c:pt idx="205">
                  <c:v>216.50073206442158</c:v>
                </c:pt>
                <c:pt idx="206">
                  <c:v>216.50805270863827</c:v>
                </c:pt>
                <c:pt idx="207">
                  <c:v>216.51537335285497</c:v>
                </c:pt>
                <c:pt idx="208">
                  <c:v>216.52269399707166</c:v>
                </c:pt>
                <c:pt idx="209">
                  <c:v>216.53001464128835</c:v>
                </c:pt>
                <c:pt idx="210">
                  <c:v>216.53733528550504</c:v>
                </c:pt>
                <c:pt idx="211">
                  <c:v>216.54465592972173</c:v>
                </c:pt>
                <c:pt idx="212">
                  <c:v>216.55197657393842</c:v>
                </c:pt>
                <c:pt idx="213">
                  <c:v>216.55929721815511</c:v>
                </c:pt>
                <c:pt idx="214">
                  <c:v>216.5666178623718</c:v>
                </c:pt>
                <c:pt idx="215">
                  <c:v>216.57393850658849</c:v>
                </c:pt>
                <c:pt idx="216">
                  <c:v>216.58125915080518</c:v>
                </c:pt>
                <c:pt idx="217">
                  <c:v>216.58857979502187</c:v>
                </c:pt>
                <c:pt idx="218">
                  <c:v>216.59590043923856</c:v>
                </c:pt>
                <c:pt idx="219">
                  <c:v>216.60322108345525</c:v>
                </c:pt>
                <c:pt idx="220">
                  <c:v>216.61054172767194</c:v>
                </c:pt>
                <c:pt idx="221">
                  <c:v>216.61786237188863</c:v>
                </c:pt>
                <c:pt idx="222">
                  <c:v>216.62518301610532</c:v>
                </c:pt>
                <c:pt idx="223">
                  <c:v>216.63250366032202</c:v>
                </c:pt>
                <c:pt idx="224">
                  <c:v>216.63982430453871</c:v>
                </c:pt>
                <c:pt idx="225">
                  <c:v>216.6471449487554</c:v>
                </c:pt>
                <c:pt idx="226">
                  <c:v>216.65446559297209</c:v>
                </c:pt>
                <c:pt idx="227">
                  <c:v>216.66178623718878</c:v>
                </c:pt>
                <c:pt idx="228">
                  <c:v>216.66910688140547</c:v>
                </c:pt>
                <c:pt idx="229">
                  <c:v>216.67642752562216</c:v>
                </c:pt>
                <c:pt idx="230">
                  <c:v>216.68374816983885</c:v>
                </c:pt>
                <c:pt idx="231">
                  <c:v>216.69106881405554</c:v>
                </c:pt>
                <c:pt idx="232">
                  <c:v>216.69838945827223</c:v>
                </c:pt>
                <c:pt idx="233">
                  <c:v>216.70571010248892</c:v>
                </c:pt>
                <c:pt idx="234">
                  <c:v>216.71303074670561</c:v>
                </c:pt>
                <c:pt idx="235">
                  <c:v>216.7203513909223</c:v>
                </c:pt>
                <c:pt idx="236">
                  <c:v>216.72767203513899</c:v>
                </c:pt>
                <c:pt idx="237">
                  <c:v>216.73499267935568</c:v>
                </c:pt>
                <c:pt idx="238">
                  <c:v>216.74231332357238</c:v>
                </c:pt>
                <c:pt idx="239">
                  <c:v>216.74963396778907</c:v>
                </c:pt>
                <c:pt idx="240">
                  <c:v>216.75695461200576</c:v>
                </c:pt>
                <c:pt idx="241">
                  <c:v>216.76427525622245</c:v>
                </c:pt>
                <c:pt idx="242">
                  <c:v>216.77159590043914</c:v>
                </c:pt>
                <c:pt idx="243">
                  <c:v>216.77891654465583</c:v>
                </c:pt>
                <c:pt idx="244">
                  <c:v>216.78623718887252</c:v>
                </c:pt>
                <c:pt idx="245">
                  <c:v>216.79355783308921</c:v>
                </c:pt>
                <c:pt idx="246">
                  <c:v>216.8008784773059</c:v>
                </c:pt>
                <c:pt idx="247">
                  <c:v>216.80819912152259</c:v>
                </c:pt>
                <c:pt idx="248">
                  <c:v>216.81551976573928</c:v>
                </c:pt>
                <c:pt idx="249">
                  <c:v>216.82284040995597</c:v>
                </c:pt>
                <c:pt idx="250">
                  <c:v>216.83016105417266</c:v>
                </c:pt>
                <c:pt idx="251">
                  <c:v>216.83748169838935</c:v>
                </c:pt>
                <c:pt idx="252">
                  <c:v>216.84480234260604</c:v>
                </c:pt>
                <c:pt idx="253">
                  <c:v>216.85212298682274</c:v>
                </c:pt>
                <c:pt idx="254">
                  <c:v>216.85944363103943</c:v>
                </c:pt>
                <c:pt idx="255">
                  <c:v>216.86676427525612</c:v>
                </c:pt>
                <c:pt idx="256">
                  <c:v>216.87408491947281</c:v>
                </c:pt>
                <c:pt idx="257">
                  <c:v>216.8814055636895</c:v>
                </c:pt>
                <c:pt idx="258">
                  <c:v>216.88872620790619</c:v>
                </c:pt>
                <c:pt idx="259">
                  <c:v>216.89604685212288</c:v>
                </c:pt>
                <c:pt idx="260">
                  <c:v>216.90336749633957</c:v>
                </c:pt>
                <c:pt idx="261">
                  <c:v>216.91068814055626</c:v>
                </c:pt>
                <c:pt idx="262">
                  <c:v>216.91800878477295</c:v>
                </c:pt>
                <c:pt idx="263">
                  <c:v>216.92532942898964</c:v>
                </c:pt>
                <c:pt idx="264">
                  <c:v>216.93265007320633</c:v>
                </c:pt>
                <c:pt idx="265">
                  <c:v>216.93997071742302</c:v>
                </c:pt>
                <c:pt idx="266">
                  <c:v>216.94729136163971</c:v>
                </c:pt>
                <c:pt idx="267">
                  <c:v>216.9546120058564</c:v>
                </c:pt>
                <c:pt idx="268">
                  <c:v>216.96193265007309</c:v>
                </c:pt>
                <c:pt idx="269">
                  <c:v>216.96925329428979</c:v>
                </c:pt>
                <c:pt idx="270">
                  <c:v>216.97657393850648</c:v>
                </c:pt>
                <c:pt idx="271">
                  <c:v>216.98389458272317</c:v>
                </c:pt>
                <c:pt idx="272">
                  <c:v>216.99121522693986</c:v>
                </c:pt>
                <c:pt idx="273">
                  <c:v>216.99853587115655</c:v>
                </c:pt>
                <c:pt idx="274">
                  <c:v>217.00585651537324</c:v>
                </c:pt>
                <c:pt idx="275">
                  <c:v>217.01317715958993</c:v>
                </c:pt>
                <c:pt idx="276">
                  <c:v>217.02049780380662</c:v>
                </c:pt>
                <c:pt idx="277">
                  <c:v>217.02781844802331</c:v>
                </c:pt>
                <c:pt idx="278">
                  <c:v>217.03513909224</c:v>
                </c:pt>
                <c:pt idx="279">
                  <c:v>217.04245973645669</c:v>
                </c:pt>
                <c:pt idx="280">
                  <c:v>217.04978038067338</c:v>
                </c:pt>
                <c:pt idx="281">
                  <c:v>217.05710102489007</c:v>
                </c:pt>
                <c:pt idx="282">
                  <c:v>217.06442166910676</c:v>
                </c:pt>
                <c:pt idx="283">
                  <c:v>217.07174231332345</c:v>
                </c:pt>
                <c:pt idx="284">
                  <c:v>217.07906295754015</c:v>
                </c:pt>
                <c:pt idx="285">
                  <c:v>217.08638360175684</c:v>
                </c:pt>
                <c:pt idx="286">
                  <c:v>217.09370424597353</c:v>
                </c:pt>
                <c:pt idx="287">
                  <c:v>217.10102489019022</c:v>
                </c:pt>
                <c:pt idx="288">
                  <c:v>217.10834553440691</c:v>
                </c:pt>
                <c:pt idx="289">
                  <c:v>217.1156661786236</c:v>
                </c:pt>
                <c:pt idx="290">
                  <c:v>217.12298682284029</c:v>
                </c:pt>
                <c:pt idx="291">
                  <c:v>217.13030746705698</c:v>
                </c:pt>
                <c:pt idx="292">
                  <c:v>217.13762811127367</c:v>
                </c:pt>
                <c:pt idx="293">
                  <c:v>217.14494875549036</c:v>
                </c:pt>
                <c:pt idx="294">
                  <c:v>217.15226939970705</c:v>
                </c:pt>
                <c:pt idx="295">
                  <c:v>217.15959004392374</c:v>
                </c:pt>
                <c:pt idx="296">
                  <c:v>217.16691068814043</c:v>
                </c:pt>
                <c:pt idx="297">
                  <c:v>217.17423133235712</c:v>
                </c:pt>
                <c:pt idx="298">
                  <c:v>217.18155197657381</c:v>
                </c:pt>
                <c:pt idx="299">
                  <c:v>217.18887262079051</c:v>
                </c:pt>
                <c:pt idx="300">
                  <c:v>217.1961932650072</c:v>
                </c:pt>
                <c:pt idx="301">
                  <c:v>217.20351390922389</c:v>
                </c:pt>
                <c:pt idx="302">
                  <c:v>217.21083455344058</c:v>
                </c:pt>
                <c:pt idx="303">
                  <c:v>217.21815519765727</c:v>
                </c:pt>
                <c:pt idx="304">
                  <c:v>217.22547584187396</c:v>
                </c:pt>
                <c:pt idx="305">
                  <c:v>217.23279648609065</c:v>
                </c:pt>
                <c:pt idx="306">
                  <c:v>217.24011713030734</c:v>
                </c:pt>
                <c:pt idx="307">
                  <c:v>217.24743777452403</c:v>
                </c:pt>
                <c:pt idx="308">
                  <c:v>217.25475841874072</c:v>
                </c:pt>
                <c:pt idx="309">
                  <c:v>217.26207906295741</c:v>
                </c:pt>
                <c:pt idx="310">
                  <c:v>217.2693997071741</c:v>
                </c:pt>
                <c:pt idx="311">
                  <c:v>217.27672035139079</c:v>
                </c:pt>
                <c:pt idx="312">
                  <c:v>217.28404099560748</c:v>
                </c:pt>
                <c:pt idx="313">
                  <c:v>217.29136163982417</c:v>
                </c:pt>
                <c:pt idx="314">
                  <c:v>217.29868228404086</c:v>
                </c:pt>
                <c:pt idx="315">
                  <c:v>217.30600292825756</c:v>
                </c:pt>
                <c:pt idx="316">
                  <c:v>217.31332357247425</c:v>
                </c:pt>
                <c:pt idx="317">
                  <c:v>217.32064421669094</c:v>
                </c:pt>
                <c:pt idx="318">
                  <c:v>217.32796486090763</c:v>
                </c:pt>
                <c:pt idx="319">
                  <c:v>217.33528550512432</c:v>
                </c:pt>
                <c:pt idx="320">
                  <c:v>217.34260614934101</c:v>
                </c:pt>
                <c:pt idx="321">
                  <c:v>217.3499267935577</c:v>
                </c:pt>
                <c:pt idx="322">
                  <c:v>217.35724743777439</c:v>
                </c:pt>
                <c:pt idx="323">
                  <c:v>217.36456808199108</c:v>
                </c:pt>
                <c:pt idx="324">
                  <c:v>217.37188872620777</c:v>
                </c:pt>
                <c:pt idx="325">
                  <c:v>217.37920937042446</c:v>
                </c:pt>
                <c:pt idx="326">
                  <c:v>217.38653001464115</c:v>
                </c:pt>
                <c:pt idx="327">
                  <c:v>217.39385065885784</c:v>
                </c:pt>
                <c:pt idx="328">
                  <c:v>217.40117130307453</c:v>
                </c:pt>
                <c:pt idx="329">
                  <c:v>217.40849194729122</c:v>
                </c:pt>
                <c:pt idx="330">
                  <c:v>217.41581259150792</c:v>
                </c:pt>
                <c:pt idx="331">
                  <c:v>217.42313323572461</c:v>
                </c:pt>
                <c:pt idx="332">
                  <c:v>217.4304538799413</c:v>
                </c:pt>
                <c:pt idx="333">
                  <c:v>217.43777452415799</c:v>
                </c:pt>
                <c:pt idx="334">
                  <c:v>217.44509516837468</c:v>
                </c:pt>
                <c:pt idx="335">
                  <c:v>217.45241581259137</c:v>
                </c:pt>
                <c:pt idx="336">
                  <c:v>217.45973645680806</c:v>
                </c:pt>
                <c:pt idx="337">
                  <c:v>217.46705710102475</c:v>
                </c:pt>
                <c:pt idx="338">
                  <c:v>217.47437774524144</c:v>
                </c:pt>
                <c:pt idx="339">
                  <c:v>217.48169838945813</c:v>
                </c:pt>
                <c:pt idx="340">
                  <c:v>217.48901903367482</c:v>
                </c:pt>
                <c:pt idx="341">
                  <c:v>217.49633967789151</c:v>
                </c:pt>
                <c:pt idx="342">
                  <c:v>217.5036603221082</c:v>
                </c:pt>
                <c:pt idx="343">
                  <c:v>217.51098096632489</c:v>
                </c:pt>
                <c:pt idx="344">
                  <c:v>217.51830161054158</c:v>
                </c:pt>
                <c:pt idx="345">
                  <c:v>217.52562225475828</c:v>
                </c:pt>
                <c:pt idx="346">
                  <c:v>217.53294289897497</c:v>
                </c:pt>
                <c:pt idx="347">
                  <c:v>217.54026354319166</c:v>
                </c:pt>
                <c:pt idx="348">
                  <c:v>217.54758418740835</c:v>
                </c:pt>
                <c:pt idx="349">
                  <c:v>217.55490483162504</c:v>
                </c:pt>
                <c:pt idx="350">
                  <c:v>217.56222547584173</c:v>
                </c:pt>
                <c:pt idx="351">
                  <c:v>217.56954612005842</c:v>
                </c:pt>
                <c:pt idx="352">
                  <c:v>217.57686676427511</c:v>
                </c:pt>
                <c:pt idx="353">
                  <c:v>217.5841874084918</c:v>
                </c:pt>
                <c:pt idx="354">
                  <c:v>217.59150805270849</c:v>
                </c:pt>
                <c:pt idx="355">
                  <c:v>217.59882869692518</c:v>
                </c:pt>
                <c:pt idx="356">
                  <c:v>217.60614934114187</c:v>
                </c:pt>
                <c:pt idx="357">
                  <c:v>217.61346998535856</c:v>
                </c:pt>
                <c:pt idx="358">
                  <c:v>217.62079062957525</c:v>
                </c:pt>
                <c:pt idx="359">
                  <c:v>217.62811127379194</c:v>
                </c:pt>
                <c:pt idx="360">
                  <c:v>217.63543191800863</c:v>
                </c:pt>
                <c:pt idx="361">
                  <c:v>217.64275256222533</c:v>
                </c:pt>
                <c:pt idx="362">
                  <c:v>217.65007320644202</c:v>
                </c:pt>
                <c:pt idx="363">
                  <c:v>217.65739385065871</c:v>
                </c:pt>
                <c:pt idx="364">
                  <c:v>217.6647144948754</c:v>
                </c:pt>
                <c:pt idx="365">
                  <c:v>217.67203513909209</c:v>
                </c:pt>
                <c:pt idx="366">
                  <c:v>217.67935578330878</c:v>
                </c:pt>
                <c:pt idx="367">
                  <c:v>217.68667642752547</c:v>
                </c:pt>
                <c:pt idx="368">
                  <c:v>217.69399707174216</c:v>
                </c:pt>
                <c:pt idx="369">
                  <c:v>217.70131771595885</c:v>
                </c:pt>
                <c:pt idx="370">
                  <c:v>217.70863836017554</c:v>
                </c:pt>
                <c:pt idx="371">
                  <c:v>217.71595900439223</c:v>
                </c:pt>
                <c:pt idx="372">
                  <c:v>217.72327964860892</c:v>
                </c:pt>
                <c:pt idx="373">
                  <c:v>217.73060029282561</c:v>
                </c:pt>
                <c:pt idx="374">
                  <c:v>217.7379209370423</c:v>
                </c:pt>
                <c:pt idx="375">
                  <c:v>217.74524158125899</c:v>
                </c:pt>
                <c:pt idx="376">
                  <c:v>217.75256222547569</c:v>
                </c:pt>
                <c:pt idx="377">
                  <c:v>217.75988286969238</c:v>
                </c:pt>
                <c:pt idx="378">
                  <c:v>217.76720351390907</c:v>
                </c:pt>
                <c:pt idx="379">
                  <c:v>217.77452415812576</c:v>
                </c:pt>
                <c:pt idx="380">
                  <c:v>217.78184480234245</c:v>
                </c:pt>
                <c:pt idx="381">
                  <c:v>217.78916544655914</c:v>
                </c:pt>
                <c:pt idx="382">
                  <c:v>217.79648609077583</c:v>
                </c:pt>
                <c:pt idx="383">
                  <c:v>217.80380673499252</c:v>
                </c:pt>
                <c:pt idx="384">
                  <c:v>217.81112737920921</c:v>
                </c:pt>
                <c:pt idx="385">
                  <c:v>217.8184480234259</c:v>
                </c:pt>
                <c:pt idx="386">
                  <c:v>217.82576866764259</c:v>
                </c:pt>
                <c:pt idx="387">
                  <c:v>217.83308931185928</c:v>
                </c:pt>
                <c:pt idx="388">
                  <c:v>217.84040995607597</c:v>
                </c:pt>
                <c:pt idx="389">
                  <c:v>217.84773060029266</c:v>
                </c:pt>
                <c:pt idx="390">
                  <c:v>217.85505124450935</c:v>
                </c:pt>
                <c:pt idx="391">
                  <c:v>217.86237188872605</c:v>
                </c:pt>
                <c:pt idx="392">
                  <c:v>217.86969253294274</c:v>
                </c:pt>
                <c:pt idx="393">
                  <c:v>217.87701317715943</c:v>
                </c:pt>
                <c:pt idx="394">
                  <c:v>217.88433382137612</c:v>
                </c:pt>
                <c:pt idx="395">
                  <c:v>217.89165446559281</c:v>
                </c:pt>
                <c:pt idx="396">
                  <c:v>217.8989751098095</c:v>
                </c:pt>
                <c:pt idx="397">
                  <c:v>217.90629575402619</c:v>
                </c:pt>
                <c:pt idx="398">
                  <c:v>217.91361639824288</c:v>
                </c:pt>
                <c:pt idx="399">
                  <c:v>217.92093704245957</c:v>
                </c:pt>
                <c:pt idx="400">
                  <c:v>217.92825768667626</c:v>
                </c:pt>
                <c:pt idx="401">
                  <c:v>217.93557833089295</c:v>
                </c:pt>
                <c:pt idx="402">
                  <c:v>217.94289897510964</c:v>
                </c:pt>
                <c:pt idx="403">
                  <c:v>217.95021961932633</c:v>
                </c:pt>
                <c:pt idx="404">
                  <c:v>217.95754026354302</c:v>
                </c:pt>
                <c:pt idx="405">
                  <c:v>217.96486090775971</c:v>
                </c:pt>
                <c:pt idx="406">
                  <c:v>217.9721815519764</c:v>
                </c:pt>
                <c:pt idx="407">
                  <c:v>217.9795021961931</c:v>
                </c:pt>
                <c:pt idx="408">
                  <c:v>217.98682284040979</c:v>
                </c:pt>
                <c:pt idx="409">
                  <c:v>217.99414348462648</c:v>
                </c:pt>
                <c:pt idx="410">
                  <c:v>218.00146412884317</c:v>
                </c:pt>
                <c:pt idx="411">
                  <c:v>218.00878477305986</c:v>
                </c:pt>
                <c:pt idx="412">
                  <c:v>218.01610541727655</c:v>
                </c:pt>
                <c:pt idx="413">
                  <c:v>218.02342606149324</c:v>
                </c:pt>
                <c:pt idx="414">
                  <c:v>218.03074670570993</c:v>
                </c:pt>
                <c:pt idx="415">
                  <c:v>218.03806734992662</c:v>
                </c:pt>
                <c:pt idx="416">
                  <c:v>218.04538799414331</c:v>
                </c:pt>
                <c:pt idx="417">
                  <c:v>218.05270863836</c:v>
                </c:pt>
                <c:pt idx="418">
                  <c:v>218.06002928257669</c:v>
                </c:pt>
                <c:pt idx="419">
                  <c:v>218.06734992679338</c:v>
                </c:pt>
                <c:pt idx="420">
                  <c:v>218.07467057101007</c:v>
                </c:pt>
                <c:pt idx="421">
                  <c:v>218.08199121522676</c:v>
                </c:pt>
                <c:pt idx="422">
                  <c:v>218.08931185944346</c:v>
                </c:pt>
                <c:pt idx="423">
                  <c:v>218.09663250366015</c:v>
                </c:pt>
                <c:pt idx="424">
                  <c:v>218.10395314787684</c:v>
                </c:pt>
                <c:pt idx="425">
                  <c:v>218.11127379209353</c:v>
                </c:pt>
                <c:pt idx="426">
                  <c:v>218.11859443631022</c:v>
                </c:pt>
                <c:pt idx="427">
                  <c:v>218.12591508052691</c:v>
                </c:pt>
                <c:pt idx="428">
                  <c:v>218.1332357247436</c:v>
                </c:pt>
                <c:pt idx="429">
                  <c:v>218.14055636896029</c:v>
                </c:pt>
                <c:pt idx="430">
                  <c:v>218.14787701317698</c:v>
                </c:pt>
                <c:pt idx="431">
                  <c:v>218.15519765739367</c:v>
                </c:pt>
                <c:pt idx="432">
                  <c:v>218.16251830161036</c:v>
                </c:pt>
                <c:pt idx="433">
                  <c:v>218.16983894582705</c:v>
                </c:pt>
                <c:pt idx="434">
                  <c:v>218.17715959004374</c:v>
                </c:pt>
                <c:pt idx="435">
                  <c:v>218.18448023426043</c:v>
                </c:pt>
                <c:pt idx="436">
                  <c:v>218.19180087847712</c:v>
                </c:pt>
                <c:pt idx="437">
                  <c:v>218.19912152269382</c:v>
                </c:pt>
                <c:pt idx="438">
                  <c:v>218.20644216691051</c:v>
                </c:pt>
                <c:pt idx="439">
                  <c:v>218.2137628111272</c:v>
                </c:pt>
                <c:pt idx="440">
                  <c:v>218.22108345534389</c:v>
                </c:pt>
                <c:pt idx="441">
                  <c:v>218.22840409956058</c:v>
                </c:pt>
                <c:pt idx="442">
                  <c:v>218.23572474377727</c:v>
                </c:pt>
                <c:pt idx="443">
                  <c:v>218.24304538799396</c:v>
                </c:pt>
                <c:pt idx="444">
                  <c:v>218.25036603221065</c:v>
                </c:pt>
                <c:pt idx="445">
                  <c:v>218.25768667642734</c:v>
                </c:pt>
                <c:pt idx="446">
                  <c:v>218.26500732064403</c:v>
                </c:pt>
                <c:pt idx="447">
                  <c:v>218.27232796486072</c:v>
                </c:pt>
                <c:pt idx="448">
                  <c:v>218.27964860907741</c:v>
                </c:pt>
                <c:pt idx="449">
                  <c:v>218.2869692532941</c:v>
                </c:pt>
                <c:pt idx="450">
                  <c:v>218.29428989751079</c:v>
                </c:pt>
                <c:pt idx="451">
                  <c:v>218.30161054172748</c:v>
                </c:pt>
                <c:pt idx="452">
                  <c:v>218.30893118594418</c:v>
                </c:pt>
                <c:pt idx="453">
                  <c:v>218.31625183016087</c:v>
                </c:pt>
                <c:pt idx="454">
                  <c:v>218.32357247437756</c:v>
                </c:pt>
                <c:pt idx="455">
                  <c:v>218.33089311859425</c:v>
                </c:pt>
                <c:pt idx="456">
                  <c:v>218.33821376281094</c:v>
                </c:pt>
                <c:pt idx="457">
                  <c:v>218.34553440702763</c:v>
                </c:pt>
                <c:pt idx="458">
                  <c:v>218.35285505124432</c:v>
                </c:pt>
                <c:pt idx="459">
                  <c:v>218.36017569546101</c:v>
                </c:pt>
                <c:pt idx="460">
                  <c:v>218.3674963396777</c:v>
                </c:pt>
                <c:pt idx="461">
                  <c:v>218.37481698389439</c:v>
                </c:pt>
                <c:pt idx="462">
                  <c:v>218.38213762811108</c:v>
                </c:pt>
                <c:pt idx="463">
                  <c:v>218.38945827232777</c:v>
                </c:pt>
                <c:pt idx="464">
                  <c:v>218.39677891654446</c:v>
                </c:pt>
                <c:pt idx="465">
                  <c:v>218.40409956076115</c:v>
                </c:pt>
                <c:pt idx="466">
                  <c:v>218.41142020497784</c:v>
                </c:pt>
                <c:pt idx="467">
                  <c:v>218.41874084919453</c:v>
                </c:pt>
                <c:pt idx="468">
                  <c:v>218.42606149341123</c:v>
                </c:pt>
                <c:pt idx="469">
                  <c:v>218.43338213762792</c:v>
                </c:pt>
                <c:pt idx="470">
                  <c:v>218.44070278184461</c:v>
                </c:pt>
                <c:pt idx="471">
                  <c:v>218.4480234260613</c:v>
                </c:pt>
                <c:pt idx="472">
                  <c:v>218.45534407027799</c:v>
                </c:pt>
                <c:pt idx="473">
                  <c:v>218.46266471449468</c:v>
                </c:pt>
                <c:pt idx="474">
                  <c:v>218.46998535871137</c:v>
                </c:pt>
                <c:pt idx="475">
                  <c:v>218.47730600292806</c:v>
                </c:pt>
                <c:pt idx="476">
                  <c:v>218.48462664714475</c:v>
                </c:pt>
                <c:pt idx="477">
                  <c:v>218.49194729136144</c:v>
                </c:pt>
                <c:pt idx="478">
                  <c:v>218.49926793557813</c:v>
                </c:pt>
                <c:pt idx="479">
                  <c:v>218.50658857979482</c:v>
                </c:pt>
                <c:pt idx="480">
                  <c:v>218.51390922401151</c:v>
                </c:pt>
                <c:pt idx="481">
                  <c:v>218.5212298682282</c:v>
                </c:pt>
                <c:pt idx="482">
                  <c:v>218.52855051244489</c:v>
                </c:pt>
                <c:pt idx="483">
                  <c:v>218.53587115666159</c:v>
                </c:pt>
                <c:pt idx="484">
                  <c:v>218.54319180087828</c:v>
                </c:pt>
                <c:pt idx="485">
                  <c:v>218.55051244509497</c:v>
                </c:pt>
                <c:pt idx="486">
                  <c:v>218.55783308931166</c:v>
                </c:pt>
                <c:pt idx="487">
                  <c:v>218.56515373352835</c:v>
                </c:pt>
                <c:pt idx="488">
                  <c:v>218.57247437774504</c:v>
                </c:pt>
                <c:pt idx="489">
                  <c:v>218.57979502196173</c:v>
                </c:pt>
                <c:pt idx="490">
                  <c:v>218.58711566617842</c:v>
                </c:pt>
                <c:pt idx="491">
                  <c:v>218.59443631039511</c:v>
                </c:pt>
                <c:pt idx="492">
                  <c:v>218.6017569546118</c:v>
                </c:pt>
                <c:pt idx="493">
                  <c:v>218.60907759882849</c:v>
                </c:pt>
                <c:pt idx="494">
                  <c:v>218.61639824304518</c:v>
                </c:pt>
                <c:pt idx="495">
                  <c:v>218.62371888726187</c:v>
                </c:pt>
                <c:pt idx="496">
                  <c:v>218.63103953147856</c:v>
                </c:pt>
                <c:pt idx="497">
                  <c:v>218.63836017569525</c:v>
                </c:pt>
                <c:pt idx="498">
                  <c:v>218.64568081991195</c:v>
                </c:pt>
                <c:pt idx="499">
                  <c:v>218.65300146412864</c:v>
                </c:pt>
                <c:pt idx="500">
                  <c:v>218.66032210834533</c:v>
                </c:pt>
                <c:pt idx="501">
                  <c:v>218.66764275256202</c:v>
                </c:pt>
                <c:pt idx="502">
                  <c:v>218.67496339677871</c:v>
                </c:pt>
                <c:pt idx="503">
                  <c:v>218.6822840409954</c:v>
                </c:pt>
                <c:pt idx="504">
                  <c:v>218.68960468521209</c:v>
                </c:pt>
                <c:pt idx="505">
                  <c:v>218.69692532942878</c:v>
                </c:pt>
                <c:pt idx="506">
                  <c:v>218.70424597364547</c:v>
                </c:pt>
                <c:pt idx="507">
                  <c:v>218.71156661786216</c:v>
                </c:pt>
                <c:pt idx="508">
                  <c:v>218.71888726207885</c:v>
                </c:pt>
                <c:pt idx="509">
                  <c:v>218.72620790629554</c:v>
                </c:pt>
                <c:pt idx="510">
                  <c:v>218.73352855051223</c:v>
                </c:pt>
                <c:pt idx="511">
                  <c:v>218.74084919472892</c:v>
                </c:pt>
                <c:pt idx="512">
                  <c:v>218.74816983894561</c:v>
                </c:pt>
                <c:pt idx="513">
                  <c:v>218.7554904831623</c:v>
                </c:pt>
                <c:pt idx="514">
                  <c:v>218.762811127379</c:v>
                </c:pt>
                <c:pt idx="515">
                  <c:v>218.77013177159569</c:v>
                </c:pt>
                <c:pt idx="516">
                  <c:v>218.77745241581238</c:v>
                </c:pt>
                <c:pt idx="517">
                  <c:v>218.78477306002907</c:v>
                </c:pt>
                <c:pt idx="518">
                  <c:v>218.79209370424576</c:v>
                </c:pt>
                <c:pt idx="519">
                  <c:v>218.79941434846245</c:v>
                </c:pt>
                <c:pt idx="520">
                  <c:v>218.80673499267914</c:v>
                </c:pt>
                <c:pt idx="521">
                  <c:v>218.81405563689583</c:v>
                </c:pt>
                <c:pt idx="522">
                  <c:v>218.82137628111252</c:v>
                </c:pt>
                <c:pt idx="523">
                  <c:v>218.82869692532921</c:v>
                </c:pt>
                <c:pt idx="524">
                  <c:v>218.8360175695459</c:v>
                </c:pt>
                <c:pt idx="525">
                  <c:v>218.84333821376259</c:v>
                </c:pt>
                <c:pt idx="526">
                  <c:v>218.85065885797928</c:v>
                </c:pt>
                <c:pt idx="527">
                  <c:v>218.85797950219597</c:v>
                </c:pt>
                <c:pt idx="528">
                  <c:v>218.86530014641266</c:v>
                </c:pt>
                <c:pt idx="529">
                  <c:v>218.87262079062936</c:v>
                </c:pt>
                <c:pt idx="530">
                  <c:v>218.87994143484605</c:v>
                </c:pt>
                <c:pt idx="531">
                  <c:v>218.88726207906274</c:v>
                </c:pt>
                <c:pt idx="532">
                  <c:v>218.89458272327943</c:v>
                </c:pt>
                <c:pt idx="533">
                  <c:v>218.90190336749612</c:v>
                </c:pt>
                <c:pt idx="534">
                  <c:v>218.90922401171281</c:v>
                </c:pt>
                <c:pt idx="535">
                  <c:v>218.9165446559295</c:v>
                </c:pt>
                <c:pt idx="536">
                  <c:v>218.92386530014619</c:v>
                </c:pt>
                <c:pt idx="537">
                  <c:v>218.93118594436288</c:v>
                </c:pt>
                <c:pt idx="538">
                  <c:v>218.93850658857957</c:v>
                </c:pt>
                <c:pt idx="539">
                  <c:v>218.94582723279626</c:v>
                </c:pt>
                <c:pt idx="540">
                  <c:v>218.95314787701295</c:v>
                </c:pt>
                <c:pt idx="541">
                  <c:v>218.96046852122964</c:v>
                </c:pt>
                <c:pt idx="542">
                  <c:v>218.96778916544633</c:v>
                </c:pt>
                <c:pt idx="543">
                  <c:v>218.97510980966302</c:v>
                </c:pt>
                <c:pt idx="544">
                  <c:v>218.98243045387972</c:v>
                </c:pt>
                <c:pt idx="545">
                  <c:v>218.98975109809641</c:v>
                </c:pt>
                <c:pt idx="546">
                  <c:v>218.9970717423131</c:v>
                </c:pt>
                <c:pt idx="547">
                  <c:v>219.00439238652979</c:v>
                </c:pt>
                <c:pt idx="548">
                  <c:v>219.01171303074648</c:v>
                </c:pt>
                <c:pt idx="549">
                  <c:v>219.01903367496317</c:v>
                </c:pt>
                <c:pt idx="550">
                  <c:v>219.02635431917986</c:v>
                </c:pt>
                <c:pt idx="551">
                  <c:v>219.03367496339655</c:v>
                </c:pt>
                <c:pt idx="552">
                  <c:v>219.04099560761324</c:v>
                </c:pt>
                <c:pt idx="553">
                  <c:v>219.04831625182993</c:v>
                </c:pt>
                <c:pt idx="554">
                  <c:v>219.05563689604662</c:v>
                </c:pt>
                <c:pt idx="555">
                  <c:v>219.06295754026331</c:v>
                </c:pt>
                <c:pt idx="556">
                  <c:v>219.07027818448</c:v>
                </c:pt>
                <c:pt idx="557">
                  <c:v>219.07759882869669</c:v>
                </c:pt>
                <c:pt idx="558">
                  <c:v>219.08491947291338</c:v>
                </c:pt>
                <c:pt idx="559">
                  <c:v>219.09224011713007</c:v>
                </c:pt>
                <c:pt idx="560">
                  <c:v>219.09956076134677</c:v>
                </c:pt>
                <c:pt idx="561">
                  <c:v>219.10688140556346</c:v>
                </c:pt>
                <c:pt idx="562">
                  <c:v>219.11420204978015</c:v>
                </c:pt>
                <c:pt idx="563">
                  <c:v>219.12152269399684</c:v>
                </c:pt>
                <c:pt idx="564">
                  <c:v>219.12884333821353</c:v>
                </c:pt>
                <c:pt idx="565">
                  <c:v>219.13616398243022</c:v>
                </c:pt>
                <c:pt idx="566">
                  <c:v>219.14348462664691</c:v>
                </c:pt>
                <c:pt idx="567">
                  <c:v>219.1508052708636</c:v>
                </c:pt>
                <c:pt idx="568">
                  <c:v>219.15812591508029</c:v>
                </c:pt>
                <c:pt idx="569">
                  <c:v>219.16544655929698</c:v>
                </c:pt>
                <c:pt idx="570">
                  <c:v>219.17276720351367</c:v>
                </c:pt>
                <c:pt idx="571">
                  <c:v>219.18008784773036</c:v>
                </c:pt>
                <c:pt idx="572">
                  <c:v>219.18740849194705</c:v>
                </c:pt>
                <c:pt idx="573">
                  <c:v>219.19472913616374</c:v>
                </c:pt>
                <c:pt idx="574">
                  <c:v>219.20204978038043</c:v>
                </c:pt>
                <c:pt idx="575">
                  <c:v>219.20937042459713</c:v>
                </c:pt>
                <c:pt idx="576">
                  <c:v>219.21669106881382</c:v>
                </c:pt>
                <c:pt idx="577">
                  <c:v>219.22401171303051</c:v>
                </c:pt>
                <c:pt idx="578">
                  <c:v>219.2313323572472</c:v>
                </c:pt>
                <c:pt idx="579">
                  <c:v>219.23865300146389</c:v>
                </c:pt>
                <c:pt idx="580">
                  <c:v>219.24597364568058</c:v>
                </c:pt>
                <c:pt idx="581">
                  <c:v>219.25329428989727</c:v>
                </c:pt>
                <c:pt idx="582">
                  <c:v>219.26061493411396</c:v>
                </c:pt>
                <c:pt idx="583">
                  <c:v>219.26793557833065</c:v>
                </c:pt>
                <c:pt idx="584">
                  <c:v>219.27525622254734</c:v>
                </c:pt>
                <c:pt idx="585">
                  <c:v>219.28257686676403</c:v>
                </c:pt>
                <c:pt idx="586">
                  <c:v>219.28989751098072</c:v>
                </c:pt>
                <c:pt idx="587">
                  <c:v>219.29721815519741</c:v>
                </c:pt>
                <c:pt idx="588">
                  <c:v>219.3045387994141</c:v>
                </c:pt>
                <c:pt idx="589">
                  <c:v>219.31185944363079</c:v>
                </c:pt>
                <c:pt idx="590">
                  <c:v>219.31918008784749</c:v>
                </c:pt>
                <c:pt idx="591">
                  <c:v>219.32650073206418</c:v>
                </c:pt>
                <c:pt idx="592">
                  <c:v>219.33382137628087</c:v>
                </c:pt>
                <c:pt idx="593">
                  <c:v>219.34114202049756</c:v>
                </c:pt>
                <c:pt idx="594">
                  <c:v>219.34846266471425</c:v>
                </c:pt>
                <c:pt idx="595">
                  <c:v>219.35578330893094</c:v>
                </c:pt>
                <c:pt idx="596">
                  <c:v>219.36310395314763</c:v>
                </c:pt>
                <c:pt idx="597">
                  <c:v>219.37042459736432</c:v>
                </c:pt>
                <c:pt idx="598">
                  <c:v>219.37774524158101</c:v>
                </c:pt>
                <c:pt idx="599">
                  <c:v>219.3850658857977</c:v>
                </c:pt>
                <c:pt idx="600">
                  <c:v>219.39238653001439</c:v>
                </c:pt>
                <c:pt idx="601">
                  <c:v>219.39970717423108</c:v>
                </c:pt>
                <c:pt idx="602">
                  <c:v>219.40702781844777</c:v>
                </c:pt>
                <c:pt idx="603">
                  <c:v>219.41434846266446</c:v>
                </c:pt>
                <c:pt idx="604">
                  <c:v>219.42166910688115</c:v>
                </c:pt>
                <c:pt idx="605">
                  <c:v>219.42898975109784</c:v>
                </c:pt>
                <c:pt idx="606">
                  <c:v>219.43631039531454</c:v>
                </c:pt>
                <c:pt idx="607">
                  <c:v>219.44363103953123</c:v>
                </c:pt>
                <c:pt idx="608">
                  <c:v>219.45095168374792</c:v>
                </c:pt>
                <c:pt idx="609">
                  <c:v>219.45827232796461</c:v>
                </c:pt>
                <c:pt idx="610">
                  <c:v>219.4655929721813</c:v>
                </c:pt>
                <c:pt idx="611">
                  <c:v>219.47291361639799</c:v>
                </c:pt>
                <c:pt idx="612">
                  <c:v>219.48023426061468</c:v>
                </c:pt>
                <c:pt idx="613">
                  <c:v>219.48755490483137</c:v>
                </c:pt>
                <c:pt idx="614">
                  <c:v>219.49487554904806</c:v>
                </c:pt>
                <c:pt idx="615">
                  <c:v>219.50219619326475</c:v>
                </c:pt>
                <c:pt idx="616">
                  <c:v>219.50951683748144</c:v>
                </c:pt>
                <c:pt idx="617">
                  <c:v>219.51683748169813</c:v>
                </c:pt>
                <c:pt idx="618">
                  <c:v>219.52415812591482</c:v>
                </c:pt>
                <c:pt idx="619">
                  <c:v>219.53147877013151</c:v>
                </c:pt>
                <c:pt idx="620">
                  <c:v>219.5387994143482</c:v>
                </c:pt>
                <c:pt idx="621">
                  <c:v>219.5461200585649</c:v>
                </c:pt>
                <c:pt idx="622">
                  <c:v>219.55344070278159</c:v>
                </c:pt>
                <c:pt idx="623">
                  <c:v>219.56076134699828</c:v>
                </c:pt>
                <c:pt idx="624">
                  <c:v>219.56808199121497</c:v>
                </c:pt>
                <c:pt idx="625">
                  <c:v>219.57540263543166</c:v>
                </c:pt>
                <c:pt idx="626">
                  <c:v>219.58272327964835</c:v>
                </c:pt>
                <c:pt idx="627">
                  <c:v>219.59004392386504</c:v>
                </c:pt>
                <c:pt idx="628">
                  <c:v>219.59736456808173</c:v>
                </c:pt>
                <c:pt idx="629">
                  <c:v>219.60468521229842</c:v>
                </c:pt>
                <c:pt idx="630">
                  <c:v>219.61200585651511</c:v>
                </c:pt>
                <c:pt idx="631">
                  <c:v>219.6193265007318</c:v>
                </c:pt>
                <c:pt idx="632">
                  <c:v>219.62664714494849</c:v>
                </c:pt>
                <c:pt idx="633">
                  <c:v>219.63396778916518</c:v>
                </c:pt>
                <c:pt idx="634">
                  <c:v>219.64128843338187</c:v>
                </c:pt>
                <c:pt idx="635">
                  <c:v>219.64860907759856</c:v>
                </c:pt>
                <c:pt idx="636">
                  <c:v>219.65592972181526</c:v>
                </c:pt>
                <c:pt idx="637">
                  <c:v>219.66325036603195</c:v>
                </c:pt>
                <c:pt idx="638">
                  <c:v>219.67057101024864</c:v>
                </c:pt>
                <c:pt idx="639">
                  <c:v>219.67789165446533</c:v>
                </c:pt>
                <c:pt idx="640">
                  <c:v>219.68521229868202</c:v>
                </c:pt>
                <c:pt idx="641">
                  <c:v>219.69253294289871</c:v>
                </c:pt>
                <c:pt idx="642">
                  <c:v>219.6998535871154</c:v>
                </c:pt>
                <c:pt idx="643">
                  <c:v>219.70717423133209</c:v>
                </c:pt>
                <c:pt idx="644">
                  <c:v>219.71449487554878</c:v>
                </c:pt>
                <c:pt idx="645">
                  <c:v>219.72181551976547</c:v>
                </c:pt>
                <c:pt idx="646">
                  <c:v>219.72913616398216</c:v>
                </c:pt>
                <c:pt idx="647">
                  <c:v>219.73645680819885</c:v>
                </c:pt>
                <c:pt idx="648">
                  <c:v>219.74377745241554</c:v>
                </c:pt>
                <c:pt idx="649">
                  <c:v>219.75109809663223</c:v>
                </c:pt>
                <c:pt idx="650">
                  <c:v>219.75841874084892</c:v>
                </c:pt>
                <c:pt idx="651">
                  <c:v>219.76573938506561</c:v>
                </c:pt>
                <c:pt idx="652">
                  <c:v>219.77306002928231</c:v>
                </c:pt>
                <c:pt idx="653">
                  <c:v>219.780380673499</c:v>
                </c:pt>
                <c:pt idx="654">
                  <c:v>219.78770131771569</c:v>
                </c:pt>
                <c:pt idx="655">
                  <c:v>219.79502196193238</c:v>
                </c:pt>
                <c:pt idx="656">
                  <c:v>219.80234260614907</c:v>
                </c:pt>
                <c:pt idx="657">
                  <c:v>219.80966325036576</c:v>
                </c:pt>
                <c:pt idx="658">
                  <c:v>219.81698389458245</c:v>
                </c:pt>
                <c:pt idx="659">
                  <c:v>219.82430453879914</c:v>
                </c:pt>
                <c:pt idx="660">
                  <c:v>219.83162518301583</c:v>
                </c:pt>
                <c:pt idx="661">
                  <c:v>219.83894582723252</c:v>
                </c:pt>
                <c:pt idx="662">
                  <c:v>219.84626647144921</c:v>
                </c:pt>
                <c:pt idx="663">
                  <c:v>219.8535871156659</c:v>
                </c:pt>
                <c:pt idx="664">
                  <c:v>219.86090775988259</c:v>
                </c:pt>
                <c:pt idx="665">
                  <c:v>219.86822840409928</c:v>
                </c:pt>
                <c:pt idx="666">
                  <c:v>219.87554904831597</c:v>
                </c:pt>
                <c:pt idx="667">
                  <c:v>219.88286969253267</c:v>
                </c:pt>
                <c:pt idx="668">
                  <c:v>219.89019033674936</c:v>
                </c:pt>
                <c:pt idx="669">
                  <c:v>219.89751098096605</c:v>
                </c:pt>
                <c:pt idx="670">
                  <c:v>219.90483162518274</c:v>
                </c:pt>
                <c:pt idx="671">
                  <c:v>219.91215226939943</c:v>
                </c:pt>
                <c:pt idx="672">
                  <c:v>219.91947291361612</c:v>
                </c:pt>
                <c:pt idx="673">
                  <c:v>219.92679355783281</c:v>
                </c:pt>
                <c:pt idx="674">
                  <c:v>219.9341142020495</c:v>
                </c:pt>
                <c:pt idx="675">
                  <c:v>219.94143484626619</c:v>
                </c:pt>
                <c:pt idx="676">
                  <c:v>219.94875549048288</c:v>
                </c:pt>
                <c:pt idx="677">
                  <c:v>219.95607613469957</c:v>
                </c:pt>
                <c:pt idx="678">
                  <c:v>219.96339677891626</c:v>
                </c:pt>
                <c:pt idx="679">
                  <c:v>219.97071742313295</c:v>
                </c:pt>
                <c:pt idx="680">
                  <c:v>219.97803806734964</c:v>
                </c:pt>
                <c:pt idx="681">
                  <c:v>219.98535871156633</c:v>
                </c:pt>
                <c:pt idx="682">
                  <c:v>219.99267935578303</c:v>
                </c:pt>
                <c:pt idx="683">
                  <c:v>219.99999999999972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0-49CD-A512-19ACC12B0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20224"/>
        <c:axId val="705722848"/>
      </c:scatterChart>
      <c:valAx>
        <c:axId val="70572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5722848"/>
        <c:crosses val="autoZero"/>
        <c:crossBetween val="midCat"/>
      </c:valAx>
      <c:valAx>
        <c:axId val="7057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572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Kasina</a:t>
            </a:r>
            <a:r>
              <a:rPr lang="pl-PL" baseline="0"/>
              <a:t> Wielka-Kluszkowce</a:t>
            </a:r>
            <a:endParaRPr lang="pl-PL"/>
          </a:p>
        </c:rich>
      </c:tx>
      <c:layout>
        <c:manualLayout>
          <c:xMode val="edge"/>
          <c:yMode val="edge"/>
          <c:x val="0.42819134132047926"/>
          <c:y val="2.0801034014955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'Kasina Wielka-Kluszkowice hxLOS'!$E$1</c:f>
              <c:strCache>
                <c:ptCount val="1"/>
                <c:pt idx="0">
                  <c:v>Terrain height [m a.s.l.]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'Kasina Wielka-Kluszkowice hxLOS'!$D$2:$D$326</c:f>
              <c:numCache>
                <c:formatCode>General</c:formatCode>
                <c:ptCount val="3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32.36497</c:v>
                </c:pt>
              </c:numCache>
            </c:numRef>
          </c:xVal>
          <c:yVal>
            <c:numRef>
              <c:f>'Kasina Wielka-Kluszkowice hxLOS'!$E$2:$E$326</c:f>
              <c:numCache>
                <c:formatCode>General</c:formatCode>
                <c:ptCount val="325"/>
                <c:pt idx="0">
                  <c:v>503</c:v>
                </c:pt>
                <c:pt idx="1">
                  <c:v>495</c:v>
                </c:pt>
                <c:pt idx="2">
                  <c:v>500</c:v>
                </c:pt>
                <c:pt idx="3">
                  <c:v>497</c:v>
                </c:pt>
                <c:pt idx="4">
                  <c:v>497</c:v>
                </c:pt>
                <c:pt idx="5">
                  <c:v>506</c:v>
                </c:pt>
                <c:pt idx="6">
                  <c:v>511</c:v>
                </c:pt>
                <c:pt idx="7">
                  <c:v>509</c:v>
                </c:pt>
                <c:pt idx="8">
                  <c:v>516</c:v>
                </c:pt>
                <c:pt idx="9">
                  <c:v>522</c:v>
                </c:pt>
                <c:pt idx="10">
                  <c:v>520</c:v>
                </c:pt>
                <c:pt idx="11">
                  <c:v>520</c:v>
                </c:pt>
                <c:pt idx="12">
                  <c:v>530</c:v>
                </c:pt>
                <c:pt idx="13">
                  <c:v>535</c:v>
                </c:pt>
                <c:pt idx="14">
                  <c:v>545</c:v>
                </c:pt>
                <c:pt idx="15">
                  <c:v>550</c:v>
                </c:pt>
                <c:pt idx="16">
                  <c:v>552</c:v>
                </c:pt>
                <c:pt idx="17">
                  <c:v>557</c:v>
                </c:pt>
                <c:pt idx="18">
                  <c:v>563</c:v>
                </c:pt>
                <c:pt idx="19">
                  <c:v>575</c:v>
                </c:pt>
                <c:pt idx="20">
                  <c:v>576</c:v>
                </c:pt>
                <c:pt idx="21">
                  <c:v>581</c:v>
                </c:pt>
                <c:pt idx="22">
                  <c:v>577</c:v>
                </c:pt>
                <c:pt idx="23">
                  <c:v>563</c:v>
                </c:pt>
                <c:pt idx="24">
                  <c:v>564</c:v>
                </c:pt>
                <c:pt idx="25">
                  <c:v>562</c:v>
                </c:pt>
                <c:pt idx="26">
                  <c:v>563</c:v>
                </c:pt>
                <c:pt idx="27">
                  <c:v>563</c:v>
                </c:pt>
                <c:pt idx="28">
                  <c:v>562</c:v>
                </c:pt>
                <c:pt idx="29">
                  <c:v>567</c:v>
                </c:pt>
                <c:pt idx="30">
                  <c:v>563</c:v>
                </c:pt>
                <c:pt idx="31">
                  <c:v>577</c:v>
                </c:pt>
                <c:pt idx="32">
                  <c:v>589</c:v>
                </c:pt>
                <c:pt idx="33">
                  <c:v>592</c:v>
                </c:pt>
                <c:pt idx="34">
                  <c:v>589</c:v>
                </c:pt>
                <c:pt idx="35">
                  <c:v>587</c:v>
                </c:pt>
                <c:pt idx="36">
                  <c:v>595</c:v>
                </c:pt>
                <c:pt idx="37">
                  <c:v>608</c:v>
                </c:pt>
                <c:pt idx="38">
                  <c:v>624</c:v>
                </c:pt>
                <c:pt idx="39">
                  <c:v>629</c:v>
                </c:pt>
                <c:pt idx="40">
                  <c:v>647</c:v>
                </c:pt>
                <c:pt idx="41">
                  <c:v>661</c:v>
                </c:pt>
                <c:pt idx="42">
                  <c:v>661</c:v>
                </c:pt>
                <c:pt idx="43">
                  <c:v>669</c:v>
                </c:pt>
                <c:pt idx="44">
                  <c:v>648</c:v>
                </c:pt>
                <c:pt idx="45">
                  <c:v>640</c:v>
                </c:pt>
                <c:pt idx="46">
                  <c:v>628</c:v>
                </c:pt>
                <c:pt idx="47">
                  <c:v>633</c:v>
                </c:pt>
                <c:pt idx="48">
                  <c:v>644</c:v>
                </c:pt>
                <c:pt idx="49">
                  <c:v>638</c:v>
                </c:pt>
                <c:pt idx="50">
                  <c:v>647</c:v>
                </c:pt>
                <c:pt idx="51">
                  <c:v>638</c:v>
                </c:pt>
                <c:pt idx="52">
                  <c:v>629</c:v>
                </c:pt>
                <c:pt idx="53">
                  <c:v>626</c:v>
                </c:pt>
                <c:pt idx="54">
                  <c:v>617</c:v>
                </c:pt>
                <c:pt idx="55">
                  <c:v>603</c:v>
                </c:pt>
                <c:pt idx="56">
                  <c:v>589</c:v>
                </c:pt>
                <c:pt idx="57">
                  <c:v>588</c:v>
                </c:pt>
                <c:pt idx="58">
                  <c:v>580</c:v>
                </c:pt>
                <c:pt idx="59">
                  <c:v>579</c:v>
                </c:pt>
                <c:pt idx="60">
                  <c:v>576</c:v>
                </c:pt>
                <c:pt idx="61">
                  <c:v>574</c:v>
                </c:pt>
                <c:pt idx="62">
                  <c:v>571</c:v>
                </c:pt>
                <c:pt idx="63">
                  <c:v>559</c:v>
                </c:pt>
                <c:pt idx="64">
                  <c:v>553</c:v>
                </c:pt>
                <c:pt idx="65">
                  <c:v>552</c:v>
                </c:pt>
                <c:pt idx="66">
                  <c:v>551</c:v>
                </c:pt>
                <c:pt idx="67">
                  <c:v>553</c:v>
                </c:pt>
                <c:pt idx="68">
                  <c:v>554</c:v>
                </c:pt>
                <c:pt idx="69">
                  <c:v>562</c:v>
                </c:pt>
                <c:pt idx="70">
                  <c:v>569</c:v>
                </c:pt>
                <c:pt idx="71">
                  <c:v>579</c:v>
                </c:pt>
                <c:pt idx="72">
                  <c:v>584</c:v>
                </c:pt>
                <c:pt idx="73">
                  <c:v>610</c:v>
                </c:pt>
                <c:pt idx="74">
                  <c:v>623</c:v>
                </c:pt>
                <c:pt idx="75">
                  <c:v>629</c:v>
                </c:pt>
                <c:pt idx="76">
                  <c:v>646</c:v>
                </c:pt>
                <c:pt idx="77">
                  <c:v>655</c:v>
                </c:pt>
                <c:pt idx="78">
                  <c:v>654</c:v>
                </c:pt>
                <c:pt idx="79">
                  <c:v>637</c:v>
                </c:pt>
                <c:pt idx="80">
                  <c:v>628</c:v>
                </c:pt>
                <c:pt idx="81">
                  <c:v>616</c:v>
                </c:pt>
                <c:pt idx="82">
                  <c:v>603</c:v>
                </c:pt>
                <c:pt idx="83">
                  <c:v>591</c:v>
                </c:pt>
                <c:pt idx="84">
                  <c:v>594</c:v>
                </c:pt>
                <c:pt idx="85">
                  <c:v>601</c:v>
                </c:pt>
                <c:pt idx="86">
                  <c:v>619</c:v>
                </c:pt>
                <c:pt idx="87">
                  <c:v>631</c:v>
                </c:pt>
                <c:pt idx="88">
                  <c:v>650</c:v>
                </c:pt>
                <c:pt idx="89">
                  <c:v>682</c:v>
                </c:pt>
                <c:pt idx="90">
                  <c:v>727</c:v>
                </c:pt>
                <c:pt idx="91">
                  <c:v>736</c:v>
                </c:pt>
                <c:pt idx="92">
                  <c:v>736</c:v>
                </c:pt>
                <c:pt idx="93">
                  <c:v>723</c:v>
                </c:pt>
                <c:pt idx="94">
                  <c:v>737</c:v>
                </c:pt>
                <c:pt idx="95">
                  <c:v>757</c:v>
                </c:pt>
                <c:pt idx="96">
                  <c:v>763</c:v>
                </c:pt>
                <c:pt idx="97">
                  <c:v>757</c:v>
                </c:pt>
                <c:pt idx="98">
                  <c:v>734</c:v>
                </c:pt>
                <c:pt idx="99">
                  <c:v>717</c:v>
                </c:pt>
                <c:pt idx="100">
                  <c:v>695</c:v>
                </c:pt>
                <c:pt idx="101">
                  <c:v>684</c:v>
                </c:pt>
                <c:pt idx="102">
                  <c:v>670</c:v>
                </c:pt>
                <c:pt idx="103">
                  <c:v>689</c:v>
                </c:pt>
                <c:pt idx="104">
                  <c:v>728</c:v>
                </c:pt>
                <c:pt idx="105">
                  <c:v>747</c:v>
                </c:pt>
                <c:pt idx="106">
                  <c:v>748</c:v>
                </c:pt>
                <c:pt idx="107">
                  <c:v>747</c:v>
                </c:pt>
                <c:pt idx="108">
                  <c:v>757</c:v>
                </c:pt>
                <c:pt idx="109">
                  <c:v>792</c:v>
                </c:pt>
                <c:pt idx="110">
                  <c:v>813</c:v>
                </c:pt>
                <c:pt idx="111">
                  <c:v>823</c:v>
                </c:pt>
                <c:pt idx="112">
                  <c:v>819</c:v>
                </c:pt>
                <c:pt idx="113">
                  <c:v>795</c:v>
                </c:pt>
                <c:pt idx="114">
                  <c:v>778</c:v>
                </c:pt>
                <c:pt idx="115">
                  <c:v>769</c:v>
                </c:pt>
                <c:pt idx="116">
                  <c:v>743</c:v>
                </c:pt>
                <c:pt idx="117">
                  <c:v>722</c:v>
                </c:pt>
                <c:pt idx="118">
                  <c:v>694</c:v>
                </c:pt>
                <c:pt idx="119">
                  <c:v>678</c:v>
                </c:pt>
                <c:pt idx="120">
                  <c:v>673</c:v>
                </c:pt>
                <c:pt idx="121">
                  <c:v>665</c:v>
                </c:pt>
                <c:pt idx="122">
                  <c:v>659</c:v>
                </c:pt>
                <c:pt idx="123">
                  <c:v>661</c:v>
                </c:pt>
                <c:pt idx="124">
                  <c:v>671</c:v>
                </c:pt>
                <c:pt idx="125">
                  <c:v>674</c:v>
                </c:pt>
                <c:pt idx="126">
                  <c:v>678</c:v>
                </c:pt>
                <c:pt idx="127">
                  <c:v>684</c:v>
                </c:pt>
                <c:pt idx="128">
                  <c:v>678</c:v>
                </c:pt>
                <c:pt idx="129">
                  <c:v>664</c:v>
                </c:pt>
                <c:pt idx="130">
                  <c:v>649</c:v>
                </c:pt>
                <c:pt idx="131">
                  <c:v>630</c:v>
                </c:pt>
                <c:pt idx="132">
                  <c:v>616</c:v>
                </c:pt>
                <c:pt idx="133">
                  <c:v>621</c:v>
                </c:pt>
                <c:pt idx="134">
                  <c:v>618</c:v>
                </c:pt>
                <c:pt idx="135">
                  <c:v>607</c:v>
                </c:pt>
                <c:pt idx="136">
                  <c:v>607</c:v>
                </c:pt>
                <c:pt idx="137">
                  <c:v>606</c:v>
                </c:pt>
                <c:pt idx="138">
                  <c:v>607</c:v>
                </c:pt>
                <c:pt idx="139">
                  <c:v>621</c:v>
                </c:pt>
                <c:pt idx="140">
                  <c:v>621</c:v>
                </c:pt>
                <c:pt idx="141">
                  <c:v>634</c:v>
                </c:pt>
                <c:pt idx="142">
                  <c:v>633</c:v>
                </c:pt>
                <c:pt idx="143">
                  <c:v>648</c:v>
                </c:pt>
                <c:pt idx="144">
                  <c:v>651</c:v>
                </c:pt>
                <c:pt idx="145">
                  <c:v>668</c:v>
                </c:pt>
                <c:pt idx="146">
                  <c:v>699</c:v>
                </c:pt>
                <c:pt idx="147">
                  <c:v>726</c:v>
                </c:pt>
                <c:pt idx="148">
                  <c:v>736</c:v>
                </c:pt>
                <c:pt idx="149">
                  <c:v>719</c:v>
                </c:pt>
                <c:pt idx="150">
                  <c:v>712</c:v>
                </c:pt>
                <c:pt idx="151">
                  <c:v>719</c:v>
                </c:pt>
                <c:pt idx="152">
                  <c:v>754</c:v>
                </c:pt>
                <c:pt idx="153">
                  <c:v>779</c:v>
                </c:pt>
                <c:pt idx="154">
                  <c:v>805</c:v>
                </c:pt>
                <c:pt idx="155">
                  <c:v>829</c:v>
                </c:pt>
                <c:pt idx="156">
                  <c:v>862</c:v>
                </c:pt>
                <c:pt idx="157">
                  <c:v>881</c:v>
                </c:pt>
                <c:pt idx="158">
                  <c:v>888</c:v>
                </c:pt>
                <c:pt idx="159">
                  <c:v>853</c:v>
                </c:pt>
                <c:pt idx="160">
                  <c:v>820</c:v>
                </c:pt>
                <c:pt idx="161">
                  <c:v>802</c:v>
                </c:pt>
                <c:pt idx="162">
                  <c:v>829</c:v>
                </c:pt>
                <c:pt idx="163">
                  <c:v>809</c:v>
                </c:pt>
                <c:pt idx="164">
                  <c:v>833</c:v>
                </c:pt>
                <c:pt idx="165">
                  <c:v>819</c:v>
                </c:pt>
                <c:pt idx="166">
                  <c:v>782</c:v>
                </c:pt>
                <c:pt idx="167">
                  <c:v>737</c:v>
                </c:pt>
                <c:pt idx="168">
                  <c:v>737</c:v>
                </c:pt>
                <c:pt idx="169">
                  <c:v>736</c:v>
                </c:pt>
                <c:pt idx="170">
                  <c:v>768</c:v>
                </c:pt>
                <c:pt idx="171">
                  <c:v>793</c:v>
                </c:pt>
                <c:pt idx="172">
                  <c:v>820</c:v>
                </c:pt>
                <c:pt idx="173">
                  <c:v>846</c:v>
                </c:pt>
                <c:pt idx="174">
                  <c:v>854</c:v>
                </c:pt>
                <c:pt idx="175">
                  <c:v>844</c:v>
                </c:pt>
                <c:pt idx="176">
                  <c:v>845</c:v>
                </c:pt>
                <c:pt idx="177">
                  <c:v>861</c:v>
                </c:pt>
                <c:pt idx="178">
                  <c:v>892</c:v>
                </c:pt>
                <c:pt idx="179">
                  <c:v>909</c:v>
                </c:pt>
                <c:pt idx="180">
                  <c:v>939</c:v>
                </c:pt>
                <c:pt idx="181">
                  <c:v>949</c:v>
                </c:pt>
                <c:pt idx="182">
                  <c:v>940</c:v>
                </c:pt>
                <c:pt idx="183">
                  <c:v>906</c:v>
                </c:pt>
                <c:pt idx="184">
                  <c:v>858</c:v>
                </c:pt>
                <c:pt idx="185">
                  <c:v>861</c:v>
                </c:pt>
                <c:pt idx="186">
                  <c:v>910</c:v>
                </c:pt>
                <c:pt idx="187">
                  <c:v>958</c:v>
                </c:pt>
                <c:pt idx="188">
                  <c:v>967</c:v>
                </c:pt>
                <c:pt idx="189">
                  <c:v>945</c:v>
                </c:pt>
                <c:pt idx="190">
                  <c:v>952</c:v>
                </c:pt>
                <c:pt idx="191">
                  <c:v>953</c:v>
                </c:pt>
                <c:pt idx="192">
                  <c:v>948</c:v>
                </c:pt>
                <c:pt idx="193">
                  <c:v>950</c:v>
                </c:pt>
                <c:pt idx="194">
                  <c:v>994</c:v>
                </c:pt>
                <c:pt idx="195">
                  <c:v>1028</c:v>
                </c:pt>
                <c:pt idx="196">
                  <c:v>1062</c:v>
                </c:pt>
                <c:pt idx="197">
                  <c:v>1057</c:v>
                </c:pt>
                <c:pt idx="198">
                  <c:v>1024</c:v>
                </c:pt>
                <c:pt idx="199">
                  <c:v>1006</c:v>
                </c:pt>
                <c:pt idx="200">
                  <c:v>976</c:v>
                </c:pt>
                <c:pt idx="201">
                  <c:v>940</c:v>
                </c:pt>
                <c:pt idx="202">
                  <c:v>909</c:v>
                </c:pt>
                <c:pt idx="203">
                  <c:v>911</c:v>
                </c:pt>
                <c:pt idx="204">
                  <c:v>938</c:v>
                </c:pt>
                <c:pt idx="205">
                  <c:v>961</c:v>
                </c:pt>
                <c:pt idx="206">
                  <c:v>976</c:v>
                </c:pt>
                <c:pt idx="207">
                  <c:v>988</c:v>
                </c:pt>
                <c:pt idx="208">
                  <c:v>1012</c:v>
                </c:pt>
                <c:pt idx="209">
                  <c:v>1004</c:v>
                </c:pt>
                <c:pt idx="210">
                  <c:v>983</c:v>
                </c:pt>
                <c:pt idx="211">
                  <c:v>959</c:v>
                </c:pt>
                <c:pt idx="212">
                  <c:v>922</c:v>
                </c:pt>
                <c:pt idx="213">
                  <c:v>881</c:v>
                </c:pt>
                <c:pt idx="214">
                  <c:v>861</c:v>
                </c:pt>
                <c:pt idx="215">
                  <c:v>839</c:v>
                </c:pt>
                <c:pt idx="216">
                  <c:v>809</c:v>
                </c:pt>
                <c:pt idx="217">
                  <c:v>855</c:v>
                </c:pt>
                <c:pt idx="218">
                  <c:v>873</c:v>
                </c:pt>
                <c:pt idx="219">
                  <c:v>892</c:v>
                </c:pt>
                <c:pt idx="220">
                  <c:v>879</c:v>
                </c:pt>
                <c:pt idx="221">
                  <c:v>855</c:v>
                </c:pt>
                <c:pt idx="222">
                  <c:v>861</c:v>
                </c:pt>
                <c:pt idx="223">
                  <c:v>872</c:v>
                </c:pt>
                <c:pt idx="224">
                  <c:v>896</c:v>
                </c:pt>
                <c:pt idx="225">
                  <c:v>911</c:v>
                </c:pt>
                <c:pt idx="226">
                  <c:v>908</c:v>
                </c:pt>
                <c:pt idx="227">
                  <c:v>874</c:v>
                </c:pt>
                <c:pt idx="228">
                  <c:v>840</c:v>
                </c:pt>
                <c:pt idx="229">
                  <c:v>814</c:v>
                </c:pt>
                <c:pt idx="230">
                  <c:v>785</c:v>
                </c:pt>
                <c:pt idx="231">
                  <c:v>761</c:v>
                </c:pt>
                <c:pt idx="232">
                  <c:v>738</c:v>
                </c:pt>
                <c:pt idx="233">
                  <c:v>741</c:v>
                </c:pt>
                <c:pt idx="234">
                  <c:v>735</c:v>
                </c:pt>
                <c:pt idx="235">
                  <c:v>746</c:v>
                </c:pt>
                <c:pt idx="236">
                  <c:v>762</c:v>
                </c:pt>
                <c:pt idx="237">
                  <c:v>748</c:v>
                </c:pt>
                <c:pt idx="238">
                  <c:v>724</c:v>
                </c:pt>
                <c:pt idx="239">
                  <c:v>690</c:v>
                </c:pt>
                <c:pt idx="240">
                  <c:v>671</c:v>
                </c:pt>
                <c:pt idx="241">
                  <c:v>657</c:v>
                </c:pt>
                <c:pt idx="242">
                  <c:v>624</c:v>
                </c:pt>
                <c:pt idx="243">
                  <c:v>583</c:v>
                </c:pt>
                <c:pt idx="244">
                  <c:v>581</c:v>
                </c:pt>
                <c:pt idx="245">
                  <c:v>577</c:v>
                </c:pt>
                <c:pt idx="246">
                  <c:v>604</c:v>
                </c:pt>
                <c:pt idx="247">
                  <c:v>624</c:v>
                </c:pt>
                <c:pt idx="248">
                  <c:v>630</c:v>
                </c:pt>
                <c:pt idx="249">
                  <c:v>634</c:v>
                </c:pt>
                <c:pt idx="250">
                  <c:v>654</c:v>
                </c:pt>
                <c:pt idx="251">
                  <c:v>673</c:v>
                </c:pt>
                <c:pt idx="252">
                  <c:v>688</c:v>
                </c:pt>
                <c:pt idx="253">
                  <c:v>724</c:v>
                </c:pt>
                <c:pt idx="254">
                  <c:v>749</c:v>
                </c:pt>
                <c:pt idx="255">
                  <c:v>775</c:v>
                </c:pt>
                <c:pt idx="256">
                  <c:v>787</c:v>
                </c:pt>
                <c:pt idx="257">
                  <c:v>765</c:v>
                </c:pt>
                <c:pt idx="258">
                  <c:v>744</c:v>
                </c:pt>
                <c:pt idx="259">
                  <c:v>739</c:v>
                </c:pt>
                <c:pt idx="260">
                  <c:v>746</c:v>
                </c:pt>
                <c:pt idx="261">
                  <c:v>783</c:v>
                </c:pt>
                <c:pt idx="262">
                  <c:v>801</c:v>
                </c:pt>
                <c:pt idx="263">
                  <c:v>866</c:v>
                </c:pt>
                <c:pt idx="264">
                  <c:v>913</c:v>
                </c:pt>
                <c:pt idx="265">
                  <c:v>905</c:v>
                </c:pt>
                <c:pt idx="266">
                  <c:v>892</c:v>
                </c:pt>
                <c:pt idx="267">
                  <c:v>887</c:v>
                </c:pt>
                <c:pt idx="268">
                  <c:v>854</c:v>
                </c:pt>
                <c:pt idx="269">
                  <c:v>871</c:v>
                </c:pt>
                <c:pt idx="270">
                  <c:v>885</c:v>
                </c:pt>
                <c:pt idx="271">
                  <c:v>883</c:v>
                </c:pt>
                <c:pt idx="272">
                  <c:v>902</c:v>
                </c:pt>
                <c:pt idx="273">
                  <c:v>945</c:v>
                </c:pt>
                <c:pt idx="274">
                  <c:v>981</c:v>
                </c:pt>
                <c:pt idx="275">
                  <c:v>951</c:v>
                </c:pt>
                <c:pt idx="276">
                  <c:v>914</c:v>
                </c:pt>
                <c:pt idx="277">
                  <c:v>913</c:v>
                </c:pt>
                <c:pt idx="278">
                  <c:v>921</c:v>
                </c:pt>
                <c:pt idx="279">
                  <c:v>885</c:v>
                </c:pt>
                <c:pt idx="280">
                  <c:v>867</c:v>
                </c:pt>
                <c:pt idx="281">
                  <c:v>875</c:v>
                </c:pt>
                <c:pt idx="282">
                  <c:v>856</c:v>
                </c:pt>
                <c:pt idx="283">
                  <c:v>841</c:v>
                </c:pt>
                <c:pt idx="284">
                  <c:v>855</c:v>
                </c:pt>
                <c:pt idx="285">
                  <c:v>832</c:v>
                </c:pt>
                <c:pt idx="286">
                  <c:v>817</c:v>
                </c:pt>
                <c:pt idx="287">
                  <c:v>812</c:v>
                </c:pt>
                <c:pt idx="288">
                  <c:v>788</c:v>
                </c:pt>
                <c:pt idx="289">
                  <c:v>727</c:v>
                </c:pt>
                <c:pt idx="290">
                  <c:v>733</c:v>
                </c:pt>
                <c:pt idx="291">
                  <c:v>766</c:v>
                </c:pt>
                <c:pt idx="292">
                  <c:v>786</c:v>
                </c:pt>
                <c:pt idx="293">
                  <c:v>817</c:v>
                </c:pt>
                <c:pt idx="294">
                  <c:v>803</c:v>
                </c:pt>
                <c:pt idx="295">
                  <c:v>761</c:v>
                </c:pt>
                <c:pt idx="296">
                  <c:v>723</c:v>
                </c:pt>
                <c:pt idx="297">
                  <c:v>740</c:v>
                </c:pt>
                <c:pt idx="298">
                  <c:v>751</c:v>
                </c:pt>
                <c:pt idx="299">
                  <c:v>746</c:v>
                </c:pt>
                <c:pt idx="300">
                  <c:v>717</c:v>
                </c:pt>
                <c:pt idx="301">
                  <c:v>696</c:v>
                </c:pt>
                <c:pt idx="302">
                  <c:v>687</c:v>
                </c:pt>
                <c:pt idx="303">
                  <c:v>683</c:v>
                </c:pt>
                <c:pt idx="304">
                  <c:v>701</c:v>
                </c:pt>
                <c:pt idx="305">
                  <c:v>687</c:v>
                </c:pt>
                <c:pt idx="306">
                  <c:v>674</c:v>
                </c:pt>
                <c:pt idx="307">
                  <c:v>666</c:v>
                </c:pt>
                <c:pt idx="308">
                  <c:v>648</c:v>
                </c:pt>
                <c:pt idx="309">
                  <c:v>638</c:v>
                </c:pt>
                <c:pt idx="310">
                  <c:v>615</c:v>
                </c:pt>
                <c:pt idx="311">
                  <c:v>604</c:v>
                </c:pt>
                <c:pt idx="312">
                  <c:v>582</c:v>
                </c:pt>
                <c:pt idx="313">
                  <c:v>582</c:v>
                </c:pt>
                <c:pt idx="314">
                  <c:v>577</c:v>
                </c:pt>
                <c:pt idx="315">
                  <c:v>580</c:v>
                </c:pt>
                <c:pt idx="316">
                  <c:v>577</c:v>
                </c:pt>
                <c:pt idx="317">
                  <c:v>581</c:v>
                </c:pt>
                <c:pt idx="318">
                  <c:v>587</c:v>
                </c:pt>
                <c:pt idx="319">
                  <c:v>583</c:v>
                </c:pt>
                <c:pt idx="320">
                  <c:v>578</c:v>
                </c:pt>
                <c:pt idx="321">
                  <c:v>571</c:v>
                </c:pt>
                <c:pt idx="322">
                  <c:v>571</c:v>
                </c:pt>
                <c:pt idx="323">
                  <c:v>567</c:v>
                </c:pt>
                <c:pt idx="324">
                  <c:v>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3-47E5-BD5F-CFD2F337CE1C}"/>
            </c:ext>
          </c:extLst>
        </c:ser>
        <c:ser>
          <c:idx val="1"/>
          <c:order val="1"/>
          <c:tx>
            <c:strRef>
              <c:f>'Kasina Wielka-Kluszkowice hxLOS'!$F$1</c:f>
              <c:strCache>
                <c:ptCount val="1"/>
                <c:pt idx="0">
                  <c:v>LOS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'Kasina Wielka-Kluszkowice hxLOS'!$D$2:$D$326</c:f>
              <c:numCache>
                <c:formatCode>General</c:formatCode>
                <c:ptCount val="32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32.36497</c:v>
                </c:pt>
              </c:numCache>
            </c:numRef>
          </c:xVal>
          <c:yVal>
            <c:numRef>
              <c:f>'Kasina Wielka-Kluszkowice hxLOS'!$F$2:$F$326</c:f>
              <c:numCache>
                <c:formatCode>General</c:formatCode>
                <c:ptCount val="325"/>
                <c:pt idx="0">
                  <c:v>653</c:v>
                </c:pt>
                <c:pt idx="1">
                  <c:v>653.04012345679007</c:v>
                </c:pt>
                <c:pt idx="2">
                  <c:v>653.08024691358014</c:v>
                </c:pt>
                <c:pt idx="3">
                  <c:v>653.12037037037021</c:v>
                </c:pt>
                <c:pt idx="4">
                  <c:v>653.16049382716028</c:v>
                </c:pt>
                <c:pt idx="5">
                  <c:v>653.20061728395035</c:v>
                </c:pt>
                <c:pt idx="6">
                  <c:v>653.24074074074042</c:v>
                </c:pt>
                <c:pt idx="7">
                  <c:v>653.28086419753049</c:v>
                </c:pt>
                <c:pt idx="8">
                  <c:v>653.32098765432056</c:v>
                </c:pt>
                <c:pt idx="9">
                  <c:v>653.36111111111063</c:v>
                </c:pt>
                <c:pt idx="10">
                  <c:v>653.4012345679007</c:v>
                </c:pt>
                <c:pt idx="11">
                  <c:v>653.44135802469077</c:v>
                </c:pt>
                <c:pt idx="12">
                  <c:v>653.48148148148084</c:v>
                </c:pt>
                <c:pt idx="13">
                  <c:v>653.52160493827091</c:v>
                </c:pt>
                <c:pt idx="14">
                  <c:v>653.56172839506098</c:v>
                </c:pt>
                <c:pt idx="15">
                  <c:v>653.60185185185105</c:v>
                </c:pt>
                <c:pt idx="16">
                  <c:v>653.64197530864112</c:v>
                </c:pt>
                <c:pt idx="17">
                  <c:v>653.68209876543119</c:v>
                </c:pt>
                <c:pt idx="18">
                  <c:v>653.72222222222126</c:v>
                </c:pt>
                <c:pt idx="19">
                  <c:v>653.76234567901133</c:v>
                </c:pt>
                <c:pt idx="20">
                  <c:v>653.8024691358014</c:v>
                </c:pt>
                <c:pt idx="21">
                  <c:v>653.84259259259147</c:v>
                </c:pt>
                <c:pt idx="22">
                  <c:v>653.88271604938154</c:v>
                </c:pt>
                <c:pt idx="23">
                  <c:v>653.92283950617161</c:v>
                </c:pt>
                <c:pt idx="24">
                  <c:v>653.96296296296168</c:v>
                </c:pt>
                <c:pt idx="25">
                  <c:v>654.00308641975175</c:v>
                </c:pt>
                <c:pt idx="26">
                  <c:v>654.04320987654182</c:v>
                </c:pt>
                <c:pt idx="27">
                  <c:v>654.08333333333189</c:v>
                </c:pt>
                <c:pt idx="28">
                  <c:v>654.12345679012196</c:v>
                </c:pt>
                <c:pt idx="29">
                  <c:v>654.16358024691203</c:v>
                </c:pt>
                <c:pt idx="30">
                  <c:v>654.2037037037021</c:v>
                </c:pt>
                <c:pt idx="31">
                  <c:v>654.24382716049217</c:v>
                </c:pt>
                <c:pt idx="32">
                  <c:v>654.28395061728224</c:v>
                </c:pt>
                <c:pt idx="33">
                  <c:v>654.32407407407231</c:v>
                </c:pt>
                <c:pt idx="34">
                  <c:v>654.36419753086238</c:v>
                </c:pt>
                <c:pt idx="35">
                  <c:v>654.40432098765245</c:v>
                </c:pt>
                <c:pt idx="36">
                  <c:v>654.44444444444252</c:v>
                </c:pt>
                <c:pt idx="37">
                  <c:v>654.48456790123259</c:v>
                </c:pt>
                <c:pt idx="38">
                  <c:v>654.52469135802266</c:v>
                </c:pt>
                <c:pt idx="39">
                  <c:v>654.56481481481273</c:v>
                </c:pt>
                <c:pt idx="40">
                  <c:v>654.6049382716028</c:v>
                </c:pt>
                <c:pt idx="41">
                  <c:v>654.64506172839288</c:v>
                </c:pt>
                <c:pt idx="42">
                  <c:v>654.68518518518295</c:v>
                </c:pt>
                <c:pt idx="43">
                  <c:v>654.72530864197302</c:v>
                </c:pt>
                <c:pt idx="44">
                  <c:v>654.76543209876309</c:v>
                </c:pt>
                <c:pt idx="45">
                  <c:v>654.80555555555316</c:v>
                </c:pt>
                <c:pt idx="46">
                  <c:v>654.84567901234323</c:v>
                </c:pt>
                <c:pt idx="47">
                  <c:v>654.8858024691333</c:v>
                </c:pt>
                <c:pt idx="48">
                  <c:v>654.92592592592337</c:v>
                </c:pt>
                <c:pt idx="49">
                  <c:v>654.96604938271344</c:v>
                </c:pt>
                <c:pt idx="50">
                  <c:v>655.00617283950351</c:v>
                </c:pt>
                <c:pt idx="51">
                  <c:v>655.04629629629358</c:v>
                </c:pt>
                <c:pt idx="52">
                  <c:v>655.08641975308365</c:v>
                </c:pt>
                <c:pt idx="53">
                  <c:v>655.12654320987372</c:v>
                </c:pt>
                <c:pt idx="54">
                  <c:v>655.16666666666379</c:v>
                </c:pt>
                <c:pt idx="55">
                  <c:v>655.20679012345386</c:v>
                </c:pt>
                <c:pt idx="56">
                  <c:v>655.24691358024393</c:v>
                </c:pt>
                <c:pt idx="57">
                  <c:v>655.287037037034</c:v>
                </c:pt>
                <c:pt idx="58">
                  <c:v>655.32716049382407</c:v>
                </c:pt>
                <c:pt idx="59">
                  <c:v>655.36728395061414</c:v>
                </c:pt>
                <c:pt idx="60">
                  <c:v>655.40740740740421</c:v>
                </c:pt>
                <c:pt idx="61">
                  <c:v>655.44753086419428</c:v>
                </c:pt>
                <c:pt idx="62">
                  <c:v>655.48765432098435</c:v>
                </c:pt>
                <c:pt idx="63">
                  <c:v>655.52777777777442</c:v>
                </c:pt>
                <c:pt idx="64">
                  <c:v>655.56790123456449</c:v>
                </c:pt>
                <c:pt idx="65">
                  <c:v>655.60802469135456</c:v>
                </c:pt>
                <c:pt idx="66">
                  <c:v>655.64814814814463</c:v>
                </c:pt>
                <c:pt idx="67">
                  <c:v>655.6882716049347</c:v>
                </c:pt>
                <c:pt idx="68">
                  <c:v>655.72839506172477</c:v>
                </c:pt>
                <c:pt idx="69">
                  <c:v>655.76851851851484</c:v>
                </c:pt>
                <c:pt idx="70">
                  <c:v>655.80864197530491</c:v>
                </c:pt>
                <c:pt idx="71">
                  <c:v>655.84876543209498</c:v>
                </c:pt>
                <c:pt idx="72">
                  <c:v>655.88888888888505</c:v>
                </c:pt>
                <c:pt idx="73">
                  <c:v>655.92901234567512</c:v>
                </c:pt>
                <c:pt idx="74">
                  <c:v>655.96913580246519</c:v>
                </c:pt>
                <c:pt idx="75">
                  <c:v>656.00925925925526</c:v>
                </c:pt>
                <c:pt idx="76">
                  <c:v>656.04938271604533</c:v>
                </c:pt>
                <c:pt idx="77">
                  <c:v>656.0895061728354</c:v>
                </c:pt>
                <c:pt idx="78">
                  <c:v>656.12962962962547</c:v>
                </c:pt>
                <c:pt idx="79">
                  <c:v>656.16975308641554</c:v>
                </c:pt>
                <c:pt idx="80">
                  <c:v>656.20987654320561</c:v>
                </c:pt>
                <c:pt idx="81">
                  <c:v>656.24999999999568</c:v>
                </c:pt>
                <c:pt idx="82">
                  <c:v>656.29012345678575</c:v>
                </c:pt>
                <c:pt idx="83">
                  <c:v>656.33024691357582</c:v>
                </c:pt>
                <c:pt idx="84">
                  <c:v>656.37037037036589</c:v>
                </c:pt>
                <c:pt idx="85">
                  <c:v>656.41049382715596</c:v>
                </c:pt>
                <c:pt idx="86">
                  <c:v>656.45061728394603</c:v>
                </c:pt>
                <c:pt idx="87">
                  <c:v>656.4907407407361</c:v>
                </c:pt>
                <c:pt idx="88">
                  <c:v>656.53086419752617</c:v>
                </c:pt>
                <c:pt idx="89">
                  <c:v>656.57098765431624</c:v>
                </c:pt>
                <c:pt idx="90">
                  <c:v>656.61111111110631</c:v>
                </c:pt>
                <c:pt idx="91">
                  <c:v>656.65123456789638</c:v>
                </c:pt>
                <c:pt idx="92">
                  <c:v>656.69135802468645</c:v>
                </c:pt>
                <c:pt idx="93">
                  <c:v>656.73148148147652</c:v>
                </c:pt>
                <c:pt idx="94">
                  <c:v>656.77160493826659</c:v>
                </c:pt>
                <c:pt idx="95">
                  <c:v>656.81172839505666</c:v>
                </c:pt>
                <c:pt idx="96">
                  <c:v>656.85185185184673</c:v>
                </c:pt>
                <c:pt idx="97">
                  <c:v>656.8919753086368</c:v>
                </c:pt>
                <c:pt idx="98">
                  <c:v>656.93209876542687</c:v>
                </c:pt>
                <c:pt idx="99">
                  <c:v>656.97222222221694</c:v>
                </c:pt>
                <c:pt idx="100">
                  <c:v>657.01234567900701</c:v>
                </c:pt>
                <c:pt idx="101">
                  <c:v>657.05246913579708</c:v>
                </c:pt>
                <c:pt idx="102">
                  <c:v>657.09259259258715</c:v>
                </c:pt>
                <c:pt idx="103">
                  <c:v>657.13271604937722</c:v>
                </c:pt>
                <c:pt idx="104">
                  <c:v>657.17283950616729</c:v>
                </c:pt>
                <c:pt idx="105">
                  <c:v>657.21296296295736</c:v>
                </c:pt>
                <c:pt idx="106">
                  <c:v>657.25308641974743</c:v>
                </c:pt>
                <c:pt idx="107">
                  <c:v>657.2932098765375</c:v>
                </c:pt>
                <c:pt idx="108">
                  <c:v>657.33333333332757</c:v>
                </c:pt>
                <c:pt idx="109">
                  <c:v>657.37345679011764</c:v>
                </c:pt>
                <c:pt idx="110">
                  <c:v>657.41358024690771</c:v>
                </c:pt>
                <c:pt idx="111">
                  <c:v>657.45370370369778</c:v>
                </c:pt>
                <c:pt idx="112">
                  <c:v>657.49382716048785</c:v>
                </c:pt>
                <c:pt idx="113">
                  <c:v>657.53395061727792</c:v>
                </c:pt>
                <c:pt idx="114">
                  <c:v>657.57407407406799</c:v>
                </c:pt>
                <c:pt idx="115">
                  <c:v>657.61419753085806</c:v>
                </c:pt>
                <c:pt idx="116">
                  <c:v>657.65432098764813</c:v>
                </c:pt>
                <c:pt idx="117">
                  <c:v>657.6944444444382</c:v>
                </c:pt>
                <c:pt idx="118">
                  <c:v>657.73456790122827</c:v>
                </c:pt>
                <c:pt idx="119">
                  <c:v>657.77469135801834</c:v>
                </c:pt>
                <c:pt idx="120">
                  <c:v>657.81481481480841</c:v>
                </c:pt>
                <c:pt idx="121">
                  <c:v>657.85493827159848</c:v>
                </c:pt>
                <c:pt idx="122">
                  <c:v>657.89506172838855</c:v>
                </c:pt>
                <c:pt idx="123">
                  <c:v>657.93518518517863</c:v>
                </c:pt>
                <c:pt idx="124">
                  <c:v>657.9753086419687</c:v>
                </c:pt>
                <c:pt idx="125">
                  <c:v>658.01543209875877</c:v>
                </c:pt>
                <c:pt idx="126">
                  <c:v>658.05555555554884</c:v>
                </c:pt>
                <c:pt idx="127">
                  <c:v>658.09567901233891</c:v>
                </c:pt>
                <c:pt idx="128">
                  <c:v>658.13580246912898</c:v>
                </c:pt>
                <c:pt idx="129">
                  <c:v>658.17592592591905</c:v>
                </c:pt>
                <c:pt idx="130">
                  <c:v>658.21604938270912</c:v>
                </c:pt>
                <c:pt idx="131">
                  <c:v>658.25617283949919</c:v>
                </c:pt>
                <c:pt idx="132">
                  <c:v>658.29629629628926</c:v>
                </c:pt>
                <c:pt idx="133">
                  <c:v>658.33641975307933</c:v>
                </c:pt>
                <c:pt idx="134">
                  <c:v>658.3765432098694</c:v>
                </c:pt>
                <c:pt idx="135">
                  <c:v>658.41666666665947</c:v>
                </c:pt>
                <c:pt idx="136">
                  <c:v>658.45679012344954</c:v>
                </c:pt>
                <c:pt idx="137">
                  <c:v>658.49691358023961</c:v>
                </c:pt>
                <c:pt idx="138">
                  <c:v>658.53703703702968</c:v>
                </c:pt>
                <c:pt idx="139">
                  <c:v>658.57716049381975</c:v>
                </c:pt>
                <c:pt idx="140">
                  <c:v>658.61728395060982</c:v>
                </c:pt>
                <c:pt idx="141">
                  <c:v>658.65740740739989</c:v>
                </c:pt>
                <c:pt idx="142">
                  <c:v>658.69753086418996</c:v>
                </c:pt>
                <c:pt idx="143">
                  <c:v>658.73765432098003</c:v>
                </c:pt>
                <c:pt idx="144">
                  <c:v>658.7777777777701</c:v>
                </c:pt>
                <c:pt idx="145">
                  <c:v>658.81790123456017</c:v>
                </c:pt>
                <c:pt idx="146">
                  <c:v>658.85802469135024</c:v>
                </c:pt>
                <c:pt idx="147">
                  <c:v>658.89814814814031</c:v>
                </c:pt>
                <c:pt idx="148">
                  <c:v>658.93827160493038</c:v>
                </c:pt>
                <c:pt idx="149">
                  <c:v>658.97839506172045</c:v>
                </c:pt>
                <c:pt idx="150">
                  <c:v>659.01851851851052</c:v>
                </c:pt>
                <c:pt idx="151">
                  <c:v>659.05864197530059</c:v>
                </c:pt>
                <c:pt idx="152">
                  <c:v>659.09876543209066</c:v>
                </c:pt>
                <c:pt idx="153">
                  <c:v>659.13888888888073</c:v>
                </c:pt>
                <c:pt idx="154">
                  <c:v>659.1790123456708</c:v>
                </c:pt>
                <c:pt idx="155">
                  <c:v>659.21913580246087</c:v>
                </c:pt>
                <c:pt idx="156">
                  <c:v>659.25925925925094</c:v>
                </c:pt>
                <c:pt idx="157">
                  <c:v>659.29938271604101</c:v>
                </c:pt>
                <c:pt idx="158">
                  <c:v>659.33950617283108</c:v>
                </c:pt>
                <c:pt idx="159">
                  <c:v>659.37962962962115</c:v>
                </c:pt>
                <c:pt idx="160">
                  <c:v>659.41975308641122</c:v>
                </c:pt>
                <c:pt idx="161">
                  <c:v>659.45987654320129</c:v>
                </c:pt>
                <c:pt idx="162">
                  <c:v>659.49999999999136</c:v>
                </c:pt>
                <c:pt idx="163">
                  <c:v>659.54012345678143</c:v>
                </c:pt>
                <c:pt idx="164">
                  <c:v>659.5802469135715</c:v>
                </c:pt>
                <c:pt idx="165">
                  <c:v>659.62037037036157</c:v>
                </c:pt>
                <c:pt idx="166">
                  <c:v>659.66049382715164</c:v>
                </c:pt>
                <c:pt idx="167">
                  <c:v>659.70061728394171</c:v>
                </c:pt>
                <c:pt idx="168">
                  <c:v>659.74074074073178</c:v>
                </c:pt>
                <c:pt idx="169">
                  <c:v>659.78086419752185</c:v>
                </c:pt>
                <c:pt idx="170">
                  <c:v>659.82098765431192</c:v>
                </c:pt>
                <c:pt idx="171">
                  <c:v>659.86111111110199</c:v>
                </c:pt>
                <c:pt idx="172">
                  <c:v>659.90123456789206</c:v>
                </c:pt>
                <c:pt idx="173">
                  <c:v>659.94135802468213</c:v>
                </c:pt>
                <c:pt idx="174">
                  <c:v>659.9814814814722</c:v>
                </c:pt>
                <c:pt idx="175">
                  <c:v>660.02160493826227</c:v>
                </c:pt>
                <c:pt idx="176">
                  <c:v>660.06172839505234</c:v>
                </c:pt>
                <c:pt idx="177">
                  <c:v>660.10185185184241</c:v>
                </c:pt>
                <c:pt idx="178">
                  <c:v>660.14197530863248</c:v>
                </c:pt>
                <c:pt idx="179">
                  <c:v>660.18209876542255</c:v>
                </c:pt>
                <c:pt idx="180">
                  <c:v>660.22222222221262</c:v>
                </c:pt>
                <c:pt idx="181">
                  <c:v>660.26234567900269</c:v>
                </c:pt>
                <c:pt idx="182">
                  <c:v>660.30246913579276</c:v>
                </c:pt>
                <c:pt idx="183">
                  <c:v>660.34259259258283</c:v>
                </c:pt>
                <c:pt idx="184">
                  <c:v>660.3827160493729</c:v>
                </c:pt>
                <c:pt idx="185">
                  <c:v>660.42283950616297</c:v>
                </c:pt>
                <c:pt idx="186">
                  <c:v>660.46296296295304</c:v>
                </c:pt>
                <c:pt idx="187">
                  <c:v>660.50308641974311</c:v>
                </c:pt>
                <c:pt idx="188">
                  <c:v>660.54320987653318</c:v>
                </c:pt>
                <c:pt idx="189">
                  <c:v>660.58333333332325</c:v>
                </c:pt>
                <c:pt idx="190">
                  <c:v>660.62345679011332</c:v>
                </c:pt>
                <c:pt idx="191">
                  <c:v>660.66358024690339</c:v>
                </c:pt>
                <c:pt idx="192">
                  <c:v>660.70370370369346</c:v>
                </c:pt>
                <c:pt idx="193">
                  <c:v>660.74382716048353</c:v>
                </c:pt>
                <c:pt idx="194">
                  <c:v>660.7839506172736</c:v>
                </c:pt>
                <c:pt idx="195">
                  <c:v>660.82407407406367</c:v>
                </c:pt>
                <c:pt idx="196">
                  <c:v>660.86419753085374</c:v>
                </c:pt>
                <c:pt idx="197">
                  <c:v>660.90432098764381</c:v>
                </c:pt>
                <c:pt idx="198">
                  <c:v>660.94444444443388</c:v>
                </c:pt>
                <c:pt idx="199">
                  <c:v>660.98456790122395</c:v>
                </c:pt>
                <c:pt idx="200">
                  <c:v>661.02469135801402</c:v>
                </c:pt>
                <c:pt idx="201">
                  <c:v>661.06481481480409</c:v>
                </c:pt>
                <c:pt idx="202">
                  <c:v>661.10493827159416</c:v>
                </c:pt>
                <c:pt idx="203">
                  <c:v>661.14506172838423</c:v>
                </c:pt>
                <c:pt idx="204">
                  <c:v>661.1851851851743</c:v>
                </c:pt>
                <c:pt idx="205">
                  <c:v>661.22530864196438</c:v>
                </c:pt>
                <c:pt idx="206">
                  <c:v>661.26543209875445</c:v>
                </c:pt>
                <c:pt idx="207">
                  <c:v>661.30555555554452</c:v>
                </c:pt>
                <c:pt idx="208">
                  <c:v>661.34567901233459</c:v>
                </c:pt>
                <c:pt idx="209">
                  <c:v>661.38580246912466</c:v>
                </c:pt>
                <c:pt idx="210">
                  <c:v>661.42592592591473</c:v>
                </c:pt>
                <c:pt idx="211">
                  <c:v>661.4660493827048</c:v>
                </c:pt>
                <c:pt idx="212">
                  <c:v>661.50617283949487</c:v>
                </c:pt>
                <c:pt idx="213">
                  <c:v>661.54629629628494</c:v>
                </c:pt>
                <c:pt idx="214">
                  <c:v>661.58641975307501</c:v>
                </c:pt>
                <c:pt idx="215">
                  <c:v>661.62654320986508</c:v>
                </c:pt>
                <c:pt idx="216">
                  <c:v>661.66666666665515</c:v>
                </c:pt>
                <c:pt idx="217">
                  <c:v>661.70679012344522</c:v>
                </c:pt>
                <c:pt idx="218">
                  <c:v>661.74691358023529</c:v>
                </c:pt>
                <c:pt idx="219">
                  <c:v>661.78703703702536</c:v>
                </c:pt>
                <c:pt idx="220">
                  <c:v>661.82716049381543</c:v>
                </c:pt>
                <c:pt idx="221">
                  <c:v>661.8672839506055</c:v>
                </c:pt>
                <c:pt idx="222">
                  <c:v>661.90740740739557</c:v>
                </c:pt>
                <c:pt idx="223">
                  <c:v>661.94753086418564</c:v>
                </c:pt>
                <c:pt idx="224">
                  <c:v>661.98765432097571</c:v>
                </c:pt>
                <c:pt idx="225">
                  <c:v>662.02777777776578</c:v>
                </c:pt>
                <c:pt idx="226">
                  <c:v>662.06790123455585</c:v>
                </c:pt>
                <c:pt idx="227">
                  <c:v>662.10802469134592</c:v>
                </c:pt>
                <c:pt idx="228">
                  <c:v>662.14814814813599</c:v>
                </c:pt>
                <c:pt idx="229">
                  <c:v>662.18827160492606</c:v>
                </c:pt>
                <c:pt idx="230">
                  <c:v>662.22839506171613</c:v>
                </c:pt>
                <c:pt idx="231">
                  <c:v>662.2685185185062</c:v>
                </c:pt>
                <c:pt idx="232">
                  <c:v>662.30864197529627</c:v>
                </c:pt>
                <c:pt idx="233">
                  <c:v>662.34876543208634</c:v>
                </c:pt>
                <c:pt idx="234">
                  <c:v>662.38888888887641</c:v>
                </c:pt>
                <c:pt idx="235">
                  <c:v>662.42901234566648</c:v>
                </c:pt>
                <c:pt idx="236">
                  <c:v>662.46913580245655</c:v>
                </c:pt>
                <c:pt idx="237">
                  <c:v>662.50925925924662</c:v>
                </c:pt>
                <c:pt idx="238">
                  <c:v>662.54938271603669</c:v>
                </c:pt>
                <c:pt idx="239">
                  <c:v>662.58950617282676</c:v>
                </c:pt>
                <c:pt idx="240">
                  <c:v>662.62962962961683</c:v>
                </c:pt>
                <c:pt idx="241">
                  <c:v>662.6697530864069</c:v>
                </c:pt>
                <c:pt idx="242">
                  <c:v>662.70987654319697</c:v>
                </c:pt>
                <c:pt idx="243">
                  <c:v>662.74999999998704</c:v>
                </c:pt>
                <c:pt idx="244">
                  <c:v>662.79012345677711</c:v>
                </c:pt>
                <c:pt idx="245">
                  <c:v>662.83024691356718</c:v>
                </c:pt>
                <c:pt idx="246">
                  <c:v>662.87037037035725</c:v>
                </c:pt>
                <c:pt idx="247">
                  <c:v>662.91049382714732</c:v>
                </c:pt>
                <c:pt idx="248">
                  <c:v>662.95061728393739</c:v>
                </c:pt>
                <c:pt idx="249">
                  <c:v>662.99074074072746</c:v>
                </c:pt>
                <c:pt idx="250">
                  <c:v>663.03086419751753</c:v>
                </c:pt>
                <c:pt idx="251">
                  <c:v>663.0709876543076</c:v>
                </c:pt>
                <c:pt idx="252">
                  <c:v>663.11111111109767</c:v>
                </c:pt>
                <c:pt idx="253">
                  <c:v>663.15123456788774</c:v>
                </c:pt>
                <c:pt idx="254">
                  <c:v>663.19135802467781</c:v>
                </c:pt>
                <c:pt idx="255">
                  <c:v>663.23148148146788</c:v>
                </c:pt>
                <c:pt idx="256">
                  <c:v>663.27160493825795</c:v>
                </c:pt>
                <c:pt idx="257">
                  <c:v>663.31172839504802</c:v>
                </c:pt>
                <c:pt idx="258">
                  <c:v>663.35185185183809</c:v>
                </c:pt>
                <c:pt idx="259">
                  <c:v>663.39197530862816</c:v>
                </c:pt>
                <c:pt idx="260">
                  <c:v>663.43209876541823</c:v>
                </c:pt>
                <c:pt idx="261">
                  <c:v>663.4722222222083</c:v>
                </c:pt>
                <c:pt idx="262">
                  <c:v>663.51234567899837</c:v>
                </c:pt>
                <c:pt idx="263">
                  <c:v>663.55246913578844</c:v>
                </c:pt>
                <c:pt idx="264">
                  <c:v>663.59259259257851</c:v>
                </c:pt>
                <c:pt idx="265">
                  <c:v>663.63271604936858</c:v>
                </c:pt>
                <c:pt idx="266">
                  <c:v>663.67283950615865</c:v>
                </c:pt>
                <c:pt idx="267">
                  <c:v>663.71296296294872</c:v>
                </c:pt>
                <c:pt idx="268">
                  <c:v>663.75308641973879</c:v>
                </c:pt>
                <c:pt idx="269">
                  <c:v>663.79320987652886</c:v>
                </c:pt>
                <c:pt idx="270">
                  <c:v>663.83333333331893</c:v>
                </c:pt>
                <c:pt idx="271">
                  <c:v>663.873456790109</c:v>
                </c:pt>
                <c:pt idx="272">
                  <c:v>663.91358024689907</c:v>
                </c:pt>
                <c:pt idx="273">
                  <c:v>663.95370370368914</c:v>
                </c:pt>
                <c:pt idx="274">
                  <c:v>663.99382716047921</c:v>
                </c:pt>
                <c:pt idx="275">
                  <c:v>664.03395061726928</c:v>
                </c:pt>
                <c:pt idx="276">
                  <c:v>664.07407407405935</c:v>
                </c:pt>
                <c:pt idx="277">
                  <c:v>664.11419753084942</c:v>
                </c:pt>
                <c:pt idx="278">
                  <c:v>664.15432098763949</c:v>
                </c:pt>
                <c:pt idx="279">
                  <c:v>664.19444444442956</c:v>
                </c:pt>
                <c:pt idx="280">
                  <c:v>664.23456790121963</c:v>
                </c:pt>
                <c:pt idx="281">
                  <c:v>664.2746913580097</c:v>
                </c:pt>
                <c:pt idx="282">
                  <c:v>664.31481481479977</c:v>
                </c:pt>
                <c:pt idx="283">
                  <c:v>664.35493827158984</c:v>
                </c:pt>
                <c:pt idx="284">
                  <c:v>664.39506172837991</c:v>
                </c:pt>
                <c:pt idx="285">
                  <c:v>664.43518518516998</c:v>
                </c:pt>
                <c:pt idx="286">
                  <c:v>664.47530864196005</c:v>
                </c:pt>
                <c:pt idx="287">
                  <c:v>664.51543209875013</c:v>
                </c:pt>
                <c:pt idx="288">
                  <c:v>664.5555555555402</c:v>
                </c:pt>
                <c:pt idx="289">
                  <c:v>664.59567901233027</c:v>
                </c:pt>
                <c:pt idx="290">
                  <c:v>664.63580246912034</c:v>
                </c:pt>
                <c:pt idx="291">
                  <c:v>664.67592592591041</c:v>
                </c:pt>
                <c:pt idx="292">
                  <c:v>664.71604938270048</c:v>
                </c:pt>
                <c:pt idx="293">
                  <c:v>664.75617283949055</c:v>
                </c:pt>
                <c:pt idx="294">
                  <c:v>664.79629629628062</c:v>
                </c:pt>
                <c:pt idx="295">
                  <c:v>664.83641975307069</c:v>
                </c:pt>
                <c:pt idx="296">
                  <c:v>664.87654320986076</c:v>
                </c:pt>
                <c:pt idx="297">
                  <c:v>664.91666666665083</c:v>
                </c:pt>
                <c:pt idx="298">
                  <c:v>664.9567901234409</c:v>
                </c:pt>
                <c:pt idx="299">
                  <c:v>664.99691358023097</c:v>
                </c:pt>
                <c:pt idx="300">
                  <c:v>665.03703703702104</c:v>
                </c:pt>
                <c:pt idx="301">
                  <c:v>665.07716049381111</c:v>
                </c:pt>
                <c:pt idx="302">
                  <c:v>665.11728395060118</c:v>
                </c:pt>
                <c:pt idx="303">
                  <c:v>665.15740740739125</c:v>
                </c:pt>
                <c:pt idx="304">
                  <c:v>665.19753086418132</c:v>
                </c:pt>
                <c:pt idx="305">
                  <c:v>665.23765432097139</c:v>
                </c:pt>
                <c:pt idx="306">
                  <c:v>665.27777777776146</c:v>
                </c:pt>
                <c:pt idx="307">
                  <c:v>665.31790123455153</c:v>
                </c:pt>
                <c:pt idx="308">
                  <c:v>665.3580246913416</c:v>
                </c:pt>
                <c:pt idx="309">
                  <c:v>665.39814814813167</c:v>
                </c:pt>
                <c:pt idx="310">
                  <c:v>665.43827160492174</c:v>
                </c:pt>
                <c:pt idx="311">
                  <c:v>665.47839506171181</c:v>
                </c:pt>
                <c:pt idx="312">
                  <c:v>665.51851851850188</c:v>
                </c:pt>
                <c:pt idx="313">
                  <c:v>665.55864197529195</c:v>
                </c:pt>
                <c:pt idx="314">
                  <c:v>665.59876543208202</c:v>
                </c:pt>
                <c:pt idx="315">
                  <c:v>665.63888888887209</c:v>
                </c:pt>
                <c:pt idx="316">
                  <c:v>665.67901234566216</c:v>
                </c:pt>
                <c:pt idx="317">
                  <c:v>665.71913580245223</c:v>
                </c:pt>
                <c:pt idx="318">
                  <c:v>665.7592592592423</c:v>
                </c:pt>
                <c:pt idx="319">
                  <c:v>665.79938271603237</c:v>
                </c:pt>
                <c:pt idx="320">
                  <c:v>665.83950617282244</c:v>
                </c:pt>
                <c:pt idx="321">
                  <c:v>665.87962962961251</c:v>
                </c:pt>
                <c:pt idx="322">
                  <c:v>665.91975308640258</c:v>
                </c:pt>
                <c:pt idx="323">
                  <c:v>665.95987654319265</c:v>
                </c:pt>
                <c:pt idx="324">
                  <c:v>665.99999999998272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3-47E5-BD5F-CFD2F337C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53888"/>
        <c:axId val="611152576"/>
      </c:scatterChart>
      <c:valAx>
        <c:axId val="61115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1152576"/>
        <c:crosses val="autoZero"/>
        <c:crossBetween val="midCat"/>
      </c:valAx>
      <c:valAx>
        <c:axId val="6111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11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chart" Target="../charts/chart2.xml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1447800</xdr:colOff>
      <xdr:row>3</xdr:row>
      <xdr:rowOff>80962</xdr:rowOff>
    </xdr:from>
    <xdr:to>
      <xdr:col>14</xdr:col>
      <xdr:colOff>581024</xdr:colOff>
      <xdr:row>19</xdr:row>
      <xdr:rowOff>28576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F92176E-F9FE-D29A-393D-F10D172A8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114300</xdr:rowOff>
    </xdr:to>
    <xdr:sp macro="" textlink="">
      <xdr:nvSpPr>
        <xdr:cNvPr id="2" name="AutoShape 1" descr="\lambda=\frac{v}{f}">
          <a:extLst>
            <a:ext uri="{FF2B5EF4-FFF2-40B4-BE49-F238E27FC236}">
              <a16:creationId xmlns:a16="http://schemas.microsoft.com/office/drawing/2014/main" id="{CC88B7E7-C308-4731-A8F3-1B1FBD282040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29</xdr:row>
      <xdr:rowOff>114300</xdr:rowOff>
    </xdr:to>
    <xdr:sp macro="" textlink="">
      <xdr:nvSpPr>
        <xdr:cNvPr id="3" name="AutoShape 2" descr="\lambda=\frac{v}{f}">
          <a:extLst>
            <a:ext uri="{FF2B5EF4-FFF2-40B4-BE49-F238E27FC236}">
              <a16:creationId xmlns:a16="http://schemas.microsoft.com/office/drawing/2014/main" id="{5E301F55-4FC3-4B81-8556-52FC031A40BD}"/>
            </a:ext>
          </a:extLst>
        </xdr:cNvPr>
        <xdr:cNvSpPr>
          <a:spLocks noChangeAspect="1" noChangeArrowheads="1"/>
        </xdr:cNvSpPr>
      </xdr:nvSpPr>
      <xdr:spPr bwMode="auto">
        <a:xfrm>
          <a:off x="36576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114300</xdr:rowOff>
    </xdr:to>
    <xdr:sp macro="" textlink="">
      <xdr:nvSpPr>
        <xdr:cNvPr id="4" name="AutoShape 1" descr="\lambda=\frac{v}{f}">
          <a:extLst>
            <a:ext uri="{FF2B5EF4-FFF2-40B4-BE49-F238E27FC236}">
              <a16:creationId xmlns:a16="http://schemas.microsoft.com/office/drawing/2014/main" id="{213AE8D8-1E8D-4C93-BE6F-19EE2D1864ED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29</xdr:row>
      <xdr:rowOff>114300</xdr:rowOff>
    </xdr:to>
    <xdr:sp macro="" textlink="">
      <xdr:nvSpPr>
        <xdr:cNvPr id="5" name="AutoShape 2" descr="\lambda=\frac{v}{f}">
          <a:extLst>
            <a:ext uri="{FF2B5EF4-FFF2-40B4-BE49-F238E27FC236}">
              <a16:creationId xmlns:a16="http://schemas.microsoft.com/office/drawing/2014/main" id="{ACABC6B6-0CA5-486C-B8B4-AE9E3A850F37}"/>
            </a:ext>
          </a:extLst>
        </xdr:cNvPr>
        <xdr:cNvSpPr>
          <a:spLocks noChangeAspect="1" noChangeArrowheads="1"/>
        </xdr:cNvSpPr>
      </xdr:nvSpPr>
      <xdr:spPr bwMode="auto">
        <a:xfrm>
          <a:off x="36576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114300</xdr:rowOff>
    </xdr:to>
    <xdr:sp macro="" textlink="">
      <xdr:nvSpPr>
        <xdr:cNvPr id="6" name="AutoShape 1" descr="\lambda=\frac{v}{f}">
          <a:extLst>
            <a:ext uri="{FF2B5EF4-FFF2-40B4-BE49-F238E27FC236}">
              <a16:creationId xmlns:a16="http://schemas.microsoft.com/office/drawing/2014/main" id="{FA2A653A-6A18-465B-B2C5-16EA42FE330D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29</xdr:row>
      <xdr:rowOff>114300</xdr:rowOff>
    </xdr:to>
    <xdr:sp macro="" textlink="">
      <xdr:nvSpPr>
        <xdr:cNvPr id="7" name="AutoShape 2" descr="\lambda=\frac{v}{f}">
          <a:extLst>
            <a:ext uri="{FF2B5EF4-FFF2-40B4-BE49-F238E27FC236}">
              <a16:creationId xmlns:a16="http://schemas.microsoft.com/office/drawing/2014/main" id="{28790D66-C7C2-4B8A-92CB-52FEFF408F67}"/>
            </a:ext>
          </a:extLst>
        </xdr:cNvPr>
        <xdr:cNvSpPr>
          <a:spLocks noChangeAspect="1" noChangeArrowheads="1"/>
        </xdr:cNvSpPr>
      </xdr:nvSpPr>
      <xdr:spPr bwMode="auto">
        <a:xfrm>
          <a:off x="36576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</xdr:colOff>
      <xdr:row>0</xdr:row>
      <xdr:rowOff>1</xdr:rowOff>
    </xdr:from>
    <xdr:to>
      <xdr:col>2</xdr:col>
      <xdr:colOff>1552576</xdr:colOff>
      <xdr:row>11</xdr:row>
      <xdr:rowOff>26937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9EF4853E-C4C3-A054-7C7B-E76863A6F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3810000" cy="21224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1768904</xdr:colOff>
      <xdr:row>0</xdr:row>
      <xdr:rowOff>47626</xdr:rowOff>
    </xdr:from>
    <xdr:to>
      <xdr:col>8</xdr:col>
      <xdr:colOff>9525</xdr:colOff>
      <xdr:row>12</xdr:row>
      <xdr:rowOff>104776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910B17A6-0FD2-0CC9-DF8D-0E141B8FC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6329" y="47626"/>
          <a:ext cx="4193746" cy="234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114300</xdr:rowOff>
    </xdr:to>
    <xdr:sp macro="" textlink="">
      <xdr:nvSpPr>
        <xdr:cNvPr id="3" name="AutoShape 1" descr="\lambda=\frac{v}{f}">
          <a:extLst>
            <a:ext uri="{FF2B5EF4-FFF2-40B4-BE49-F238E27FC236}">
              <a16:creationId xmlns:a16="http://schemas.microsoft.com/office/drawing/2014/main" id="{803D2EEC-7FFA-4120-9FBC-2A57C85BDBD9}"/>
            </a:ext>
          </a:extLst>
        </xdr:cNvPr>
        <xdr:cNvSpPr>
          <a:spLocks noChangeAspect="1" noChangeArrowheads="1"/>
        </xdr:cNvSpPr>
      </xdr:nvSpPr>
      <xdr:spPr bwMode="auto">
        <a:xfrm>
          <a:off x="19431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29</xdr:row>
      <xdr:rowOff>114300</xdr:rowOff>
    </xdr:to>
    <xdr:sp macro="" textlink="">
      <xdr:nvSpPr>
        <xdr:cNvPr id="4" name="AutoShape 2" descr="\lambda=\frac{v}{f}">
          <a:extLst>
            <a:ext uri="{FF2B5EF4-FFF2-40B4-BE49-F238E27FC236}">
              <a16:creationId xmlns:a16="http://schemas.microsoft.com/office/drawing/2014/main" id="{74E175E8-D3B5-439C-B2D8-EDCCBC607937}"/>
            </a:ext>
          </a:extLst>
        </xdr:cNvPr>
        <xdr:cNvSpPr>
          <a:spLocks noChangeAspect="1" noChangeArrowheads="1"/>
        </xdr:cNvSpPr>
      </xdr:nvSpPr>
      <xdr:spPr bwMode="auto">
        <a:xfrm>
          <a:off x="19431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114300</xdr:rowOff>
    </xdr:to>
    <xdr:sp macro="" textlink="">
      <xdr:nvSpPr>
        <xdr:cNvPr id="7" name="AutoShape 1" descr="\lambda=\frac{v}{f}">
          <a:extLst>
            <a:ext uri="{FF2B5EF4-FFF2-40B4-BE49-F238E27FC236}">
              <a16:creationId xmlns:a16="http://schemas.microsoft.com/office/drawing/2014/main" id="{D002C746-AF43-4C71-A5A9-F72083EE4F1B}"/>
            </a:ext>
          </a:extLst>
        </xdr:cNvPr>
        <xdr:cNvSpPr>
          <a:spLocks noChangeAspect="1" noChangeArrowheads="1"/>
        </xdr:cNvSpPr>
      </xdr:nvSpPr>
      <xdr:spPr bwMode="auto">
        <a:xfrm>
          <a:off x="19431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29</xdr:row>
      <xdr:rowOff>114300</xdr:rowOff>
    </xdr:to>
    <xdr:sp macro="" textlink="">
      <xdr:nvSpPr>
        <xdr:cNvPr id="8" name="AutoShape 2" descr="\lambda=\frac{v}{f}">
          <a:extLst>
            <a:ext uri="{FF2B5EF4-FFF2-40B4-BE49-F238E27FC236}">
              <a16:creationId xmlns:a16="http://schemas.microsoft.com/office/drawing/2014/main" id="{A936FD0A-DC83-4E1E-A872-898267BAEC3F}"/>
            </a:ext>
          </a:extLst>
        </xdr:cNvPr>
        <xdr:cNvSpPr>
          <a:spLocks noChangeAspect="1" noChangeArrowheads="1"/>
        </xdr:cNvSpPr>
      </xdr:nvSpPr>
      <xdr:spPr bwMode="auto">
        <a:xfrm>
          <a:off x="19431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495299</xdr:colOff>
      <xdr:row>52</xdr:row>
      <xdr:rowOff>85725</xdr:rowOff>
    </xdr:from>
    <xdr:to>
      <xdr:col>8</xdr:col>
      <xdr:colOff>120847</xdr:colOff>
      <xdr:row>73</xdr:row>
      <xdr:rowOff>167640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03ABB89F-AC69-4F24-B49C-7F07D1CA7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299" y="9991725"/>
          <a:ext cx="7245548" cy="40824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114300</xdr:rowOff>
    </xdr:to>
    <xdr:sp macro="" textlink="">
      <xdr:nvSpPr>
        <xdr:cNvPr id="12" name="AutoShape 1" descr="\lambda=\frac{v}{f}">
          <a:extLst>
            <a:ext uri="{FF2B5EF4-FFF2-40B4-BE49-F238E27FC236}">
              <a16:creationId xmlns:a16="http://schemas.microsoft.com/office/drawing/2014/main" id="{18650796-4023-4A45-BACE-48D9A9DD5D89}"/>
            </a:ext>
          </a:extLst>
        </xdr:cNvPr>
        <xdr:cNvSpPr>
          <a:spLocks noChangeAspect="1" noChangeArrowheads="1"/>
        </xdr:cNvSpPr>
      </xdr:nvSpPr>
      <xdr:spPr bwMode="auto">
        <a:xfrm>
          <a:off x="19431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29</xdr:row>
      <xdr:rowOff>114300</xdr:rowOff>
    </xdr:to>
    <xdr:sp macro="" textlink="">
      <xdr:nvSpPr>
        <xdr:cNvPr id="13" name="AutoShape 2" descr="\lambda=\frac{v}{f}">
          <a:extLst>
            <a:ext uri="{FF2B5EF4-FFF2-40B4-BE49-F238E27FC236}">
              <a16:creationId xmlns:a16="http://schemas.microsoft.com/office/drawing/2014/main" id="{33F24580-0096-418A-9068-ED3437E11C9A}"/>
            </a:ext>
          </a:extLst>
        </xdr:cNvPr>
        <xdr:cNvSpPr>
          <a:spLocks noChangeAspect="1" noChangeArrowheads="1"/>
        </xdr:cNvSpPr>
      </xdr:nvSpPr>
      <xdr:spPr bwMode="auto">
        <a:xfrm>
          <a:off x="19431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417427</xdr:colOff>
      <xdr:row>11</xdr:row>
      <xdr:rowOff>66675</xdr:rowOff>
    </xdr:from>
    <xdr:to>
      <xdr:col>14</xdr:col>
      <xdr:colOff>1524000</xdr:colOff>
      <xdr:row>21</xdr:row>
      <xdr:rowOff>123825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F51700C2-3056-CFF1-A03B-D044193CA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1852" y="2162175"/>
          <a:ext cx="3525923" cy="196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309542</xdr:colOff>
      <xdr:row>30</xdr:row>
      <xdr:rowOff>152400</xdr:rowOff>
    </xdr:from>
    <xdr:to>
      <xdr:col>14</xdr:col>
      <xdr:colOff>1457324</xdr:colOff>
      <xdr:row>41</xdr:row>
      <xdr:rowOff>9525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03018157-967C-9699-2BF2-81B48F39A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3967" y="5867400"/>
          <a:ext cx="3567132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142874</xdr:colOff>
      <xdr:row>43</xdr:row>
      <xdr:rowOff>19050</xdr:rowOff>
    </xdr:from>
    <xdr:to>
      <xdr:col>14</xdr:col>
      <xdr:colOff>1447799</xdr:colOff>
      <xdr:row>53</xdr:row>
      <xdr:rowOff>58527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893E3C1D-D3DF-4B53-DA25-1C40659BB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299" y="8210550"/>
          <a:ext cx="3724275" cy="1944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571500</xdr:colOff>
      <xdr:row>42</xdr:row>
      <xdr:rowOff>133350</xdr:rowOff>
    </xdr:from>
    <xdr:to>
      <xdr:col>9</xdr:col>
      <xdr:colOff>503569</xdr:colOff>
      <xdr:row>51</xdr:row>
      <xdr:rowOff>123825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A3B758C-7FB4-C72E-785D-DE1653CD3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8134350"/>
          <a:ext cx="2084719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9525</xdr:colOff>
      <xdr:row>9</xdr:row>
      <xdr:rowOff>66676</xdr:rowOff>
    </xdr:from>
    <xdr:to>
      <xdr:col>27</xdr:col>
      <xdr:colOff>485775</xdr:colOff>
      <xdr:row>27</xdr:row>
      <xdr:rowOff>13164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F9A3AD7A-5676-CFDF-52C9-2342E4380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0" y="1781176"/>
          <a:ext cx="2914650" cy="3375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28575</xdr:colOff>
      <xdr:row>37</xdr:row>
      <xdr:rowOff>161926</xdr:rowOff>
    </xdr:from>
    <xdr:to>
      <xdr:col>26</xdr:col>
      <xdr:colOff>561591</xdr:colOff>
      <xdr:row>52</xdr:row>
      <xdr:rowOff>47625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F7CEBB3F-8607-69AD-4C76-D26BDE890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070300" y="7210426"/>
          <a:ext cx="2361816" cy="2743199"/>
        </a:xfrm>
        <a:prstGeom prst="rect">
          <a:avLst/>
        </a:prstGeom>
      </xdr:spPr>
    </xdr:pic>
    <xdr:clientData/>
  </xdr:twoCellAnchor>
  <xdr:twoCellAnchor editAs="oneCell">
    <xdr:from>
      <xdr:col>23</xdr:col>
      <xdr:colOff>14694</xdr:colOff>
      <xdr:row>66</xdr:row>
      <xdr:rowOff>47625</xdr:rowOff>
    </xdr:from>
    <xdr:to>
      <xdr:col>27</xdr:col>
      <xdr:colOff>432819</xdr:colOff>
      <xdr:row>83</xdr:row>
      <xdr:rowOff>123825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DB5F553A-3566-EA35-8BBA-4D962CC0E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056419" y="12620625"/>
          <a:ext cx="2856525" cy="3314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122704</xdr:colOff>
      <xdr:row>5</xdr:row>
      <xdr:rowOff>102534</xdr:rowOff>
    </xdr:from>
    <xdr:to>
      <xdr:col>20</xdr:col>
      <xdr:colOff>77319</xdr:colOff>
      <xdr:row>28</xdr:row>
      <xdr:rowOff>80273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23A9DF09-C66D-409C-D597-230DC4F38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6998" y="1055034"/>
          <a:ext cx="8773645" cy="4359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311815</xdr:colOff>
      <xdr:row>30</xdr:row>
      <xdr:rowOff>2825</xdr:rowOff>
    </xdr:from>
    <xdr:to>
      <xdr:col>19</xdr:col>
      <xdr:colOff>593910</xdr:colOff>
      <xdr:row>55</xdr:row>
      <xdr:rowOff>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2812502-6C83-6AD3-7FB7-4DF8D4ABA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1288675</xdr:colOff>
      <xdr:row>58</xdr:row>
      <xdr:rowOff>33618</xdr:rowOff>
    </xdr:from>
    <xdr:to>
      <xdr:col>17</xdr:col>
      <xdr:colOff>463922</xdr:colOff>
      <xdr:row>82</xdr:row>
      <xdr:rowOff>33618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30DAAEA1-4E2E-E7FB-DA78-AD2BA6D1A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2234" y="11082618"/>
          <a:ext cx="8494059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24</xdr:row>
      <xdr:rowOff>114300</xdr:rowOff>
    </xdr:to>
    <xdr:sp macro="" textlink="">
      <xdr:nvSpPr>
        <xdr:cNvPr id="3" name="AutoShape 1" descr="\lambda=\frac{v}{f}">
          <a:extLst>
            <a:ext uri="{FF2B5EF4-FFF2-40B4-BE49-F238E27FC236}">
              <a16:creationId xmlns:a16="http://schemas.microsoft.com/office/drawing/2014/main" id="{D11031EA-DAE3-4806-83E9-ECFA37849F47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26</xdr:row>
      <xdr:rowOff>114300</xdr:rowOff>
    </xdr:to>
    <xdr:sp macro="" textlink="">
      <xdr:nvSpPr>
        <xdr:cNvPr id="4" name="AutoShape 2" descr="\lambda=\frac{v}{f}">
          <a:extLst>
            <a:ext uri="{FF2B5EF4-FFF2-40B4-BE49-F238E27FC236}">
              <a16:creationId xmlns:a16="http://schemas.microsoft.com/office/drawing/2014/main" id="{BB034563-DB72-45D1-97F2-7E29EA6FB2AE}"/>
            </a:ext>
          </a:extLst>
        </xdr:cNvPr>
        <xdr:cNvSpPr>
          <a:spLocks noChangeAspect="1" noChangeArrowheads="1"/>
        </xdr:cNvSpPr>
      </xdr:nvSpPr>
      <xdr:spPr bwMode="auto">
        <a:xfrm>
          <a:off x="36576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24</xdr:row>
      <xdr:rowOff>114300</xdr:rowOff>
    </xdr:to>
    <xdr:sp macro="" textlink="">
      <xdr:nvSpPr>
        <xdr:cNvPr id="5" name="AutoShape 1" descr="\lambda=\frac{v}{f}">
          <a:extLst>
            <a:ext uri="{FF2B5EF4-FFF2-40B4-BE49-F238E27FC236}">
              <a16:creationId xmlns:a16="http://schemas.microsoft.com/office/drawing/2014/main" id="{9D491454-4929-487A-9AEB-749BB65B7214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26</xdr:row>
      <xdr:rowOff>114300</xdr:rowOff>
    </xdr:to>
    <xdr:sp macro="" textlink="">
      <xdr:nvSpPr>
        <xdr:cNvPr id="6" name="AutoShape 2" descr="\lambda=\frac{v}{f}">
          <a:extLst>
            <a:ext uri="{FF2B5EF4-FFF2-40B4-BE49-F238E27FC236}">
              <a16:creationId xmlns:a16="http://schemas.microsoft.com/office/drawing/2014/main" id="{54978462-017D-4976-A974-DAF57B39AE2A}"/>
            </a:ext>
          </a:extLst>
        </xdr:cNvPr>
        <xdr:cNvSpPr>
          <a:spLocks noChangeAspect="1" noChangeArrowheads="1"/>
        </xdr:cNvSpPr>
      </xdr:nvSpPr>
      <xdr:spPr bwMode="auto">
        <a:xfrm>
          <a:off x="36576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24</xdr:row>
      <xdr:rowOff>114300</xdr:rowOff>
    </xdr:to>
    <xdr:sp macro="" textlink="">
      <xdr:nvSpPr>
        <xdr:cNvPr id="7" name="AutoShape 1" descr="\lambda=\frac{v}{f}">
          <a:extLst>
            <a:ext uri="{FF2B5EF4-FFF2-40B4-BE49-F238E27FC236}">
              <a16:creationId xmlns:a16="http://schemas.microsoft.com/office/drawing/2014/main" id="{B02FF947-5B68-4E28-B291-6E2D12515995}"/>
            </a:ext>
          </a:extLst>
        </xdr:cNvPr>
        <xdr:cNvSpPr>
          <a:spLocks noChangeAspect="1" noChangeArrowheads="1"/>
        </xdr:cNvSpPr>
      </xdr:nvSpPr>
      <xdr:spPr bwMode="auto">
        <a:xfrm>
          <a:off x="36576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26</xdr:row>
      <xdr:rowOff>114300</xdr:rowOff>
    </xdr:to>
    <xdr:sp macro="" textlink="">
      <xdr:nvSpPr>
        <xdr:cNvPr id="8" name="AutoShape 2" descr="\lambda=\frac{v}{f}">
          <a:extLst>
            <a:ext uri="{FF2B5EF4-FFF2-40B4-BE49-F238E27FC236}">
              <a16:creationId xmlns:a16="http://schemas.microsoft.com/office/drawing/2014/main" id="{3E997CC5-223A-47DB-BF98-B4C5094D1EC6}"/>
            </a:ext>
          </a:extLst>
        </xdr:cNvPr>
        <xdr:cNvSpPr>
          <a:spLocks noChangeAspect="1" noChangeArrowheads="1"/>
        </xdr:cNvSpPr>
      </xdr:nvSpPr>
      <xdr:spPr bwMode="auto">
        <a:xfrm>
          <a:off x="36576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247651</xdr:colOff>
      <xdr:row>0</xdr:row>
      <xdr:rowOff>152400</xdr:rowOff>
    </xdr:from>
    <xdr:to>
      <xdr:col>4</xdr:col>
      <xdr:colOff>733426</xdr:colOff>
      <xdr:row>16</xdr:row>
      <xdr:rowOff>26740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5B9CBE8A-6709-4606-A5F9-3D371EBE8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1" y="152400"/>
          <a:ext cx="5429250" cy="2922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219076</xdr:colOff>
      <xdr:row>6</xdr:row>
      <xdr:rowOff>142875</xdr:rowOff>
    </xdr:from>
    <xdr:to>
      <xdr:col>3</xdr:col>
      <xdr:colOff>1085851</xdr:colOff>
      <xdr:row>13</xdr:row>
      <xdr:rowOff>166999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EE375738-2638-E497-E8BA-8B1C61A34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826" y="1285875"/>
          <a:ext cx="1943100" cy="1357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1200151</xdr:colOff>
      <xdr:row>6</xdr:row>
      <xdr:rowOff>180976</xdr:rowOff>
    </xdr:from>
    <xdr:to>
      <xdr:col>4</xdr:col>
      <xdr:colOff>584719</xdr:colOff>
      <xdr:row>13</xdr:row>
      <xdr:rowOff>161926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06489393-BE9B-2E1C-0841-A7BA557BF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7226" y="1323976"/>
          <a:ext cx="1060968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27</xdr:row>
      <xdr:rowOff>49915</xdr:rowOff>
    </xdr:from>
    <xdr:to>
      <xdr:col>7</xdr:col>
      <xdr:colOff>552450</xdr:colOff>
      <xdr:row>50</xdr:row>
      <xdr:rowOff>164927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5E1D60D2-619B-7447-3ADD-2CB0F72C9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5193415"/>
          <a:ext cx="8134350" cy="4496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762000</xdr:colOff>
      <xdr:row>52</xdr:row>
      <xdr:rowOff>114300</xdr:rowOff>
    </xdr:from>
    <xdr:to>
      <xdr:col>2</xdr:col>
      <xdr:colOff>561975</xdr:colOff>
      <xdr:row>61</xdr:row>
      <xdr:rowOff>114886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402747E4-D9AE-A3B8-0472-782F3CCA2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020300"/>
          <a:ext cx="1990725" cy="1715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38100</xdr:colOff>
      <xdr:row>2</xdr:row>
      <xdr:rowOff>19050</xdr:rowOff>
    </xdr:from>
    <xdr:to>
      <xdr:col>19</xdr:col>
      <xdr:colOff>180975</xdr:colOff>
      <xdr:row>15</xdr:row>
      <xdr:rowOff>39151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8BFC9484-DDF3-A160-522A-5E28CA1E0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259675" y="400050"/>
          <a:ext cx="1971675" cy="2496601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22</xdr:row>
      <xdr:rowOff>28575</xdr:rowOff>
    </xdr:from>
    <xdr:to>
      <xdr:col>19</xdr:col>
      <xdr:colOff>428625</xdr:colOff>
      <xdr:row>36</xdr:row>
      <xdr:rowOff>129332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2A89B743-3113-2ADF-12D8-360DE0029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231100" y="4219575"/>
          <a:ext cx="2247900" cy="2767757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41</xdr:row>
      <xdr:rowOff>0</xdr:rowOff>
    </xdr:from>
    <xdr:to>
      <xdr:col>19</xdr:col>
      <xdr:colOff>454445</xdr:colOff>
      <xdr:row>55</xdr:row>
      <xdr:rowOff>161925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8D1938E1-3B56-6C02-0402-C5CDDDBAC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21576" y="7810500"/>
          <a:ext cx="2283244" cy="28289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61</xdr:row>
      <xdr:rowOff>0</xdr:rowOff>
    </xdr:from>
    <xdr:to>
      <xdr:col>19</xdr:col>
      <xdr:colOff>466725</xdr:colOff>
      <xdr:row>76</xdr:row>
      <xdr:rowOff>89527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0B5E9610-18FE-9A9A-96FC-1371F7CCA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221575" y="11620500"/>
          <a:ext cx="2295525" cy="29470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1159565</xdr:colOff>
      <xdr:row>3</xdr:row>
      <xdr:rowOff>173934</xdr:rowOff>
    </xdr:from>
    <xdr:to>
      <xdr:col>19</xdr:col>
      <xdr:colOff>107674</xdr:colOff>
      <xdr:row>26</xdr:row>
      <xdr:rowOff>66260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03C8F07-F432-D97E-BD40-5144081F5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66675</xdr:rowOff>
    </xdr:from>
    <xdr:to>
      <xdr:col>3</xdr:col>
      <xdr:colOff>1441318</xdr:colOff>
      <xdr:row>14</xdr:row>
      <xdr:rowOff>28575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2A7AE70A-9D80-CAF4-B981-373F48BD8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66675"/>
          <a:ext cx="5013193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20</xdr:row>
      <xdr:rowOff>114300</xdr:rowOff>
    </xdr:to>
    <xdr:sp macro="" textlink="">
      <xdr:nvSpPr>
        <xdr:cNvPr id="4" name="AutoShape 1" descr="\lambda=\frac{v}{f}">
          <a:extLst>
            <a:ext uri="{FF2B5EF4-FFF2-40B4-BE49-F238E27FC236}">
              <a16:creationId xmlns:a16="http://schemas.microsoft.com/office/drawing/2014/main" id="{99AAFAC8-B518-4391-B8DD-DDB84DD2D2CF}"/>
            </a:ext>
          </a:extLst>
        </xdr:cNvPr>
        <xdr:cNvSpPr>
          <a:spLocks noChangeAspect="1" noChangeArrowheads="1"/>
        </xdr:cNvSpPr>
      </xdr:nvSpPr>
      <xdr:spPr bwMode="auto">
        <a:xfrm>
          <a:off x="326707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22</xdr:row>
      <xdr:rowOff>114300</xdr:rowOff>
    </xdr:to>
    <xdr:sp macro="" textlink="">
      <xdr:nvSpPr>
        <xdr:cNvPr id="5" name="AutoShape 2" descr="\lambda=\frac{v}{f}">
          <a:extLst>
            <a:ext uri="{FF2B5EF4-FFF2-40B4-BE49-F238E27FC236}">
              <a16:creationId xmlns:a16="http://schemas.microsoft.com/office/drawing/2014/main" id="{CF462DCF-8094-4141-A949-6E6172B05663}"/>
            </a:ext>
          </a:extLst>
        </xdr:cNvPr>
        <xdr:cNvSpPr>
          <a:spLocks noChangeAspect="1" noChangeArrowheads="1"/>
        </xdr:cNvSpPr>
      </xdr:nvSpPr>
      <xdr:spPr bwMode="auto">
        <a:xfrm>
          <a:off x="326707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20</xdr:row>
      <xdr:rowOff>114300</xdr:rowOff>
    </xdr:to>
    <xdr:sp macro="" textlink="">
      <xdr:nvSpPr>
        <xdr:cNvPr id="6" name="AutoShape 1" descr="\lambda=\frac{v}{f}">
          <a:extLst>
            <a:ext uri="{FF2B5EF4-FFF2-40B4-BE49-F238E27FC236}">
              <a16:creationId xmlns:a16="http://schemas.microsoft.com/office/drawing/2014/main" id="{9031B7DB-A907-4E02-827B-4E8CCC31E95D}"/>
            </a:ext>
          </a:extLst>
        </xdr:cNvPr>
        <xdr:cNvSpPr>
          <a:spLocks noChangeAspect="1" noChangeArrowheads="1"/>
        </xdr:cNvSpPr>
      </xdr:nvSpPr>
      <xdr:spPr bwMode="auto">
        <a:xfrm>
          <a:off x="326707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22</xdr:row>
      <xdr:rowOff>114300</xdr:rowOff>
    </xdr:to>
    <xdr:sp macro="" textlink="">
      <xdr:nvSpPr>
        <xdr:cNvPr id="7" name="AutoShape 2" descr="\lambda=\frac{v}{f}">
          <a:extLst>
            <a:ext uri="{FF2B5EF4-FFF2-40B4-BE49-F238E27FC236}">
              <a16:creationId xmlns:a16="http://schemas.microsoft.com/office/drawing/2014/main" id="{07255ADC-5C6B-455F-B2F3-2C09913985B9}"/>
            </a:ext>
          </a:extLst>
        </xdr:cNvPr>
        <xdr:cNvSpPr>
          <a:spLocks noChangeAspect="1" noChangeArrowheads="1"/>
        </xdr:cNvSpPr>
      </xdr:nvSpPr>
      <xdr:spPr bwMode="auto">
        <a:xfrm>
          <a:off x="326707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20</xdr:row>
      <xdr:rowOff>114300</xdr:rowOff>
    </xdr:to>
    <xdr:sp macro="" textlink="">
      <xdr:nvSpPr>
        <xdr:cNvPr id="8" name="AutoShape 1" descr="\lambda=\frac{v}{f}">
          <a:extLst>
            <a:ext uri="{FF2B5EF4-FFF2-40B4-BE49-F238E27FC236}">
              <a16:creationId xmlns:a16="http://schemas.microsoft.com/office/drawing/2014/main" id="{8EA6847F-5CDA-490D-B5A7-087D4B1105AA}"/>
            </a:ext>
          </a:extLst>
        </xdr:cNvPr>
        <xdr:cNvSpPr>
          <a:spLocks noChangeAspect="1" noChangeArrowheads="1"/>
        </xdr:cNvSpPr>
      </xdr:nvSpPr>
      <xdr:spPr bwMode="auto">
        <a:xfrm>
          <a:off x="326707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22</xdr:row>
      <xdr:rowOff>114300</xdr:rowOff>
    </xdr:to>
    <xdr:sp macro="" textlink="">
      <xdr:nvSpPr>
        <xdr:cNvPr id="9" name="AutoShape 2" descr="\lambda=\frac{v}{f}">
          <a:extLst>
            <a:ext uri="{FF2B5EF4-FFF2-40B4-BE49-F238E27FC236}">
              <a16:creationId xmlns:a16="http://schemas.microsoft.com/office/drawing/2014/main" id="{AF443DDA-BEF0-4FCE-9DCC-DE035C03A87A}"/>
            </a:ext>
          </a:extLst>
        </xdr:cNvPr>
        <xdr:cNvSpPr>
          <a:spLocks noChangeAspect="1" noChangeArrowheads="1"/>
        </xdr:cNvSpPr>
      </xdr:nvSpPr>
      <xdr:spPr bwMode="auto">
        <a:xfrm>
          <a:off x="326707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38100</xdr:colOff>
      <xdr:row>26</xdr:row>
      <xdr:rowOff>57150</xdr:rowOff>
    </xdr:from>
    <xdr:to>
      <xdr:col>6</xdr:col>
      <xdr:colOff>552450</xdr:colOff>
      <xdr:row>47</xdr:row>
      <xdr:rowOff>95250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A3C04032-AE5E-C981-E8B9-6104BAA91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5010150"/>
          <a:ext cx="7553325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381000</xdr:colOff>
      <xdr:row>49</xdr:row>
      <xdr:rowOff>142875</xdr:rowOff>
    </xdr:from>
    <xdr:to>
      <xdr:col>6</xdr:col>
      <xdr:colOff>504825</xdr:colOff>
      <xdr:row>70</xdr:row>
      <xdr:rowOff>74084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E0871CEA-D390-ECEB-A4F0-8465D7877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9477375"/>
          <a:ext cx="7162800" cy="397933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266699</xdr:colOff>
      <xdr:row>8</xdr:row>
      <xdr:rowOff>28576</xdr:rowOff>
    </xdr:from>
    <xdr:to>
      <xdr:col>24</xdr:col>
      <xdr:colOff>561974</xdr:colOff>
      <xdr:row>27</xdr:row>
      <xdr:rowOff>36714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B39D9272-3F4E-473F-26B2-CF016C7E4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859624" y="1552576"/>
          <a:ext cx="3952875" cy="3627638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42</xdr:row>
      <xdr:rowOff>0</xdr:rowOff>
    </xdr:from>
    <xdr:to>
      <xdr:col>25</xdr:col>
      <xdr:colOff>400050</xdr:colOff>
      <xdr:row>63</xdr:row>
      <xdr:rowOff>190500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12CEF712-89C5-CB13-7A88-CBFF260C4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545300" y="8286750"/>
          <a:ext cx="4667250" cy="4191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71</xdr:row>
      <xdr:rowOff>0</xdr:rowOff>
    </xdr:from>
    <xdr:to>
      <xdr:col>25</xdr:col>
      <xdr:colOff>209550</xdr:colOff>
      <xdr:row>93</xdr:row>
      <xdr:rowOff>57150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7EF53AD0-2C94-837A-F0EE-36DB8E5C0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545300" y="13858875"/>
          <a:ext cx="4476750" cy="4248150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123825</xdr:colOff>
      <xdr:row>102</xdr:row>
      <xdr:rowOff>57150</xdr:rowOff>
    </xdr:from>
    <xdr:to>
      <xdr:col>25</xdr:col>
      <xdr:colOff>361950</xdr:colOff>
      <xdr:row>124</xdr:row>
      <xdr:rowOff>9525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2859BC20-937C-5438-E28F-BFBFDBC4E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669125" y="19869150"/>
          <a:ext cx="4505325" cy="414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5"/>
  <sheetViews>
    <sheetView topLeftCell="D1" workbookViewId="0">
      <selection activeCell="E2" sqref="E2"/>
    </sheetView>
  </sheetViews>
  <sheetFormatPr defaultRowHeight="15" x14ac:dyDescent="0.25"/>
  <cols>
    <col min="1" max="1" width="9.42578125" bestFit="1" customWidth="1"/>
    <col min="2" max="3" width="12" bestFit="1" customWidth="1"/>
    <col min="4" max="6" width="9.42578125" bestFit="1" customWidth="1"/>
    <col min="7" max="7" width="16.140625" customWidth="1"/>
    <col min="9" max="9" width="31.42578125" customWidth="1"/>
    <col min="10" max="10" width="16.85546875" customWidth="1"/>
    <col min="11" max="11" width="15.7109375" customWidth="1"/>
    <col min="22" max="22" width="13.7109375" customWidth="1"/>
    <col min="23" max="23" width="26.7109375" customWidth="1"/>
    <col min="24" max="24" width="28.5703125" customWidth="1"/>
    <col min="26" max="26" width="29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134</v>
      </c>
      <c r="I1" t="s">
        <v>7</v>
      </c>
      <c r="J1" s="1" t="s">
        <v>8</v>
      </c>
      <c r="K1" s="1"/>
    </row>
    <row r="2" spans="1:11" x14ac:dyDescent="0.25">
      <c r="A2">
        <v>0</v>
      </c>
      <c r="B2">
        <v>49.606502999999996</v>
      </c>
      <c r="C2">
        <v>19.970393999999999</v>
      </c>
      <c r="D2">
        <v>0</v>
      </c>
      <c r="E2">
        <v>525</v>
      </c>
      <c r="F2">
        <v>575</v>
      </c>
      <c r="G2">
        <v>-50</v>
      </c>
      <c r="I2">
        <v>950</v>
      </c>
      <c r="J2" s="1" t="s">
        <v>9</v>
      </c>
      <c r="K2" s="1" t="s">
        <v>10</v>
      </c>
    </row>
    <row r="3" spans="1:11" x14ac:dyDescent="0.25">
      <c r="A3">
        <v>1</v>
      </c>
      <c r="B3">
        <v>49.606510040000003</v>
      </c>
      <c r="C3">
        <v>19.97178173</v>
      </c>
      <c r="D3">
        <v>0.1</v>
      </c>
      <c r="E3">
        <v>519</v>
      </c>
      <c r="F3">
        <v>574.66</v>
      </c>
      <c r="G3">
        <v>-55.66</v>
      </c>
    </row>
    <row r="4" spans="1:11" x14ac:dyDescent="0.25">
      <c r="A4">
        <v>2</v>
      </c>
      <c r="B4">
        <v>49.606517070000002</v>
      </c>
      <c r="C4">
        <v>19.973169460000001</v>
      </c>
      <c r="D4">
        <v>0.2</v>
      </c>
      <c r="E4">
        <v>511</v>
      </c>
      <c r="F4">
        <v>574.32000000000005</v>
      </c>
      <c r="G4">
        <v>-63.32</v>
      </c>
    </row>
    <row r="5" spans="1:11" x14ac:dyDescent="0.25">
      <c r="A5">
        <v>3</v>
      </c>
      <c r="B5">
        <v>49.60652408</v>
      </c>
      <c r="C5">
        <v>19.974557180000001</v>
      </c>
      <c r="D5">
        <v>0.3</v>
      </c>
      <c r="E5">
        <v>510</v>
      </c>
      <c r="F5">
        <v>573.98</v>
      </c>
      <c r="G5">
        <v>-63.98</v>
      </c>
    </row>
    <row r="6" spans="1:11" x14ac:dyDescent="0.25">
      <c r="A6">
        <v>4</v>
      </c>
      <c r="B6">
        <v>49.606531080000003</v>
      </c>
      <c r="C6">
        <v>19.975944909999999</v>
      </c>
      <c r="D6">
        <v>0.4</v>
      </c>
      <c r="E6">
        <v>516</v>
      </c>
      <c r="F6">
        <v>573.64</v>
      </c>
      <c r="G6">
        <v>-57.64</v>
      </c>
    </row>
    <row r="7" spans="1:11" x14ac:dyDescent="0.25">
      <c r="A7">
        <v>5</v>
      </c>
      <c r="B7">
        <v>49.606538059999998</v>
      </c>
      <c r="C7">
        <v>19.97733264</v>
      </c>
      <c r="D7">
        <v>0.5</v>
      </c>
      <c r="E7">
        <v>525</v>
      </c>
      <c r="F7">
        <v>573.29</v>
      </c>
      <c r="G7">
        <v>-48.29</v>
      </c>
    </row>
    <row r="8" spans="1:11" x14ac:dyDescent="0.25">
      <c r="A8">
        <v>6</v>
      </c>
      <c r="B8">
        <v>49.606545019999999</v>
      </c>
      <c r="C8">
        <v>19.978720370000001</v>
      </c>
      <c r="D8">
        <v>0.6</v>
      </c>
      <c r="E8">
        <v>525</v>
      </c>
      <c r="F8">
        <v>572.95000000000005</v>
      </c>
      <c r="G8">
        <v>-47.95</v>
      </c>
    </row>
    <row r="9" spans="1:11" x14ac:dyDescent="0.25">
      <c r="A9">
        <v>7</v>
      </c>
      <c r="B9">
        <v>49.606551959999997</v>
      </c>
      <c r="C9">
        <v>19.980108099999999</v>
      </c>
      <c r="D9">
        <v>0.7</v>
      </c>
      <c r="E9">
        <v>533</v>
      </c>
      <c r="F9">
        <v>572.61</v>
      </c>
      <c r="G9">
        <v>-39.61</v>
      </c>
    </row>
    <row r="10" spans="1:11" x14ac:dyDescent="0.25">
      <c r="A10">
        <v>8</v>
      </c>
      <c r="B10">
        <v>49.606558890000002</v>
      </c>
      <c r="C10">
        <v>19.98149583</v>
      </c>
      <c r="D10">
        <v>0.8</v>
      </c>
      <c r="E10">
        <v>536</v>
      </c>
      <c r="F10">
        <v>572.27</v>
      </c>
      <c r="G10">
        <v>-36.270000000000003</v>
      </c>
    </row>
    <row r="11" spans="1:11" x14ac:dyDescent="0.25">
      <c r="A11">
        <v>9</v>
      </c>
      <c r="B11">
        <v>49.606565799999998</v>
      </c>
      <c r="C11">
        <v>19.982883560000001</v>
      </c>
      <c r="D11">
        <v>0.9</v>
      </c>
      <c r="E11">
        <v>543</v>
      </c>
      <c r="F11">
        <v>571.92999999999995</v>
      </c>
      <c r="G11">
        <v>-28.93</v>
      </c>
    </row>
    <row r="12" spans="1:11" x14ac:dyDescent="0.25">
      <c r="A12">
        <v>10</v>
      </c>
      <c r="B12">
        <v>49.606572700000001</v>
      </c>
      <c r="C12">
        <v>19.9842713</v>
      </c>
      <c r="D12">
        <v>1</v>
      </c>
      <c r="E12">
        <v>550</v>
      </c>
      <c r="F12">
        <v>571.59</v>
      </c>
      <c r="G12">
        <v>-21.59</v>
      </c>
    </row>
    <row r="13" spans="1:11" x14ac:dyDescent="0.25">
      <c r="A13">
        <v>11</v>
      </c>
      <c r="B13">
        <v>49.606579580000002</v>
      </c>
      <c r="C13">
        <v>19.985659030000001</v>
      </c>
      <c r="D13">
        <v>1.1000000000000001</v>
      </c>
      <c r="E13">
        <v>561</v>
      </c>
      <c r="F13">
        <v>571.25</v>
      </c>
      <c r="G13">
        <v>-10.25</v>
      </c>
    </row>
    <row r="14" spans="1:11" x14ac:dyDescent="0.25">
      <c r="A14">
        <v>12</v>
      </c>
      <c r="B14">
        <v>49.606586440000001</v>
      </c>
      <c r="C14">
        <v>19.987046759999998</v>
      </c>
      <c r="D14">
        <v>1.2</v>
      </c>
      <c r="E14">
        <v>572</v>
      </c>
      <c r="F14">
        <v>570.91</v>
      </c>
      <c r="G14">
        <v>1.0900000000000001</v>
      </c>
    </row>
    <row r="15" spans="1:11" x14ac:dyDescent="0.25">
      <c r="A15">
        <v>13</v>
      </c>
      <c r="B15">
        <v>49.606593289999999</v>
      </c>
      <c r="C15">
        <v>19.988434489999999</v>
      </c>
      <c r="D15">
        <v>1.3</v>
      </c>
      <c r="E15">
        <v>584</v>
      </c>
      <c r="F15">
        <v>570.57000000000005</v>
      </c>
      <c r="G15">
        <v>13.43</v>
      </c>
    </row>
    <row r="16" spans="1:11" x14ac:dyDescent="0.25">
      <c r="A16">
        <v>14</v>
      </c>
      <c r="B16">
        <v>49.606600120000003</v>
      </c>
      <c r="C16">
        <v>19.989822230000001</v>
      </c>
      <c r="D16">
        <v>1.4</v>
      </c>
      <c r="E16">
        <v>575</v>
      </c>
      <c r="F16">
        <v>570.22</v>
      </c>
      <c r="G16">
        <v>4.78</v>
      </c>
    </row>
    <row r="17" spans="1:7" x14ac:dyDescent="0.25">
      <c r="A17">
        <v>15</v>
      </c>
      <c r="B17">
        <v>49.606606929999998</v>
      </c>
      <c r="C17">
        <v>19.991209959999999</v>
      </c>
      <c r="D17">
        <v>1.5</v>
      </c>
      <c r="E17">
        <v>578</v>
      </c>
      <c r="F17">
        <v>569.88</v>
      </c>
      <c r="G17">
        <v>8.1199999999999992</v>
      </c>
    </row>
    <row r="18" spans="1:7" x14ac:dyDescent="0.25">
      <c r="A18">
        <v>16</v>
      </c>
      <c r="B18">
        <v>49.606613719999999</v>
      </c>
      <c r="C18">
        <v>19.99259769</v>
      </c>
      <c r="D18">
        <v>1.6</v>
      </c>
      <c r="E18">
        <v>591</v>
      </c>
      <c r="F18">
        <v>569.54</v>
      </c>
      <c r="G18">
        <v>21.46</v>
      </c>
    </row>
    <row r="19" spans="1:7" x14ac:dyDescent="0.25">
      <c r="A19">
        <v>17</v>
      </c>
      <c r="B19">
        <v>49.606620499999998</v>
      </c>
      <c r="C19">
        <v>19.993985429999999</v>
      </c>
      <c r="D19">
        <v>1.7</v>
      </c>
      <c r="E19">
        <v>585</v>
      </c>
      <c r="F19">
        <v>569.20000000000005</v>
      </c>
      <c r="G19">
        <v>15.8</v>
      </c>
    </row>
    <row r="20" spans="1:7" x14ac:dyDescent="0.25">
      <c r="A20">
        <v>18</v>
      </c>
      <c r="B20">
        <v>49.606627269999997</v>
      </c>
      <c r="C20">
        <v>19.99537316</v>
      </c>
      <c r="D20">
        <v>1.8</v>
      </c>
      <c r="E20">
        <v>587</v>
      </c>
      <c r="F20">
        <v>568.86</v>
      </c>
      <c r="G20">
        <v>18.14</v>
      </c>
    </row>
    <row r="21" spans="1:7" x14ac:dyDescent="0.25">
      <c r="A21">
        <v>19</v>
      </c>
      <c r="B21">
        <v>49.606634010000001</v>
      </c>
      <c r="C21">
        <v>19.996760900000002</v>
      </c>
      <c r="D21">
        <v>1.9</v>
      </c>
      <c r="E21">
        <v>599</v>
      </c>
      <c r="F21">
        <v>568.52</v>
      </c>
      <c r="G21">
        <v>30.48</v>
      </c>
    </row>
    <row r="22" spans="1:7" x14ac:dyDescent="0.25">
      <c r="A22">
        <v>20</v>
      </c>
      <c r="B22">
        <v>49.606640740000003</v>
      </c>
      <c r="C22">
        <v>19.998148629999999</v>
      </c>
      <c r="D22">
        <v>2</v>
      </c>
      <c r="E22">
        <v>616</v>
      </c>
      <c r="F22">
        <v>568.17999999999995</v>
      </c>
      <c r="G22">
        <v>47.82</v>
      </c>
    </row>
    <row r="23" spans="1:7" x14ac:dyDescent="0.25">
      <c r="A23">
        <v>21</v>
      </c>
      <c r="B23">
        <v>49.606647449999997</v>
      </c>
      <c r="C23">
        <v>19.999536370000001</v>
      </c>
      <c r="D23">
        <v>2.1</v>
      </c>
      <c r="E23">
        <v>631</v>
      </c>
      <c r="F23">
        <v>567.84</v>
      </c>
      <c r="G23">
        <v>63.16</v>
      </c>
    </row>
    <row r="24" spans="1:7" x14ac:dyDescent="0.25">
      <c r="A24">
        <v>22</v>
      </c>
      <c r="B24">
        <v>49.606654149999997</v>
      </c>
      <c r="C24">
        <v>20.000924099999999</v>
      </c>
      <c r="D24">
        <v>2.2000000000000002</v>
      </c>
      <c r="E24">
        <v>638</v>
      </c>
      <c r="F24">
        <v>567.5</v>
      </c>
      <c r="G24">
        <v>70.5</v>
      </c>
    </row>
    <row r="25" spans="1:7" x14ac:dyDescent="0.25">
      <c r="A25">
        <v>23</v>
      </c>
      <c r="B25">
        <v>49.606660830000003</v>
      </c>
      <c r="C25">
        <v>20.002311840000001</v>
      </c>
      <c r="D25">
        <v>2.2999999999999998</v>
      </c>
      <c r="E25">
        <v>646</v>
      </c>
      <c r="F25">
        <v>567.15</v>
      </c>
      <c r="G25">
        <v>78.849999999999994</v>
      </c>
    </row>
    <row r="26" spans="1:7" x14ac:dyDescent="0.25">
      <c r="A26">
        <v>24</v>
      </c>
      <c r="B26">
        <v>49.60666749</v>
      </c>
      <c r="C26">
        <v>20.003699579999999</v>
      </c>
      <c r="D26">
        <v>2.4</v>
      </c>
      <c r="E26">
        <v>648</v>
      </c>
      <c r="F26">
        <v>566.80999999999995</v>
      </c>
      <c r="G26">
        <v>81.19</v>
      </c>
    </row>
    <row r="27" spans="1:7" x14ac:dyDescent="0.25">
      <c r="A27">
        <v>25</v>
      </c>
      <c r="B27">
        <v>49.606674140000003</v>
      </c>
      <c r="C27">
        <v>20.00508731</v>
      </c>
      <c r="D27">
        <v>2.5</v>
      </c>
      <c r="E27">
        <v>644</v>
      </c>
      <c r="F27">
        <v>566.47</v>
      </c>
      <c r="G27">
        <v>77.53</v>
      </c>
    </row>
    <row r="28" spans="1:7" x14ac:dyDescent="0.25">
      <c r="A28">
        <v>26</v>
      </c>
      <c r="B28">
        <v>49.606680769999997</v>
      </c>
      <c r="C28">
        <v>20.006475049999999</v>
      </c>
      <c r="D28">
        <v>2.6</v>
      </c>
      <c r="E28">
        <v>638</v>
      </c>
      <c r="F28">
        <v>566.13</v>
      </c>
      <c r="G28">
        <v>71.87</v>
      </c>
    </row>
    <row r="29" spans="1:7" x14ac:dyDescent="0.25">
      <c r="A29">
        <v>27</v>
      </c>
      <c r="B29">
        <v>49.606687379999997</v>
      </c>
      <c r="C29">
        <v>20.007862790000001</v>
      </c>
      <c r="D29">
        <v>2.7</v>
      </c>
      <c r="E29">
        <v>621</v>
      </c>
      <c r="F29">
        <v>565.79</v>
      </c>
      <c r="G29">
        <v>55.21</v>
      </c>
    </row>
    <row r="30" spans="1:7" x14ac:dyDescent="0.25">
      <c r="A30">
        <v>28</v>
      </c>
      <c r="B30">
        <v>49.606693980000003</v>
      </c>
      <c r="C30">
        <v>20.009250529999999</v>
      </c>
      <c r="D30">
        <v>2.8</v>
      </c>
      <c r="E30">
        <v>613</v>
      </c>
      <c r="F30">
        <v>565.45000000000005</v>
      </c>
      <c r="G30">
        <v>47.55</v>
      </c>
    </row>
    <row r="31" spans="1:7" x14ac:dyDescent="0.25">
      <c r="A31">
        <v>29</v>
      </c>
      <c r="B31">
        <v>49.60670056</v>
      </c>
      <c r="C31">
        <v>20.010638270000001</v>
      </c>
      <c r="D31">
        <v>2.9</v>
      </c>
      <c r="E31">
        <v>599</v>
      </c>
      <c r="F31">
        <v>565.11</v>
      </c>
      <c r="G31">
        <v>33.89</v>
      </c>
    </row>
    <row r="32" spans="1:7" x14ac:dyDescent="0.25">
      <c r="A32">
        <v>30</v>
      </c>
      <c r="B32">
        <v>49.606707120000003</v>
      </c>
      <c r="C32">
        <v>20.01202601</v>
      </c>
      <c r="D32">
        <v>3</v>
      </c>
      <c r="E32">
        <v>596</v>
      </c>
      <c r="F32">
        <v>564.77</v>
      </c>
      <c r="G32">
        <v>31.23</v>
      </c>
    </row>
    <row r="33" spans="1:7" x14ac:dyDescent="0.25">
      <c r="A33">
        <v>31</v>
      </c>
      <c r="B33">
        <v>49.606713669999998</v>
      </c>
      <c r="C33">
        <v>20.013413750000002</v>
      </c>
      <c r="D33">
        <v>3.1</v>
      </c>
      <c r="E33">
        <v>593</v>
      </c>
      <c r="F33">
        <v>564.41999999999996</v>
      </c>
      <c r="G33">
        <v>28.58</v>
      </c>
    </row>
    <row r="34" spans="1:7" x14ac:dyDescent="0.25">
      <c r="A34">
        <v>32</v>
      </c>
      <c r="B34">
        <v>49.606720199999998</v>
      </c>
      <c r="C34">
        <v>20.014801479999999</v>
      </c>
      <c r="D34">
        <v>3.2</v>
      </c>
      <c r="E34">
        <v>587</v>
      </c>
      <c r="F34">
        <v>564.08000000000004</v>
      </c>
      <c r="G34">
        <v>22.92</v>
      </c>
    </row>
    <row r="35" spans="1:7" x14ac:dyDescent="0.25">
      <c r="A35">
        <v>33</v>
      </c>
      <c r="B35">
        <v>49.606726719999997</v>
      </c>
      <c r="C35">
        <v>20.016189229999998</v>
      </c>
      <c r="D35">
        <v>3.3</v>
      </c>
      <c r="E35">
        <v>576</v>
      </c>
      <c r="F35">
        <v>563.74</v>
      </c>
      <c r="G35">
        <v>12.26</v>
      </c>
    </row>
    <row r="36" spans="1:7" x14ac:dyDescent="0.25">
      <c r="A36">
        <v>34</v>
      </c>
      <c r="B36">
        <v>49.606733210000002</v>
      </c>
      <c r="C36">
        <v>20.01757697</v>
      </c>
      <c r="D36">
        <v>3.4</v>
      </c>
      <c r="E36">
        <v>571</v>
      </c>
      <c r="F36">
        <v>563.4</v>
      </c>
      <c r="G36">
        <v>7.6</v>
      </c>
    </row>
    <row r="37" spans="1:7" x14ac:dyDescent="0.25">
      <c r="A37">
        <v>35</v>
      </c>
      <c r="B37">
        <v>49.606739689999998</v>
      </c>
      <c r="C37">
        <v>20.018964709999999</v>
      </c>
      <c r="D37">
        <v>3.5</v>
      </c>
      <c r="E37">
        <v>562</v>
      </c>
      <c r="F37">
        <v>563.05999999999995</v>
      </c>
      <c r="G37">
        <v>-1.06</v>
      </c>
    </row>
    <row r="38" spans="1:7" x14ac:dyDescent="0.25">
      <c r="A38">
        <v>36</v>
      </c>
      <c r="B38">
        <v>49.60674616</v>
      </c>
      <c r="C38">
        <v>20.020352450000001</v>
      </c>
      <c r="D38">
        <v>3.6</v>
      </c>
      <c r="E38">
        <v>552</v>
      </c>
      <c r="F38">
        <v>562.72</v>
      </c>
      <c r="G38">
        <v>-10.72</v>
      </c>
    </row>
    <row r="39" spans="1:7" x14ac:dyDescent="0.25">
      <c r="A39">
        <v>37</v>
      </c>
      <c r="B39">
        <v>49.6067526</v>
      </c>
      <c r="C39">
        <v>20.021740189999999</v>
      </c>
      <c r="D39">
        <v>3.7</v>
      </c>
      <c r="E39">
        <v>540</v>
      </c>
      <c r="F39">
        <v>562.38</v>
      </c>
      <c r="G39">
        <v>-22.38</v>
      </c>
    </row>
    <row r="40" spans="1:7" x14ac:dyDescent="0.25">
      <c r="A40">
        <v>38</v>
      </c>
      <c r="B40">
        <v>49.60675904</v>
      </c>
      <c r="C40">
        <v>20.023127930000001</v>
      </c>
      <c r="D40">
        <v>3.8</v>
      </c>
      <c r="E40">
        <v>530</v>
      </c>
      <c r="F40">
        <v>562.04</v>
      </c>
      <c r="G40">
        <v>-32.04</v>
      </c>
    </row>
    <row r="41" spans="1:7" x14ac:dyDescent="0.25">
      <c r="A41">
        <v>39</v>
      </c>
      <c r="B41">
        <v>49.606765449999997</v>
      </c>
      <c r="C41">
        <v>20.02451567</v>
      </c>
      <c r="D41">
        <v>3.9</v>
      </c>
      <c r="E41">
        <v>538</v>
      </c>
      <c r="F41">
        <v>561.70000000000005</v>
      </c>
      <c r="G41">
        <v>-23.7</v>
      </c>
    </row>
    <row r="42" spans="1:7" x14ac:dyDescent="0.25">
      <c r="A42">
        <v>40</v>
      </c>
      <c r="B42">
        <v>49.606771850000001</v>
      </c>
      <c r="C42">
        <v>20.025903419999999</v>
      </c>
      <c r="D42">
        <v>4</v>
      </c>
      <c r="E42">
        <v>560</v>
      </c>
      <c r="F42">
        <v>561.35</v>
      </c>
      <c r="G42">
        <v>-1.35</v>
      </c>
    </row>
    <row r="43" spans="1:7" x14ac:dyDescent="0.25">
      <c r="A43">
        <v>41</v>
      </c>
      <c r="B43">
        <v>49.606778230000003</v>
      </c>
      <c r="C43">
        <v>20.027291160000001</v>
      </c>
      <c r="D43">
        <v>4.0999999999999996</v>
      </c>
      <c r="E43">
        <v>564</v>
      </c>
      <c r="F43">
        <v>561.01</v>
      </c>
      <c r="G43">
        <v>2.99</v>
      </c>
    </row>
    <row r="44" spans="1:7" x14ac:dyDescent="0.25">
      <c r="A44">
        <v>42</v>
      </c>
      <c r="B44">
        <v>49.606784589999997</v>
      </c>
      <c r="C44">
        <v>20.028678899999999</v>
      </c>
      <c r="D44">
        <v>4.2</v>
      </c>
      <c r="E44">
        <v>575</v>
      </c>
      <c r="F44">
        <v>560.66999999999996</v>
      </c>
      <c r="G44">
        <v>14.33</v>
      </c>
    </row>
    <row r="45" spans="1:7" x14ac:dyDescent="0.25">
      <c r="A45">
        <v>43</v>
      </c>
      <c r="B45">
        <v>49.606790940000003</v>
      </c>
      <c r="C45">
        <v>20.030066649999998</v>
      </c>
      <c r="D45">
        <v>4.3</v>
      </c>
      <c r="E45">
        <v>563</v>
      </c>
      <c r="F45">
        <v>560.33000000000004</v>
      </c>
      <c r="G45">
        <v>2.67</v>
      </c>
    </row>
    <row r="46" spans="1:7" x14ac:dyDescent="0.25">
      <c r="A46">
        <v>44</v>
      </c>
      <c r="B46">
        <v>49.606797270000001</v>
      </c>
      <c r="C46">
        <v>20.03145439</v>
      </c>
      <c r="D46">
        <v>4.4000000000000004</v>
      </c>
      <c r="E46">
        <v>548</v>
      </c>
      <c r="F46">
        <v>559.99</v>
      </c>
      <c r="G46">
        <v>-11.99</v>
      </c>
    </row>
    <row r="47" spans="1:7" x14ac:dyDescent="0.25">
      <c r="A47">
        <v>45</v>
      </c>
      <c r="B47">
        <v>49.606803589999998</v>
      </c>
      <c r="C47">
        <v>20.03284214</v>
      </c>
      <c r="D47">
        <v>4.5</v>
      </c>
      <c r="E47">
        <v>529</v>
      </c>
      <c r="F47">
        <v>559.65</v>
      </c>
      <c r="G47">
        <v>-30.65</v>
      </c>
    </row>
    <row r="48" spans="1:7" x14ac:dyDescent="0.25">
      <c r="A48">
        <v>46</v>
      </c>
      <c r="B48">
        <v>49.606809890000001</v>
      </c>
      <c r="C48">
        <v>20.034229880000002</v>
      </c>
      <c r="D48">
        <v>4.5999999999999996</v>
      </c>
      <c r="E48">
        <v>528</v>
      </c>
      <c r="F48">
        <v>559.30999999999995</v>
      </c>
      <c r="G48">
        <v>-31.31</v>
      </c>
    </row>
    <row r="49" spans="1:7" x14ac:dyDescent="0.25">
      <c r="A49">
        <v>47</v>
      </c>
      <c r="B49">
        <v>49.606816170000002</v>
      </c>
      <c r="C49">
        <v>20.035617630000001</v>
      </c>
      <c r="D49">
        <v>4.7</v>
      </c>
      <c r="E49">
        <v>538</v>
      </c>
      <c r="F49">
        <v>558.97</v>
      </c>
      <c r="G49">
        <v>-20.97</v>
      </c>
    </row>
    <row r="50" spans="1:7" x14ac:dyDescent="0.25">
      <c r="A50">
        <v>48</v>
      </c>
      <c r="B50">
        <v>49.606822430000001</v>
      </c>
      <c r="C50">
        <v>20.037005369999999</v>
      </c>
      <c r="D50">
        <v>4.8</v>
      </c>
      <c r="E50">
        <v>537</v>
      </c>
      <c r="F50">
        <v>558.63</v>
      </c>
      <c r="G50">
        <v>-21.63</v>
      </c>
    </row>
    <row r="51" spans="1:7" x14ac:dyDescent="0.25">
      <c r="A51">
        <v>49</v>
      </c>
      <c r="B51">
        <v>49.60682868</v>
      </c>
      <c r="C51">
        <v>20.038393119999999</v>
      </c>
      <c r="D51">
        <v>4.9000000000000004</v>
      </c>
      <c r="E51">
        <v>538</v>
      </c>
      <c r="F51">
        <v>558.28</v>
      </c>
      <c r="G51">
        <v>-20.28</v>
      </c>
    </row>
    <row r="52" spans="1:7" x14ac:dyDescent="0.25">
      <c r="A52">
        <v>50</v>
      </c>
      <c r="B52">
        <v>49.606834910000003</v>
      </c>
      <c r="C52">
        <v>20.03978086</v>
      </c>
      <c r="D52">
        <v>5</v>
      </c>
      <c r="E52">
        <v>547</v>
      </c>
      <c r="F52">
        <v>557.94000000000005</v>
      </c>
      <c r="G52">
        <v>-10.94</v>
      </c>
    </row>
    <row r="53" spans="1:7" x14ac:dyDescent="0.25">
      <c r="A53">
        <v>51</v>
      </c>
      <c r="B53">
        <v>49.606841129999999</v>
      </c>
      <c r="C53">
        <v>20.04116861</v>
      </c>
      <c r="D53">
        <v>5.0999999999999996</v>
      </c>
      <c r="E53">
        <v>560</v>
      </c>
      <c r="F53">
        <v>557.6</v>
      </c>
      <c r="G53">
        <v>2.4</v>
      </c>
    </row>
    <row r="54" spans="1:7" x14ac:dyDescent="0.25">
      <c r="A54">
        <v>52</v>
      </c>
      <c r="B54">
        <v>49.606847330000001</v>
      </c>
      <c r="C54">
        <v>20.042556359999999</v>
      </c>
      <c r="D54">
        <v>5.2</v>
      </c>
      <c r="E54">
        <v>575</v>
      </c>
      <c r="F54">
        <v>557.26</v>
      </c>
      <c r="G54">
        <v>17.739999999999998</v>
      </c>
    </row>
    <row r="55" spans="1:7" x14ac:dyDescent="0.25">
      <c r="A55">
        <v>53</v>
      </c>
      <c r="B55">
        <v>49.606853510000001</v>
      </c>
      <c r="C55">
        <v>20.043944110000002</v>
      </c>
      <c r="D55">
        <v>5.3</v>
      </c>
      <c r="E55">
        <v>589</v>
      </c>
      <c r="F55">
        <v>556.91999999999996</v>
      </c>
      <c r="G55">
        <v>32.08</v>
      </c>
    </row>
    <row r="56" spans="1:7" x14ac:dyDescent="0.25">
      <c r="A56">
        <v>54</v>
      </c>
      <c r="B56">
        <v>49.606859669999999</v>
      </c>
      <c r="C56">
        <v>20.04533185</v>
      </c>
      <c r="D56">
        <v>5.4</v>
      </c>
      <c r="E56">
        <v>599</v>
      </c>
      <c r="F56">
        <v>556.58000000000004</v>
      </c>
      <c r="G56">
        <v>42.42</v>
      </c>
    </row>
    <row r="57" spans="1:7" x14ac:dyDescent="0.25">
      <c r="A57">
        <v>55</v>
      </c>
      <c r="B57">
        <v>49.606865820000003</v>
      </c>
      <c r="C57">
        <v>20.046719599999999</v>
      </c>
      <c r="D57">
        <v>5.5</v>
      </c>
      <c r="E57">
        <v>608</v>
      </c>
      <c r="F57">
        <v>556.24</v>
      </c>
      <c r="G57">
        <v>51.76</v>
      </c>
    </row>
    <row r="58" spans="1:7" x14ac:dyDescent="0.25">
      <c r="A58">
        <v>56</v>
      </c>
      <c r="B58">
        <v>49.606871949999999</v>
      </c>
      <c r="C58">
        <v>20.048107349999999</v>
      </c>
      <c r="D58">
        <v>5.6</v>
      </c>
      <c r="E58">
        <v>610</v>
      </c>
      <c r="F58">
        <v>555.9</v>
      </c>
      <c r="G58">
        <v>54.1</v>
      </c>
    </row>
    <row r="59" spans="1:7" x14ac:dyDescent="0.25">
      <c r="A59">
        <v>57</v>
      </c>
      <c r="B59">
        <v>49.60687807</v>
      </c>
      <c r="C59">
        <v>20.049495100000001</v>
      </c>
      <c r="D59">
        <v>5.7</v>
      </c>
      <c r="E59">
        <v>602</v>
      </c>
      <c r="F59">
        <v>555.55999999999995</v>
      </c>
      <c r="G59">
        <v>46.44</v>
      </c>
    </row>
    <row r="60" spans="1:7" x14ac:dyDescent="0.25">
      <c r="A60">
        <v>58</v>
      </c>
      <c r="B60">
        <v>49.606884170000001</v>
      </c>
      <c r="C60">
        <v>20.050882850000001</v>
      </c>
      <c r="D60">
        <v>5.8</v>
      </c>
      <c r="E60">
        <v>592</v>
      </c>
      <c r="F60">
        <v>555.21</v>
      </c>
      <c r="G60">
        <v>36.79</v>
      </c>
    </row>
    <row r="61" spans="1:7" x14ac:dyDescent="0.25">
      <c r="A61">
        <v>59</v>
      </c>
      <c r="B61">
        <v>49.606890249999999</v>
      </c>
      <c r="C61">
        <v>20.0522706</v>
      </c>
      <c r="D61">
        <v>5.9</v>
      </c>
      <c r="E61">
        <v>582</v>
      </c>
      <c r="F61">
        <v>554.87</v>
      </c>
      <c r="G61">
        <v>27.13</v>
      </c>
    </row>
    <row r="62" spans="1:7" x14ac:dyDescent="0.25">
      <c r="A62">
        <v>60</v>
      </c>
      <c r="B62">
        <v>49.606896319999997</v>
      </c>
      <c r="C62">
        <v>20.053658349999999</v>
      </c>
      <c r="D62">
        <v>6</v>
      </c>
      <c r="E62">
        <v>573</v>
      </c>
      <c r="F62">
        <v>554.53</v>
      </c>
      <c r="G62">
        <v>18.47</v>
      </c>
    </row>
    <row r="63" spans="1:7" x14ac:dyDescent="0.25">
      <c r="A63">
        <v>61</v>
      </c>
      <c r="B63">
        <v>49.60690237</v>
      </c>
      <c r="C63">
        <v>20.055046099999998</v>
      </c>
      <c r="D63">
        <v>6.1</v>
      </c>
      <c r="E63">
        <v>565</v>
      </c>
      <c r="F63">
        <v>554.19000000000005</v>
      </c>
      <c r="G63">
        <v>10.81</v>
      </c>
    </row>
    <row r="64" spans="1:7" x14ac:dyDescent="0.25">
      <c r="A64">
        <v>62</v>
      </c>
      <c r="B64">
        <v>49.606908400000002</v>
      </c>
      <c r="C64">
        <v>20.056433850000001</v>
      </c>
      <c r="D64">
        <v>6.2</v>
      </c>
      <c r="E64">
        <v>559</v>
      </c>
      <c r="F64">
        <v>553.85</v>
      </c>
      <c r="G64">
        <v>5.15</v>
      </c>
    </row>
    <row r="65" spans="1:7" x14ac:dyDescent="0.25">
      <c r="A65">
        <v>63</v>
      </c>
      <c r="B65">
        <v>49.606914420000003</v>
      </c>
      <c r="C65">
        <v>20.0578216</v>
      </c>
      <c r="D65">
        <v>6.3</v>
      </c>
      <c r="E65">
        <v>555</v>
      </c>
      <c r="F65">
        <v>553.51</v>
      </c>
      <c r="G65">
        <v>1.49</v>
      </c>
    </row>
    <row r="66" spans="1:7" x14ac:dyDescent="0.25">
      <c r="A66">
        <v>64</v>
      </c>
      <c r="B66">
        <v>49.606920420000002</v>
      </c>
      <c r="C66">
        <v>20.05920935</v>
      </c>
      <c r="D66">
        <v>6.4</v>
      </c>
      <c r="E66">
        <v>545</v>
      </c>
      <c r="F66">
        <v>553.16999999999996</v>
      </c>
      <c r="G66">
        <v>-8.17</v>
      </c>
    </row>
    <row r="67" spans="1:7" x14ac:dyDescent="0.25">
      <c r="A67">
        <v>65</v>
      </c>
      <c r="B67">
        <v>49.606926399999999</v>
      </c>
      <c r="C67">
        <v>20.060597099999999</v>
      </c>
      <c r="D67">
        <v>6.5</v>
      </c>
      <c r="E67">
        <v>539</v>
      </c>
      <c r="F67">
        <v>552.83000000000004</v>
      </c>
      <c r="G67">
        <v>-13.83</v>
      </c>
    </row>
    <row r="68" spans="1:7" x14ac:dyDescent="0.25">
      <c r="A68">
        <v>66</v>
      </c>
      <c r="B68">
        <v>49.606932370000003</v>
      </c>
      <c r="C68">
        <v>20.061984850000002</v>
      </c>
      <c r="D68">
        <v>6.6</v>
      </c>
      <c r="E68">
        <v>537</v>
      </c>
      <c r="F68">
        <v>552.49</v>
      </c>
      <c r="G68">
        <v>-15.49</v>
      </c>
    </row>
    <row r="69" spans="1:7" x14ac:dyDescent="0.25">
      <c r="A69">
        <v>67</v>
      </c>
      <c r="B69">
        <v>49.606938309999997</v>
      </c>
      <c r="C69">
        <v>20.063372609999998</v>
      </c>
      <c r="D69">
        <v>6.7</v>
      </c>
      <c r="E69">
        <v>533</v>
      </c>
      <c r="F69">
        <v>552.14</v>
      </c>
      <c r="G69">
        <v>-19.14</v>
      </c>
    </row>
    <row r="70" spans="1:7" x14ac:dyDescent="0.25">
      <c r="A70">
        <v>68</v>
      </c>
      <c r="B70">
        <v>49.606944249999998</v>
      </c>
      <c r="C70">
        <v>20.064760360000001</v>
      </c>
      <c r="D70">
        <v>6.8</v>
      </c>
      <c r="E70">
        <v>542</v>
      </c>
      <c r="F70">
        <v>551.79999999999995</v>
      </c>
      <c r="G70">
        <v>-9.8000000000000007</v>
      </c>
    </row>
    <row r="71" spans="1:7" x14ac:dyDescent="0.25">
      <c r="A71">
        <v>69</v>
      </c>
      <c r="B71">
        <v>49.606950159999997</v>
      </c>
      <c r="C71">
        <v>20.06614811</v>
      </c>
      <c r="D71">
        <v>6.9</v>
      </c>
      <c r="E71">
        <v>545</v>
      </c>
      <c r="F71">
        <v>551.46</v>
      </c>
      <c r="G71">
        <v>-6.46</v>
      </c>
    </row>
    <row r="72" spans="1:7" x14ac:dyDescent="0.25">
      <c r="A72">
        <v>70</v>
      </c>
      <c r="B72">
        <v>49.606956060000002</v>
      </c>
      <c r="C72">
        <v>20.06753586</v>
      </c>
      <c r="D72">
        <v>7</v>
      </c>
      <c r="E72">
        <v>557</v>
      </c>
      <c r="F72">
        <v>551.12</v>
      </c>
      <c r="G72">
        <v>5.88</v>
      </c>
    </row>
    <row r="73" spans="1:7" x14ac:dyDescent="0.25">
      <c r="A73">
        <v>71</v>
      </c>
      <c r="B73">
        <v>49.606961949999999</v>
      </c>
      <c r="C73">
        <v>20.06892362</v>
      </c>
      <c r="D73">
        <v>7.1</v>
      </c>
      <c r="E73">
        <v>564</v>
      </c>
      <c r="F73">
        <v>550.78</v>
      </c>
      <c r="G73">
        <v>13.22</v>
      </c>
    </row>
    <row r="74" spans="1:7" x14ac:dyDescent="0.25">
      <c r="A74">
        <v>72</v>
      </c>
      <c r="B74">
        <v>49.606967820000001</v>
      </c>
      <c r="C74">
        <v>20.070311369999999</v>
      </c>
      <c r="D74">
        <v>7.2</v>
      </c>
      <c r="E74">
        <v>582</v>
      </c>
      <c r="F74">
        <v>550.44000000000005</v>
      </c>
      <c r="G74">
        <v>31.56</v>
      </c>
    </row>
    <row r="75" spans="1:7" x14ac:dyDescent="0.25">
      <c r="A75">
        <v>73</v>
      </c>
      <c r="B75">
        <v>49.606973670000002</v>
      </c>
      <c r="C75">
        <v>20.071699129999999</v>
      </c>
      <c r="D75">
        <v>7.3</v>
      </c>
      <c r="E75">
        <v>585</v>
      </c>
      <c r="F75">
        <v>550.1</v>
      </c>
      <c r="G75">
        <v>34.9</v>
      </c>
    </row>
    <row r="76" spans="1:7" x14ac:dyDescent="0.25">
      <c r="A76">
        <v>74</v>
      </c>
      <c r="B76">
        <v>49.606979500000001</v>
      </c>
      <c r="C76">
        <v>20.073086880000002</v>
      </c>
      <c r="D76">
        <v>7.4</v>
      </c>
      <c r="E76">
        <v>595</v>
      </c>
      <c r="F76">
        <v>549.76</v>
      </c>
      <c r="G76">
        <v>45.24</v>
      </c>
    </row>
    <row r="77" spans="1:7" x14ac:dyDescent="0.25">
      <c r="A77">
        <v>75</v>
      </c>
      <c r="B77">
        <v>49.60698532</v>
      </c>
      <c r="C77">
        <v>20.074474639999998</v>
      </c>
      <c r="D77">
        <v>7.5</v>
      </c>
      <c r="E77">
        <v>603</v>
      </c>
      <c r="F77">
        <v>549.41999999999996</v>
      </c>
      <c r="G77">
        <v>53.58</v>
      </c>
    </row>
    <row r="78" spans="1:7" x14ac:dyDescent="0.25">
      <c r="A78">
        <v>76</v>
      </c>
      <c r="B78">
        <v>49.606991120000004</v>
      </c>
      <c r="C78">
        <v>20.075862390000001</v>
      </c>
      <c r="D78">
        <v>7.6</v>
      </c>
      <c r="E78">
        <v>614</v>
      </c>
      <c r="F78">
        <v>549.07000000000005</v>
      </c>
      <c r="G78">
        <v>64.930000000000007</v>
      </c>
    </row>
    <row r="79" spans="1:7" x14ac:dyDescent="0.25">
      <c r="A79">
        <v>77</v>
      </c>
      <c r="B79">
        <v>49.606996899999999</v>
      </c>
      <c r="C79">
        <v>20.077250150000001</v>
      </c>
      <c r="D79">
        <v>7.7</v>
      </c>
      <c r="E79">
        <v>619</v>
      </c>
      <c r="F79">
        <v>548.73</v>
      </c>
      <c r="G79">
        <v>70.27</v>
      </c>
    </row>
    <row r="80" spans="1:7" x14ac:dyDescent="0.25">
      <c r="A80">
        <v>78</v>
      </c>
      <c r="B80">
        <v>49.60700267</v>
      </c>
      <c r="C80">
        <v>20.0786379</v>
      </c>
      <c r="D80">
        <v>7.8</v>
      </c>
      <c r="E80">
        <v>629</v>
      </c>
      <c r="F80">
        <v>548.39</v>
      </c>
      <c r="G80">
        <v>80.61</v>
      </c>
    </row>
    <row r="81" spans="1:7" x14ac:dyDescent="0.25">
      <c r="A81">
        <v>79</v>
      </c>
      <c r="B81">
        <v>49.60700842</v>
      </c>
      <c r="C81">
        <v>20.08002566</v>
      </c>
      <c r="D81">
        <v>7.9</v>
      </c>
      <c r="E81">
        <v>641</v>
      </c>
      <c r="F81">
        <v>548.04999999999995</v>
      </c>
      <c r="G81">
        <v>92.95</v>
      </c>
    </row>
    <row r="82" spans="1:7" x14ac:dyDescent="0.25">
      <c r="A82">
        <v>80</v>
      </c>
      <c r="B82">
        <v>49.607014149999998</v>
      </c>
      <c r="C82">
        <v>20.081413420000001</v>
      </c>
      <c r="D82">
        <v>8</v>
      </c>
      <c r="E82">
        <v>647</v>
      </c>
      <c r="F82">
        <v>547.71</v>
      </c>
      <c r="G82">
        <v>99.29</v>
      </c>
    </row>
    <row r="83" spans="1:7" x14ac:dyDescent="0.25">
      <c r="A83">
        <v>81</v>
      </c>
      <c r="B83">
        <v>49.607019870000002</v>
      </c>
      <c r="C83">
        <v>20.08280117</v>
      </c>
      <c r="D83">
        <v>8.1</v>
      </c>
      <c r="E83">
        <v>643</v>
      </c>
      <c r="F83">
        <v>547.37</v>
      </c>
      <c r="G83">
        <v>95.63</v>
      </c>
    </row>
    <row r="84" spans="1:7" x14ac:dyDescent="0.25">
      <c r="A84">
        <v>82</v>
      </c>
      <c r="B84">
        <v>49.607025569999998</v>
      </c>
      <c r="C84">
        <v>20.08418893</v>
      </c>
      <c r="D84">
        <v>8.1999999999999993</v>
      </c>
      <c r="E84">
        <v>626</v>
      </c>
      <c r="F84">
        <v>547.03</v>
      </c>
      <c r="G84">
        <v>78.97</v>
      </c>
    </row>
    <row r="85" spans="1:7" x14ac:dyDescent="0.25">
      <c r="A85">
        <v>83</v>
      </c>
      <c r="B85">
        <v>49.607031259999999</v>
      </c>
      <c r="C85">
        <v>20.08557669</v>
      </c>
      <c r="D85">
        <v>8.3000000000000007</v>
      </c>
      <c r="E85">
        <v>616</v>
      </c>
      <c r="F85">
        <v>546.69000000000005</v>
      </c>
      <c r="G85">
        <v>69.31</v>
      </c>
    </row>
    <row r="86" spans="1:7" x14ac:dyDescent="0.25">
      <c r="A86">
        <v>84</v>
      </c>
      <c r="B86">
        <v>49.607036919999999</v>
      </c>
      <c r="C86">
        <v>20.08696445</v>
      </c>
      <c r="D86">
        <v>8.4</v>
      </c>
      <c r="E86">
        <v>605</v>
      </c>
      <c r="F86">
        <v>546.35</v>
      </c>
      <c r="G86">
        <v>58.65</v>
      </c>
    </row>
    <row r="87" spans="1:7" x14ac:dyDescent="0.25">
      <c r="A87">
        <v>85</v>
      </c>
      <c r="B87">
        <v>49.607042569999997</v>
      </c>
      <c r="C87">
        <v>20.088352199999999</v>
      </c>
      <c r="D87">
        <v>8.5</v>
      </c>
      <c r="E87">
        <v>596</v>
      </c>
      <c r="F87">
        <v>546</v>
      </c>
      <c r="G87">
        <v>50</v>
      </c>
    </row>
    <row r="88" spans="1:7" x14ac:dyDescent="0.25">
      <c r="A88">
        <v>86</v>
      </c>
      <c r="B88">
        <v>49.607048210000002</v>
      </c>
      <c r="C88">
        <v>20.089739959999999</v>
      </c>
      <c r="D88">
        <v>8.6</v>
      </c>
      <c r="E88">
        <v>586</v>
      </c>
      <c r="F88">
        <v>545.66</v>
      </c>
      <c r="G88">
        <v>40.340000000000003</v>
      </c>
    </row>
    <row r="89" spans="1:7" x14ac:dyDescent="0.25">
      <c r="A89">
        <v>87</v>
      </c>
      <c r="B89">
        <v>49.607053829999998</v>
      </c>
      <c r="C89">
        <v>20.091127719999999</v>
      </c>
      <c r="D89">
        <v>8.6999999999999993</v>
      </c>
      <c r="E89">
        <v>586</v>
      </c>
      <c r="F89">
        <v>545.32000000000005</v>
      </c>
      <c r="G89">
        <v>40.68</v>
      </c>
    </row>
    <row r="90" spans="1:7" x14ac:dyDescent="0.25">
      <c r="A90">
        <v>88</v>
      </c>
      <c r="B90">
        <v>49.60705943</v>
      </c>
      <c r="C90">
        <v>20.092515479999999</v>
      </c>
      <c r="D90">
        <v>8.8000000000000007</v>
      </c>
      <c r="E90">
        <v>576</v>
      </c>
      <c r="F90">
        <v>544.98</v>
      </c>
      <c r="G90">
        <v>31.02</v>
      </c>
    </row>
    <row r="91" spans="1:7" x14ac:dyDescent="0.25">
      <c r="A91">
        <v>89</v>
      </c>
      <c r="B91">
        <v>49.607065009999999</v>
      </c>
      <c r="C91">
        <v>20.093903239999999</v>
      </c>
      <c r="D91">
        <v>8.9</v>
      </c>
      <c r="E91">
        <v>573</v>
      </c>
      <c r="F91">
        <v>544.64</v>
      </c>
      <c r="G91">
        <v>28.36</v>
      </c>
    </row>
    <row r="92" spans="1:7" x14ac:dyDescent="0.25">
      <c r="A92">
        <v>90</v>
      </c>
      <c r="B92">
        <v>49.607070579999998</v>
      </c>
      <c r="C92">
        <v>20.095291</v>
      </c>
      <c r="D92">
        <v>9</v>
      </c>
      <c r="E92">
        <v>564</v>
      </c>
      <c r="F92">
        <v>544.29999999999995</v>
      </c>
      <c r="G92">
        <v>19.7</v>
      </c>
    </row>
    <row r="93" spans="1:7" x14ac:dyDescent="0.25">
      <c r="A93">
        <v>91</v>
      </c>
      <c r="B93">
        <v>49.607076130000003</v>
      </c>
      <c r="C93">
        <v>20.09667876</v>
      </c>
      <c r="D93">
        <v>9.1</v>
      </c>
      <c r="E93">
        <v>555</v>
      </c>
      <c r="F93">
        <v>543.96</v>
      </c>
      <c r="G93">
        <v>11.04</v>
      </c>
    </row>
    <row r="94" spans="1:7" x14ac:dyDescent="0.25">
      <c r="A94">
        <v>92</v>
      </c>
      <c r="B94">
        <v>49.607081669999999</v>
      </c>
      <c r="C94">
        <v>20.09806652</v>
      </c>
      <c r="D94">
        <v>9.1999999999999993</v>
      </c>
      <c r="E94">
        <v>559</v>
      </c>
      <c r="F94">
        <v>543.62</v>
      </c>
      <c r="G94">
        <v>15.38</v>
      </c>
    </row>
    <row r="95" spans="1:7" x14ac:dyDescent="0.25">
      <c r="A95">
        <v>93</v>
      </c>
      <c r="B95">
        <v>49.607087190000001</v>
      </c>
      <c r="C95">
        <v>20.09945428</v>
      </c>
      <c r="D95">
        <v>9.3000000000000007</v>
      </c>
      <c r="E95">
        <v>572</v>
      </c>
      <c r="F95">
        <v>543.27</v>
      </c>
      <c r="G95">
        <v>28.73</v>
      </c>
    </row>
    <row r="96" spans="1:7" x14ac:dyDescent="0.25">
      <c r="A96">
        <v>94</v>
      </c>
      <c r="B96">
        <v>49.607092690000002</v>
      </c>
      <c r="C96">
        <v>20.10084204</v>
      </c>
      <c r="D96">
        <v>9.4</v>
      </c>
      <c r="E96">
        <v>577</v>
      </c>
      <c r="F96">
        <v>542.92999999999995</v>
      </c>
      <c r="G96">
        <v>34.07</v>
      </c>
    </row>
    <row r="97" spans="1:7" x14ac:dyDescent="0.25">
      <c r="A97">
        <v>95</v>
      </c>
      <c r="B97">
        <v>49.60709817</v>
      </c>
      <c r="C97">
        <v>20.1022298</v>
      </c>
      <c r="D97">
        <v>9.5</v>
      </c>
      <c r="E97">
        <v>599</v>
      </c>
      <c r="F97">
        <v>542.59</v>
      </c>
      <c r="G97">
        <v>56.41</v>
      </c>
    </row>
    <row r="98" spans="1:7" x14ac:dyDescent="0.25">
      <c r="A98">
        <v>96</v>
      </c>
      <c r="B98">
        <v>49.607103639999998</v>
      </c>
      <c r="C98">
        <v>20.10361756</v>
      </c>
      <c r="D98">
        <v>9.6</v>
      </c>
      <c r="E98">
        <v>615</v>
      </c>
      <c r="F98">
        <v>542.25</v>
      </c>
      <c r="G98">
        <v>72.75</v>
      </c>
    </row>
    <row r="99" spans="1:7" x14ac:dyDescent="0.25">
      <c r="A99">
        <v>97</v>
      </c>
      <c r="B99">
        <v>49.607109090000002</v>
      </c>
      <c r="C99">
        <v>20.105005330000001</v>
      </c>
      <c r="D99">
        <v>9.6999999999999993</v>
      </c>
      <c r="E99">
        <v>611</v>
      </c>
      <c r="F99">
        <v>541.91</v>
      </c>
      <c r="G99">
        <v>69.09</v>
      </c>
    </row>
    <row r="100" spans="1:7" x14ac:dyDescent="0.25">
      <c r="A100">
        <v>98</v>
      </c>
      <c r="B100">
        <v>49.607114529999997</v>
      </c>
      <c r="C100">
        <v>20.106393090000001</v>
      </c>
      <c r="D100">
        <v>9.8000000000000007</v>
      </c>
      <c r="E100">
        <v>620</v>
      </c>
      <c r="F100">
        <v>541.57000000000005</v>
      </c>
      <c r="G100">
        <v>78.430000000000007</v>
      </c>
    </row>
    <row r="101" spans="1:7" x14ac:dyDescent="0.25">
      <c r="A101">
        <v>99</v>
      </c>
      <c r="B101">
        <v>49.607119949999998</v>
      </c>
      <c r="C101">
        <v>20.107780850000001</v>
      </c>
      <c r="D101">
        <v>9.9</v>
      </c>
      <c r="E101">
        <v>615</v>
      </c>
      <c r="F101">
        <v>541.23</v>
      </c>
      <c r="G101">
        <v>73.77</v>
      </c>
    </row>
    <row r="102" spans="1:7" x14ac:dyDescent="0.25">
      <c r="A102">
        <v>100</v>
      </c>
      <c r="B102">
        <v>49.607125349999997</v>
      </c>
      <c r="C102">
        <v>20.109168610000001</v>
      </c>
      <c r="D102">
        <v>10</v>
      </c>
      <c r="E102">
        <v>605</v>
      </c>
      <c r="F102">
        <v>540.89</v>
      </c>
      <c r="G102">
        <v>64.11</v>
      </c>
    </row>
    <row r="103" spans="1:7" x14ac:dyDescent="0.25">
      <c r="A103">
        <v>101</v>
      </c>
      <c r="B103">
        <v>49.607130740000002</v>
      </c>
      <c r="C103">
        <v>20.110556379999998</v>
      </c>
      <c r="D103">
        <v>10.1</v>
      </c>
      <c r="E103">
        <v>599</v>
      </c>
      <c r="F103">
        <v>540.54999999999995</v>
      </c>
      <c r="G103">
        <v>58.45</v>
      </c>
    </row>
    <row r="104" spans="1:7" x14ac:dyDescent="0.25">
      <c r="A104">
        <v>102</v>
      </c>
      <c r="B104">
        <v>49.607136109999999</v>
      </c>
      <c r="C104">
        <v>20.111944139999999</v>
      </c>
      <c r="D104">
        <v>10.199999999999999</v>
      </c>
      <c r="E104">
        <v>592</v>
      </c>
      <c r="F104">
        <v>540.20000000000005</v>
      </c>
      <c r="G104">
        <v>51.8</v>
      </c>
    </row>
    <row r="105" spans="1:7" x14ac:dyDescent="0.25">
      <c r="A105">
        <v>103</v>
      </c>
      <c r="B105">
        <v>49.607141460000001</v>
      </c>
      <c r="C105">
        <v>20.113331899999999</v>
      </c>
      <c r="D105">
        <v>10.3</v>
      </c>
      <c r="E105">
        <v>584</v>
      </c>
      <c r="F105">
        <v>539.86</v>
      </c>
      <c r="G105">
        <v>44.14</v>
      </c>
    </row>
    <row r="106" spans="1:7" x14ac:dyDescent="0.25">
      <c r="A106">
        <v>104</v>
      </c>
      <c r="B106">
        <v>49.607146790000002</v>
      </c>
      <c r="C106">
        <v>20.114719669999999</v>
      </c>
      <c r="D106">
        <v>10.4</v>
      </c>
      <c r="E106">
        <v>585</v>
      </c>
      <c r="F106">
        <v>539.52</v>
      </c>
      <c r="G106">
        <v>45.48</v>
      </c>
    </row>
    <row r="107" spans="1:7" x14ac:dyDescent="0.25">
      <c r="A107">
        <v>105</v>
      </c>
      <c r="B107">
        <v>49.607152110000001</v>
      </c>
      <c r="C107">
        <v>20.11610743</v>
      </c>
      <c r="D107">
        <v>10.5</v>
      </c>
      <c r="E107">
        <v>586</v>
      </c>
      <c r="F107">
        <v>539.17999999999995</v>
      </c>
      <c r="G107">
        <v>46.82</v>
      </c>
    </row>
    <row r="108" spans="1:7" x14ac:dyDescent="0.25">
      <c r="A108">
        <v>106</v>
      </c>
      <c r="B108">
        <v>49.60715742</v>
      </c>
      <c r="C108">
        <v>20.1174952</v>
      </c>
      <c r="D108">
        <v>10.6</v>
      </c>
      <c r="E108">
        <v>594</v>
      </c>
      <c r="F108">
        <v>538.84</v>
      </c>
      <c r="G108">
        <v>55.16</v>
      </c>
    </row>
    <row r="109" spans="1:7" x14ac:dyDescent="0.25">
      <c r="A109">
        <v>107</v>
      </c>
      <c r="B109">
        <v>49.607162700000003</v>
      </c>
      <c r="C109">
        <v>20.118882960000001</v>
      </c>
      <c r="D109">
        <v>10.7</v>
      </c>
      <c r="E109">
        <v>595</v>
      </c>
      <c r="F109">
        <v>538.5</v>
      </c>
      <c r="G109">
        <v>56.5</v>
      </c>
    </row>
    <row r="110" spans="1:7" x14ac:dyDescent="0.25">
      <c r="A110">
        <v>108</v>
      </c>
      <c r="B110">
        <v>49.607167969999999</v>
      </c>
      <c r="C110">
        <v>20.120270730000001</v>
      </c>
      <c r="D110">
        <v>10.8</v>
      </c>
      <c r="E110">
        <v>594</v>
      </c>
      <c r="F110">
        <v>538.16</v>
      </c>
      <c r="G110">
        <v>55.84</v>
      </c>
    </row>
    <row r="111" spans="1:7" x14ac:dyDescent="0.25">
      <c r="A111">
        <v>109</v>
      </c>
      <c r="B111">
        <v>49.607173230000001</v>
      </c>
      <c r="C111">
        <v>20.121658490000002</v>
      </c>
      <c r="D111">
        <v>10.9</v>
      </c>
      <c r="E111">
        <v>588</v>
      </c>
      <c r="F111">
        <v>537.82000000000005</v>
      </c>
      <c r="G111">
        <v>50.18</v>
      </c>
    </row>
    <row r="112" spans="1:7" x14ac:dyDescent="0.25">
      <c r="A112">
        <v>110</v>
      </c>
      <c r="B112">
        <v>49.60717846</v>
      </c>
      <c r="C112">
        <v>20.123046259999999</v>
      </c>
      <c r="D112">
        <v>11</v>
      </c>
      <c r="E112">
        <v>592</v>
      </c>
      <c r="F112">
        <v>537.48</v>
      </c>
      <c r="G112">
        <v>54.52</v>
      </c>
    </row>
    <row r="113" spans="1:7" x14ac:dyDescent="0.25">
      <c r="A113">
        <v>111</v>
      </c>
      <c r="B113">
        <v>49.607183679999999</v>
      </c>
      <c r="C113">
        <v>20.12443403</v>
      </c>
      <c r="D113">
        <v>11.1</v>
      </c>
      <c r="E113">
        <v>580</v>
      </c>
      <c r="F113">
        <v>537.13</v>
      </c>
      <c r="G113">
        <v>42.87</v>
      </c>
    </row>
    <row r="114" spans="1:7" x14ac:dyDescent="0.25">
      <c r="A114">
        <v>112</v>
      </c>
      <c r="B114">
        <v>49.607188890000003</v>
      </c>
      <c r="C114">
        <v>20.12582179</v>
      </c>
      <c r="D114">
        <v>11.2</v>
      </c>
      <c r="E114">
        <v>577</v>
      </c>
      <c r="F114">
        <v>536.79</v>
      </c>
      <c r="G114">
        <v>40.21</v>
      </c>
    </row>
    <row r="115" spans="1:7" x14ac:dyDescent="0.25">
      <c r="A115">
        <v>113</v>
      </c>
      <c r="B115">
        <v>49.607194069999998</v>
      </c>
      <c r="C115">
        <v>20.127209560000001</v>
      </c>
      <c r="D115">
        <v>11.3</v>
      </c>
      <c r="E115">
        <v>576</v>
      </c>
      <c r="F115">
        <v>536.45000000000005</v>
      </c>
      <c r="G115">
        <v>39.549999999999997</v>
      </c>
    </row>
    <row r="116" spans="1:7" x14ac:dyDescent="0.25">
      <c r="A116">
        <v>114</v>
      </c>
      <c r="B116">
        <v>49.60719924</v>
      </c>
      <c r="C116">
        <v>20.128597330000002</v>
      </c>
      <c r="D116">
        <v>11.4</v>
      </c>
      <c r="E116">
        <v>576</v>
      </c>
      <c r="F116">
        <v>536.11</v>
      </c>
      <c r="G116">
        <v>39.89</v>
      </c>
    </row>
    <row r="117" spans="1:7" x14ac:dyDescent="0.25">
      <c r="A117">
        <v>115</v>
      </c>
      <c r="B117">
        <v>49.607204400000001</v>
      </c>
      <c r="C117">
        <v>20.129985090000002</v>
      </c>
      <c r="D117">
        <v>11.5</v>
      </c>
      <c r="E117">
        <v>584</v>
      </c>
      <c r="F117">
        <v>535.77</v>
      </c>
      <c r="G117">
        <v>48.23</v>
      </c>
    </row>
    <row r="118" spans="1:7" x14ac:dyDescent="0.25">
      <c r="A118">
        <v>116</v>
      </c>
      <c r="B118">
        <v>49.607209529999999</v>
      </c>
      <c r="C118">
        <v>20.131372859999999</v>
      </c>
      <c r="D118">
        <v>11.6</v>
      </c>
      <c r="E118">
        <v>586</v>
      </c>
      <c r="F118">
        <v>535.42999999999995</v>
      </c>
      <c r="G118">
        <v>50.57</v>
      </c>
    </row>
    <row r="119" spans="1:7" x14ac:dyDescent="0.25">
      <c r="A119">
        <v>117</v>
      </c>
      <c r="B119">
        <v>49.607214650000003</v>
      </c>
      <c r="C119">
        <v>20.13276063</v>
      </c>
      <c r="D119">
        <v>11.7</v>
      </c>
      <c r="E119">
        <v>613</v>
      </c>
      <c r="F119">
        <v>535.09</v>
      </c>
      <c r="G119">
        <v>77.91</v>
      </c>
    </row>
    <row r="120" spans="1:7" x14ac:dyDescent="0.25">
      <c r="A120">
        <v>118</v>
      </c>
      <c r="B120">
        <v>49.60721976</v>
      </c>
      <c r="C120">
        <v>20.134148400000001</v>
      </c>
      <c r="D120">
        <v>11.8</v>
      </c>
      <c r="E120">
        <v>621</v>
      </c>
      <c r="F120">
        <v>534.75</v>
      </c>
      <c r="G120">
        <v>86.25</v>
      </c>
    </row>
    <row r="121" spans="1:7" x14ac:dyDescent="0.25">
      <c r="A121">
        <v>119</v>
      </c>
      <c r="B121">
        <v>49.607224840000001</v>
      </c>
      <c r="C121">
        <v>20.135536170000002</v>
      </c>
      <c r="D121">
        <v>11.9</v>
      </c>
      <c r="E121">
        <v>631</v>
      </c>
      <c r="F121">
        <v>534.41</v>
      </c>
      <c r="G121">
        <v>96.59</v>
      </c>
    </row>
    <row r="122" spans="1:7" x14ac:dyDescent="0.25">
      <c r="A122">
        <v>120</v>
      </c>
      <c r="B122">
        <v>49.607229910000001</v>
      </c>
      <c r="C122">
        <v>20.136923939999999</v>
      </c>
      <c r="D122">
        <v>12</v>
      </c>
      <c r="E122">
        <v>644</v>
      </c>
      <c r="F122">
        <v>534.05999999999995</v>
      </c>
      <c r="G122">
        <v>109.94</v>
      </c>
    </row>
    <row r="123" spans="1:7" x14ac:dyDescent="0.25">
      <c r="A123">
        <v>121</v>
      </c>
      <c r="B123">
        <v>49.60723497</v>
      </c>
      <c r="C123">
        <v>20.13831171</v>
      </c>
      <c r="D123">
        <v>12.1</v>
      </c>
      <c r="E123">
        <v>645</v>
      </c>
      <c r="F123">
        <v>533.72</v>
      </c>
      <c r="G123">
        <v>111.28</v>
      </c>
    </row>
    <row r="124" spans="1:7" x14ac:dyDescent="0.25">
      <c r="A124">
        <v>122</v>
      </c>
      <c r="B124">
        <v>49.607240009999998</v>
      </c>
      <c r="C124">
        <v>20.13969947</v>
      </c>
      <c r="D124">
        <v>12.2</v>
      </c>
      <c r="E124">
        <v>649</v>
      </c>
      <c r="F124">
        <v>533.38</v>
      </c>
      <c r="G124">
        <v>115.62</v>
      </c>
    </row>
    <row r="125" spans="1:7" x14ac:dyDescent="0.25">
      <c r="A125">
        <v>123</v>
      </c>
      <c r="B125">
        <v>49.607245030000001</v>
      </c>
      <c r="C125">
        <v>20.141087240000001</v>
      </c>
      <c r="D125">
        <v>12.3</v>
      </c>
      <c r="E125">
        <v>640</v>
      </c>
      <c r="F125">
        <v>533.04</v>
      </c>
      <c r="G125">
        <v>106.96</v>
      </c>
    </row>
    <row r="126" spans="1:7" x14ac:dyDescent="0.25">
      <c r="A126">
        <v>124</v>
      </c>
      <c r="B126">
        <v>49.607250030000003</v>
      </c>
      <c r="C126">
        <v>20.142475009999998</v>
      </c>
      <c r="D126">
        <v>12.4</v>
      </c>
      <c r="E126">
        <v>633</v>
      </c>
      <c r="F126">
        <v>532.70000000000005</v>
      </c>
      <c r="G126">
        <v>100.3</v>
      </c>
    </row>
    <row r="127" spans="1:7" x14ac:dyDescent="0.25">
      <c r="A127">
        <v>125</v>
      </c>
      <c r="B127">
        <v>49.607255019999997</v>
      </c>
      <c r="C127">
        <v>20.143862779999999</v>
      </c>
      <c r="D127">
        <v>12.5</v>
      </c>
      <c r="E127">
        <v>631</v>
      </c>
      <c r="F127">
        <v>532.36</v>
      </c>
      <c r="G127">
        <v>98.64</v>
      </c>
    </row>
    <row r="128" spans="1:7" x14ac:dyDescent="0.25">
      <c r="A128">
        <v>126</v>
      </c>
      <c r="B128">
        <v>49.607259990000003</v>
      </c>
      <c r="C128">
        <v>20.145250560000001</v>
      </c>
      <c r="D128">
        <v>12.6</v>
      </c>
      <c r="E128">
        <v>627</v>
      </c>
      <c r="F128">
        <v>532.02</v>
      </c>
      <c r="G128">
        <v>94.98</v>
      </c>
    </row>
    <row r="129" spans="1:7" x14ac:dyDescent="0.25">
      <c r="A129">
        <v>127</v>
      </c>
      <c r="B129">
        <v>49.60726494</v>
      </c>
      <c r="C129">
        <v>20.146638329999998</v>
      </c>
      <c r="D129">
        <v>12.7</v>
      </c>
      <c r="E129">
        <v>638</v>
      </c>
      <c r="F129">
        <v>531.67999999999995</v>
      </c>
      <c r="G129">
        <v>106.32</v>
      </c>
    </row>
    <row r="130" spans="1:7" x14ac:dyDescent="0.25">
      <c r="A130">
        <v>128</v>
      </c>
      <c r="B130">
        <v>49.607269879999997</v>
      </c>
      <c r="C130">
        <v>20.148026099999999</v>
      </c>
      <c r="D130">
        <v>12.8</v>
      </c>
      <c r="E130">
        <v>634</v>
      </c>
      <c r="F130">
        <v>531.34</v>
      </c>
      <c r="G130">
        <v>102.66</v>
      </c>
    </row>
    <row r="131" spans="1:7" x14ac:dyDescent="0.25">
      <c r="A131">
        <v>129</v>
      </c>
      <c r="B131">
        <v>49.607274799999999</v>
      </c>
      <c r="C131">
        <v>20.14941387</v>
      </c>
      <c r="D131">
        <v>12.9</v>
      </c>
      <c r="E131">
        <v>613</v>
      </c>
      <c r="F131">
        <v>530.99</v>
      </c>
      <c r="G131">
        <v>82.01</v>
      </c>
    </row>
    <row r="132" spans="1:7" x14ac:dyDescent="0.25">
      <c r="A132">
        <v>130</v>
      </c>
      <c r="B132">
        <v>49.60727971</v>
      </c>
      <c r="C132">
        <v>20.150801640000001</v>
      </c>
      <c r="D132">
        <v>13</v>
      </c>
      <c r="E132">
        <v>596</v>
      </c>
      <c r="F132">
        <v>530.65</v>
      </c>
      <c r="G132">
        <v>65.349999999999994</v>
      </c>
    </row>
    <row r="133" spans="1:7" x14ac:dyDescent="0.25">
      <c r="A133">
        <v>131</v>
      </c>
      <c r="B133">
        <v>49.6072846</v>
      </c>
      <c r="C133">
        <v>20.152189409999998</v>
      </c>
      <c r="D133">
        <v>13.1</v>
      </c>
      <c r="E133">
        <v>587</v>
      </c>
      <c r="F133">
        <v>530.30999999999995</v>
      </c>
      <c r="G133">
        <v>56.69</v>
      </c>
    </row>
    <row r="134" spans="1:7" x14ac:dyDescent="0.25">
      <c r="A134">
        <v>132</v>
      </c>
      <c r="B134">
        <v>49.607289469999998</v>
      </c>
      <c r="C134">
        <v>20.153577179999999</v>
      </c>
      <c r="D134">
        <v>13.2</v>
      </c>
      <c r="E134">
        <v>583</v>
      </c>
      <c r="F134">
        <v>529.97</v>
      </c>
      <c r="G134">
        <v>53.03</v>
      </c>
    </row>
    <row r="135" spans="1:7" x14ac:dyDescent="0.25">
      <c r="A135">
        <v>133</v>
      </c>
      <c r="B135">
        <v>49.607294320000001</v>
      </c>
      <c r="C135">
        <v>20.154964960000001</v>
      </c>
      <c r="D135">
        <v>13.3</v>
      </c>
      <c r="E135">
        <v>574</v>
      </c>
      <c r="F135">
        <v>529.63</v>
      </c>
      <c r="G135">
        <v>44.37</v>
      </c>
    </row>
    <row r="136" spans="1:7" x14ac:dyDescent="0.25">
      <c r="A136">
        <v>134</v>
      </c>
      <c r="B136">
        <v>49.607299159999997</v>
      </c>
      <c r="C136">
        <v>20.156352729999998</v>
      </c>
      <c r="D136">
        <v>13.4</v>
      </c>
      <c r="E136">
        <v>565</v>
      </c>
      <c r="F136">
        <v>529.29</v>
      </c>
      <c r="G136">
        <v>35.71</v>
      </c>
    </row>
    <row r="137" spans="1:7" x14ac:dyDescent="0.25">
      <c r="A137">
        <v>135</v>
      </c>
      <c r="B137">
        <v>49.607303979999998</v>
      </c>
      <c r="C137">
        <v>20.157740499999999</v>
      </c>
      <c r="D137">
        <v>13.5</v>
      </c>
      <c r="E137">
        <v>570</v>
      </c>
      <c r="F137">
        <v>528.95000000000005</v>
      </c>
      <c r="G137">
        <v>41.05</v>
      </c>
    </row>
    <row r="138" spans="1:7" x14ac:dyDescent="0.25">
      <c r="A138">
        <v>136</v>
      </c>
      <c r="B138">
        <v>49.607308789999998</v>
      </c>
      <c r="C138">
        <v>20.159128280000001</v>
      </c>
      <c r="D138">
        <v>13.6</v>
      </c>
      <c r="E138">
        <v>582</v>
      </c>
      <c r="F138">
        <v>528.61</v>
      </c>
      <c r="G138">
        <v>53.39</v>
      </c>
    </row>
    <row r="139" spans="1:7" x14ac:dyDescent="0.25">
      <c r="A139">
        <v>137</v>
      </c>
      <c r="B139">
        <v>49.607313580000003</v>
      </c>
      <c r="C139">
        <v>20.160516049999998</v>
      </c>
      <c r="D139">
        <v>13.7</v>
      </c>
      <c r="E139">
        <v>605</v>
      </c>
      <c r="F139">
        <v>528.27</v>
      </c>
      <c r="G139">
        <v>76.73</v>
      </c>
    </row>
    <row r="140" spans="1:7" x14ac:dyDescent="0.25">
      <c r="A140">
        <v>138</v>
      </c>
      <c r="B140">
        <v>49.60731835</v>
      </c>
      <c r="C140">
        <v>20.161903819999999</v>
      </c>
      <c r="D140">
        <v>13.8</v>
      </c>
      <c r="E140">
        <v>619</v>
      </c>
      <c r="F140">
        <v>527.91999999999996</v>
      </c>
      <c r="G140">
        <v>91.08</v>
      </c>
    </row>
    <row r="141" spans="1:7" x14ac:dyDescent="0.25">
      <c r="A141">
        <v>139</v>
      </c>
      <c r="B141">
        <v>49.607323100000002</v>
      </c>
      <c r="C141">
        <v>20.163291600000001</v>
      </c>
      <c r="D141">
        <v>13.9</v>
      </c>
      <c r="E141">
        <v>621</v>
      </c>
      <c r="F141">
        <v>527.58000000000004</v>
      </c>
      <c r="G141">
        <v>93.42</v>
      </c>
    </row>
    <row r="142" spans="1:7" x14ac:dyDescent="0.25">
      <c r="A142">
        <v>140</v>
      </c>
      <c r="B142">
        <v>49.607327840000004</v>
      </c>
      <c r="C142">
        <v>20.164679370000002</v>
      </c>
      <c r="D142">
        <v>14</v>
      </c>
      <c r="E142">
        <v>613</v>
      </c>
      <c r="F142">
        <v>527.24</v>
      </c>
      <c r="G142">
        <v>85.76</v>
      </c>
    </row>
    <row r="143" spans="1:7" x14ac:dyDescent="0.25">
      <c r="A143">
        <v>141</v>
      </c>
      <c r="B143">
        <v>49.607332560000003</v>
      </c>
      <c r="C143">
        <v>20.16606715</v>
      </c>
      <c r="D143">
        <v>14.1</v>
      </c>
      <c r="E143">
        <v>604</v>
      </c>
      <c r="F143">
        <v>526.9</v>
      </c>
      <c r="G143">
        <v>77.099999999999994</v>
      </c>
    </row>
    <row r="144" spans="1:7" x14ac:dyDescent="0.25">
      <c r="A144">
        <v>142</v>
      </c>
      <c r="B144">
        <v>49.607337270000002</v>
      </c>
      <c r="C144">
        <v>20.167454920000001</v>
      </c>
      <c r="D144">
        <v>14.2</v>
      </c>
      <c r="E144">
        <v>584</v>
      </c>
      <c r="F144">
        <v>526.55999999999995</v>
      </c>
      <c r="G144">
        <v>57.44</v>
      </c>
    </row>
    <row r="145" spans="1:7" x14ac:dyDescent="0.25">
      <c r="A145">
        <v>143</v>
      </c>
      <c r="B145">
        <v>49.607341959999999</v>
      </c>
      <c r="C145">
        <v>20.168842699999999</v>
      </c>
      <c r="D145">
        <v>14.3</v>
      </c>
      <c r="E145">
        <v>577</v>
      </c>
      <c r="F145">
        <v>526.22</v>
      </c>
      <c r="G145">
        <v>50.78</v>
      </c>
    </row>
    <row r="146" spans="1:7" x14ac:dyDescent="0.25">
      <c r="A146">
        <v>144</v>
      </c>
      <c r="B146">
        <v>49.607346630000002</v>
      </c>
      <c r="C146">
        <v>20.17023047</v>
      </c>
      <c r="D146">
        <v>14.4</v>
      </c>
      <c r="E146">
        <v>590</v>
      </c>
      <c r="F146">
        <v>525.88</v>
      </c>
      <c r="G146">
        <v>64.12</v>
      </c>
    </row>
    <row r="147" spans="1:7" x14ac:dyDescent="0.25">
      <c r="A147">
        <v>145</v>
      </c>
      <c r="B147">
        <v>49.607351289999997</v>
      </c>
      <c r="C147">
        <v>20.171618250000002</v>
      </c>
      <c r="D147">
        <v>14.5</v>
      </c>
      <c r="E147">
        <v>621</v>
      </c>
      <c r="F147">
        <v>525.54</v>
      </c>
      <c r="G147">
        <v>95.46</v>
      </c>
    </row>
    <row r="148" spans="1:7" x14ac:dyDescent="0.25">
      <c r="A148">
        <v>146</v>
      </c>
      <c r="B148">
        <v>49.607355929999997</v>
      </c>
      <c r="C148">
        <v>20.17300603</v>
      </c>
      <c r="D148">
        <v>14.6</v>
      </c>
      <c r="E148">
        <v>624</v>
      </c>
      <c r="F148">
        <v>525.19000000000005</v>
      </c>
      <c r="G148">
        <v>98.81</v>
      </c>
    </row>
    <row r="149" spans="1:7" x14ac:dyDescent="0.25">
      <c r="A149">
        <v>147</v>
      </c>
      <c r="B149">
        <v>49.607360550000003</v>
      </c>
      <c r="C149">
        <v>20.174393800000001</v>
      </c>
      <c r="D149">
        <v>14.7</v>
      </c>
      <c r="E149">
        <v>632</v>
      </c>
      <c r="F149">
        <v>524.85</v>
      </c>
      <c r="G149">
        <v>107.15</v>
      </c>
    </row>
    <row r="150" spans="1:7" x14ac:dyDescent="0.25">
      <c r="A150">
        <v>148</v>
      </c>
      <c r="B150">
        <v>49.60736515</v>
      </c>
      <c r="C150">
        <v>20.175781579999999</v>
      </c>
      <c r="D150">
        <v>14.8</v>
      </c>
      <c r="E150">
        <v>634</v>
      </c>
      <c r="F150">
        <v>524.51</v>
      </c>
      <c r="G150">
        <v>109.49</v>
      </c>
    </row>
    <row r="151" spans="1:7" x14ac:dyDescent="0.25">
      <c r="A151">
        <v>149</v>
      </c>
      <c r="B151">
        <v>49.607369740000003</v>
      </c>
      <c r="C151">
        <v>20.177169360000001</v>
      </c>
      <c r="D151">
        <v>14.9</v>
      </c>
      <c r="E151">
        <v>632</v>
      </c>
      <c r="F151">
        <v>524.16999999999996</v>
      </c>
      <c r="G151">
        <v>107.83</v>
      </c>
    </row>
    <row r="152" spans="1:7" x14ac:dyDescent="0.25">
      <c r="A152">
        <v>150</v>
      </c>
      <c r="B152">
        <v>49.607374319999998</v>
      </c>
      <c r="C152">
        <v>20.178557130000002</v>
      </c>
      <c r="D152">
        <v>15</v>
      </c>
      <c r="E152">
        <v>625</v>
      </c>
      <c r="F152">
        <v>523.83000000000004</v>
      </c>
      <c r="G152">
        <v>101.17</v>
      </c>
    </row>
    <row r="153" spans="1:7" x14ac:dyDescent="0.25">
      <c r="A153">
        <v>151</v>
      </c>
      <c r="B153">
        <v>49.607378869999998</v>
      </c>
      <c r="C153">
        <v>20.17994491</v>
      </c>
      <c r="D153">
        <v>15.1</v>
      </c>
      <c r="E153">
        <v>622</v>
      </c>
      <c r="F153">
        <v>523.49</v>
      </c>
      <c r="G153">
        <v>98.51</v>
      </c>
    </row>
    <row r="154" spans="1:7" x14ac:dyDescent="0.25">
      <c r="A154">
        <v>152</v>
      </c>
      <c r="B154">
        <v>49.607383409999997</v>
      </c>
      <c r="C154">
        <v>20.181332690000001</v>
      </c>
      <c r="D154">
        <v>15.2</v>
      </c>
      <c r="E154">
        <v>613</v>
      </c>
      <c r="F154">
        <v>523.15</v>
      </c>
      <c r="G154">
        <v>89.85</v>
      </c>
    </row>
    <row r="155" spans="1:7" x14ac:dyDescent="0.25">
      <c r="A155">
        <v>153</v>
      </c>
      <c r="B155">
        <v>49.607387940000002</v>
      </c>
      <c r="C155">
        <v>20.18272047</v>
      </c>
      <c r="D155">
        <v>15.3</v>
      </c>
      <c r="E155">
        <v>599</v>
      </c>
      <c r="F155">
        <v>522.80999999999995</v>
      </c>
      <c r="G155">
        <v>76.19</v>
      </c>
    </row>
    <row r="156" spans="1:7" x14ac:dyDescent="0.25">
      <c r="A156">
        <v>154</v>
      </c>
      <c r="B156">
        <v>49.607392439999998</v>
      </c>
      <c r="C156">
        <v>20.18410824</v>
      </c>
      <c r="D156">
        <v>15.4</v>
      </c>
      <c r="E156">
        <v>595</v>
      </c>
      <c r="F156">
        <v>522.47</v>
      </c>
      <c r="G156">
        <v>72.53</v>
      </c>
    </row>
    <row r="157" spans="1:7" x14ac:dyDescent="0.25">
      <c r="A157">
        <v>155</v>
      </c>
      <c r="B157">
        <v>49.60739693</v>
      </c>
      <c r="C157">
        <v>20.185496019999999</v>
      </c>
      <c r="D157">
        <v>15.5</v>
      </c>
      <c r="E157">
        <v>592</v>
      </c>
      <c r="F157">
        <v>522.12</v>
      </c>
      <c r="G157">
        <v>69.88</v>
      </c>
    </row>
    <row r="158" spans="1:7" x14ac:dyDescent="0.25">
      <c r="A158">
        <v>156</v>
      </c>
      <c r="B158">
        <v>49.607401400000001</v>
      </c>
      <c r="C158">
        <v>20.1868838</v>
      </c>
      <c r="D158">
        <v>15.6</v>
      </c>
      <c r="E158">
        <v>594</v>
      </c>
      <c r="F158">
        <v>521.78</v>
      </c>
      <c r="G158">
        <v>72.22</v>
      </c>
    </row>
    <row r="159" spans="1:7" x14ac:dyDescent="0.25">
      <c r="A159">
        <v>157</v>
      </c>
      <c r="B159">
        <v>49.60740586</v>
      </c>
      <c r="C159">
        <v>20.188271579999999</v>
      </c>
      <c r="D159">
        <v>15.7</v>
      </c>
      <c r="E159">
        <v>598</v>
      </c>
      <c r="F159">
        <v>521.44000000000005</v>
      </c>
      <c r="G159">
        <v>76.56</v>
      </c>
    </row>
    <row r="160" spans="1:7" x14ac:dyDescent="0.25">
      <c r="A160">
        <v>158</v>
      </c>
      <c r="B160">
        <v>49.607410299999998</v>
      </c>
      <c r="C160">
        <v>20.18965936</v>
      </c>
      <c r="D160">
        <v>15.8</v>
      </c>
      <c r="E160">
        <v>603</v>
      </c>
      <c r="F160">
        <v>521.1</v>
      </c>
      <c r="G160">
        <v>81.900000000000006</v>
      </c>
    </row>
    <row r="161" spans="1:7" x14ac:dyDescent="0.25">
      <c r="A161">
        <v>159</v>
      </c>
      <c r="B161">
        <v>49.607414730000002</v>
      </c>
      <c r="C161">
        <v>20.191047139999998</v>
      </c>
      <c r="D161">
        <v>15.9</v>
      </c>
      <c r="E161">
        <v>608</v>
      </c>
      <c r="F161">
        <v>520.76</v>
      </c>
      <c r="G161">
        <v>87.24</v>
      </c>
    </row>
    <row r="162" spans="1:7" x14ac:dyDescent="0.25">
      <c r="A162">
        <v>160</v>
      </c>
      <c r="B162">
        <v>49.607419129999997</v>
      </c>
      <c r="C162">
        <v>20.19243492</v>
      </c>
      <c r="D162">
        <v>16</v>
      </c>
      <c r="E162">
        <v>599</v>
      </c>
      <c r="F162">
        <v>520.41999999999996</v>
      </c>
      <c r="G162">
        <v>78.58</v>
      </c>
    </row>
    <row r="163" spans="1:7" x14ac:dyDescent="0.25">
      <c r="A163">
        <v>161</v>
      </c>
      <c r="B163">
        <v>49.607423519999998</v>
      </c>
      <c r="C163">
        <v>20.193822699999998</v>
      </c>
      <c r="D163">
        <v>16.100000000000001</v>
      </c>
      <c r="E163">
        <v>598</v>
      </c>
      <c r="F163">
        <v>520.08000000000004</v>
      </c>
      <c r="G163">
        <v>77.92</v>
      </c>
    </row>
    <row r="164" spans="1:7" x14ac:dyDescent="0.25">
      <c r="A164">
        <v>162</v>
      </c>
      <c r="B164">
        <v>49.607427899999998</v>
      </c>
      <c r="C164">
        <v>20.19521048</v>
      </c>
      <c r="D164">
        <v>16.2</v>
      </c>
      <c r="E164">
        <v>586</v>
      </c>
      <c r="F164">
        <v>519.74</v>
      </c>
      <c r="G164">
        <v>66.260000000000005</v>
      </c>
    </row>
    <row r="165" spans="1:7" x14ac:dyDescent="0.25">
      <c r="A165">
        <v>163</v>
      </c>
      <c r="B165">
        <v>49.607432250000002</v>
      </c>
      <c r="C165">
        <v>20.196598259999998</v>
      </c>
      <c r="D165">
        <v>16.3</v>
      </c>
      <c r="E165">
        <v>586</v>
      </c>
      <c r="F165">
        <v>519.4</v>
      </c>
      <c r="G165">
        <v>66.599999999999994</v>
      </c>
    </row>
    <row r="166" spans="1:7" x14ac:dyDescent="0.25">
      <c r="A166">
        <v>164</v>
      </c>
      <c r="B166">
        <v>49.607436589999999</v>
      </c>
      <c r="C166">
        <v>20.19798604</v>
      </c>
      <c r="D166">
        <v>16.399999999999999</v>
      </c>
      <c r="E166">
        <v>580</v>
      </c>
      <c r="F166">
        <v>519.04999999999995</v>
      </c>
      <c r="G166">
        <v>60.95</v>
      </c>
    </row>
    <row r="167" spans="1:7" x14ac:dyDescent="0.25">
      <c r="A167">
        <v>165</v>
      </c>
      <c r="B167">
        <v>49.607440920000002</v>
      </c>
      <c r="C167">
        <v>20.199373820000002</v>
      </c>
      <c r="D167">
        <v>16.5</v>
      </c>
      <c r="E167">
        <v>585</v>
      </c>
      <c r="F167">
        <v>518.71</v>
      </c>
      <c r="G167">
        <v>66.290000000000006</v>
      </c>
    </row>
    <row r="168" spans="1:7" x14ac:dyDescent="0.25">
      <c r="A168">
        <v>166</v>
      </c>
      <c r="B168">
        <v>49.607445230000003</v>
      </c>
      <c r="C168">
        <v>20.2007616</v>
      </c>
      <c r="D168">
        <v>16.600000000000001</v>
      </c>
      <c r="E168">
        <v>588</v>
      </c>
      <c r="F168">
        <v>518.37</v>
      </c>
      <c r="G168">
        <v>69.63</v>
      </c>
    </row>
    <row r="169" spans="1:7" x14ac:dyDescent="0.25">
      <c r="A169">
        <v>167</v>
      </c>
      <c r="B169">
        <v>49.607449520000003</v>
      </c>
      <c r="C169">
        <v>20.202149380000002</v>
      </c>
      <c r="D169">
        <v>16.7</v>
      </c>
      <c r="E169">
        <v>599</v>
      </c>
      <c r="F169">
        <v>518.03</v>
      </c>
      <c r="G169">
        <v>80.97</v>
      </c>
    </row>
    <row r="170" spans="1:7" x14ac:dyDescent="0.25">
      <c r="A170">
        <v>168</v>
      </c>
      <c r="B170">
        <v>49.607453790000001</v>
      </c>
      <c r="C170">
        <v>20.20353716</v>
      </c>
      <c r="D170">
        <v>16.8</v>
      </c>
      <c r="E170">
        <v>597</v>
      </c>
      <c r="F170">
        <v>517.69000000000005</v>
      </c>
      <c r="G170">
        <v>79.31</v>
      </c>
    </row>
    <row r="171" spans="1:7" x14ac:dyDescent="0.25">
      <c r="A171">
        <v>169</v>
      </c>
      <c r="B171">
        <v>49.607458049999998</v>
      </c>
      <c r="C171">
        <v>20.204924949999999</v>
      </c>
      <c r="D171">
        <v>16.899999999999999</v>
      </c>
      <c r="E171">
        <v>607</v>
      </c>
      <c r="F171">
        <v>517.35</v>
      </c>
      <c r="G171">
        <v>89.65</v>
      </c>
    </row>
    <row r="172" spans="1:7" x14ac:dyDescent="0.25">
      <c r="A172">
        <v>170</v>
      </c>
      <c r="B172">
        <v>49.607462290000001</v>
      </c>
      <c r="C172">
        <v>20.20631273</v>
      </c>
      <c r="D172">
        <v>17</v>
      </c>
      <c r="E172">
        <v>605</v>
      </c>
      <c r="F172">
        <v>517.01</v>
      </c>
      <c r="G172">
        <v>87.99</v>
      </c>
    </row>
    <row r="173" spans="1:7" x14ac:dyDescent="0.25">
      <c r="A173">
        <v>171</v>
      </c>
      <c r="B173">
        <v>49.607466510000002</v>
      </c>
      <c r="C173">
        <v>20.207700509999999</v>
      </c>
      <c r="D173">
        <v>17.100000000000001</v>
      </c>
      <c r="E173">
        <v>607</v>
      </c>
      <c r="F173">
        <v>516.66999999999996</v>
      </c>
      <c r="G173">
        <v>90.33</v>
      </c>
    </row>
    <row r="174" spans="1:7" x14ac:dyDescent="0.25">
      <c r="A174">
        <v>172</v>
      </c>
      <c r="B174">
        <v>49.607470720000002</v>
      </c>
      <c r="C174">
        <v>20.20908829</v>
      </c>
      <c r="D174">
        <v>17.2</v>
      </c>
      <c r="E174">
        <v>615</v>
      </c>
      <c r="F174">
        <v>516.33000000000004</v>
      </c>
      <c r="G174">
        <v>98.67</v>
      </c>
    </row>
    <row r="175" spans="1:7" x14ac:dyDescent="0.25">
      <c r="A175">
        <v>173</v>
      </c>
      <c r="B175">
        <v>49.607474910000001</v>
      </c>
      <c r="C175">
        <v>20.210476079999999</v>
      </c>
      <c r="D175">
        <v>17.3</v>
      </c>
      <c r="E175">
        <v>623</v>
      </c>
      <c r="F175">
        <v>515.98</v>
      </c>
      <c r="G175">
        <v>107.02</v>
      </c>
    </row>
    <row r="176" spans="1:7" x14ac:dyDescent="0.25">
      <c r="A176">
        <v>174</v>
      </c>
      <c r="B176">
        <v>49.607479089999998</v>
      </c>
      <c r="C176">
        <v>20.211863860000001</v>
      </c>
      <c r="D176">
        <v>17.399999999999999</v>
      </c>
      <c r="E176">
        <v>632</v>
      </c>
      <c r="F176">
        <v>515.64</v>
      </c>
      <c r="G176">
        <v>116.36</v>
      </c>
    </row>
    <row r="177" spans="1:7" x14ac:dyDescent="0.25">
      <c r="A177">
        <v>175</v>
      </c>
      <c r="B177">
        <v>49.607483250000001</v>
      </c>
      <c r="C177">
        <v>20.213251639999999</v>
      </c>
      <c r="D177">
        <v>17.5</v>
      </c>
      <c r="E177">
        <v>644</v>
      </c>
      <c r="F177">
        <v>515.29999999999995</v>
      </c>
      <c r="G177">
        <v>128.69999999999999</v>
      </c>
    </row>
    <row r="178" spans="1:7" x14ac:dyDescent="0.25">
      <c r="A178">
        <v>176</v>
      </c>
      <c r="B178">
        <v>49.607487390000003</v>
      </c>
      <c r="C178">
        <v>20.214639429999998</v>
      </c>
      <c r="D178">
        <v>17.600000000000001</v>
      </c>
      <c r="E178">
        <v>670</v>
      </c>
      <c r="F178">
        <v>514.96</v>
      </c>
      <c r="G178">
        <v>155.04</v>
      </c>
    </row>
    <row r="179" spans="1:7" x14ac:dyDescent="0.25">
      <c r="A179">
        <v>177</v>
      </c>
      <c r="B179">
        <v>49.607491510000003</v>
      </c>
      <c r="C179">
        <v>20.21602721</v>
      </c>
      <c r="D179">
        <v>17.7</v>
      </c>
      <c r="E179">
        <v>680</v>
      </c>
      <c r="F179">
        <v>514.62</v>
      </c>
      <c r="G179">
        <v>165.38</v>
      </c>
    </row>
    <row r="180" spans="1:7" x14ac:dyDescent="0.25">
      <c r="A180">
        <v>178</v>
      </c>
      <c r="B180">
        <v>49.607495620000002</v>
      </c>
      <c r="C180">
        <v>20.217414990000002</v>
      </c>
      <c r="D180">
        <v>17.8</v>
      </c>
      <c r="E180">
        <v>702</v>
      </c>
      <c r="F180">
        <v>514.28</v>
      </c>
      <c r="G180">
        <v>187.72</v>
      </c>
    </row>
    <row r="181" spans="1:7" x14ac:dyDescent="0.25">
      <c r="A181">
        <v>179</v>
      </c>
      <c r="B181">
        <v>49.607499709999999</v>
      </c>
      <c r="C181">
        <v>20.218802780000001</v>
      </c>
      <c r="D181">
        <v>17.899999999999999</v>
      </c>
      <c r="E181">
        <v>710</v>
      </c>
      <c r="F181">
        <v>513.94000000000005</v>
      </c>
      <c r="G181">
        <v>196.06</v>
      </c>
    </row>
    <row r="182" spans="1:7" x14ac:dyDescent="0.25">
      <c r="A182">
        <v>180</v>
      </c>
      <c r="B182">
        <v>49.607503790000003</v>
      </c>
      <c r="C182">
        <v>20.220190559999999</v>
      </c>
      <c r="D182">
        <v>18</v>
      </c>
      <c r="E182">
        <v>734</v>
      </c>
      <c r="F182">
        <v>513.6</v>
      </c>
      <c r="G182">
        <v>220.4</v>
      </c>
    </row>
    <row r="183" spans="1:7" x14ac:dyDescent="0.25">
      <c r="A183">
        <v>181</v>
      </c>
      <c r="B183">
        <v>49.607507849999998</v>
      </c>
      <c r="C183">
        <v>20.221578350000001</v>
      </c>
      <c r="D183">
        <v>18.100000000000001</v>
      </c>
      <c r="E183">
        <v>755</v>
      </c>
      <c r="F183">
        <v>513.26</v>
      </c>
      <c r="G183">
        <v>241.74</v>
      </c>
    </row>
    <row r="184" spans="1:7" x14ac:dyDescent="0.25">
      <c r="A184">
        <v>182</v>
      </c>
      <c r="B184">
        <v>49.607511889999998</v>
      </c>
      <c r="C184">
        <v>20.22296613</v>
      </c>
      <c r="D184">
        <v>18.2</v>
      </c>
      <c r="E184">
        <v>789</v>
      </c>
      <c r="F184">
        <v>512.91</v>
      </c>
      <c r="G184">
        <v>276.08999999999997</v>
      </c>
    </row>
    <row r="185" spans="1:7" x14ac:dyDescent="0.25">
      <c r="A185">
        <v>183</v>
      </c>
      <c r="B185">
        <v>49.607515909999996</v>
      </c>
      <c r="C185">
        <v>20.224353919999999</v>
      </c>
      <c r="D185">
        <v>18.3</v>
      </c>
      <c r="E185">
        <v>830</v>
      </c>
      <c r="F185">
        <v>512.57000000000005</v>
      </c>
      <c r="G185">
        <v>317.43</v>
      </c>
    </row>
    <row r="186" spans="1:7" x14ac:dyDescent="0.25">
      <c r="A186">
        <v>184</v>
      </c>
      <c r="B186">
        <v>49.607519920000001</v>
      </c>
      <c r="C186">
        <v>20.2257417</v>
      </c>
      <c r="D186">
        <v>18.399999999999999</v>
      </c>
      <c r="E186">
        <v>853</v>
      </c>
      <c r="F186">
        <v>512.23</v>
      </c>
      <c r="G186">
        <v>340.77</v>
      </c>
    </row>
    <row r="187" spans="1:7" x14ac:dyDescent="0.25">
      <c r="A187" s="2">
        <v>185</v>
      </c>
      <c r="B187" s="2">
        <v>49.607523909999998</v>
      </c>
      <c r="C187" s="2">
        <v>20.227129489999999</v>
      </c>
      <c r="D187" s="2">
        <v>18.5</v>
      </c>
      <c r="E187" s="2">
        <v>850</v>
      </c>
      <c r="F187" s="2">
        <v>511.89</v>
      </c>
      <c r="G187" s="2">
        <v>338.11</v>
      </c>
    </row>
    <row r="188" spans="1:7" x14ac:dyDescent="0.25">
      <c r="A188">
        <v>186</v>
      </c>
      <c r="B188">
        <v>49.60752789</v>
      </c>
      <c r="C188">
        <v>20.228517270000001</v>
      </c>
      <c r="D188">
        <v>18.600000000000001</v>
      </c>
      <c r="E188">
        <v>812</v>
      </c>
      <c r="F188">
        <v>511.55</v>
      </c>
      <c r="G188">
        <v>300.45</v>
      </c>
    </row>
    <row r="189" spans="1:7" x14ac:dyDescent="0.25">
      <c r="A189">
        <v>187</v>
      </c>
      <c r="B189">
        <v>49.607531850000001</v>
      </c>
      <c r="C189">
        <v>20.22990506</v>
      </c>
      <c r="D189">
        <v>18.7</v>
      </c>
      <c r="E189">
        <v>783</v>
      </c>
      <c r="F189">
        <v>511.21</v>
      </c>
      <c r="G189">
        <v>271.79000000000002</v>
      </c>
    </row>
    <row r="190" spans="1:7" x14ac:dyDescent="0.25">
      <c r="A190">
        <v>188</v>
      </c>
      <c r="B190">
        <v>49.60753579</v>
      </c>
      <c r="C190">
        <v>20.231292849999999</v>
      </c>
      <c r="D190">
        <v>18.8</v>
      </c>
      <c r="E190">
        <v>760</v>
      </c>
      <c r="F190">
        <v>510.87</v>
      </c>
      <c r="G190">
        <v>249.13</v>
      </c>
    </row>
    <row r="191" spans="1:7" x14ac:dyDescent="0.25">
      <c r="A191">
        <v>189</v>
      </c>
      <c r="B191">
        <v>49.607539719999998</v>
      </c>
      <c r="C191">
        <v>20.232680630000001</v>
      </c>
      <c r="D191">
        <v>18.899999999999999</v>
      </c>
      <c r="E191">
        <v>734</v>
      </c>
      <c r="F191">
        <v>510.53</v>
      </c>
      <c r="G191">
        <v>223.47</v>
      </c>
    </row>
    <row r="192" spans="1:7" x14ac:dyDescent="0.25">
      <c r="A192">
        <v>190</v>
      </c>
      <c r="B192">
        <v>49.607543630000002</v>
      </c>
      <c r="C192">
        <v>20.23406842</v>
      </c>
      <c r="D192">
        <v>19</v>
      </c>
      <c r="E192">
        <v>720</v>
      </c>
      <c r="F192">
        <v>510.19</v>
      </c>
      <c r="G192">
        <v>209.81</v>
      </c>
    </row>
    <row r="193" spans="1:7" x14ac:dyDescent="0.25">
      <c r="A193">
        <v>191</v>
      </c>
      <c r="B193">
        <v>49.607547519999997</v>
      </c>
      <c r="C193">
        <v>20.235456209999999</v>
      </c>
      <c r="D193">
        <v>19.100000000000001</v>
      </c>
      <c r="E193">
        <v>702</v>
      </c>
      <c r="F193">
        <v>509.84</v>
      </c>
      <c r="G193">
        <v>192.16</v>
      </c>
    </row>
    <row r="194" spans="1:7" x14ac:dyDescent="0.25">
      <c r="A194">
        <v>192</v>
      </c>
      <c r="B194">
        <v>49.607551399999998</v>
      </c>
      <c r="C194">
        <v>20.236843990000001</v>
      </c>
      <c r="D194">
        <v>19.2</v>
      </c>
      <c r="E194">
        <v>665</v>
      </c>
      <c r="F194">
        <v>509.5</v>
      </c>
      <c r="G194">
        <v>155.5</v>
      </c>
    </row>
    <row r="195" spans="1:7" x14ac:dyDescent="0.25">
      <c r="A195">
        <v>193</v>
      </c>
      <c r="B195">
        <v>49.607555249999997</v>
      </c>
      <c r="C195">
        <v>20.23823178</v>
      </c>
      <c r="D195">
        <v>19.3</v>
      </c>
      <c r="E195">
        <v>650</v>
      </c>
      <c r="F195">
        <v>509.16</v>
      </c>
      <c r="G195">
        <v>140.84</v>
      </c>
    </row>
    <row r="196" spans="1:7" x14ac:dyDescent="0.25">
      <c r="A196">
        <v>194</v>
      </c>
      <c r="B196">
        <v>49.607559100000003</v>
      </c>
      <c r="C196">
        <v>20.239619569999999</v>
      </c>
      <c r="D196">
        <v>19.399999999999999</v>
      </c>
      <c r="E196">
        <v>656</v>
      </c>
      <c r="F196">
        <v>508.82</v>
      </c>
      <c r="G196">
        <v>147.18</v>
      </c>
    </row>
    <row r="197" spans="1:7" x14ac:dyDescent="0.25">
      <c r="A197">
        <v>195</v>
      </c>
      <c r="B197">
        <v>49.607562919999999</v>
      </c>
      <c r="C197">
        <v>20.241007360000001</v>
      </c>
      <c r="D197">
        <v>19.5</v>
      </c>
      <c r="E197">
        <v>685</v>
      </c>
      <c r="F197">
        <v>508.48</v>
      </c>
      <c r="G197">
        <v>176.52</v>
      </c>
    </row>
    <row r="198" spans="1:7" x14ac:dyDescent="0.25">
      <c r="A198">
        <v>196</v>
      </c>
      <c r="B198">
        <v>49.607566730000002</v>
      </c>
      <c r="C198">
        <v>20.24239515</v>
      </c>
      <c r="D198">
        <v>19.600000000000001</v>
      </c>
      <c r="E198">
        <v>700</v>
      </c>
      <c r="F198">
        <v>508.14</v>
      </c>
      <c r="G198">
        <v>191.86</v>
      </c>
    </row>
    <row r="199" spans="1:7" x14ac:dyDescent="0.25">
      <c r="A199">
        <v>197</v>
      </c>
      <c r="B199">
        <v>49.607570529999997</v>
      </c>
      <c r="C199">
        <v>20.243782929999998</v>
      </c>
      <c r="D199">
        <v>19.7</v>
      </c>
      <c r="E199">
        <v>726</v>
      </c>
      <c r="F199">
        <v>507.8</v>
      </c>
      <c r="G199">
        <v>218.2</v>
      </c>
    </row>
    <row r="200" spans="1:7" x14ac:dyDescent="0.25">
      <c r="A200">
        <v>198</v>
      </c>
      <c r="B200">
        <v>49.607574300000003</v>
      </c>
      <c r="C200">
        <v>20.245170720000001</v>
      </c>
      <c r="D200">
        <v>19.8</v>
      </c>
      <c r="E200">
        <v>738</v>
      </c>
      <c r="F200">
        <v>507.46</v>
      </c>
      <c r="G200">
        <v>230.54</v>
      </c>
    </row>
    <row r="201" spans="1:7" x14ac:dyDescent="0.25">
      <c r="A201">
        <v>199</v>
      </c>
      <c r="B201">
        <v>49.607578060000002</v>
      </c>
      <c r="C201">
        <v>20.24655851</v>
      </c>
      <c r="D201">
        <v>19.899999999999999</v>
      </c>
      <c r="E201">
        <v>753</v>
      </c>
      <c r="F201">
        <v>507.12</v>
      </c>
      <c r="G201">
        <v>245.88</v>
      </c>
    </row>
    <row r="202" spans="1:7" x14ac:dyDescent="0.25">
      <c r="A202">
        <v>200</v>
      </c>
      <c r="B202">
        <v>49.607581809999999</v>
      </c>
      <c r="C202">
        <v>20.247946299999999</v>
      </c>
      <c r="D202">
        <v>20</v>
      </c>
      <c r="E202">
        <v>775</v>
      </c>
      <c r="F202">
        <v>506.77</v>
      </c>
      <c r="G202">
        <v>268.23</v>
      </c>
    </row>
    <row r="203" spans="1:7" x14ac:dyDescent="0.25">
      <c r="A203">
        <v>201</v>
      </c>
      <c r="B203">
        <v>49.607585530000001</v>
      </c>
      <c r="C203">
        <v>20.249334090000001</v>
      </c>
      <c r="D203">
        <v>20.100000000000001</v>
      </c>
      <c r="E203">
        <v>802</v>
      </c>
      <c r="F203">
        <v>506.43</v>
      </c>
      <c r="G203">
        <v>295.57</v>
      </c>
    </row>
    <row r="204" spans="1:7" x14ac:dyDescent="0.25">
      <c r="A204">
        <v>202</v>
      </c>
      <c r="B204">
        <v>49.607589240000003</v>
      </c>
      <c r="C204">
        <v>20.25072188</v>
      </c>
      <c r="D204">
        <v>20.2</v>
      </c>
      <c r="E204">
        <v>825</v>
      </c>
      <c r="F204">
        <v>506.09</v>
      </c>
      <c r="G204">
        <v>318.91000000000003</v>
      </c>
    </row>
    <row r="205" spans="1:7" x14ac:dyDescent="0.25">
      <c r="A205">
        <v>203</v>
      </c>
      <c r="B205">
        <v>49.607592940000004</v>
      </c>
      <c r="C205">
        <v>20.252109669999999</v>
      </c>
      <c r="D205">
        <v>20.3</v>
      </c>
      <c r="E205">
        <v>853</v>
      </c>
      <c r="F205">
        <v>505.75</v>
      </c>
      <c r="G205">
        <v>347.25</v>
      </c>
    </row>
    <row r="206" spans="1:7" x14ac:dyDescent="0.25">
      <c r="A206">
        <v>204</v>
      </c>
      <c r="B206">
        <v>49.607596610000002</v>
      </c>
      <c r="C206">
        <v>20.253497459999998</v>
      </c>
      <c r="D206">
        <v>20.399999999999999</v>
      </c>
      <c r="E206">
        <v>873</v>
      </c>
      <c r="F206">
        <v>505.41</v>
      </c>
      <c r="G206">
        <v>367.59</v>
      </c>
    </row>
    <row r="207" spans="1:7" x14ac:dyDescent="0.25">
      <c r="A207">
        <v>205</v>
      </c>
      <c r="B207">
        <v>49.607600269999999</v>
      </c>
      <c r="C207">
        <v>20.254885250000001</v>
      </c>
      <c r="D207">
        <v>20.5</v>
      </c>
      <c r="E207">
        <v>907</v>
      </c>
      <c r="F207">
        <v>505.07</v>
      </c>
      <c r="G207">
        <v>401.93</v>
      </c>
    </row>
    <row r="208" spans="1:7" x14ac:dyDescent="0.25">
      <c r="A208">
        <v>206</v>
      </c>
      <c r="B208">
        <v>49.607603920000003</v>
      </c>
      <c r="C208">
        <v>20.25627304</v>
      </c>
      <c r="D208">
        <v>20.6</v>
      </c>
      <c r="E208">
        <v>939</v>
      </c>
      <c r="F208">
        <v>504.73</v>
      </c>
      <c r="G208">
        <v>434.27</v>
      </c>
    </row>
    <row r="209" spans="1:7" x14ac:dyDescent="0.25">
      <c r="A209" s="2">
        <v>207</v>
      </c>
      <c r="B209" s="2">
        <v>49.607607549999997</v>
      </c>
      <c r="C209" s="2">
        <v>20.257660829999999</v>
      </c>
      <c r="D209" s="2">
        <v>20.7</v>
      </c>
      <c r="E209" s="2">
        <v>950</v>
      </c>
      <c r="F209" s="2">
        <v>504.39</v>
      </c>
      <c r="G209" s="2">
        <v>445.61</v>
      </c>
    </row>
    <row r="210" spans="1:7" x14ac:dyDescent="0.25">
      <c r="A210">
        <v>208</v>
      </c>
      <c r="B210">
        <v>49.607611159999998</v>
      </c>
      <c r="C210">
        <v>20.259048620000002</v>
      </c>
      <c r="D210">
        <v>20.8</v>
      </c>
      <c r="E210">
        <v>934</v>
      </c>
      <c r="F210">
        <v>504.04</v>
      </c>
      <c r="G210">
        <v>429.96</v>
      </c>
    </row>
    <row r="211" spans="1:7" x14ac:dyDescent="0.25">
      <c r="A211">
        <v>209</v>
      </c>
      <c r="B211">
        <v>49.607614750000003</v>
      </c>
      <c r="C211">
        <v>20.260436410000001</v>
      </c>
      <c r="D211">
        <v>20.9</v>
      </c>
      <c r="E211">
        <v>926</v>
      </c>
      <c r="F211">
        <v>503.7</v>
      </c>
      <c r="G211">
        <v>422.3</v>
      </c>
    </row>
    <row r="212" spans="1:7" x14ac:dyDescent="0.25">
      <c r="A212">
        <v>210</v>
      </c>
      <c r="B212">
        <v>49.607618330000001</v>
      </c>
      <c r="C212">
        <v>20.2618242</v>
      </c>
      <c r="D212">
        <v>21</v>
      </c>
      <c r="E212">
        <v>936</v>
      </c>
      <c r="F212">
        <v>503.36</v>
      </c>
      <c r="G212">
        <v>432.64</v>
      </c>
    </row>
    <row r="213" spans="1:7" x14ac:dyDescent="0.25">
      <c r="A213">
        <v>211</v>
      </c>
      <c r="B213">
        <v>49.607621889999997</v>
      </c>
      <c r="C213">
        <v>20.263211989999999</v>
      </c>
      <c r="D213">
        <v>21.1</v>
      </c>
      <c r="E213">
        <v>935</v>
      </c>
      <c r="F213">
        <v>503.02</v>
      </c>
      <c r="G213">
        <v>431.98</v>
      </c>
    </row>
    <row r="214" spans="1:7" x14ac:dyDescent="0.25">
      <c r="A214">
        <v>212</v>
      </c>
      <c r="B214">
        <v>49.607625429999999</v>
      </c>
      <c r="C214">
        <v>20.264599780000001</v>
      </c>
      <c r="D214">
        <v>21.2</v>
      </c>
      <c r="E214">
        <v>926</v>
      </c>
      <c r="F214">
        <v>502.68</v>
      </c>
      <c r="G214">
        <v>423.32</v>
      </c>
    </row>
    <row r="215" spans="1:7" x14ac:dyDescent="0.25">
      <c r="A215">
        <v>213</v>
      </c>
      <c r="B215">
        <v>49.60762896</v>
      </c>
      <c r="C215">
        <v>20.265987580000001</v>
      </c>
      <c r="D215">
        <v>21.3</v>
      </c>
      <c r="E215">
        <v>909</v>
      </c>
      <c r="F215">
        <v>502.34</v>
      </c>
      <c r="G215">
        <v>406.66</v>
      </c>
    </row>
    <row r="216" spans="1:7" x14ac:dyDescent="0.25">
      <c r="A216">
        <v>214</v>
      </c>
      <c r="B216">
        <v>49.607632469999999</v>
      </c>
      <c r="C216">
        <v>20.26737537</v>
      </c>
      <c r="D216">
        <v>21.4</v>
      </c>
      <c r="E216">
        <v>897</v>
      </c>
      <c r="F216">
        <v>502</v>
      </c>
      <c r="G216">
        <v>395</v>
      </c>
    </row>
    <row r="217" spans="1:7" x14ac:dyDescent="0.25">
      <c r="A217">
        <v>215</v>
      </c>
      <c r="B217">
        <v>49.607635969999997</v>
      </c>
      <c r="C217">
        <v>20.268763159999999</v>
      </c>
      <c r="D217">
        <v>21.5</v>
      </c>
      <c r="E217">
        <v>880</v>
      </c>
      <c r="F217">
        <v>501.66</v>
      </c>
      <c r="G217">
        <v>378.34</v>
      </c>
    </row>
    <row r="218" spans="1:7" x14ac:dyDescent="0.25">
      <c r="A218">
        <v>216</v>
      </c>
      <c r="B218">
        <v>49.60763944</v>
      </c>
      <c r="C218">
        <v>20.270150950000001</v>
      </c>
      <c r="D218">
        <v>21.6</v>
      </c>
      <c r="E218">
        <v>868</v>
      </c>
      <c r="F218">
        <v>501.32</v>
      </c>
      <c r="G218">
        <v>366.68</v>
      </c>
    </row>
    <row r="219" spans="1:7" x14ac:dyDescent="0.25">
      <c r="A219">
        <v>217</v>
      </c>
      <c r="B219">
        <v>49.607642900000002</v>
      </c>
      <c r="C219">
        <v>20.27153874</v>
      </c>
      <c r="D219">
        <v>21.7</v>
      </c>
      <c r="E219">
        <v>869</v>
      </c>
      <c r="F219">
        <v>500.97</v>
      </c>
      <c r="G219">
        <v>368.03</v>
      </c>
    </row>
    <row r="220" spans="1:7" x14ac:dyDescent="0.25">
      <c r="A220">
        <v>218</v>
      </c>
      <c r="B220">
        <v>49.607646350000003</v>
      </c>
      <c r="C220">
        <v>20.27292654</v>
      </c>
      <c r="D220">
        <v>21.8</v>
      </c>
      <c r="E220">
        <v>843</v>
      </c>
      <c r="F220">
        <v>500.63</v>
      </c>
      <c r="G220">
        <v>342.37</v>
      </c>
    </row>
    <row r="221" spans="1:7" x14ac:dyDescent="0.25">
      <c r="A221">
        <v>219</v>
      </c>
      <c r="B221">
        <v>49.607649780000003</v>
      </c>
      <c r="C221">
        <v>20.274314329999999</v>
      </c>
      <c r="D221">
        <v>21.9</v>
      </c>
      <c r="E221">
        <v>813</v>
      </c>
      <c r="F221">
        <v>500.29</v>
      </c>
      <c r="G221">
        <v>312.70999999999998</v>
      </c>
    </row>
    <row r="222" spans="1:7" x14ac:dyDescent="0.25">
      <c r="A222">
        <v>220</v>
      </c>
      <c r="B222">
        <v>49.607653190000001</v>
      </c>
      <c r="C222">
        <v>20.275702119999998</v>
      </c>
      <c r="D222">
        <v>22</v>
      </c>
      <c r="E222">
        <v>793</v>
      </c>
      <c r="F222">
        <v>499.95</v>
      </c>
      <c r="G222">
        <v>293.05</v>
      </c>
    </row>
    <row r="223" spans="1:7" x14ac:dyDescent="0.25">
      <c r="A223">
        <v>221</v>
      </c>
      <c r="B223">
        <v>49.607656579999997</v>
      </c>
      <c r="C223">
        <v>20.277089920000002</v>
      </c>
      <c r="D223">
        <v>22.1</v>
      </c>
      <c r="E223">
        <v>795</v>
      </c>
      <c r="F223">
        <v>499.61</v>
      </c>
      <c r="G223">
        <v>295.39</v>
      </c>
    </row>
    <row r="224" spans="1:7" x14ac:dyDescent="0.25">
      <c r="A224">
        <v>222</v>
      </c>
      <c r="B224">
        <v>49.607659959999999</v>
      </c>
      <c r="C224">
        <v>20.278477710000001</v>
      </c>
      <c r="D224">
        <v>22.2</v>
      </c>
      <c r="E224">
        <v>757</v>
      </c>
      <c r="F224">
        <v>499.27</v>
      </c>
      <c r="G224">
        <v>257.73</v>
      </c>
    </row>
    <row r="225" spans="1:7" x14ac:dyDescent="0.25">
      <c r="A225">
        <v>223</v>
      </c>
      <c r="B225">
        <v>49.60766332</v>
      </c>
      <c r="C225">
        <v>20.2798655</v>
      </c>
      <c r="D225">
        <v>22.3</v>
      </c>
      <c r="E225">
        <v>738</v>
      </c>
      <c r="F225">
        <v>498.93</v>
      </c>
      <c r="G225">
        <v>239.07</v>
      </c>
    </row>
    <row r="226" spans="1:7" x14ac:dyDescent="0.25">
      <c r="A226">
        <v>224</v>
      </c>
      <c r="B226">
        <v>49.60766667</v>
      </c>
      <c r="C226">
        <v>20.281253299999999</v>
      </c>
      <c r="D226">
        <v>22.4</v>
      </c>
      <c r="E226">
        <v>706</v>
      </c>
      <c r="F226">
        <v>498.59</v>
      </c>
      <c r="G226">
        <v>207.41</v>
      </c>
    </row>
    <row r="227" spans="1:7" x14ac:dyDescent="0.25">
      <c r="A227">
        <v>225</v>
      </c>
      <c r="B227">
        <v>49.607669999999999</v>
      </c>
      <c r="C227">
        <v>20.282641089999998</v>
      </c>
      <c r="D227">
        <v>22.5</v>
      </c>
      <c r="E227">
        <v>682</v>
      </c>
      <c r="F227">
        <v>498.25</v>
      </c>
      <c r="G227">
        <v>183.75</v>
      </c>
    </row>
    <row r="228" spans="1:7" x14ac:dyDescent="0.25">
      <c r="A228">
        <v>226</v>
      </c>
      <c r="B228">
        <v>49.607673310000003</v>
      </c>
      <c r="C228">
        <v>20.284028880000001</v>
      </c>
      <c r="D228">
        <v>22.6</v>
      </c>
      <c r="E228">
        <v>663</v>
      </c>
      <c r="F228">
        <v>497.9</v>
      </c>
      <c r="G228">
        <v>165.1</v>
      </c>
    </row>
    <row r="229" spans="1:7" x14ac:dyDescent="0.25">
      <c r="A229">
        <v>227</v>
      </c>
      <c r="B229">
        <v>49.607676609999999</v>
      </c>
      <c r="C229">
        <v>20.285416680000001</v>
      </c>
      <c r="D229">
        <v>22.7</v>
      </c>
      <c r="E229">
        <v>655</v>
      </c>
      <c r="F229">
        <v>497.56</v>
      </c>
      <c r="G229">
        <v>157.44</v>
      </c>
    </row>
    <row r="230" spans="1:7" x14ac:dyDescent="0.25">
      <c r="A230">
        <v>228</v>
      </c>
      <c r="B230">
        <v>49.607679879999999</v>
      </c>
      <c r="C230">
        <v>20.28680447</v>
      </c>
      <c r="D230">
        <v>22.8</v>
      </c>
      <c r="E230">
        <v>650</v>
      </c>
      <c r="F230">
        <v>497.22</v>
      </c>
      <c r="G230">
        <v>152.78</v>
      </c>
    </row>
    <row r="231" spans="1:7" x14ac:dyDescent="0.25">
      <c r="A231">
        <v>229</v>
      </c>
      <c r="B231">
        <v>49.60768315</v>
      </c>
      <c r="C231">
        <v>20.28819227</v>
      </c>
      <c r="D231">
        <v>22.9</v>
      </c>
      <c r="E231">
        <v>649</v>
      </c>
      <c r="F231">
        <v>496.88</v>
      </c>
      <c r="G231">
        <v>152.12</v>
      </c>
    </row>
    <row r="232" spans="1:7" x14ac:dyDescent="0.25">
      <c r="A232">
        <v>230</v>
      </c>
      <c r="B232">
        <v>49.607686389999998</v>
      </c>
      <c r="C232">
        <v>20.289580059999999</v>
      </c>
      <c r="D232">
        <v>23</v>
      </c>
      <c r="E232">
        <v>637</v>
      </c>
      <c r="F232">
        <v>496.54</v>
      </c>
      <c r="G232">
        <v>140.46</v>
      </c>
    </row>
    <row r="233" spans="1:7" x14ac:dyDescent="0.25">
      <c r="A233">
        <v>231</v>
      </c>
      <c r="B233">
        <v>49.607689620000002</v>
      </c>
      <c r="C233">
        <v>20.290967859999999</v>
      </c>
      <c r="D233">
        <v>23.1</v>
      </c>
      <c r="E233">
        <v>603</v>
      </c>
      <c r="F233">
        <v>496.2</v>
      </c>
      <c r="G233">
        <v>106.8</v>
      </c>
    </row>
    <row r="234" spans="1:7" x14ac:dyDescent="0.25">
      <c r="A234">
        <v>232</v>
      </c>
      <c r="B234">
        <v>49.607692829999998</v>
      </c>
      <c r="C234">
        <v>20.292355650000001</v>
      </c>
      <c r="D234">
        <v>23.2</v>
      </c>
      <c r="E234">
        <v>571</v>
      </c>
      <c r="F234">
        <v>495.86</v>
      </c>
      <c r="G234">
        <v>75.14</v>
      </c>
    </row>
    <row r="235" spans="1:7" x14ac:dyDescent="0.25">
      <c r="A235">
        <v>233</v>
      </c>
      <c r="B235">
        <v>49.60769603</v>
      </c>
      <c r="C235">
        <v>20.293743450000001</v>
      </c>
      <c r="D235">
        <v>23.3</v>
      </c>
      <c r="E235">
        <v>548</v>
      </c>
      <c r="F235">
        <v>495.52</v>
      </c>
      <c r="G235">
        <v>52.48</v>
      </c>
    </row>
    <row r="236" spans="1:7" x14ac:dyDescent="0.25">
      <c r="A236">
        <v>234</v>
      </c>
      <c r="B236">
        <v>49.60769921</v>
      </c>
      <c r="C236">
        <v>20.29513124</v>
      </c>
      <c r="D236">
        <v>23.4</v>
      </c>
      <c r="E236">
        <v>523</v>
      </c>
      <c r="F236">
        <v>495.18</v>
      </c>
      <c r="G236">
        <v>27.82</v>
      </c>
    </row>
    <row r="237" spans="1:7" x14ac:dyDescent="0.25">
      <c r="A237">
        <v>235</v>
      </c>
      <c r="B237">
        <v>49.607702369999998</v>
      </c>
      <c r="C237">
        <v>20.29651904</v>
      </c>
      <c r="D237">
        <v>23.5</v>
      </c>
      <c r="E237">
        <v>515</v>
      </c>
      <c r="F237">
        <v>494.83</v>
      </c>
      <c r="G237">
        <v>20.170000000000002</v>
      </c>
    </row>
    <row r="238" spans="1:7" x14ac:dyDescent="0.25">
      <c r="A238">
        <v>236</v>
      </c>
      <c r="B238">
        <v>49.607705520000003</v>
      </c>
      <c r="C238">
        <v>20.29790684</v>
      </c>
      <c r="D238">
        <v>23.6</v>
      </c>
      <c r="E238">
        <v>526</v>
      </c>
      <c r="F238">
        <v>494.49</v>
      </c>
      <c r="G238">
        <v>31.51</v>
      </c>
    </row>
    <row r="239" spans="1:7" x14ac:dyDescent="0.25">
      <c r="A239">
        <v>237</v>
      </c>
      <c r="B239">
        <v>49.607708649999999</v>
      </c>
      <c r="C239">
        <v>20.299294629999999</v>
      </c>
      <c r="D239">
        <v>23.7</v>
      </c>
      <c r="E239">
        <v>535</v>
      </c>
      <c r="F239">
        <v>494.15</v>
      </c>
      <c r="G239">
        <v>40.85</v>
      </c>
    </row>
    <row r="240" spans="1:7" x14ac:dyDescent="0.25">
      <c r="A240">
        <v>238</v>
      </c>
      <c r="B240">
        <v>49.607711760000001</v>
      </c>
      <c r="C240">
        <v>20.300682429999998</v>
      </c>
      <c r="D240">
        <v>23.8</v>
      </c>
      <c r="E240">
        <v>537</v>
      </c>
      <c r="F240">
        <v>493.81</v>
      </c>
      <c r="G240">
        <v>43.19</v>
      </c>
    </row>
    <row r="241" spans="1:7" x14ac:dyDescent="0.25">
      <c r="A241">
        <v>239</v>
      </c>
      <c r="B241">
        <v>49.607714860000002</v>
      </c>
      <c r="C241">
        <v>20.302070230000002</v>
      </c>
      <c r="D241">
        <v>23.9</v>
      </c>
      <c r="E241">
        <v>543</v>
      </c>
      <c r="F241">
        <v>493.47</v>
      </c>
      <c r="G241">
        <v>49.53</v>
      </c>
    </row>
    <row r="242" spans="1:7" x14ac:dyDescent="0.25">
      <c r="A242">
        <v>240</v>
      </c>
      <c r="B242">
        <v>49.607717940000001</v>
      </c>
      <c r="C242">
        <v>20.303458020000001</v>
      </c>
      <c r="D242">
        <v>24</v>
      </c>
      <c r="E242">
        <v>560</v>
      </c>
      <c r="F242">
        <v>493.13</v>
      </c>
      <c r="G242">
        <v>66.87</v>
      </c>
    </row>
    <row r="243" spans="1:7" x14ac:dyDescent="0.25">
      <c r="A243">
        <v>241</v>
      </c>
      <c r="B243">
        <v>49.607720999999998</v>
      </c>
      <c r="C243">
        <v>20.304845820000001</v>
      </c>
      <c r="D243">
        <v>24.1</v>
      </c>
      <c r="E243">
        <v>589</v>
      </c>
      <c r="F243">
        <v>492.79</v>
      </c>
      <c r="G243">
        <v>96.21</v>
      </c>
    </row>
    <row r="244" spans="1:7" x14ac:dyDescent="0.25">
      <c r="A244">
        <v>242</v>
      </c>
      <c r="B244">
        <v>49.607724050000002</v>
      </c>
      <c r="C244">
        <v>20.30623362</v>
      </c>
      <c r="D244">
        <v>24.2</v>
      </c>
      <c r="E244">
        <v>598</v>
      </c>
      <c r="F244">
        <v>492.45</v>
      </c>
      <c r="G244">
        <v>105.55</v>
      </c>
    </row>
    <row r="245" spans="1:7" x14ac:dyDescent="0.25">
      <c r="A245">
        <v>243</v>
      </c>
      <c r="B245">
        <v>49.607727079999997</v>
      </c>
      <c r="C245">
        <v>20.307621409999999</v>
      </c>
      <c r="D245">
        <v>24.3</v>
      </c>
      <c r="E245">
        <v>620</v>
      </c>
      <c r="F245">
        <v>492.11</v>
      </c>
      <c r="G245">
        <v>127.89</v>
      </c>
    </row>
    <row r="246" spans="1:7" x14ac:dyDescent="0.25">
      <c r="A246">
        <v>244</v>
      </c>
      <c r="B246">
        <v>49.607730089999997</v>
      </c>
      <c r="C246">
        <v>20.309009209999999</v>
      </c>
      <c r="D246">
        <v>24.4</v>
      </c>
      <c r="E246">
        <v>633</v>
      </c>
      <c r="F246">
        <v>491.76</v>
      </c>
      <c r="G246">
        <v>141.24</v>
      </c>
    </row>
    <row r="247" spans="1:7" x14ac:dyDescent="0.25">
      <c r="A247">
        <v>245</v>
      </c>
      <c r="B247">
        <v>49.607733090000004</v>
      </c>
      <c r="C247">
        <v>20.310397009999999</v>
      </c>
      <c r="D247">
        <v>24.5</v>
      </c>
      <c r="E247">
        <v>644</v>
      </c>
      <c r="F247">
        <v>491.42</v>
      </c>
      <c r="G247">
        <v>152.58000000000001</v>
      </c>
    </row>
    <row r="248" spans="1:7" x14ac:dyDescent="0.25">
      <c r="A248">
        <v>246</v>
      </c>
      <c r="B248">
        <v>49.607736070000001</v>
      </c>
      <c r="C248">
        <v>20.311784809999999</v>
      </c>
      <c r="D248">
        <v>24.6</v>
      </c>
      <c r="E248">
        <v>620</v>
      </c>
      <c r="F248">
        <v>491.08</v>
      </c>
      <c r="G248">
        <v>128.91999999999999</v>
      </c>
    </row>
    <row r="249" spans="1:7" x14ac:dyDescent="0.25">
      <c r="A249">
        <v>247</v>
      </c>
      <c r="B249">
        <v>49.607739029999998</v>
      </c>
      <c r="C249">
        <v>20.313172600000001</v>
      </c>
      <c r="D249">
        <v>24.7</v>
      </c>
      <c r="E249">
        <v>602</v>
      </c>
      <c r="F249">
        <v>490.74</v>
      </c>
      <c r="G249">
        <v>111.26</v>
      </c>
    </row>
    <row r="250" spans="1:7" x14ac:dyDescent="0.25">
      <c r="A250">
        <v>248</v>
      </c>
      <c r="B250">
        <v>49.60774198</v>
      </c>
      <c r="C250">
        <v>20.314560400000001</v>
      </c>
      <c r="D250">
        <v>24.8</v>
      </c>
      <c r="E250">
        <v>587</v>
      </c>
      <c r="F250">
        <v>490.4</v>
      </c>
      <c r="G250">
        <v>96.6</v>
      </c>
    </row>
    <row r="251" spans="1:7" x14ac:dyDescent="0.25">
      <c r="A251">
        <v>249</v>
      </c>
      <c r="B251">
        <v>49.607744910000001</v>
      </c>
      <c r="C251">
        <v>20.315948200000001</v>
      </c>
      <c r="D251">
        <v>24.9</v>
      </c>
      <c r="E251">
        <v>565</v>
      </c>
      <c r="F251">
        <v>490.06</v>
      </c>
      <c r="G251">
        <v>74.94</v>
      </c>
    </row>
    <row r="252" spans="1:7" x14ac:dyDescent="0.25">
      <c r="A252">
        <v>250</v>
      </c>
      <c r="B252">
        <v>49.60774782</v>
      </c>
      <c r="C252">
        <v>20.317336000000001</v>
      </c>
      <c r="D252">
        <v>25</v>
      </c>
      <c r="E252">
        <v>553</v>
      </c>
      <c r="F252">
        <v>489.72</v>
      </c>
      <c r="G252">
        <v>63.28</v>
      </c>
    </row>
    <row r="253" spans="1:7" x14ac:dyDescent="0.25">
      <c r="A253">
        <v>251</v>
      </c>
      <c r="B253">
        <v>49.607750719999999</v>
      </c>
      <c r="C253">
        <v>20.318723800000001</v>
      </c>
      <c r="D253">
        <v>25.1</v>
      </c>
      <c r="E253">
        <v>567</v>
      </c>
      <c r="F253">
        <v>489.38</v>
      </c>
      <c r="G253">
        <v>77.62</v>
      </c>
    </row>
    <row r="254" spans="1:7" x14ac:dyDescent="0.25">
      <c r="A254">
        <v>252</v>
      </c>
      <c r="B254">
        <v>49.607753600000002</v>
      </c>
      <c r="C254">
        <v>20.320111600000001</v>
      </c>
      <c r="D254">
        <v>25.2</v>
      </c>
      <c r="E254">
        <v>591</v>
      </c>
      <c r="F254">
        <v>489.04</v>
      </c>
      <c r="G254">
        <v>101.96</v>
      </c>
    </row>
    <row r="255" spans="1:7" x14ac:dyDescent="0.25">
      <c r="A255">
        <v>253</v>
      </c>
      <c r="B255">
        <v>49.607756459999997</v>
      </c>
      <c r="C255">
        <v>20.3214994</v>
      </c>
      <c r="D255">
        <v>25.3</v>
      </c>
      <c r="E255">
        <v>616</v>
      </c>
      <c r="F255">
        <v>488.69</v>
      </c>
      <c r="G255">
        <v>127.31</v>
      </c>
    </row>
    <row r="256" spans="1:7" x14ac:dyDescent="0.25">
      <c r="A256">
        <v>254</v>
      </c>
      <c r="B256">
        <v>49.607759309999999</v>
      </c>
      <c r="C256">
        <v>20.322887189999999</v>
      </c>
      <c r="D256">
        <v>25.4</v>
      </c>
      <c r="E256">
        <v>646</v>
      </c>
      <c r="F256">
        <v>488.35</v>
      </c>
      <c r="G256">
        <v>157.65</v>
      </c>
    </row>
    <row r="257" spans="1:7" x14ac:dyDescent="0.25">
      <c r="A257">
        <v>255</v>
      </c>
      <c r="B257">
        <v>49.607762139999998</v>
      </c>
      <c r="C257">
        <v>20.324274989999999</v>
      </c>
      <c r="D257">
        <v>25.5</v>
      </c>
      <c r="E257">
        <v>668</v>
      </c>
      <c r="F257">
        <v>488.01</v>
      </c>
      <c r="G257">
        <v>179.99</v>
      </c>
    </row>
    <row r="258" spans="1:7" x14ac:dyDescent="0.25">
      <c r="A258">
        <v>256</v>
      </c>
      <c r="B258">
        <v>49.607764959999997</v>
      </c>
      <c r="C258">
        <v>20.325662789999999</v>
      </c>
      <c r="D258">
        <v>25.6</v>
      </c>
      <c r="E258">
        <v>694</v>
      </c>
      <c r="F258">
        <v>487.67</v>
      </c>
      <c r="G258">
        <v>206.33</v>
      </c>
    </row>
    <row r="259" spans="1:7" x14ac:dyDescent="0.25">
      <c r="A259">
        <v>257</v>
      </c>
      <c r="B259">
        <v>49.607767750000001</v>
      </c>
      <c r="C259">
        <v>20.327050589999999</v>
      </c>
      <c r="D259">
        <v>25.7</v>
      </c>
      <c r="E259">
        <v>717</v>
      </c>
      <c r="F259">
        <v>487.33</v>
      </c>
      <c r="G259">
        <v>229.67</v>
      </c>
    </row>
    <row r="260" spans="1:7" x14ac:dyDescent="0.25">
      <c r="A260">
        <v>258</v>
      </c>
      <c r="B260">
        <v>49.607770530000003</v>
      </c>
      <c r="C260">
        <v>20.328438389999999</v>
      </c>
      <c r="D260">
        <v>25.8</v>
      </c>
      <c r="E260">
        <v>746</v>
      </c>
      <c r="F260">
        <v>486.99</v>
      </c>
      <c r="G260">
        <v>259.01</v>
      </c>
    </row>
    <row r="261" spans="1:7" x14ac:dyDescent="0.25">
      <c r="A261" s="2">
        <v>259</v>
      </c>
      <c r="B261" s="2">
        <v>49.607773299999998</v>
      </c>
      <c r="C261" s="2">
        <v>20.329826189999999</v>
      </c>
      <c r="D261" s="2">
        <v>25.9</v>
      </c>
      <c r="E261" s="2">
        <v>750</v>
      </c>
      <c r="F261" s="2">
        <v>486.65</v>
      </c>
      <c r="G261" s="2">
        <v>263.35000000000002</v>
      </c>
    </row>
    <row r="262" spans="1:7" x14ac:dyDescent="0.25">
      <c r="A262">
        <v>260</v>
      </c>
      <c r="B262">
        <v>49.607776049999998</v>
      </c>
      <c r="C262">
        <v>20.331213989999998</v>
      </c>
      <c r="D262">
        <v>26</v>
      </c>
      <c r="E262">
        <v>732</v>
      </c>
      <c r="F262">
        <v>486.31</v>
      </c>
      <c r="G262">
        <v>245.69</v>
      </c>
    </row>
    <row r="263" spans="1:7" x14ac:dyDescent="0.25">
      <c r="A263">
        <v>261</v>
      </c>
      <c r="B263">
        <v>49.607778779999997</v>
      </c>
      <c r="C263">
        <v>20.332601789999998</v>
      </c>
      <c r="D263">
        <v>26.1</v>
      </c>
      <c r="E263">
        <v>721</v>
      </c>
      <c r="F263">
        <v>485.96</v>
      </c>
      <c r="G263">
        <v>235.04</v>
      </c>
    </row>
    <row r="264" spans="1:7" x14ac:dyDescent="0.25">
      <c r="A264">
        <v>262</v>
      </c>
      <c r="B264">
        <v>49.607781490000001</v>
      </c>
      <c r="C264">
        <v>20.333989590000002</v>
      </c>
      <c r="D264">
        <v>26.2</v>
      </c>
      <c r="E264">
        <v>736</v>
      </c>
      <c r="F264">
        <v>485.62</v>
      </c>
      <c r="G264">
        <v>250.38</v>
      </c>
    </row>
    <row r="265" spans="1:7" x14ac:dyDescent="0.25">
      <c r="A265">
        <v>263</v>
      </c>
      <c r="B265">
        <v>49.607784189999997</v>
      </c>
      <c r="C265">
        <v>20.335377390000001</v>
      </c>
      <c r="D265">
        <v>26.3</v>
      </c>
      <c r="E265">
        <v>742</v>
      </c>
      <c r="F265">
        <v>485.28</v>
      </c>
      <c r="G265">
        <v>256.72000000000003</v>
      </c>
    </row>
    <row r="266" spans="1:7" x14ac:dyDescent="0.25">
      <c r="A266">
        <v>264</v>
      </c>
      <c r="B266">
        <v>49.607786869999998</v>
      </c>
      <c r="C266">
        <v>20.336765190000001</v>
      </c>
      <c r="D266">
        <v>26.4</v>
      </c>
      <c r="E266">
        <v>747</v>
      </c>
      <c r="F266">
        <v>484.94</v>
      </c>
      <c r="G266">
        <v>262.06</v>
      </c>
    </row>
    <row r="267" spans="1:7" x14ac:dyDescent="0.25">
      <c r="A267">
        <v>265</v>
      </c>
      <c r="B267">
        <v>49.607789539999999</v>
      </c>
      <c r="C267">
        <v>20.338152990000001</v>
      </c>
      <c r="D267">
        <v>26.5</v>
      </c>
      <c r="E267">
        <v>735</v>
      </c>
      <c r="F267">
        <v>484.6</v>
      </c>
      <c r="G267">
        <v>250.4</v>
      </c>
    </row>
    <row r="268" spans="1:7" x14ac:dyDescent="0.25">
      <c r="A268">
        <v>266</v>
      </c>
      <c r="B268">
        <v>49.607792189999998</v>
      </c>
      <c r="C268">
        <v>20.339540800000002</v>
      </c>
      <c r="D268">
        <v>26.6</v>
      </c>
      <c r="E268">
        <v>722</v>
      </c>
      <c r="F268">
        <v>484.26</v>
      </c>
      <c r="G268">
        <v>237.74</v>
      </c>
    </row>
    <row r="269" spans="1:7" x14ac:dyDescent="0.25">
      <c r="A269">
        <v>267</v>
      </c>
      <c r="B269">
        <v>49.607794820000002</v>
      </c>
      <c r="C269">
        <v>20.340928600000002</v>
      </c>
      <c r="D269">
        <v>26.7</v>
      </c>
      <c r="E269">
        <v>723</v>
      </c>
      <c r="F269">
        <v>483.92</v>
      </c>
      <c r="G269">
        <v>239.08</v>
      </c>
    </row>
    <row r="270" spans="1:7" x14ac:dyDescent="0.25">
      <c r="A270">
        <v>268</v>
      </c>
      <c r="B270">
        <v>49.607797429999998</v>
      </c>
      <c r="C270">
        <v>20.342316400000001</v>
      </c>
      <c r="D270">
        <v>26.8</v>
      </c>
      <c r="E270">
        <v>713</v>
      </c>
      <c r="F270">
        <v>483.58</v>
      </c>
      <c r="G270">
        <v>229.42</v>
      </c>
    </row>
    <row r="271" spans="1:7" x14ac:dyDescent="0.25">
      <c r="A271">
        <v>269</v>
      </c>
      <c r="B271">
        <v>49.60780003</v>
      </c>
      <c r="C271">
        <v>20.343704200000001</v>
      </c>
      <c r="D271">
        <v>26.9</v>
      </c>
      <c r="E271">
        <v>697</v>
      </c>
      <c r="F271">
        <v>483.24</v>
      </c>
      <c r="G271">
        <v>213.76</v>
      </c>
    </row>
    <row r="272" spans="1:7" x14ac:dyDescent="0.25">
      <c r="A272">
        <v>270</v>
      </c>
      <c r="B272">
        <v>49.60780261</v>
      </c>
      <c r="C272">
        <v>20.345092000000001</v>
      </c>
      <c r="D272">
        <v>27</v>
      </c>
      <c r="E272">
        <v>672</v>
      </c>
      <c r="F272">
        <v>482.89</v>
      </c>
      <c r="G272">
        <v>189.11</v>
      </c>
    </row>
    <row r="273" spans="1:7" x14ac:dyDescent="0.25">
      <c r="A273">
        <v>271</v>
      </c>
      <c r="B273">
        <v>49.60780518</v>
      </c>
      <c r="C273">
        <v>20.346479800000001</v>
      </c>
      <c r="D273">
        <v>27.1</v>
      </c>
      <c r="E273">
        <v>655</v>
      </c>
      <c r="F273">
        <v>482.55</v>
      </c>
      <c r="G273">
        <v>172.45</v>
      </c>
    </row>
    <row r="274" spans="1:7" x14ac:dyDescent="0.25">
      <c r="A274">
        <v>272</v>
      </c>
      <c r="B274">
        <v>49.607807729999998</v>
      </c>
      <c r="C274">
        <v>20.347867600000001</v>
      </c>
      <c r="D274">
        <v>27.2</v>
      </c>
      <c r="E274">
        <v>611</v>
      </c>
      <c r="F274">
        <v>482.21</v>
      </c>
      <c r="G274">
        <v>128.79</v>
      </c>
    </row>
    <row r="275" spans="1:7" x14ac:dyDescent="0.25">
      <c r="A275">
        <v>273</v>
      </c>
      <c r="B275">
        <v>49.607810260000001</v>
      </c>
      <c r="C275">
        <v>20.349255410000001</v>
      </c>
      <c r="D275">
        <v>27.3</v>
      </c>
      <c r="E275">
        <v>589</v>
      </c>
      <c r="F275">
        <v>481.87</v>
      </c>
      <c r="G275">
        <v>107.13</v>
      </c>
    </row>
    <row r="276" spans="1:7" x14ac:dyDescent="0.25">
      <c r="A276">
        <v>274</v>
      </c>
      <c r="B276">
        <v>49.607812780000003</v>
      </c>
      <c r="C276">
        <v>20.350643210000001</v>
      </c>
      <c r="D276">
        <v>27.4</v>
      </c>
      <c r="E276">
        <v>616</v>
      </c>
      <c r="F276">
        <v>481.53</v>
      </c>
      <c r="G276">
        <v>134.47</v>
      </c>
    </row>
    <row r="277" spans="1:7" x14ac:dyDescent="0.25">
      <c r="A277">
        <v>275</v>
      </c>
      <c r="B277">
        <v>49.607815270000003</v>
      </c>
      <c r="C277">
        <v>20.352031010000001</v>
      </c>
      <c r="D277">
        <v>27.5</v>
      </c>
      <c r="E277">
        <v>645</v>
      </c>
      <c r="F277">
        <v>481.19</v>
      </c>
      <c r="G277">
        <v>163.81</v>
      </c>
    </row>
    <row r="278" spans="1:7" x14ac:dyDescent="0.25">
      <c r="A278">
        <v>276</v>
      </c>
      <c r="B278">
        <v>49.607817760000003</v>
      </c>
      <c r="C278">
        <v>20.353418810000001</v>
      </c>
      <c r="D278">
        <v>27.6</v>
      </c>
      <c r="E278">
        <v>666</v>
      </c>
      <c r="F278">
        <v>480.85</v>
      </c>
      <c r="G278">
        <v>185.15</v>
      </c>
    </row>
    <row r="279" spans="1:7" x14ac:dyDescent="0.25">
      <c r="A279">
        <v>277</v>
      </c>
      <c r="B279">
        <v>49.607820220000001</v>
      </c>
      <c r="C279">
        <v>20.354806620000002</v>
      </c>
      <c r="D279">
        <v>27.7</v>
      </c>
      <c r="E279">
        <v>694</v>
      </c>
      <c r="F279">
        <v>480.51</v>
      </c>
      <c r="G279">
        <v>213.49</v>
      </c>
    </row>
    <row r="280" spans="1:7" x14ac:dyDescent="0.25">
      <c r="A280">
        <v>278</v>
      </c>
      <c r="B280">
        <v>49.607822669999997</v>
      </c>
      <c r="C280">
        <v>20.356194420000001</v>
      </c>
      <c r="D280">
        <v>27.8</v>
      </c>
      <c r="E280">
        <v>715</v>
      </c>
      <c r="F280">
        <v>480.17</v>
      </c>
      <c r="G280">
        <v>234.83</v>
      </c>
    </row>
    <row r="281" spans="1:7" x14ac:dyDescent="0.25">
      <c r="A281">
        <v>279</v>
      </c>
      <c r="B281">
        <v>49.607825099999999</v>
      </c>
      <c r="C281">
        <v>20.357582220000001</v>
      </c>
      <c r="D281">
        <v>27.9</v>
      </c>
      <c r="E281">
        <v>737</v>
      </c>
      <c r="F281">
        <v>479.82</v>
      </c>
      <c r="G281">
        <v>257.18</v>
      </c>
    </row>
    <row r="282" spans="1:7" x14ac:dyDescent="0.25">
      <c r="A282">
        <v>280</v>
      </c>
      <c r="B282">
        <v>49.607827520000001</v>
      </c>
      <c r="C282">
        <v>20.358970020000001</v>
      </c>
      <c r="D282">
        <v>28</v>
      </c>
      <c r="E282">
        <v>753</v>
      </c>
      <c r="F282">
        <v>479.48</v>
      </c>
      <c r="G282">
        <v>273.52</v>
      </c>
    </row>
    <row r="283" spans="1:7" x14ac:dyDescent="0.25">
      <c r="A283">
        <v>281</v>
      </c>
      <c r="B283">
        <v>49.60782992</v>
      </c>
      <c r="C283">
        <v>20.360357830000002</v>
      </c>
      <c r="D283">
        <v>28.1</v>
      </c>
      <c r="E283">
        <v>749</v>
      </c>
      <c r="F283">
        <v>479.14</v>
      </c>
      <c r="G283">
        <v>269.86</v>
      </c>
    </row>
    <row r="284" spans="1:7" x14ac:dyDescent="0.25">
      <c r="A284">
        <v>282</v>
      </c>
      <c r="B284">
        <v>49.607832299999998</v>
      </c>
      <c r="C284">
        <v>20.361745630000001</v>
      </c>
      <c r="D284">
        <v>28.2</v>
      </c>
      <c r="E284">
        <v>741</v>
      </c>
      <c r="F284">
        <v>478.8</v>
      </c>
      <c r="G284">
        <v>262.2</v>
      </c>
    </row>
    <row r="285" spans="1:7" x14ac:dyDescent="0.25">
      <c r="A285">
        <v>283</v>
      </c>
      <c r="B285">
        <v>49.607834670000003</v>
      </c>
      <c r="C285">
        <v>20.363133430000001</v>
      </c>
      <c r="D285">
        <v>28.3</v>
      </c>
      <c r="E285">
        <v>733</v>
      </c>
      <c r="F285">
        <v>478.46</v>
      </c>
      <c r="G285">
        <v>254.54</v>
      </c>
    </row>
    <row r="286" spans="1:7" x14ac:dyDescent="0.25">
      <c r="A286">
        <v>284</v>
      </c>
      <c r="B286">
        <v>49.607837019999998</v>
      </c>
      <c r="C286">
        <v>20.364521239999998</v>
      </c>
      <c r="D286">
        <v>28.4</v>
      </c>
      <c r="E286">
        <v>725</v>
      </c>
      <c r="F286">
        <v>478.12</v>
      </c>
      <c r="G286">
        <v>246.88</v>
      </c>
    </row>
    <row r="287" spans="1:7" x14ac:dyDescent="0.25">
      <c r="A287">
        <v>285</v>
      </c>
      <c r="B287">
        <v>49.607839349999999</v>
      </c>
      <c r="C287">
        <v>20.365909039999998</v>
      </c>
      <c r="D287">
        <v>28.5</v>
      </c>
      <c r="E287">
        <v>722</v>
      </c>
      <c r="F287">
        <v>477.78</v>
      </c>
      <c r="G287">
        <v>244.22</v>
      </c>
    </row>
    <row r="288" spans="1:7" x14ac:dyDescent="0.25">
      <c r="A288">
        <v>286</v>
      </c>
      <c r="B288">
        <v>49.607841669999999</v>
      </c>
      <c r="C288">
        <v>20.367296849999999</v>
      </c>
      <c r="D288">
        <v>28.6</v>
      </c>
      <c r="E288">
        <v>715</v>
      </c>
      <c r="F288">
        <v>477.44</v>
      </c>
      <c r="G288">
        <v>237.56</v>
      </c>
    </row>
    <row r="289" spans="1:7" x14ac:dyDescent="0.25">
      <c r="A289">
        <v>287</v>
      </c>
      <c r="B289">
        <v>49.607843969999998</v>
      </c>
      <c r="C289">
        <v>20.368684649999999</v>
      </c>
      <c r="D289">
        <v>28.7</v>
      </c>
      <c r="E289">
        <v>708</v>
      </c>
      <c r="F289">
        <v>477.1</v>
      </c>
      <c r="G289">
        <v>230.9</v>
      </c>
    </row>
    <row r="290" spans="1:7" x14ac:dyDescent="0.25">
      <c r="A290">
        <v>288</v>
      </c>
      <c r="B290">
        <v>49.607846250000001</v>
      </c>
      <c r="C290">
        <v>20.370072449999999</v>
      </c>
      <c r="D290">
        <v>28.8</v>
      </c>
      <c r="E290">
        <v>722</v>
      </c>
      <c r="F290">
        <v>476.75</v>
      </c>
      <c r="G290">
        <v>245.25</v>
      </c>
    </row>
    <row r="291" spans="1:7" x14ac:dyDescent="0.25">
      <c r="A291">
        <v>289</v>
      </c>
      <c r="B291">
        <v>49.607848519999997</v>
      </c>
      <c r="C291">
        <v>20.371460259999999</v>
      </c>
      <c r="D291">
        <v>28.9</v>
      </c>
      <c r="E291">
        <v>722</v>
      </c>
      <c r="F291">
        <v>476.41</v>
      </c>
      <c r="G291">
        <v>245.59</v>
      </c>
    </row>
    <row r="292" spans="1:7" x14ac:dyDescent="0.25">
      <c r="A292">
        <v>290</v>
      </c>
      <c r="B292">
        <v>49.607850769999999</v>
      </c>
      <c r="C292">
        <v>20.372848059999999</v>
      </c>
      <c r="D292">
        <v>29</v>
      </c>
      <c r="E292">
        <v>756</v>
      </c>
      <c r="F292">
        <v>476.07</v>
      </c>
      <c r="G292">
        <v>279.93</v>
      </c>
    </row>
    <row r="293" spans="1:7" x14ac:dyDescent="0.25">
      <c r="A293">
        <v>291</v>
      </c>
      <c r="B293">
        <v>49.607852999999999</v>
      </c>
      <c r="C293">
        <v>20.37423587</v>
      </c>
      <c r="D293">
        <v>29.1</v>
      </c>
      <c r="E293">
        <v>782</v>
      </c>
      <c r="F293">
        <v>475.73</v>
      </c>
      <c r="G293">
        <v>306.27</v>
      </c>
    </row>
    <row r="294" spans="1:7" x14ac:dyDescent="0.25">
      <c r="A294">
        <v>292</v>
      </c>
      <c r="B294">
        <v>49.607855219999998</v>
      </c>
      <c r="C294">
        <v>20.37562367</v>
      </c>
      <c r="D294">
        <v>29.2</v>
      </c>
      <c r="E294">
        <v>780</v>
      </c>
      <c r="F294">
        <v>475.39</v>
      </c>
      <c r="G294">
        <v>304.61</v>
      </c>
    </row>
    <row r="295" spans="1:7" x14ac:dyDescent="0.25">
      <c r="A295">
        <v>293</v>
      </c>
      <c r="B295">
        <v>49.607857420000002</v>
      </c>
      <c r="C295">
        <v>20.37701148</v>
      </c>
      <c r="D295">
        <v>29.3</v>
      </c>
      <c r="E295">
        <v>792</v>
      </c>
      <c r="F295">
        <v>475.05</v>
      </c>
      <c r="G295">
        <v>316.95</v>
      </c>
    </row>
    <row r="296" spans="1:7" x14ac:dyDescent="0.25">
      <c r="A296">
        <v>294</v>
      </c>
      <c r="B296">
        <v>49.607859599999998</v>
      </c>
      <c r="C296">
        <v>20.37839928</v>
      </c>
      <c r="D296">
        <v>29.4</v>
      </c>
      <c r="E296">
        <v>809</v>
      </c>
      <c r="F296">
        <v>474.71</v>
      </c>
      <c r="G296">
        <v>334.29</v>
      </c>
    </row>
    <row r="297" spans="1:7" x14ac:dyDescent="0.25">
      <c r="A297">
        <v>295</v>
      </c>
      <c r="B297">
        <v>49.60786177</v>
      </c>
      <c r="C297">
        <v>20.379787090000001</v>
      </c>
      <c r="D297">
        <v>29.5</v>
      </c>
      <c r="E297">
        <v>820</v>
      </c>
      <c r="F297">
        <v>474.37</v>
      </c>
      <c r="G297">
        <v>345.63</v>
      </c>
    </row>
    <row r="298" spans="1:7" x14ac:dyDescent="0.25">
      <c r="A298">
        <v>296</v>
      </c>
      <c r="B298">
        <v>49.60786392</v>
      </c>
      <c r="C298">
        <v>20.38117489</v>
      </c>
      <c r="D298">
        <v>29.6</v>
      </c>
      <c r="E298">
        <v>813</v>
      </c>
      <c r="F298">
        <v>474.03</v>
      </c>
      <c r="G298">
        <v>338.97</v>
      </c>
    </row>
    <row r="299" spans="1:7" x14ac:dyDescent="0.25">
      <c r="A299">
        <v>297</v>
      </c>
      <c r="B299">
        <v>49.607866059999999</v>
      </c>
      <c r="C299">
        <v>20.382562700000001</v>
      </c>
      <c r="D299">
        <v>29.7</v>
      </c>
      <c r="E299">
        <v>827</v>
      </c>
      <c r="F299">
        <v>473.68</v>
      </c>
      <c r="G299">
        <v>353.32</v>
      </c>
    </row>
    <row r="300" spans="1:7" x14ac:dyDescent="0.25">
      <c r="A300">
        <v>298</v>
      </c>
      <c r="B300">
        <v>49.607868170000003</v>
      </c>
      <c r="C300">
        <v>20.383950500000001</v>
      </c>
      <c r="D300">
        <v>29.8</v>
      </c>
      <c r="E300">
        <v>827</v>
      </c>
      <c r="F300">
        <v>473.34</v>
      </c>
      <c r="G300">
        <v>353.66</v>
      </c>
    </row>
    <row r="301" spans="1:7" x14ac:dyDescent="0.25">
      <c r="A301" s="2">
        <v>299</v>
      </c>
      <c r="B301" s="2">
        <v>49.607870269999999</v>
      </c>
      <c r="C301" s="2">
        <v>20.385338310000002</v>
      </c>
      <c r="D301" s="2">
        <v>29.9</v>
      </c>
      <c r="E301" s="2">
        <v>832</v>
      </c>
      <c r="F301" s="2">
        <v>473</v>
      </c>
      <c r="G301" s="2">
        <v>359</v>
      </c>
    </row>
    <row r="302" spans="1:7" x14ac:dyDescent="0.25">
      <c r="A302">
        <v>300</v>
      </c>
      <c r="B302">
        <v>49.607872360000002</v>
      </c>
      <c r="C302">
        <v>20.386726110000001</v>
      </c>
      <c r="D302">
        <v>30</v>
      </c>
      <c r="E302">
        <v>816</v>
      </c>
      <c r="F302">
        <v>472.66</v>
      </c>
      <c r="G302">
        <v>343.34</v>
      </c>
    </row>
    <row r="303" spans="1:7" x14ac:dyDescent="0.25">
      <c r="A303">
        <v>301</v>
      </c>
      <c r="B303">
        <v>49.607874430000003</v>
      </c>
      <c r="C303">
        <v>20.388113919999999</v>
      </c>
      <c r="D303">
        <v>30.1</v>
      </c>
      <c r="E303">
        <v>804</v>
      </c>
      <c r="F303">
        <v>472.32</v>
      </c>
      <c r="G303">
        <v>331.68</v>
      </c>
    </row>
    <row r="304" spans="1:7" x14ac:dyDescent="0.25">
      <c r="A304">
        <v>302</v>
      </c>
      <c r="B304">
        <v>49.607876480000002</v>
      </c>
      <c r="C304">
        <v>20.389501719999998</v>
      </c>
      <c r="D304">
        <v>30.2</v>
      </c>
      <c r="E304">
        <v>789</v>
      </c>
      <c r="F304">
        <v>471.98</v>
      </c>
      <c r="G304">
        <v>317.02</v>
      </c>
    </row>
    <row r="305" spans="1:7" x14ac:dyDescent="0.25">
      <c r="A305">
        <v>303</v>
      </c>
      <c r="B305">
        <v>49.607878509999999</v>
      </c>
      <c r="C305">
        <v>20.390889529999999</v>
      </c>
      <c r="D305">
        <v>30.3</v>
      </c>
      <c r="E305">
        <v>774</v>
      </c>
      <c r="F305">
        <v>471.64</v>
      </c>
      <c r="G305">
        <v>302.36</v>
      </c>
    </row>
    <row r="306" spans="1:7" x14ac:dyDescent="0.25">
      <c r="A306">
        <v>304</v>
      </c>
      <c r="B306">
        <v>49.607880530000003</v>
      </c>
      <c r="C306">
        <v>20.392277329999999</v>
      </c>
      <c r="D306">
        <v>30.4</v>
      </c>
      <c r="E306">
        <v>755</v>
      </c>
      <c r="F306">
        <v>471.3</v>
      </c>
      <c r="G306">
        <v>283.7</v>
      </c>
    </row>
    <row r="307" spans="1:7" x14ac:dyDescent="0.25">
      <c r="A307">
        <v>305</v>
      </c>
      <c r="B307">
        <v>49.607882529999998</v>
      </c>
      <c r="C307">
        <v>20.39366514</v>
      </c>
      <c r="D307">
        <v>30.5</v>
      </c>
      <c r="E307">
        <v>750</v>
      </c>
      <c r="F307">
        <v>470.96</v>
      </c>
      <c r="G307">
        <v>279.04000000000002</v>
      </c>
    </row>
    <row r="308" spans="1:7" x14ac:dyDescent="0.25">
      <c r="A308">
        <v>306</v>
      </c>
      <c r="B308">
        <v>49.607884519999999</v>
      </c>
      <c r="C308">
        <v>20.39505295</v>
      </c>
      <c r="D308">
        <v>30.6</v>
      </c>
      <c r="E308">
        <v>748</v>
      </c>
      <c r="F308">
        <v>470.61</v>
      </c>
      <c r="G308">
        <v>277.39</v>
      </c>
    </row>
    <row r="309" spans="1:7" x14ac:dyDescent="0.25">
      <c r="A309">
        <v>307</v>
      </c>
      <c r="B309">
        <v>49.607886479999998</v>
      </c>
      <c r="C309">
        <v>20.39644075</v>
      </c>
      <c r="D309">
        <v>30.7</v>
      </c>
      <c r="E309">
        <v>750</v>
      </c>
      <c r="F309">
        <v>470.27</v>
      </c>
      <c r="G309">
        <v>279.73</v>
      </c>
    </row>
    <row r="310" spans="1:7" x14ac:dyDescent="0.25">
      <c r="A310">
        <v>308</v>
      </c>
      <c r="B310">
        <v>49.607888440000004</v>
      </c>
      <c r="C310">
        <v>20.397828560000001</v>
      </c>
      <c r="D310">
        <v>30.8</v>
      </c>
      <c r="E310">
        <v>732</v>
      </c>
      <c r="F310">
        <v>469.93</v>
      </c>
      <c r="G310">
        <v>262.07</v>
      </c>
    </row>
    <row r="311" spans="1:7" x14ac:dyDescent="0.25">
      <c r="A311">
        <v>309</v>
      </c>
      <c r="B311">
        <v>49.60789037</v>
      </c>
      <c r="C311">
        <v>20.399216370000001</v>
      </c>
      <c r="D311">
        <v>30.9</v>
      </c>
      <c r="E311">
        <v>710</v>
      </c>
      <c r="F311">
        <v>469.59</v>
      </c>
      <c r="G311">
        <v>240.41</v>
      </c>
    </row>
    <row r="312" spans="1:7" x14ac:dyDescent="0.25">
      <c r="A312">
        <v>310</v>
      </c>
      <c r="B312">
        <v>49.607892290000002</v>
      </c>
      <c r="C312">
        <v>20.400604170000001</v>
      </c>
      <c r="D312">
        <v>31</v>
      </c>
      <c r="E312">
        <v>686</v>
      </c>
      <c r="F312">
        <v>469.25</v>
      </c>
      <c r="G312">
        <v>216.75</v>
      </c>
    </row>
    <row r="313" spans="1:7" x14ac:dyDescent="0.25">
      <c r="A313">
        <v>311</v>
      </c>
      <c r="B313">
        <v>49.607894190000003</v>
      </c>
      <c r="C313">
        <v>20.401991979999998</v>
      </c>
      <c r="D313">
        <v>31.1</v>
      </c>
      <c r="E313">
        <v>678</v>
      </c>
      <c r="F313">
        <v>468.91</v>
      </c>
      <c r="G313">
        <v>209.09</v>
      </c>
    </row>
    <row r="314" spans="1:7" x14ac:dyDescent="0.25">
      <c r="A314">
        <v>312</v>
      </c>
      <c r="B314">
        <v>49.607896080000003</v>
      </c>
      <c r="C314">
        <v>20.403379789999999</v>
      </c>
      <c r="D314">
        <v>31.2</v>
      </c>
      <c r="E314">
        <v>661</v>
      </c>
      <c r="F314">
        <v>468.57</v>
      </c>
      <c r="G314">
        <v>192.43</v>
      </c>
    </row>
    <row r="315" spans="1:7" x14ac:dyDescent="0.25">
      <c r="A315">
        <v>313</v>
      </c>
      <c r="B315">
        <v>49.607897940000001</v>
      </c>
      <c r="C315">
        <v>20.404767589999999</v>
      </c>
      <c r="D315">
        <v>31.3</v>
      </c>
      <c r="E315">
        <v>650</v>
      </c>
      <c r="F315">
        <v>468.23</v>
      </c>
      <c r="G315">
        <v>181.77</v>
      </c>
    </row>
    <row r="316" spans="1:7" x14ac:dyDescent="0.25">
      <c r="A316">
        <v>314</v>
      </c>
      <c r="B316">
        <v>49.607899799999998</v>
      </c>
      <c r="C316">
        <v>20.406155399999999</v>
      </c>
      <c r="D316">
        <v>31.4</v>
      </c>
      <c r="E316">
        <v>698</v>
      </c>
      <c r="F316">
        <v>467.88</v>
      </c>
      <c r="G316">
        <v>230.12</v>
      </c>
    </row>
    <row r="317" spans="1:7" x14ac:dyDescent="0.25">
      <c r="A317">
        <v>315</v>
      </c>
      <c r="B317">
        <v>49.607901630000001</v>
      </c>
      <c r="C317">
        <v>20.40754321</v>
      </c>
      <c r="D317">
        <v>31.5</v>
      </c>
      <c r="E317">
        <v>713</v>
      </c>
      <c r="F317">
        <v>467.54</v>
      </c>
      <c r="G317">
        <v>245.46</v>
      </c>
    </row>
    <row r="318" spans="1:7" x14ac:dyDescent="0.25">
      <c r="A318">
        <v>316</v>
      </c>
      <c r="B318">
        <v>49.607903450000002</v>
      </c>
      <c r="C318">
        <v>20.408931020000001</v>
      </c>
      <c r="D318">
        <v>31.6</v>
      </c>
      <c r="E318">
        <v>703</v>
      </c>
      <c r="F318">
        <v>467.2</v>
      </c>
      <c r="G318">
        <v>235.8</v>
      </c>
    </row>
    <row r="319" spans="1:7" x14ac:dyDescent="0.25">
      <c r="A319">
        <v>317</v>
      </c>
      <c r="B319">
        <v>49.607905250000002</v>
      </c>
      <c r="C319">
        <v>20.410318820000001</v>
      </c>
      <c r="D319">
        <v>31.7</v>
      </c>
      <c r="E319">
        <v>719</v>
      </c>
      <c r="F319">
        <v>466.86</v>
      </c>
      <c r="G319">
        <v>252.14</v>
      </c>
    </row>
    <row r="320" spans="1:7" x14ac:dyDescent="0.25">
      <c r="A320">
        <v>318</v>
      </c>
      <c r="B320">
        <v>49.607907040000001</v>
      </c>
      <c r="C320">
        <v>20.411706630000001</v>
      </c>
      <c r="D320">
        <v>31.8</v>
      </c>
      <c r="E320">
        <v>728</v>
      </c>
      <c r="F320">
        <v>466.52</v>
      </c>
      <c r="G320">
        <v>261.48</v>
      </c>
    </row>
    <row r="321" spans="1:7" x14ac:dyDescent="0.25">
      <c r="A321">
        <v>319</v>
      </c>
      <c r="B321">
        <v>49.607908809999998</v>
      </c>
      <c r="C321">
        <v>20.413094439999998</v>
      </c>
      <c r="D321">
        <v>31.9</v>
      </c>
      <c r="E321">
        <v>704</v>
      </c>
      <c r="F321">
        <v>466.18</v>
      </c>
      <c r="G321">
        <v>237.82</v>
      </c>
    </row>
    <row r="322" spans="1:7" x14ac:dyDescent="0.25">
      <c r="A322">
        <v>320</v>
      </c>
      <c r="B322">
        <v>49.607910560000001</v>
      </c>
      <c r="C322">
        <v>20.414482249999999</v>
      </c>
      <c r="D322">
        <v>32</v>
      </c>
      <c r="E322">
        <v>688</v>
      </c>
      <c r="F322">
        <v>465.84</v>
      </c>
      <c r="G322">
        <v>222.16</v>
      </c>
    </row>
    <row r="323" spans="1:7" x14ac:dyDescent="0.25">
      <c r="A323">
        <v>321</v>
      </c>
      <c r="B323">
        <v>49.607912300000002</v>
      </c>
      <c r="C323">
        <v>20.415870049999999</v>
      </c>
      <c r="D323">
        <v>32.1</v>
      </c>
      <c r="E323">
        <v>710</v>
      </c>
      <c r="F323">
        <v>465.5</v>
      </c>
      <c r="G323">
        <v>244.5</v>
      </c>
    </row>
    <row r="324" spans="1:7" x14ac:dyDescent="0.25">
      <c r="A324">
        <v>322</v>
      </c>
      <c r="B324">
        <v>49.607914020000003</v>
      </c>
      <c r="C324">
        <v>20.417257859999999</v>
      </c>
      <c r="D324">
        <v>32.200000000000003</v>
      </c>
      <c r="E324">
        <v>715</v>
      </c>
      <c r="F324">
        <v>465.16</v>
      </c>
      <c r="G324">
        <v>249.84</v>
      </c>
    </row>
    <row r="325" spans="1:7" x14ac:dyDescent="0.25">
      <c r="A325">
        <v>323</v>
      </c>
      <c r="B325">
        <v>49.607915720000001</v>
      </c>
      <c r="C325">
        <v>20.41864567</v>
      </c>
      <c r="D325">
        <v>32.299999999999997</v>
      </c>
      <c r="E325">
        <v>701</v>
      </c>
      <c r="F325">
        <v>464.81</v>
      </c>
      <c r="G325">
        <v>236.19</v>
      </c>
    </row>
    <row r="326" spans="1:7" x14ac:dyDescent="0.25">
      <c r="A326">
        <v>324</v>
      </c>
      <c r="B326">
        <v>49.607917399999998</v>
      </c>
      <c r="C326">
        <v>20.420033480000001</v>
      </c>
      <c r="D326">
        <v>32.4</v>
      </c>
      <c r="E326">
        <v>704</v>
      </c>
      <c r="F326">
        <v>464.47</v>
      </c>
      <c r="G326">
        <v>239.53</v>
      </c>
    </row>
    <row r="327" spans="1:7" x14ac:dyDescent="0.25">
      <c r="A327">
        <v>325</v>
      </c>
      <c r="B327">
        <v>49.607919070000001</v>
      </c>
      <c r="C327">
        <v>20.421421290000001</v>
      </c>
      <c r="D327">
        <v>32.5</v>
      </c>
      <c r="E327">
        <v>727</v>
      </c>
      <c r="F327">
        <v>464.13</v>
      </c>
      <c r="G327">
        <v>262.87</v>
      </c>
    </row>
    <row r="328" spans="1:7" x14ac:dyDescent="0.25">
      <c r="A328">
        <v>326</v>
      </c>
      <c r="B328">
        <v>49.607920729999996</v>
      </c>
      <c r="C328">
        <v>20.422809090000001</v>
      </c>
      <c r="D328">
        <v>32.6</v>
      </c>
      <c r="E328">
        <v>740</v>
      </c>
      <c r="F328">
        <v>463.79</v>
      </c>
      <c r="G328">
        <v>276.20999999999998</v>
      </c>
    </row>
    <row r="329" spans="1:7" x14ac:dyDescent="0.25">
      <c r="A329">
        <v>327</v>
      </c>
      <c r="B329">
        <v>49.607922360000003</v>
      </c>
      <c r="C329">
        <v>20.424196899999998</v>
      </c>
      <c r="D329">
        <v>32.700000000000003</v>
      </c>
      <c r="E329">
        <v>733</v>
      </c>
      <c r="F329">
        <v>463.45</v>
      </c>
      <c r="G329">
        <v>269.55</v>
      </c>
    </row>
    <row r="330" spans="1:7" x14ac:dyDescent="0.25">
      <c r="A330">
        <v>328</v>
      </c>
      <c r="B330">
        <v>49.607923980000002</v>
      </c>
      <c r="C330">
        <v>20.425584709999999</v>
      </c>
      <c r="D330">
        <v>32.799999999999997</v>
      </c>
      <c r="E330">
        <v>735</v>
      </c>
      <c r="F330">
        <v>463.11</v>
      </c>
      <c r="G330">
        <v>271.89</v>
      </c>
    </row>
    <row r="331" spans="1:7" x14ac:dyDescent="0.25">
      <c r="A331">
        <v>329</v>
      </c>
      <c r="B331">
        <v>49.607925590000001</v>
      </c>
      <c r="C331">
        <v>20.42697252</v>
      </c>
      <c r="D331">
        <v>32.9</v>
      </c>
      <c r="E331">
        <v>738</v>
      </c>
      <c r="F331">
        <v>462.77</v>
      </c>
      <c r="G331">
        <v>275.23</v>
      </c>
    </row>
    <row r="332" spans="1:7" x14ac:dyDescent="0.25">
      <c r="A332">
        <v>330</v>
      </c>
      <c r="B332">
        <v>49.607927170000004</v>
      </c>
      <c r="C332">
        <v>20.42836033</v>
      </c>
      <c r="D332">
        <v>33</v>
      </c>
      <c r="E332">
        <v>748</v>
      </c>
      <c r="F332">
        <v>462.43</v>
      </c>
      <c r="G332">
        <v>285.57</v>
      </c>
    </row>
    <row r="333" spans="1:7" x14ac:dyDescent="0.25">
      <c r="A333">
        <v>331</v>
      </c>
      <c r="B333">
        <v>49.607928739999998</v>
      </c>
      <c r="C333">
        <v>20.429748140000001</v>
      </c>
      <c r="D333">
        <v>33.1</v>
      </c>
      <c r="E333">
        <v>769</v>
      </c>
      <c r="F333">
        <v>462.09</v>
      </c>
      <c r="G333">
        <v>306.91000000000003</v>
      </c>
    </row>
    <row r="334" spans="1:7" x14ac:dyDescent="0.25">
      <c r="A334">
        <v>332</v>
      </c>
      <c r="B334">
        <v>49.6079303</v>
      </c>
      <c r="C334">
        <v>20.431135950000002</v>
      </c>
      <c r="D334">
        <v>33.200000000000003</v>
      </c>
      <c r="E334">
        <v>778</v>
      </c>
      <c r="F334">
        <v>461.74</v>
      </c>
      <c r="G334">
        <v>316.26</v>
      </c>
    </row>
    <row r="335" spans="1:7" x14ac:dyDescent="0.25">
      <c r="A335" s="2">
        <v>333</v>
      </c>
      <c r="B335" s="2">
        <v>49.607931829999998</v>
      </c>
      <c r="C335" s="2">
        <v>20.432523759999999</v>
      </c>
      <c r="D335" s="2">
        <v>33.299999999999997</v>
      </c>
      <c r="E335" s="2">
        <v>783</v>
      </c>
      <c r="F335" s="2">
        <v>461.4</v>
      </c>
      <c r="G335" s="2">
        <v>321.60000000000002</v>
      </c>
    </row>
    <row r="336" spans="1:7" x14ac:dyDescent="0.25">
      <c r="A336">
        <v>334</v>
      </c>
      <c r="B336">
        <v>49.607933350000003</v>
      </c>
      <c r="C336">
        <v>20.433911559999999</v>
      </c>
      <c r="D336">
        <v>33.4</v>
      </c>
      <c r="E336">
        <v>777</v>
      </c>
      <c r="F336">
        <v>461.06</v>
      </c>
      <c r="G336">
        <v>315.94</v>
      </c>
    </row>
    <row r="337" spans="1:7" x14ac:dyDescent="0.25">
      <c r="A337">
        <v>335</v>
      </c>
      <c r="B337">
        <v>49.60793486</v>
      </c>
      <c r="C337">
        <v>20.435299369999999</v>
      </c>
      <c r="D337">
        <v>33.5</v>
      </c>
      <c r="E337">
        <v>773</v>
      </c>
      <c r="F337">
        <v>460.72</v>
      </c>
      <c r="G337">
        <v>312.27999999999997</v>
      </c>
    </row>
    <row r="338" spans="1:7" x14ac:dyDescent="0.25">
      <c r="A338">
        <v>336</v>
      </c>
      <c r="B338">
        <v>49.607936340000002</v>
      </c>
      <c r="C338">
        <v>20.43668718</v>
      </c>
      <c r="D338">
        <v>33.6</v>
      </c>
      <c r="E338">
        <v>767</v>
      </c>
      <c r="F338">
        <v>460.38</v>
      </c>
      <c r="G338">
        <v>306.62</v>
      </c>
    </row>
    <row r="339" spans="1:7" x14ac:dyDescent="0.25">
      <c r="A339">
        <v>337</v>
      </c>
      <c r="B339">
        <v>49.607937810000003</v>
      </c>
      <c r="C339">
        <v>20.43807499</v>
      </c>
      <c r="D339">
        <v>33.700000000000003</v>
      </c>
      <c r="E339">
        <v>760</v>
      </c>
      <c r="F339">
        <v>460.04</v>
      </c>
      <c r="G339">
        <v>299.95999999999998</v>
      </c>
    </row>
    <row r="340" spans="1:7" x14ac:dyDescent="0.25">
      <c r="A340">
        <v>338</v>
      </c>
      <c r="B340">
        <v>49.607939270000003</v>
      </c>
      <c r="C340">
        <v>20.439462800000001</v>
      </c>
      <c r="D340">
        <v>33.799999999999997</v>
      </c>
      <c r="E340">
        <v>755</v>
      </c>
      <c r="F340">
        <v>459.7</v>
      </c>
      <c r="G340">
        <v>295.3</v>
      </c>
    </row>
    <row r="341" spans="1:7" x14ac:dyDescent="0.25">
      <c r="A341">
        <v>339</v>
      </c>
      <c r="B341">
        <v>49.607940710000001</v>
      </c>
      <c r="C341">
        <v>20.440850609999998</v>
      </c>
      <c r="D341">
        <v>33.9</v>
      </c>
      <c r="E341">
        <v>750</v>
      </c>
      <c r="F341">
        <v>459.36</v>
      </c>
      <c r="G341">
        <v>290.64</v>
      </c>
    </row>
    <row r="342" spans="1:7" x14ac:dyDescent="0.25">
      <c r="A342">
        <v>340</v>
      </c>
      <c r="B342">
        <v>49.607942129999998</v>
      </c>
      <c r="C342">
        <v>20.442238419999999</v>
      </c>
      <c r="D342">
        <v>34</v>
      </c>
      <c r="E342">
        <v>737</v>
      </c>
      <c r="F342">
        <v>459.02</v>
      </c>
      <c r="G342">
        <v>277.98</v>
      </c>
    </row>
    <row r="343" spans="1:7" x14ac:dyDescent="0.25">
      <c r="A343">
        <v>341</v>
      </c>
      <c r="B343">
        <v>49.60794353</v>
      </c>
      <c r="C343">
        <v>20.44362623</v>
      </c>
      <c r="D343">
        <v>34.1</v>
      </c>
      <c r="E343">
        <v>729</v>
      </c>
      <c r="F343">
        <v>458.67</v>
      </c>
      <c r="G343">
        <v>270.33</v>
      </c>
    </row>
    <row r="344" spans="1:7" x14ac:dyDescent="0.25">
      <c r="A344">
        <v>342</v>
      </c>
      <c r="B344">
        <v>49.607944920000001</v>
      </c>
      <c r="C344">
        <v>20.44501404</v>
      </c>
      <c r="D344">
        <v>34.200000000000003</v>
      </c>
      <c r="E344">
        <v>696</v>
      </c>
      <c r="F344">
        <v>458.33</v>
      </c>
      <c r="G344">
        <v>237.67</v>
      </c>
    </row>
    <row r="345" spans="1:7" x14ac:dyDescent="0.25">
      <c r="A345">
        <v>343</v>
      </c>
      <c r="B345">
        <v>49.607946290000001</v>
      </c>
      <c r="C345">
        <v>20.446401850000001</v>
      </c>
      <c r="D345">
        <v>34.299999999999997</v>
      </c>
      <c r="E345">
        <v>677</v>
      </c>
      <c r="F345">
        <v>457.99</v>
      </c>
      <c r="G345">
        <v>219.01</v>
      </c>
    </row>
    <row r="346" spans="1:7" x14ac:dyDescent="0.25">
      <c r="A346">
        <v>344</v>
      </c>
      <c r="B346">
        <v>49.607947639999999</v>
      </c>
      <c r="C346">
        <v>20.447789660000002</v>
      </c>
      <c r="D346">
        <v>34.4</v>
      </c>
      <c r="E346">
        <v>650</v>
      </c>
      <c r="F346">
        <v>457.65</v>
      </c>
      <c r="G346">
        <v>192.35</v>
      </c>
    </row>
    <row r="347" spans="1:7" x14ac:dyDescent="0.25">
      <c r="A347">
        <v>345</v>
      </c>
      <c r="B347">
        <v>49.607948980000003</v>
      </c>
      <c r="C347">
        <v>20.449177469999999</v>
      </c>
      <c r="D347">
        <v>34.5</v>
      </c>
      <c r="E347">
        <v>623</v>
      </c>
      <c r="F347">
        <v>457.31</v>
      </c>
      <c r="G347">
        <v>165.69</v>
      </c>
    </row>
    <row r="348" spans="1:7" x14ac:dyDescent="0.25">
      <c r="A348">
        <v>346</v>
      </c>
      <c r="B348">
        <v>49.607950299999999</v>
      </c>
      <c r="C348">
        <v>20.450565279999999</v>
      </c>
      <c r="D348">
        <v>34.6</v>
      </c>
      <c r="E348">
        <v>613</v>
      </c>
      <c r="F348">
        <v>456.97</v>
      </c>
      <c r="G348">
        <v>156.03</v>
      </c>
    </row>
    <row r="349" spans="1:7" x14ac:dyDescent="0.25">
      <c r="A349">
        <v>347</v>
      </c>
      <c r="B349">
        <v>49.607951610000001</v>
      </c>
      <c r="C349">
        <v>20.45195309</v>
      </c>
      <c r="D349">
        <v>34.700000000000003</v>
      </c>
      <c r="E349">
        <v>592</v>
      </c>
      <c r="F349">
        <v>456.63</v>
      </c>
      <c r="G349">
        <v>135.37</v>
      </c>
    </row>
    <row r="350" spans="1:7" x14ac:dyDescent="0.25">
      <c r="A350">
        <v>348</v>
      </c>
      <c r="B350">
        <v>49.60795289</v>
      </c>
      <c r="C350">
        <v>20.453340900000001</v>
      </c>
      <c r="D350">
        <v>34.799999999999997</v>
      </c>
      <c r="E350">
        <v>565</v>
      </c>
      <c r="F350">
        <v>456.29</v>
      </c>
      <c r="G350">
        <v>108.71</v>
      </c>
    </row>
    <row r="351" spans="1:7" x14ac:dyDescent="0.25">
      <c r="A351">
        <v>349</v>
      </c>
      <c r="B351">
        <v>49.607954169999999</v>
      </c>
      <c r="C351">
        <v>20.454728710000001</v>
      </c>
      <c r="D351">
        <v>34.9</v>
      </c>
      <c r="E351">
        <v>543</v>
      </c>
      <c r="F351">
        <v>455.95</v>
      </c>
      <c r="G351">
        <v>87.05</v>
      </c>
    </row>
    <row r="352" spans="1:7" x14ac:dyDescent="0.25">
      <c r="A352">
        <v>350</v>
      </c>
      <c r="B352">
        <v>49.607955420000003</v>
      </c>
      <c r="C352">
        <v>20.456116519999998</v>
      </c>
      <c r="D352">
        <v>35</v>
      </c>
      <c r="E352">
        <v>531</v>
      </c>
      <c r="F352">
        <v>455.6</v>
      </c>
      <c r="G352">
        <v>75.400000000000006</v>
      </c>
    </row>
    <row r="353" spans="1:7" x14ac:dyDescent="0.25">
      <c r="A353">
        <v>351</v>
      </c>
      <c r="B353">
        <v>49.607956659999999</v>
      </c>
      <c r="C353">
        <v>20.457504329999999</v>
      </c>
      <c r="D353">
        <v>35.1</v>
      </c>
      <c r="E353">
        <v>541</v>
      </c>
      <c r="F353">
        <v>455.26</v>
      </c>
      <c r="G353">
        <v>85.74</v>
      </c>
    </row>
    <row r="354" spans="1:7" x14ac:dyDescent="0.25">
      <c r="A354">
        <v>352</v>
      </c>
      <c r="B354">
        <v>49.607957880000001</v>
      </c>
      <c r="C354">
        <v>20.45889214</v>
      </c>
      <c r="D354">
        <v>35.200000000000003</v>
      </c>
      <c r="E354">
        <v>560</v>
      </c>
      <c r="F354">
        <v>454.92</v>
      </c>
      <c r="G354">
        <v>105.08</v>
      </c>
    </row>
    <row r="355" spans="1:7" x14ac:dyDescent="0.25">
      <c r="A355">
        <v>353</v>
      </c>
      <c r="B355">
        <v>49.607959090000001</v>
      </c>
      <c r="C355">
        <v>20.46027995</v>
      </c>
      <c r="D355">
        <v>35.299999999999997</v>
      </c>
      <c r="E355">
        <v>578</v>
      </c>
      <c r="F355">
        <v>454.58</v>
      </c>
      <c r="G355">
        <v>123.42</v>
      </c>
    </row>
    <row r="356" spans="1:7" x14ac:dyDescent="0.25">
      <c r="A356">
        <v>354</v>
      </c>
      <c r="B356">
        <v>49.60796027</v>
      </c>
      <c r="C356">
        <v>20.461667760000001</v>
      </c>
      <c r="D356">
        <v>35.4</v>
      </c>
      <c r="E356">
        <v>596</v>
      </c>
      <c r="F356">
        <v>454.24</v>
      </c>
      <c r="G356">
        <v>141.76</v>
      </c>
    </row>
    <row r="357" spans="1:7" x14ac:dyDescent="0.25">
      <c r="A357">
        <v>355</v>
      </c>
      <c r="B357">
        <v>49.607961449999998</v>
      </c>
      <c r="C357">
        <v>20.463055570000002</v>
      </c>
      <c r="D357">
        <v>35.5</v>
      </c>
      <c r="E357">
        <v>625</v>
      </c>
      <c r="F357">
        <v>453.9</v>
      </c>
      <c r="G357">
        <v>171.1</v>
      </c>
    </row>
    <row r="358" spans="1:7" x14ac:dyDescent="0.25">
      <c r="A358">
        <v>356</v>
      </c>
      <c r="B358">
        <v>49.6079626</v>
      </c>
      <c r="C358">
        <v>20.464443379999999</v>
      </c>
      <c r="D358">
        <v>35.6</v>
      </c>
      <c r="E358">
        <v>633</v>
      </c>
      <c r="F358">
        <v>453.56</v>
      </c>
      <c r="G358">
        <v>179.44</v>
      </c>
    </row>
    <row r="359" spans="1:7" x14ac:dyDescent="0.25">
      <c r="A359">
        <v>357</v>
      </c>
      <c r="B359">
        <v>49.607963740000002</v>
      </c>
      <c r="C359">
        <v>20.465831189999999</v>
      </c>
      <c r="D359">
        <v>35.700000000000003</v>
      </c>
      <c r="E359">
        <v>650</v>
      </c>
      <c r="F359">
        <v>453.22</v>
      </c>
      <c r="G359">
        <v>196.78</v>
      </c>
    </row>
    <row r="360" spans="1:7" x14ac:dyDescent="0.25">
      <c r="A360">
        <v>358</v>
      </c>
      <c r="B360">
        <v>49.607964860000003</v>
      </c>
      <c r="C360">
        <v>20.467219</v>
      </c>
      <c r="D360">
        <v>35.799999999999997</v>
      </c>
      <c r="E360">
        <v>668</v>
      </c>
      <c r="F360">
        <v>452.88</v>
      </c>
      <c r="G360">
        <v>215.12</v>
      </c>
    </row>
    <row r="361" spans="1:7" x14ac:dyDescent="0.25">
      <c r="A361">
        <v>359</v>
      </c>
      <c r="B361">
        <v>49.607965970000002</v>
      </c>
      <c r="C361">
        <v>20.468606820000002</v>
      </c>
      <c r="D361">
        <v>35.9</v>
      </c>
      <c r="E361">
        <v>699</v>
      </c>
      <c r="F361">
        <v>452.53</v>
      </c>
      <c r="G361">
        <v>246.47</v>
      </c>
    </row>
    <row r="362" spans="1:7" x14ac:dyDescent="0.25">
      <c r="A362" s="2">
        <v>360</v>
      </c>
      <c r="B362" s="2">
        <v>49.60796706</v>
      </c>
      <c r="C362" s="2">
        <v>20.469994629999999</v>
      </c>
      <c r="D362" s="2">
        <v>36</v>
      </c>
      <c r="E362" s="2">
        <v>735</v>
      </c>
      <c r="F362" s="2">
        <v>452.19</v>
      </c>
      <c r="G362" s="2">
        <v>282.81</v>
      </c>
    </row>
    <row r="363" spans="1:7" x14ac:dyDescent="0.25">
      <c r="A363">
        <v>361</v>
      </c>
      <c r="B363">
        <v>49.607968130000003</v>
      </c>
      <c r="C363">
        <v>20.471382439999999</v>
      </c>
      <c r="D363">
        <v>36.1</v>
      </c>
      <c r="E363">
        <v>734</v>
      </c>
      <c r="F363">
        <v>451.85</v>
      </c>
      <c r="G363">
        <v>282.14999999999998</v>
      </c>
    </row>
    <row r="364" spans="1:7" x14ac:dyDescent="0.25">
      <c r="A364">
        <v>362</v>
      </c>
      <c r="B364">
        <v>49.607969179999998</v>
      </c>
      <c r="C364">
        <v>20.47277025</v>
      </c>
      <c r="D364">
        <v>36.200000000000003</v>
      </c>
      <c r="E364">
        <v>720</v>
      </c>
      <c r="F364">
        <v>451.51</v>
      </c>
      <c r="G364">
        <v>268.49</v>
      </c>
    </row>
    <row r="365" spans="1:7" x14ac:dyDescent="0.25">
      <c r="A365">
        <v>363</v>
      </c>
      <c r="B365">
        <v>49.607970219999999</v>
      </c>
      <c r="C365">
        <v>20.474158060000001</v>
      </c>
      <c r="D365">
        <v>36.299999999999997</v>
      </c>
      <c r="E365">
        <v>676</v>
      </c>
      <c r="F365">
        <v>451.17</v>
      </c>
      <c r="G365">
        <v>224.83</v>
      </c>
    </row>
    <row r="366" spans="1:7" x14ac:dyDescent="0.25">
      <c r="A366">
        <v>364</v>
      </c>
      <c r="B366">
        <v>49.607971249999999</v>
      </c>
      <c r="C366">
        <v>20.475545870000001</v>
      </c>
      <c r="D366">
        <v>36.4</v>
      </c>
      <c r="E366">
        <v>649</v>
      </c>
      <c r="F366">
        <v>450.83</v>
      </c>
      <c r="G366">
        <v>198.17</v>
      </c>
    </row>
    <row r="367" spans="1:7" x14ac:dyDescent="0.25">
      <c r="A367">
        <v>365</v>
      </c>
      <c r="B367">
        <v>49.607972250000003</v>
      </c>
      <c r="C367">
        <v>20.476933679999998</v>
      </c>
      <c r="D367">
        <v>36.5</v>
      </c>
      <c r="E367">
        <v>595</v>
      </c>
      <c r="F367">
        <v>450.49</v>
      </c>
      <c r="G367">
        <v>144.51</v>
      </c>
    </row>
    <row r="368" spans="1:7" x14ac:dyDescent="0.25">
      <c r="A368">
        <v>366</v>
      </c>
      <c r="B368">
        <v>49.60797324</v>
      </c>
      <c r="C368">
        <v>20.478321489999999</v>
      </c>
      <c r="D368">
        <v>36.6</v>
      </c>
      <c r="E368">
        <v>545</v>
      </c>
      <c r="F368">
        <v>450.15</v>
      </c>
      <c r="G368">
        <v>94.85</v>
      </c>
    </row>
    <row r="369" spans="1:7" x14ac:dyDescent="0.25">
      <c r="A369">
        <v>367</v>
      </c>
      <c r="B369">
        <v>49.607974210000002</v>
      </c>
      <c r="C369">
        <v>20.4797093</v>
      </c>
      <c r="D369">
        <v>36.700000000000003</v>
      </c>
      <c r="E369">
        <v>523</v>
      </c>
      <c r="F369">
        <v>449.81</v>
      </c>
      <c r="G369">
        <v>73.19</v>
      </c>
    </row>
    <row r="370" spans="1:7" x14ac:dyDescent="0.25">
      <c r="A370">
        <v>368</v>
      </c>
      <c r="B370">
        <v>49.607975170000003</v>
      </c>
      <c r="C370">
        <v>20.481097120000001</v>
      </c>
      <c r="D370">
        <v>36.799999999999997</v>
      </c>
      <c r="E370">
        <v>504</v>
      </c>
      <c r="F370">
        <v>449.46</v>
      </c>
      <c r="G370">
        <v>54.54</v>
      </c>
    </row>
    <row r="371" spans="1:7" x14ac:dyDescent="0.25">
      <c r="A371">
        <v>369</v>
      </c>
      <c r="B371">
        <v>49.607976110000003</v>
      </c>
      <c r="C371">
        <v>20.482484929999998</v>
      </c>
      <c r="D371">
        <v>36.9</v>
      </c>
      <c r="E371">
        <v>492</v>
      </c>
      <c r="F371">
        <v>449.12</v>
      </c>
      <c r="G371">
        <v>42.88</v>
      </c>
    </row>
    <row r="372" spans="1:7" x14ac:dyDescent="0.25">
      <c r="A372">
        <v>370</v>
      </c>
      <c r="B372">
        <v>49.607977030000001</v>
      </c>
      <c r="C372">
        <v>20.483872739999999</v>
      </c>
      <c r="D372">
        <v>37</v>
      </c>
      <c r="E372">
        <v>479</v>
      </c>
      <c r="F372">
        <v>448.78</v>
      </c>
      <c r="G372">
        <v>30.22</v>
      </c>
    </row>
    <row r="373" spans="1:7" x14ac:dyDescent="0.25">
      <c r="A373">
        <v>371</v>
      </c>
      <c r="B373">
        <v>49.607977939999998</v>
      </c>
      <c r="C373">
        <v>20.48526055</v>
      </c>
      <c r="D373">
        <v>37.1</v>
      </c>
      <c r="E373">
        <v>464</v>
      </c>
      <c r="F373">
        <v>448.44</v>
      </c>
      <c r="G373">
        <v>15.56</v>
      </c>
    </row>
    <row r="374" spans="1:7" x14ac:dyDescent="0.25">
      <c r="A374">
        <v>372</v>
      </c>
      <c r="B374">
        <v>49.60797883</v>
      </c>
      <c r="C374">
        <v>20.48664836</v>
      </c>
      <c r="D374">
        <v>37.200000000000003</v>
      </c>
      <c r="E374">
        <v>451</v>
      </c>
      <c r="F374">
        <v>448.1</v>
      </c>
      <c r="G374">
        <v>2.9</v>
      </c>
    </row>
    <row r="375" spans="1:7" x14ac:dyDescent="0.25">
      <c r="A375">
        <v>373</v>
      </c>
      <c r="B375">
        <v>49.607979700000001</v>
      </c>
      <c r="C375">
        <v>20.488036170000001</v>
      </c>
      <c r="D375">
        <v>37.299999999999997</v>
      </c>
      <c r="E375">
        <v>450</v>
      </c>
      <c r="F375">
        <v>447.76</v>
      </c>
      <c r="G375">
        <v>2.2400000000000002</v>
      </c>
    </row>
    <row r="376" spans="1:7" x14ac:dyDescent="0.25">
      <c r="A376">
        <v>374</v>
      </c>
      <c r="B376">
        <v>49.607980560000001</v>
      </c>
      <c r="C376">
        <v>20.489423989999999</v>
      </c>
      <c r="D376">
        <v>37.4</v>
      </c>
      <c r="E376">
        <v>445</v>
      </c>
      <c r="F376">
        <v>447.42</v>
      </c>
      <c r="G376">
        <v>-2.42</v>
      </c>
    </row>
    <row r="377" spans="1:7" x14ac:dyDescent="0.25">
      <c r="A377">
        <v>375</v>
      </c>
      <c r="B377">
        <v>49.6079814</v>
      </c>
      <c r="C377">
        <v>20.490811799999999</v>
      </c>
      <c r="D377">
        <v>37.5</v>
      </c>
      <c r="E377">
        <v>444</v>
      </c>
      <c r="F377">
        <v>447.08</v>
      </c>
      <c r="G377">
        <v>-3.08</v>
      </c>
    </row>
    <row r="378" spans="1:7" x14ac:dyDescent="0.25">
      <c r="A378">
        <v>376</v>
      </c>
      <c r="B378">
        <v>49.607982219999997</v>
      </c>
      <c r="C378">
        <v>20.49219961</v>
      </c>
      <c r="D378">
        <v>37.6</v>
      </c>
      <c r="E378">
        <v>453</v>
      </c>
      <c r="F378">
        <v>446.73</v>
      </c>
      <c r="G378">
        <v>6.27</v>
      </c>
    </row>
    <row r="379" spans="1:7" x14ac:dyDescent="0.25">
      <c r="A379">
        <v>377</v>
      </c>
      <c r="B379">
        <v>49.60798303</v>
      </c>
      <c r="C379">
        <v>20.493587420000001</v>
      </c>
      <c r="D379">
        <v>37.700000000000003</v>
      </c>
      <c r="E379">
        <v>460</v>
      </c>
      <c r="F379">
        <v>446.39</v>
      </c>
      <c r="G379">
        <v>13.61</v>
      </c>
    </row>
    <row r="380" spans="1:7" x14ac:dyDescent="0.25">
      <c r="A380">
        <v>378</v>
      </c>
      <c r="B380">
        <v>49.607983820000001</v>
      </c>
      <c r="C380">
        <v>20.494975230000001</v>
      </c>
      <c r="D380">
        <v>37.799999999999997</v>
      </c>
      <c r="E380">
        <v>472</v>
      </c>
      <c r="F380">
        <v>446.05</v>
      </c>
      <c r="G380">
        <v>25.95</v>
      </c>
    </row>
    <row r="381" spans="1:7" x14ac:dyDescent="0.25">
      <c r="A381">
        <v>379</v>
      </c>
      <c r="B381">
        <v>49.607984590000001</v>
      </c>
      <c r="C381">
        <v>20.496363049999999</v>
      </c>
      <c r="D381">
        <v>37.9</v>
      </c>
      <c r="E381">
        <v>476</v>
      </c>
      <c r="F381">
        <v>445.71</v>
      </c>
      <c r="G381">
        <v>30.29</v>
      </c>
    </row>
    <row r="382" spans="1:7" x14ac:dyDescent="0.25">
      <c r="A382">
        <v>380</v>
      </c>
      <c r="B382">
        <v>49.60798535</v>
      </c>
      <c r="C382">
        <v>20.49775086</v>
      </c>
      <c r="D382">
        <v>38</v>
      </c>
      <c r="E382">
        <v>479</v>
      </c>
      <c r="F382">
        <v>445.37</v>
      </c>
      <c r="G382">
        <v>33.630000000000003</v>
      </c>
    </row>
    <row r="383" spans="1:7" x14ac:dyDescent="0.25">
      <c r="A383">
        <v>381</v>
      </c>
      <c r="B383">
        <v>49.607986089999997</v>
      </c>
      <c r="C383">
        <v>20.499138670000001</v>
      </c>
      <c r="D383">
        <v>38.1</v>
      </c>
      <c r="E383">
        <v>485</v>
      </c>
      <c r="F383">
        <v>445.03</v>
      </c>
      <c r="G383">
        <v>39.97</v>
      </c>
    </row>
    <row r="384" spans="1:7" x14ac:dyDescent="0.25">
      <c r="A384">
        <v>382</v>
      </c>
      <c r="B384">
        <v>49.60798681</v>
      </c>
      <c r="C384">
        <v>20.500526480000001</v>
      </c>
      <c r="D384">
        <v>38.200000000000003</v>
      </c>
      <c r="E384">
        <v>484</v>
      </c>
      <c r="F384">
        <v>444.69</v>
      </c>
      <c r="G384">
        <v>39.31</v>
      </c>
    </row>
    <row r="385" spans="1:7" x14ac:dyDescent="0.25">
      <c r="A385">
        <v>383</v>
      </c>
      <c r="B385">
        <v>49.607987520000002</v>
      </c>
      <c r="C385">
        <v>20.501914289999998</v>
      </c>
      <c r="D385">
        <v>38.299999999999997</v>
      </c>
      <c r="E385">
        <v>474</v>
      </c>
      <c r="F385">
        <v>444.35</v>
      </c>
      <c r="G385">
        <v>29.65</v>
      </c>
    </row>
    <row r="386" spans="1:7" x14ac:dyDescent="0.25">
      <c r="A386">
        <v>384</v>
      </c>
      <c r="B386">
        <v>49.607988210000002</v>
      </c>
      <c r="C386">
        <v>20.50330211</v>
      </c>
      <c r="D386">
        <v>38.4</v>
      </c>
      <c r="E386">
        <v>468</v>
      </c>
      <c r="F386">
        <v>444.01</v>
      </c>
      <c r="G386">
        <v>23.99</v>
      </c>
    </row>
    <row r="387" spans="1:7" x14ac:dyDescent="0.25">
      <c r="A387">
        <v>385</v>
      </c>
      <c r="B387">
        <v>49.607988890000001</v>
      </c>
      <c r="C387">
        <v>20.504689920000001</v>
      </c>
      <c r="D387">
        <v>38.5</v>
      </c>
      <c r="E387">
        <v>449</v>
      </c>
      <c r="F387">
        <v>443.66</v>
      </c>
      <c r="G387">
        <v>5.34</v>
      </c>
    </row>
    <row r="388" spans="1:7" x14ac:dyDescent="0.25">
      <c r="A388">
        <v>386</v>
      </c>
      <c r="B388">
        <v>49.607989539999998</v>
      </c>
      <c r="C388">
        <v>20.506077730000001</v>
      </c>
      <c r="D388">
        <v>38.6</v>
      </c>
      <c r="E388">
        <v>433</v>
      </c>
      <c r="F388">
        <v>443.32</v>
      </c>
      <c r="G388">
        <v>-10.32</v>
      </c>
    </row>
    <row r="389" spans="1:7" x14ac:dyDescent="0.25">
      <c r="A389">
        <v>387</v>
      </c>
      <c r="B389">
        <v>49.607990180000002</v>
      </c>
      <c r="C389">
        <v>20.507465539999998</v>
      </c>
      <c r="D389">
        <v>38.700000000000003</v>
      </c>
      <c r="E389">
        <v>427</v>
      </c>
      <c r="F389">
        <v>442.98</v>
      </c>
      <c r="G389">
        <v>-15.98</v>
      </c>
    </row>
    <row r="390" spans="1:7" x14ac:dyDescent="0.25">
      <c r="A390">
        <v>388</v>
      </c>
      <c r="B390">
        <v>49.607990809999997</v>
      </c>
      <c r="C390">
        <v>20.50885336</v>
      </c>
      <c r="D390">
        <v>38.799999999999997</v>
      </c>
      <c r="E390">
        <v>428</v>
      </c>
      <c r="F390">
        <v>442.64</v>
      </c>
      <c r="G390">
        <v>-14.64</v>
      </c>
    </row>
    <row r="391" spans="1:7" x14ac:dyDescent="0.25">
      <c r="A391">
        <v>389</v>
      </c>
      <c r="B391">
        <v>49.607991419999998</v>
      </c>
      <c r="C391">
        <v>20.51024117</v>
      </c>
      <c r="D391">
        <v>38.9</v>
      </c>
      <c r="E391">
        <v>431</v>
      </c>
      <c r="F391">
        <v>442.3</v>
      </c>
      <c r="G391">
        <v>-11.3</v>
      </c>
    </row>
    <row r="392" spans="1:7" x14ac:dyDescent="0.25">
      <c r="A392">
        <v>390</v>
      </c>
      <c r="B392">
        <v>49.607992009999997</v>
      </c>
      <c r="C392">
        <v>20.511628980000001</v>
      </c>
      <c r="D392">
        <v>39</v>
      </c>
      <c r="E392">
        <v>428</v>
      </c>
      <c r="F392">
        <v>441.96</v>
      </c>
      <c r="G392">
        <v>-13.96</v>
      </c>
    </row>
    <row r="393" spans="1:7" x14ac:dyDescent="0.25">
      <c r="A393">
        <v>391</v>
      </c>
      <c r="B393">
        <v>49.607992580000001</v>
      </c>
      <c r="C393">
        <v>20.513016790000002</v>
      </c>
      <c r="D393">
        <v>39.1</v>
      </c>
      <c r="E393">
        <v>420</v>
      </c>
      <c r="F393">
        <v>441.62</v>
      </c>
      <c r="G393">
        <v>-21.62</v>
      </c>
    </row>
    <row r="394" spans="1:7" x14ac:dyDescent="0.25">
      <c r="A394">
        <v>392</v>
      </c>
      <c r="B394">
        <v>49.607993139999998</v>
      </c>
      <c r="C394">
        <v>20.514404599999999</v>
      </c>
      <c r="D394">
        <v>39.200000000000003</v>
      </c>
      <c r="E394">
        <v>406</v>
      </c>
      <c r="F394">
        <v>441.28</v>
      </c>
      <c r="G394">
        <v>-35.28</v>
      </c>
    </row>
    <row r="395" spans="1:7" x14ac:dyDescent="0.25">
      <c r="A395">
        <v>393</v>
      </c>
      <c r="B395">
        <v>49.60799368</v>
      </c>
      <c r="C395">
        <v>20.51579242</v>
      </c>
      <c r="D395">
        <v>39.299999999999997</v>
      </c>
      <c r="E395">
        <v>384</v>
      </c>
      <c r="F395">
        <v>440.94</v>
      </c>
      <c r="G395">
        <v>-56.94</v>
      </c>
    </row>
    <row r="396" spans="1:7" x14ac:dyDescent="0.25">
      <c r="A396">
        <v>394</v>
      </c>
      <c r="B396">
        <v>49.607994210000001</v>
      </c>
      <c r="C396">
        <v>20.517180230000001</v>
      </c>
      <c r="D396">
        <v>39.4</v>
      </c>
      <c r="E396">
        <v>371</v>
      </c>
      <c r="F396">
        <v>440.59</v>
      </c>
      <c r="G396">
        <v>-69.59</v>
      </c>
    </row>
    <row r="397" spans="1:7" x14ac:dyDescent="0.25">
      <c r="A397">
        <v>395</v>
      </c>
      <c r="B397">
        <v>49.60799471</v>
      </c>
      <c r="C397">
        <v>20.518568040000002</v>
      </c>
      <c r="D397">
        <v>39.5</v>
      </c>
      <c r="E397">
        <v>374</v>
      </c>
      <c r="F397">
        <v>440.25</v>
      </c>
      <c r="G397">
        <v>-66.25</v>
      </c>
    </row>
    <row r="398" spans="1:7" x14ac:dyDescent="0.25">
      <c r="A398">
        <v>396</v>
      </c>
      <c r="B398">
        <v>49.607995209999999</v>
      </c>
      <c r="C398">
        <v>20.519955849999999</v>
      </c>
      <c r="D398">
        <v>39.6</v>
      </c>
      <c r="E398">
        <v>379</v>
      </c>
      <c r="F398">
        <v>439.91</v>
      </c>
      <c r="G398">
        <v>-60.91</v>
      </c>
    </row>
    <row r="399" spans="1:7" x14ac:dyDescent="0.25">
      <c r="A399">
        <v>397</v>
      </c>
      <c r="B399">
        <v>49.607995680000002</v>
      </c>
      <c r="C399">
        <v>20.52134367</v>
      </c>
      <c r="D399">
        <v>39.700000000000003</v>
      </c>
      <c r="E399">
        <v>376</v>
      </c>
      <c r="F399">
        <v>439.57</v>
      </c>
      <c r="G399">
        <v>-63.57</v>
      </c>
    </row>
    <row r="400" spans="1:7" x14ac:dyDescent="0.25">
      <c r="A400">
        <v>398</v>
      </c>
      <c r="B400">
        <v>49.607996139999997</v>
      </c>
      <c r="C400">
        <v>20.522731480000001</v>
      </c>
      <c r="D400">
        <v>39.799999999999997</v>
      </c>
      <c r="E400">
        <v>376</v>
      </c>
      <c r="F400">
        <v>439.23</v>
      </c>
      <c r="G400">
        <v>-63.23</v>
      </c>
    </row>
    <row r="401" spans="1:7" x14ac:dyDescent="0.25">
      <c r="A401">
        <v>399</v>
      </c>
      <c r="B401">
        <v>49.607996579999998</v>
      </c>
      <c r="C401">
        <v>20.524119290000002</v>
      </c>
      <c r="D401">
        <v>39.9</v>
      </c>
      <c r="E401">
        <v>377</v>
      </c>
      <c r="F401">
        <v>438.89</v>
      </c>
      <c r="G401">
        <v>-61.89</v>
      </c>
    </row>
    <row r="402" spans="1:7" x14ac:dyDescent="0.25">
      <c r="A402">
        <v>400</v>
      </c>
      <c r="B402">
        <v>49.607997009999998</v>
      </c>
      <c r="C402">
        <v>20.525507109999999</v>
      </c>
      <c r="D402">
        <v>40</v>
      </c>
      <c r="E402">
        <v>380</v>
      </c>
      <c r="F402">
        <v>438.55</v>
      </c>
      <c r="G402">
        <v>-58.55</v>
      </c>
    </row>
    <row r="403" spans="1:7" x14ac:dyDescent="0.25">
      <c r="A403">
        <v>401</v>
      </c>
      <c r="B403">
        <v>49.607997410000003</v>
      </c>
      <c r="C403">
        <v>20.52689492</v>
      </c>
      <c r="D403">
        <v>40.1</v>
      </c>
      <c r="E403">
        <v>390</v>
      </c>
      <c r="F403">
        <v>438.21</v>
      </c>
      <c r="G403">
        <v>-48.21</v>
      </c>
    </row>
    <row r="404" spans="1:7" x14ac:dyDescent="0.25">
      <c r="A404">
        <v>402</v>
      </c>
      <c r="B404">
        <v>49.607997810000001</v>
      </c>
      <c r="C404">
        <v>20.528282730000001</v>
      </c>
      <c r="D404">
        <v>40.200000000000003</v>
      </c>
      <c r="E404">
        <v>391</v>
      </c>
      <c r="F404">
        <v>437.87</v>
      </c>
      <c r="G404">
        <v>-46.87</v>
      </c>
    </row>
    <row r="405" spans="1:7" x14ac:dyDescent="0.25">
      <c r="A405">
        <v>403</v>
      </c>
      <c r="B405">
        <v>49.607998180000003</v>
      </c>
      <c r="C405">
        <v>20.529670540000001</v>
      </c>
      <c r="D405">
        <v>40.299999999999997</v>
      </c>
      <c r="E405">
        <v>388</v>
      </c>
      <c r="F405">
        <v>437.52</v>
      </c>
      <c r="G405">
        <v>-49.52</v>
      </c>
    </row>
    <row r="406" spans="1:7" x14ac:dyDescent="0.25">
      <c r="A406">
        <v>404</v>
      </c>
      <c r="B406">
        <v>49.607998539999997</v>
      </c>
      <c r="C406">
        <v>20.531058359999999</v>
      </c>
      <c r="D406">
        <v>40.4</v>
      </c>
      <c r="E406">
        <v>402</v>
      </c>
      <c r="F406">
        <v>437.18</v>
      </c>
      <c r="G406">
        <v>-35.18</v>
      </c>
    </row>
    <row r="407" spans="1:7" x14ac:dyDescent="0.25">
      <c r="A407">
        <v>405</v>
      </c>
      <c r="B407">
        <v>49.607998879999997</v>
      </c>
      <c r="C407">
        <v>20.53244617</v>
      </c>
      <c r="D407">
        <v>40.5</v>
      </c>
      <c r="E407">
        <v>413</v>
      </c>
      <c r="F407">
        <v>436.84</v>
      </c>
      <c r="G407">
        <v>-23.84</v>
      </c>
    </row>
    <row r="408" spans="1:7" x14ac:dyDescent="0.25">
      <c r="A408">
        <v>406</v>
      </c>
      <c r="B408">
        <v>49.607999210000003</v>
      </c>
      <c r="C408">
        <v>20.533833980000001</v>
      </c>
      <c r="D408">
        <v>40.6</v>
      </c>
      <c r="E408">
        <v>430</v>
      </c>
      <c r="F408">
        <v>436.5</v>
      </c>
      <c r="G408">
        <v>-6.5</v>
      </c>
    </row>
    <row r="409" spans="1:7" x14ac:dyDescent="0.25">
      <c r="A409">
        <v>407</v>
      </c>
      <c r="B409">
        <v>49.60799952</v>
      </c>
      <c r="C409">
        <v>20.535221790000001</v>
      </c>
      <c r="D409">
        <v>40.700000000000003</v>
      </c>
      <c r="E409">
        <v>423</v>
      </c>
      <c r="F409">
        <v>436.16</v>
      </c>
      <c r="G409">
        <v>-13.16</v>
      </c>
    </row>
    <row r="410" spans="1:7" x14ac:dyDescent="0.25">
      <c r="A410">
        <v>408</v>
      </c>
      <c r="B410">
        <v>49.607999810000003</v>
      </c>
      <c r="C410">
        <v>20.536609609999999</v>
      </c>
      <c r="D410">
        <v>40.799999999999997</v>
      </c>
      <c r="E410">
        <v>434</v>
      </c>
      <c r="F410">
        <v>435.82</v>
      </c>
      <c r="G410">
        <v>-1.82</v>
      </c>
    </row>
    <row r="411" spans="1:7" x14ac:dyDescent="0.25">
      <c r="A411">
        <v>409</v>
      </c>
      <c r="B411">
        <v>49.608000089999997</v>
      </c>
      <c r="C411">
        <v>20.53799742</v>
      </c>
      <c r="D411">
        <v>40.9</v>
      </c>
      <c r="E411">
        <v>441</v>
      </c>
      <c r="F411">
        <v>435.48</v>
      </c>
      <c r="G411">
        <v>5.52</v>
      </c>
    </row>
    <row r="412" spans="1:7" x14ac:dyDescent="0.25">
      <c r="A412">
        <v>410</v>
      </c>
      <c r="B412">
        <v>49.608000349999998</v>
      </c>
      <c r="C412">
        <v>20.539385230000001</v>
      </c>
      <c r="D412">
        <v>41</v>
      </c>
      <c r="E412">
        <v>445</v>
      </c>
      <c r="F412">
        <v>435.14</v>
      </c>
      <c r="G412">
        <v>9.86</v>
      </c>
    </row>
    <row r="413" spans="1:7" x14ac:dyDescent="0.25">
      <c r="A413">
        <v>411</v>
      </c>
      <c r="B413">
        <v>49.608000590000003</v>
      </c>
      <c r="C413">
        <v>20.540773049999999</v>
      </c>
      <c r="D413">
        <v>41.1</v>
      </c>
      <c r="E413">
        <v>452</v>
      </c>
      <c r="F413">
        <v>434.8</v>
      </c>
      <c r="G413">
        <v>17.2</v>
      </c>
    </row>
    <row r="414" spans="1:7" x14ac:dyDescent="0.25">
      <c r="A414">
        <v>412</v>
      </c>
      <c r="B414">
        <v>49.60800081</v>
      </c>
      <c r="C414">
        <v>20.542160859999999</v>
      </c>
      <c r="D414">
        <v>41.2</v>
      </c>
      <c r="E414">
        <v>453</v>
      </c>
      <c r="F414">
        <v>434.45</v>
      </c>
      <c r="G414">
        <v>18.55</v>
      </c>
    </row>
    <row r="415" spans="1:7" x14ac:dyDescent="0.25">
      <c r="A415">
        <v>413</v>
      </c>
      <c r="B415">
        <v>49.608001020000003</v>
      </c>
      <c r="C415">
        <v>20.54354867</v>
      </c>
      <c r="D415">
        <v>41.3</v>
      </c>
      <c r="E415">
        <v>468</v>
      </c>
      <c r="F415">
        <v>434.11</v>
      </c>
      <c r="G415">
        <v>33.89</v>
      </c>
    </row>
    <row r="416" spans="1:7" x14ac:dyDescent="0.25">
      <c r="A416">
        <v>414</v>
      </c>
      <c r="B416">
        <v>49.608001219999998</v>
      </c>
      <c r="C416">
        <v>20.544936490000001</v>
      </c>
      <c r="D416">
        <v>41.4</v>
      </c>
      <c r="E416">
        <v>472</v>
      </c>
      <c r="F416">
        <v>433.77</v>
      </c>
      <c r="G416">
        <v>38.229999999999997</v>
      </c>
    </row>
    <row r="417" spans="1:7" x14ac:dyDescent="0.25">
      <c r="A417">
        <v>415</v>
      </c>
      <c r="B417">
        <v>49.608001389999998</v>
      </c>
      <c r="C417">
        <v>20.546324299999998</v>
      </c>
      <c r="D417">
        <v>41.5</v>
      </c>
      <c r="E417">
        <v>476</v>
      </c>
      <c r="F417">
        <v>433.43</v>
      </c>
      <c r="G417">
        <v>42.57</v>
      </c>
    </row>
    <row r="418" spans="1:7" x14ac:dyDescent="0.25">
      <c r="A418">
        <v>416</v>
      </c>
      <c r="B418">
        <v>49.608001549999997</v>
      </c>
      <c r="C418">
        <v>20.547712109999999</v>
      </c>
      <c r="D418">
        <v>41.6</v>
      </c>
      <c r="E418">
        <v>487</v>
      </c>
      <c r="F418">
        <v>433.09</v>
      </c>
      <c r="G418">
        <v>53.91</v>
      </c>
    </row>
    <row r="419" spans="1:7" x14ac:dyDescent="0.25">
      <c r="A419">
        <v>417</v>
      </c>
      <c r="B419">
        <v>49.608001700000003</v>
      </c>
      <c r="C419">
        <v>20.54909992</v>
      </c>
      <c r="D419">
        <v>41.7</v>
      </c>
      <c r="E419">
        <v>455</v>
      </c>
      <c r="F419">
        <v>432.75</v>
      </c>
      <c r="G419">
        <v>22.25</v>
      </c>
    </row>
    <row r="420" spans="1:7" x14ac:dyDescent="0.25">
      <c r="A420">
        <v>418</v>
      </c>
      <c r="B420">
        <v>49.608001819999998</v>
      </c>
      <c r="C420">
        <v>20.550487740000001</v>
      </c>
      <c r="D420">
        <v>41.8</v>
      </c>
      <c r="E420">
        <v>455</v>
      </c>
      <c r="F420">
        <v>432.41</v>
      </c>
      <c r="G420">
        <v>22.59</v>
      </c>
    </row>
    <row r="421" spans="1:7" x14ac:dyDescent="0.25">
      <c r="A421">
        <v>419</v>
      </c>
      <c r="B421">
        <v>49.60800193</v>
      </c>
      <c r="C421">
        <v>20.551875549999998</v>
      </c>
      <c r="D421">
        <v>41.9</v>
      </c>
      <c r="E421">
        <v>436</v>
      </c>
      <c r="F421">
        <v>432.07</v>
      </c>
      <c r="G421">
        <v>3.93</v>
      </c>
    </row>
    <row r="422" spans="1:7" x14ac:dyDescent="0.25">
      <c r="A422">
        <v>420</v>
      </c>
      <c r="B422">
        <v>49.608002030000002</v>
      </c>
      <c r="C422">
        <v>20.553263359999999</v>
      </c>
      <c r="D422">
        <v>42</v>
      </c>
      <c r="E422">
        <v>433</v>
      </c>
      <c r="F422">
        <v>431.73</v>
      </c>
      <c r="G422">
        <v>1.27</v>
      </c>
    </row>
    <row r="423" spans="1:7" x14ac:dyDescent="0.25">
      <c r="A423">
        <v>421</v>
      </c>
      <c r="B423">
        <v>49.6080021</v>
      </c>
      <c r="C423">
        <v>20.55465118</v>
      </c>
      <c r="D423">
        <v>42.1</v>
      </c>
      <c r="E423">
        <v>423</v>
      </c>
      <c r="F423">
        <v>431.38</v>
      </c>
      <c r="G423">
        <v>-8.3800000000000008</v>
      </c>
    </row>
    <row r="424" spans="1:7" x14ac:dyDescent="0.25">
      <c r="A424">
        <v>422</v>
      </c>
      <c r="B424">
        <v>49.608002159999998</v>
      </c>
      <c r="C424">
        <v>20.556038990000001</v>
      </c>
      <c r="D424">
        <v>42.2</v>
      </c>
      <c r="E424">
        <v>409</v>
      </c>
      <c r="F424">
        <v>431.04</v>
      </c>
      <c r="G424">
        <v>-22.04</v>
      </c>
    </row>
    <row r="425" spans="1:7" x14ac:dyDescent="0.25">
      <c r="A425">
        <v>423</v>
      </c>
      <c r="B425">
        <v>49.608002210000002</v>
      </c>
      <c r="C425">
        <v>20.557426800000002</v>
      </c>
      <c r="D425">
        <v>42.3</v>
      </c>
      <c r="E425">
        <v>414</v>
      </c>
      <c r="F425">
        <v>430.7</v>
      </c>
      <c r="G425">
        <v>-16.7</v>
      </c>
    </row>
    <row r="426" spans="1:7" x14ac:dyDescent="0.25">
      <c r="A426">
        <v>424</v>
      </c>
      <c r="B426">
        <v>49.608002229999997</v>
      </c>
      <c r="C426">
        <v>20.558814609999999</v>
      </c>
      <c r="D426">
        <v>42.4</v>
      </c>
      <c r="E426">
        <v>397</v>
      </c>
      <c r="F426">
        <v>430.36</v>
      </c>
      <c r="G426">
        <v>-33.36</v>
      </c>
    </row>
    <row r="427" spans="1:7" x14ac:dyDescent="0.25">
      <c r="A427">
        <v>425</v>
      </c>
      <c r="B427">
        <v>49.608002239999998</v>
      </c>
      <c r="C427">
        <v>20.56020243</v>
      </c>
      <c r="D427">
        <v>42.5</v>
      </c>
      <c r="E427">
        <v>391</v>
      </c>
      <c r="F427">
        <v>430.02</v>
      </c>
      <c r="G427">
        <v>-39.020000000000003</v>
      </c>
    </row>
    <row r="428" spans="1:7" x14ac:dyDescent="0.25">
      <c r="A428">
        <v>426</v>
      </c>
      <c r="B428">
        <v>49.608002239999998</v>
      </c>
      <c r="C428">
        <v>20.561590240000001</v>
      </c>
      <c r="D428">
        <v>42.6</v>
      </c>
      <c r="E428">
        <v>372</v>
      </c>
      <c r="F428">
        <v>429.68</v>
      </c>
      <c r="G428">
        <v>-57.68</v>
      </c>
    </row>
    <row r="429" spans="1:7" x14ac:dyDescent="0.25">
      <c r="A429">
        <v>427</v>
      </c>
      <c r="B429">
        <v>49.608002220000003</v>
      </c>
      <c r="C429">
        <v>20.562978050000002</v>
      </c>
      <c r="D429">
        <v>42.7</v>
      </c>
      <c r="E429">
        <v>376</v>
      </c>
      <c r="F429">
        <v>429.34</v>
      </c>
      <c r="G429">
        <v>-53.34</v>
      </c>
    </row>
    <row r="430" spans="1:7" x14ac:dyDescent="0.25">
      <c r="A430">
        <v>428</v>
      </c>
      <c r="B430">
        <v>49.60800218</v>
      </c>
      <c r="C430">
        <v>20.56436587</v>
      </c>
      <c r="D430">
        <v>42.8</v>
      </c>
      <c r="E430">
        <v>351</v>
      </c>
      <c r="F430">
        <v>429</v>
      </c>
      <c r="G430">
        <v>-78</v>
      </c>
    </row>
    <row r="431" spans="1:7" x14ac:dyDescent="0.25">
      <c r="A431">
        <v>429</v>
      </c>
      <c r="B431">
        <v>49.608002120000002</v>
      </c>
      <c r="C431">
        <v>20.56575368</v>
      </c>
      <c r="D431">
        <v>42.9</v>
      </c>
      <c r="E431">
        <v>343</v>
      </c>
      <c r="F431">
        <v>428.65</v>
      </c>
      <c r="G431">
        <v>-85.65</v>
      </c>
    </row>
    <row r="432" spans="1:7" x14ac:dyDescent="0.25">
      <c r="A432">
        <v>430</v>
      </c>
      <c r="B432">
        <v>49.608002050000003</v>
      </c>
      <c r="C432">
        <v>20.567141490000001</v>
      </c>
      <c r="D432">
        <v>43</v>
      </c>
      <c r="E432">
        <v>342</v>
      </c>
      <c r="F432">
        <v>428.31</v>
      </c>
      <c r="G432">
        <v>-86.31</v>
      </c>
    </row>
    <row r="433" spans="1:7" x14ac:dyDescent="0.25">
      <c r="A433">
        <v>431</v>
      </c>
      <c r="B433">
        <v>49.608001960000003</v>
      </c>
      <c r="C433">
        <v>20.568529309999999</v>
      </c>
      <c r="D433">
        <v>43.1</v>
      </c>
      <c r="E433">
        <v>358</v>
      </c>
      <c r="F433">
        <v>427.97</v>
      </c>
      <c r="G433">
        <v>-69.97</v>
      </c>
    </row>
    <row r="434" spans="1:7" x14ac:dyDescent="0.25">
      <c r="A434">
        <v>432</v>
      </c>
      <c r="B434">
        <v>49.608001850000001</v>
      </c>
      <c r="C434">
        <v>20.569917119999999</v>
      </c>
      <c r="D434">
        <v>43.2</v>
      </c>
      <c r="E434">
        <v>355</v>
      </c>
      <c r="F434">
        <v>427.63</v>
      </c>
      <c r="G434">
        <v>-72.63</v>
      </c>
    </row>
    <row r="435" spans="1:7" x14ac:dyDescent="0.25">
      <c r="A435">
        <v>433</v>
      </c>
      <c r="B435">
        <v>49.608001729999998</v>
      </c>
      <c r="C435">
        <v>20.57130493</v>
      </c>
      <c r="D435">
        <v>43.3</v>
      </c>
      <c r="E435">
        <v>369</v>
      </c>
      <c r="F435">
        <v>427.29</v>
      </c>
      <c r="G435">
        <v>-58.29</v>
      </c>
    </row>
    <row r="436" spans="1:7" x14ac:dyDescent="0.25">
      <c r="A436">
        <v>434</v>
      </c>
      <c r="B436">
        <v>49.608001590000001</v>
      </c>
      <c r="C436">
        <v>20.572692740000001</v>
      </c>
      <c r="D436">
        <v>43.4</v>
      </c>
      <c r="E436">
        <v>373</v>
      </c>
      <c r="F436">
        <v>426.95</v>
      </c>
      <c r="G436">
        <v>-53.95</v>
      </c>
    </row>
    <row r="437" spans="1:7" x14ac:dyDescent="0.25">
      <c r="A437">
        <v>435</v>
      </c>
      <c r="B437">
        <v>49.608001440000002</v>
      </c>
      <c r="C437">
        <v>20.574080559999999</v>
      </c>
      <c r="D437">
        <v>43.5</v>
      </c>
      <c r="E437">
        <v>374</v>
      </c>
      <c r="F437">
        <v>426.61</v>
      </c>
      <c r="G437">
        <v>-52.61</v>
      </c>
    </row>
    <row r="438" spans="1:7" x14ac:dyDescent="0.25">
      <c r="A438">
        <v>436</v>
      </c>
      <c r="B438">
        <v>49.608001260000002</v>
      </c>
      <c r="C438">
        <v>20.575468369999999</v>
      </c>
      <c r="D438">
        <v>43.6</v>
      </c>
      <c r="E438">
        <v>373</v>
      </c>
      <c r="F438">
        <v>426.27</v>
      </c>
      <c r="G438">
        <v>-53.27</v>
      </c>
    </row>
    <row r="439" spans="1:7" x14ac:dyDescent="0.25">
      <c r="A439">
        <v>437</v>
      </c>
      <c r="B439">
        <v>49.608001080000001</v>
      </c>
      <c r="C439">
        <v>20.57685618</v>
      </c>
      <c r="D439">
        <v>43.7</v>
      </c>
      <c r="E439">
        <v>344</v>
      </c>
      <c r="F439">
        <v>425.93</v>
      </c>
      <c r="G439">
        <v>-81.93</v>
      </c>
    </row>
    <row r="440" spans="1:7" x14ac:dyDescent="0.25">
      <c r="A440">
        <v>438</v>
      </c>
      <c r="B440">
        <v>49.608000869999998</v>
      </c>
      <c r="C440">
        <v>20.578244000000002</v>
      </c>
      <c r="D440">
        <v>43.8</v>
      </c>
      <c r="E440">
        <v>346</v>
      </c>
      <c r="F440">
        <v>425.58</v>
      </c>
      <c r="G440">
        <v>-79.58</v>
      </c>
    </row>
    <row r="441" spans="1:7" x14ac:dyDescent="0.25">
      <c r="A441">
        <v>439</v>
      </c>
      <c r="B441">
        <v>49.608000650000001</v>
      </c>
      <c r="C441">
        <v>20.579631809999999</v>
      </c>
      <c r="D441">
        <v>43.9</v>
      </c>
      <c r="E441">
        <v>352</v>
      </c>
      <c r="F441">
        <v>425.24</v>
      </c>
      <c r="G441">
        <v>-73.239999999999995</v>
      </c>
    </row>
    <row r="442" spans="1:7" x14ac:dyDescent="0.25">
      <c r="A442">
        <v>440</v>
      </c>
      <c r="B442">
        <v>49.608000410000002</v>
      </c>
      <c r="C442">
        <v>20.581019619999999</v>
      </c>
      <c r="D442">
        <v>44</v>
      </c>
      <c r="E442">
        <v>377</v>
      </c>
      <c r="F442">
        <v>424.9</v>
      </c>
      <c r="G442">
        <v>-47.9</v>
      </c>
    </row>
    <row r="443" spans="1:7" x14ac:dyDescent="0.25">
      <c r="A443">
        <v>441</v>
      </c>
      <c r="B443">
        <v>49.608000160000003</v>
      </c>
      <c r="C443">
        <v>20.582407440000001</v>
      </c>
      <c r="D443">
        <v>44.1</v>
      </c>
      <c r="E443">
        <v>381</v>
      </c>
      <c r="F443">
        <v>424.56</v>
      </c>
      <c r="G443">
        <v>-43.56</v>
      </c>
    </row>
    <row r="444" spans="1:7" x14ac:dyDescent="0.25">
      <c r="A444">
        <v>442</v>
      </c>
      <c r="B444">
        <v>49.607999880000001</v>
      </c>
      <c r="C444">
        <v>20.583795250000001</v>
      </c>
      <c r="D444">
        <v>44.2</v>
      </c>
      <c r="E444">
        <v>392</v>
      </c>
      <c r="F444">
        <v>424.22</v>
      </c>
      <c r="G444">
        <v>-32.22</v>
      </c>
    </row>
    <row r="445" spans="1:7" x14ac:dyDescent="0.25">
      <c r="A445">
        <v>443</v>
      </c>
      <c r="B445">
        <v>49.607999599999999</v>
      </c>
      <c r="C445">
        <v>20.585183059999999</v>
      </c>
      <c r="D445">
        <v>44.3</v>
      </c>
      <c r="E445">
        <v>414</v>
      </c>
      <c r="F445">
        <v>423.88</v>
      </c>
      <c r="G445">
        <v>-9.8800000000000008</v>
      </c>
    </row>
    <row r="446" spans="1:7" x14ac:dyDescent="0.25">
      <c r="A446">
        <v>444</v>
      </c>
      <c r="B446">
        <v>49.607999290000002</v>
      </c>
      <c r="C446">
        <v>20.586570869999999</v>
      </c>
      <c r="D446">
        <v>44.4</v>
      </c>
      <c r="E446">
        <v>442</v>
      </c>
      <c r="F446">
        <v>423.54</v>
      </c>
      <c r="G446">
        <v>18.46</v>
      </c>
    </row>
    <row r="447" spans="1:7" x14ac:dyDescent="0.25">
      <c r="A447">
        <v>445</v>
      </c>
      <c r="B447">
        <v>49.607998969999997</v>
      </c>
      <c r="C447">
        <v>20.587958690000001</v>
      </c>
      <c r="D447">
        <v>44.5</v>
      </c>
      <c r="E447">
        <v>431</v>
      </c>
      <c r="F447">
        <v>423.2</v>
      </c>
      <c r="G447">
        <v>7.8</v>
      </c>
    </row>
    <row r="448" spans="1:7" x14ac:dyDescent="0.25">
      <c r="A448">
        <v>446</v>
      </c>
      <c r="B448">
        <v>49.607998629999997</v>
      </c>
      <c r="C448">
        <v>20.589346500000001</v>
      </c>
      <c r="D448">
        <v>44.6</v>
      </c>
      <c r="E448">
        <v>432</v>
      </c>
      <c r="F448">
        <v>422.86</v>
      </c>
      <c r="G448">
        <v>9.14</v>
      </c>
    </row>
    <row r="449" spans="1:7" x14ac:dyDescent="0.25">
      <c r="A449">
        <v>447</v>
      </c>
      <c r="B449">
        <v>49.607998279999997</v>
      </c>
      <c r="C449">
        <v>20.590734309999998</v>
      </c>
      <c r="D449">
        <v>44.7</v>
      </c>
      <c r="E449">
        <v>417</v>
      </c>
      <c r="F449">
        <v>422.51</v>
      </c>
      <c r="G449">
        <v>-5.51</v>
      </c>
    </row>
    <row r="450" spans="1:7" x14ac:dyDescent="0.25">
      <c r="A450">
        <v>448</v>
      </c>
      <c r="B450">
        <v>49.607997910000002</v>
      </c>
      <c r="C450">
        <v>20.59212213</v>
      </c>
      <c r="D450">
        <v>44.8</v>
      </c>
      <c r="E450">
        <v>392</v>
      </c>
      <c r="F450">
        <v>422.17</v>
      </c>
      <c r="G450">
        <v>-30.17</v>
      </c>
    </row>
    <row r="451" spans="1:7" x14ac:dyDescent="0.25">
      <c r="A451">
        <v>449</v>
      </c>
      <c r="B451">
        <v>49.607997519999998</v>
      </c>
      <c r="C451">
        <v>20.593509940000001</v>
      </c>
      <c r="D451">
        <v>44.9</v>
      </c>
      <c r="E451">
        <v>390</v>
      </c>
      <c r="F451">
        <v>421.83</v>
      </c>
      <c r="G451">
        <v>-31.83</v>
      </c>
    </row>
    <row r="452" spans="1:7" x14ac:dyDescent="0.25">
      <c r="A452">
        <v>450</v>
      </c>
      <c r="B452">
        <v>49.607997109999999</v>
      </c>
      <c r="C452">
        <v>20.594897750000001</v>
      </c>
      <c r="D452">
        <v>45</v>
      </c>
      <c r="E452">
        <v>371</v>
      </c>
      <c r="F452">
        <v>421.49</v>
      </c>
      <c r="G452">
        <v>-50.49</v>
      </c>
    </row>
    <row r="453" spans="1:7" x14ac:dyDescent="0.25">
      <c r="A453">
        <v>451</v>
      </c>
      <c r="B453">
        <v>49.60799669</v>
      </c>
      <c r="C453">
        <v>20.596285559999998</v>
      </c>
      <c r="D453">
        <v>45.1</v>
      </c>
      <c r="E453">
        <v>367</v>
      </c>
      <c r="F453">
        <v>421.15</v>
      </c>
      <c r="G453">
        <v>-54.15</v>
      </c>
    </row>
    <row r="454" spans="1:7" x14ac:dyDescent="0.25">
      <c r="A454">
        <v>452</v>
      </c>
      <c r="B454">
        <v>49.60799626</v>
      </c>
      <c r="C454">
        <v>20.59767338</v>
      </c>
      <c r="D454">
        <v>45.2</v>
      </c>
      <c r="E454">
        <v>359</v>
      </c>
      <c r="F454">
        <v>420.81</v>
      </c>
      <c r="G454">
        <v>-61.81</v>
      </c>
    </row>
    <row r="455" spans="1:7" x14ac:dyDescent="0.25">
      <c r="A455">
        <v>453</v>
      </c>
      <c r="B455">
        <v>49.607995799999998</v>
      </c>
      <c r="C455">
        <v>20.59906119</v>
      </c>
      <c r="D455">
        <v>45.3</v>
      </c>
      <c r="E455">
        <v>351</v>
      </c>
      <c r="F455">
        <v>420.47</v>
      </c>
      <c r="G455">
        <v>-69.47</v>
      </c>
    </row>
    <row r="456" spans="1:7" x14ac:dyDescent="0.25">
      <c r="A456">
        <v>454</v>
      </c>
      <c r="B456">
        <v>49.607995330000001</v>
      </c>
      <c r="C456">
        <v>20.600449000000001</v>
      </c>
      <c r="D456">
        <v>45.4</v>
      </c>
      <c r="E456">
        <v>341</v>
      </c>
      <c r="F456">
        <v>420.13</v>
      </c>
      <c r="G456">
        <v>-79.13</v>
      </c>
    </row>
    <row r="457" spans="1:7" x14ac:dyDescent="0.25">
      <c r="A457">
        <v>455</v>
      </c>
      <c r="B457">
        <v>49.607994840000003</v>
      </c>
      <c r="C457">
        <v>20.601836810000002</v>
      </c>
      <c r="D457">
        <v>45.5</v>
      </c>
      <c r="E457">
        <v>330</v>
      </c>
      <c r="F457">
        <v>419.79</v>
      </c>
      <c r="G457">
        <v>-89.79</v>
      </c>
    </row>
    <row r="458" spans="1:7" x14ac:dyDescent="0.25">
      <c r="A458">
        <v>456</v>
      </c>
      <c r="B458">
        <v>49.607994339999998</v>
      </c>
      <c r="C458">
        <v>20.60322463</v>
      </c>
      <c r="D458">
        <v>45.6</v>
      </c>
      <c r="E458">
        <v>335</v>
      </c>
      <c r="F458">
        <v>419.44</v>
      </c>
      <c r="G458">
        <v>-84.44</v>
      </c>
    </row>
    <row r="459" spans="1:7" x14ac:dyDescent="0.25">
      <c r="A459">
        <v>457</v>
      </c>
      <c r="B459">
        <v>49.607993819999997</v>
      </c>
      <c r="C459">
        <v>20.60461244</v>
      </c>
      <c r="D459">
        <v>45.7</v>
      </c>
      <c r="E459">
        <v>337</v>
      </c>
      <c r="F459">
        <v>419.1</v>
      </c>
      <c r="G459">
        <v>-82.1</v>
      </c>
    </row>
    <row r="460" spans="1:7" x14ac:dyDescent="0.25">
      <c r="A460">
        <v>458</v>
      </c>
      <c r="B460">
        <v>49.607993280000002</v>
      </c>
      <c r="C460">
        <v>20.606000250000001</v>
      </c>
      <c r="D460">
        <v>45.8</v>
      </c>
      <c r="E460">
        <v>342</v>
      </c>
      <c r="F460">
        <v>418.76</v>
      </c>
      <c r="G460">
        <v>-76.760000000000005</v>
      </c>
    </row>
    <row r="461" spans="1:7" x14ac:dyDescent="0.25">
      <c r="A461">
        <v>459</v>
      </c>
      <c r="B461">
        <v>49.607992729999999</v>
      </c>
      <c r="C461">
        <v>20.607388060000002</v>
      </c>
      <c r="D461">
        <v>45.9</v>
      </c>
      <c r="E461">
        <v>352</v>
      </c>
      <c r="F461">
        <v>418.42</v>
      </c>
      <c r="G461">
        <v>-66.42</v>
      </c>
    </row>
    <row r="462" spans="1:7" x14ac:dyDescent="0.25">
      <c r="A462">
        <v>460</v>
      </c>
      <c r="B462">
        <v>49.607992160000002</v>
      </c>
      <c r="C462">
        <v>20.60877588</v>
      </c>
      <c r="D462">
        <v>46</v>
      </c>
      <c r="E462">
        <v>362</v>
      </c>
      <c r="F462">
        <v>418.08</v>
      </c>
      <c r="G462">
        <v>-56.08</v>
      </c>
    </row>
    <row r="463" spans="1:7" x14ac:dyDescent="0.25">
      <c r="A463">
        <v>461</v>
      </c>
      <c r="B463">
        <v>49.607991570000003</v>
      </c>
      <c r="C463">
        <v>20.61016369</v>
      </c>
      <c r="D463">
        <v>46.1</v>
      </c>
      <c r="E463">
        <v>365</v>
      </c>
      <c r="F463">
        <v>417.74</v>
      </c>
      <c r="G463">
        <v>-52.74</v>
      </c>
    </row>
    <row r="464" spans="1:7" x14ac:dyDescent="0.25">
      <c r="A464">
        <v>462</v>
      </c>
      <c r="B464">
        <v>49.607990970000003</v>
      </c>
      <c r="C464">
        <v>20.611551500000001</v>
      </c>
      <c r="D464">
        <v>46.2</v>
      </c>
      <c r="E464">
        <v>343</v>
      </c>
      <c r="F464">
        <v>417.4</v>
      </c>
      <c r="G464">
        <v>-74.400000000000006</v>
      </c>
    </row>
    <row r="465" spans="1:7" x14ac:dyDescent="0.25">
      <c r="A465">
        <v>463</v>
      </c>
      <c r="B465">
        <v>49.607990350000001</v>
      </c>
      <c r="C465">
        <v>20.612939310000002</v>
      </c>
      <c r="D465">
        <v>46.3</v>
      </c>
      <c r="E465">
        <v>349</v>
      </c>
      <c r="F465">
        <v>417.06</v>
      </c>
      <c r="G465">
        <v>-68.06</v>
      </c>
    </row>
    <row r="466" spans="1:7" x14ac:dyDescent="0.25">
      <c r="A466">
        <v>464</v>
      </c>
      <c r="B466">
        <v>49.607989709999998</v>
      </c>
      <c r="C466">
        <v>20.614327129999999</v>
      </c>
      <c r="D466">
        <v>46.4</v>
      </c>
      <c r="E466">
        <v>365</v>
      </c>
      <c r="F466">
        <v>416.72</v>
      </c>
      <c r="G466">
        <v>-51.72</v>
      </c>
    </row>
    <row r="467" spans="1:7" x14ac:dyDescent="0.25">
      <c r="A467">
        <v>465</v>
      </c>
      <c r="B467">
        <v>49.607989060000001</v>
      </c>
      <c r="C467">
        <v>20.61571494</v>
      </c>
      <c r="D467">
        <v>46.5</v>
      </c>
      <c r="E467">
        <v>371</v>
      </c>
      <c r="F467">
        <v>416.37</v>
      </c>
      <c r="G467">
        <v>-45.37</v>
      </c>
    </row>
    <row r="468" spans="1:7" x14ac:dyDescent="0.25">
      <c r="A468">
        <v>466</v>
      </c>
      <c r="B468">
        <v>49.607988390000003</v>
      </c>
      <c r="C468">
        <v>20.617102750000001</v>
      </c>
      <c r="D468">
        <v>46.6</v>
      </c>
      <c r="E468">
        <v>353</v>
      </c>
      <c r="F468">
        <v>416.03</v>
      </c>
      <c r="G468">
        <v>-63.03</v>
      </c>
    </row>
    <row r="469" spans="1:7" x14ac:dyDescent="0.25">
      <c r="A469">
        <v>467</v>
      </c>
      <c r="B469">
        <v>49.607987700000002</v>
      </c>
      <c r="C469">
        <v>20.618490560000001</v>
      </c>
      <c r="D469">
        <v>46.7</v>
      </c>
      <c r="E469">
        <v>353</v>
      </c>
      <c r="F469">
        <v>415.69</v>
      </c>
      <c r="G469">
        <v>-62.69</v>
      </c>
    </row>
    <row r="470" spans="1:7" x14ac:dyDescent="0.25">
      <c r="A470">
        <v>468</v>
      </c>
      <c r="B470">
        <v>49.607987000000001</v>
      </c>
      <c r="C470">
        <v>20.619878369999999</v>
      </c>
      <c r="D470">
        <v>46.8</v>
      </c>
      <c r="E470">
        <v>336</v>
      </c>
      <c r="F470">
        <v>415.35</v>
      </c>
      <c r="G470">
        <v>-79.349999999999994</v>
      </c>
    </row>
    <row r="471" spans="1:7" x14ac:dyDescent="0.25">
      <c r="A471">
        <v>469</v>
      </c>
      <c r="B471">
        <v>49.607986279999999</v>
      </c>
      <c r="C471">
        <v>20.62126619</v>
      </c>
      <c r="D471">
        <v>46.9</v>
      </c>
      <c r="E471">
        <v>322</v>
      </c>
      <c r="F471">
        <v>415.01</v>
      </c>
      <c r="G471">
        <v>-93.01</v>
      </c>
    </row>
    <row r="472" spans="1:7" x14ac:dyDescent="0.25">
      <c r="A472">
        <v>470</v>
      </c>
      <c r="B472">
        <v>49.607985540000001</v>
      </c>
      <c r="C472">
        <v>20.622654000000001</v>
      </c>
      <c r="D472">
        <v>47</v>
      </c>
      <c r="E472">
        <v>310</v>
      </c>
      <c r="F472">
        <v>414.67</v>
      </c>
      <c r="G472">
        <v>-104.67</v>
      </c>
    </row>
    <row r="473" spans="1:7" x14ac:dyDescent="0.25">
      <c r="A473">
        <v>471</v>
      </c>
      <c r="B473">
        <v>49.607984790000003</v>
      </c>
      <c r="C473">
        <v>20.624041810000001</v>
      </c>
      <c r="D473">
        <v>47.1</v>
      </c>
      <c r="E473">
        <v>311</v>
      </c>
      <c r="F473">
        <v>414.33</v>
      </c>
      <c r="G473">
        <v>-103.33</v>
      </c>
    </row>
    <row r="474" spans="1:7" x14ac:dyDescent="0.25">
      <c r="A474">
        <v>472</v>
      </c>
      <c r="B474">
        <v>49.607984020000004</v>
      </c>
      <c r="C474">
        <v>20.625429619999998</v>
      </c>
      <c r="D474">
        <v>47.2</v>
      </c>
      <c r="E474">
        <v>294</v>
      </c>
      <c r="F474">
        <v>413.99</v>
      </c>
      <c r="G474">
        <v>-119.99</v>
      </c>
    </row>
    <row r="475" spans="1:7" x14ac:dyDescent="0.25">
      <c r="A475">
        <v>473</v>
      </c>
      <c r="B475">
        <v>49.607983240000003</v>
      </c>
      <c r="C475">
        <v>20.626817429999999</v>
      </c>
      <c r="D475">
        <v>47.3</v>
      </c>
      <c r="E475">
        <v>290</v>
      </c>
      <c r="F475">
        <v>413.65</v>
      </c>
      <c r="G475">
        <v>-123.65</v>
      </c>
    </row>
    <row r="476" spans="1:7" x14ac:dyDescent="0.25">
      <c r="A476">
        <v>474</v>
      </c>
      <c r="B476">
        <v>49.60798243</v>
      </c>
      <c r="C476">
        <v>20.628205250000001</v>
      </c>
      <c r="D476">
        <v>47.4</v>
      </c>
      <c r="E476">
        <v>288</v>
      </c>
      <c r="F476">
        <v>413.3</v>
      </c>
      <c r="G476">
        <v>-125.3</v>
      </c>
    </row>
    <row r="477" spans="1:7" x14ac:dyDescent="0.25">
      <c r="A477">
        <v>475</v>
      </c>
      <c r="B477">
        <v>49.607981610000003</v>
      </c>
      <c r="C477">
        <v>20.629593060000001</v>
      </c>
      <c r="D477">
        <v>47.5</v>
      </c>
      <c r="E477">
        <v>284</v>
      </c>
      <c r="F477">
        <v>412.96</v>
      </c>
      <c r="G477">
        <v>-128.96</v>
      </c>
    </row>
    <row r="478" spans="1:7" x14ac:dyDescent="0.25">
      <c r="A478">
        <v>476</v>
      </c>
      <c r="B478">
        <v>49.607980779999998</v>
      </c>
      <c r="C478">
        <v>20.630980869999998</v>
      </c>
      <c r="D478">
        <v>47.6</v>
      </c>
      <c r="E478">
        <v>285</v>
      </c>
      <c r="F478">
        <v>412.62</v>
      </c>
      <c r="G478">
        <v>-127.62</v>
      </c>
    </row>
    <row r="479" spans="1:7" x14ac:dyDescent="0.25">
      <c r="A479">
        <v>477</v>
      </c>
      <c r="B479">
        <v>49.607979929999999</v>
      </c>
      <c r="C479">
        <v>20.632368679999999</v>
      </c>
      <c r="D479">
        <v>47.7</v>
      </c>
      <c r="E479">
        <v>280</v>
      </c>
      <c r="F479">
        <v>412.28</v>
      </c>
      <c r="G479">
        <v>-132.28</v>
      </c>
    </row>
    <row r="480" spans="1:7" x14ac:dyDescent="0.25">
      <c r="A480">
        <v>478</v>
      </c>
      <c r="B480">
        <v>49.607979059999998</v>
      </c>
      <c r="C480">
        <v>20.63375649</v>
      </c>
      <c r="D480">
        <v>47.8</v>
      </c>
      <c r="E480">
        <v>282</v>
      </c>
      <c r="F480">
        <v>411.94</v>
      </c>
      <c r="G480">
        <v>-129.94</v>
      </c>
    </row>
    <row r="481" spans="1:7" x14ac:dyDescent="0.25">
      <c r="A481">
        <v>479</v>
      </c>
      <c r="B481">
        <v>49.607978170000003</v>
      </c>
      <c r="C481">
        <v>20.635144310000001</v>
      </c>
      <c r="D481">
        <v>47.9</v>
      </c>
      <c r="E481">
        <v>280</v>
      </c>
      <c r="F481">
        <v>411.6</v>
      </c>
      <c r="G481">
        <v>-131.6</v>
      </c>
    </row>
    <row r="482" spans="1:7" x14ac:dyDescent="0.25">
      <c r="A482">
        <v>480</v>
      </c>
      <c r="B482">
        <v>49.607977269999999</v>
      </c>
      <c r="C482">
        <v>20.636532119999998</v>
      </c>
      <c r="D482">
        <v>48</v>
      </c>
      <c r="E482">
        <v>283</v>
      </c>
      <c r="F482">
        <v>411.26</v>
      </c>
      <c r="G482">
        <v>-128.26</v>
      </c>
    </row>
    <row r="483" spans="1:7" x14ac:dyDescent="0.25">
      <c r="A483">
        <v>481</v>
      </c>
      <c r="B483">
        <v>49.607976350000001</v>
      </c>
      <c r="C483">
        <v>20.637919929999999</v>
      </c>
      <c r="D483">
        <v>48.1</v>
      </c>
      <c r="E483">
        <v>284</v>
      </c>
      <c r="F483">
        <v>410.92</v>
      </c>
      <c r="G483">
        <v>-126.92</v>
      </c>
    </row>
    <row r="484" spans="1:7" x14ac:dyDescent="0.25">
      <c r="A484">
        <v>482</v>
      </c>
      <c r="B484">
        <v>49.607975420000002</v>
      </c>
      <c r="C484">
        <v>20.63930774</v>
      </c>
      <c r="D484">
        <v>48.2</v>
      </c>
      <c r="E484">
        <v>285</v>
      </c>
      <c r="F484">
        <v>410.58</v>
      </c>
      <c r="G484">
        <v>-125.58</v>
      </c>
    </row>
    <row r="485" spans="1:7" x14ac:dyDescent="0.25">
      <c r="A485">
        <v>483</v>
      </c>
      <c r="B485">
        <v>49.607974460000001</v>
      </c>
      <c r="C485">
        <v>20.64069555</v>
      </c>
      <c r="D485">
        <v>48.3</v>
      </c>
      <c r="E485">
        <v>284</v>
      </c>
      <c r="F485">
        <v>410.23</v>
      </c>
      <c r="G485">
        <v>-126.23</v>
      </c>
    </row>
    <row r="486" spans="1:7" x14ac:dyDescent="0.25">
      <c r="A486">
        <v>484</v>
      </c>
      <c r="B486">
        <v>49.6079735</v>
      </c>
      <c r="C486">
        <v>20.642083360000001</v>
      </c>
      <c r="D486">
        <v>48.4</v>
      </c>
      <c r="E486">
        <v>298</v>
      </c>
      <c r="F486">
        <v>409.89</v>
      </c>
      <c r="G486">
        <v>-111.89</v>
      </c>
    </row>
    <row r="487" spans="1:7" x14ac:dyDescent="0.25">
      <c r="A487">
        <v>485</v>
      </c>
      <c r="B487">
        <v>49.607972510000003</v>
      </c>
      <c r="C487">
        <v>20.643471170000002</v>
      </c>
      <c r="D487">
        <v>48.5</v>
      </c>
      <c r="E487">
        <v>302</v>
      </c>
      <c r="F487">
        <v>409.55</v>
      </c>
      <c r="G487">
        <v>-107.55</v>
      </c>
    </row>
    <row r="488" spans="1:7" x14ac:dyDescent="0.25">
      <c r="A488">
        <v>486</v>
      </c>
      <c r="B488">
        <v>49.607971509999999</v>
      </c>
      <c r="C488">
        <v>20.644858989999999</v>
      </c>
      <c r="D488">
        <v>48.6</v>
      </c>
      <c r="E488">
        <v>291</v>
      </c>
      <c r="F488">
        <v>409.21</v>
      </c>
      <c r="G488">
        <v>-118.21</v>
      </c>
    </row>
    <row r="489" spans="1:7" x14ac:dyDescent="0.25">
      <c r="A489">
        <v>487</v>
      </c>
      <c r="B489">
        <v>49.60797049</v>
      </c>
      <c r="C489">
        <v>20.6462468</v>
      </c>
      <c r="D489">
        <v>48.7</v>
      </c>
      <c r="E489">
        <v>285</v>
      </c>
      <c r="F489">
        <v>408.87</v>
      </c>
      <c r="G489">
        <v>-123.87</v>
      </c>
    </row>
    <row r="490" spans="1:7" x14ac:dyDescent="0.25">
      <c r="A490">
        <v>488</v>
      </c>
      <c r="B490">
        <v>49.60796946</v>
      </c>
      <c r="C490">
        <v>20.647634610000001</v>
      </c>
      <c r="D490">
        <v>48.8</v>
      </c>
      <c r="E490">
        <v>297</v>
      </c>
      <c r="F490">
        <v>408.53</v>
      </c>
      <c r="G490">
        <v>-111.53</v>
      </c>
    </row>
    <row r="491" spans="1:7" x14ac:dyDescent="0.25">
      <c r="A491">
        <v>489</v>
      </c>
      <c r="B491">
        <v>49.607968399999997</v>
      </c>
      <c r="C491">
        <v>20.649022420000001</v>
      </c>
      <c r="D491">
        <v>48.9</v>
      </c>
      <c r="E491">
        <v>290</v>
      </c>
      <c r="F491">
        <v>408.19</v>
      </c>
      <c r="G491">
        <v>-118.19</v>
      </c>
    </row>
    <row r="492" spans="1:7" x14ac:dyDescent="0.25">
      <c r="A492">
        <v>490</v>
      </c>
      <c r="B492">
        <v>49.607967340000002</v>
      </c>
      <c r="C492">
        <v>20.650410229999999</v>
      </c>
      <c r="D492">
        <v>49</v>
      </c>
      <c r="E492">
        <v>306</v>
      </c>
      <c r="F492">
        <v>407.85</v>
      </c>
      <c r="G492">
        <v>-101.85</v>
      </c>
    </row>
    <row r="493" spans="1:7" x14ac:dyDescent="0.25">
      <c r="A493">
        <v>491</v>
      </c>
      <c r="B493">
        <v>49.607966249999997</v>
      </c>
      <c r="C493">
        <v>20.651798039999999</v>
      </c>
      <c r="D493">
        <v>49.1</v>
      </c>
      <c r="E493">
        <v>299</v>
      </c>
      <c r="F493">
        <v>407.5</v>
      </c>
      <c r="G493">
        <v>-108.5</v>
      </c>
    </row>
    <row r="494" spans="1:7" x14ac:dyDescent="0.25">
      <c r="A494">
        <v>492</v>
      </c>
      <c r="B494">
        <v>49.607965149999998</v>
      </c>
      <c r="C494">
        <v>20.65318585</v>
      </c>
      <c r="D494">
        <v>49.2</v>
      </c>
      <c r="E494">
        <v>284</v>
      </c>
      <c r="F494">
        <v>407.16</v>
      </c>
      <c r="G494">
        <v>-123.16</v>
      </c>
    </row>
    <row r="495" spans="1:7" x14ac:dyDescent="0.25">
      <c r="A495">
        <v>493</v>
      </c>
      <c r="B495">
        <v>49.607964029999998</v>
      </c>
      <c r="C495">
        <v>20.654573660000001</v>
      </c>
      <c r="D495">
        <v>49.3</v>
      </c>
      <c r="E495">
        <v>287</v>
      </c>
      <c r="F495">
        <v>406.82</v>
      </c>
      <c r="G495">
        <v>-119.82</v>
      </c>
    </row>
    <row r="496" spans="1:7" x14ac:dyDescent="0.25">
      <c r="A496">
        <v>494</v>
      </c>
      <c r="B496">
        <v>49.607962899999997</v>
      </c>
      <c r="C496">
        <v>20.655961470000001</v>
      </c>
      <c r="D496">
        <v>49.4</v>
      </c>
      <c r="E496">
        <v>288</v>
      </c>
      <c r="F496">
        <v>406.48</v>
      </c>
      <c r="G496">
        <v>-118.48</v>
      </c>
    </row>
    <row r="497" spans="1:7" x14ac:dyDescent="0.25">
      <c r="A497">
        <v>495</v>
      </c>
      <c r="B497">
        <v>49.607961750000001</v>
      </c>
      <c r="C497">
        <v>20.657349279999998</v>
      </c>
      <c r="D497">
        <v>49.5</v>
      </c>
      <c r="E497">
        <v>290</v>
      </c>
      <c r="F497">
        <v>406.14</v>
      </c>
      <c r="G497">
        <v>-116.14</v>
      </c>
    </row>
    <row r="498" spans="1:7" x14ac:dyDescent="0.25">
      <c r="A498">
        <v>496</v>
      </c>
      <c r="B498">
        <v>49.607960579999997</v>
      </c>
      <c r="C498">
        <v>20.658737089999999</v>
      </c>
      <c r="D498">
        <v>49.6</v>
      </c>
      <c r="E498">
        <v>285</v>
      </c>
      <c r="F498">
        <v>405.8</v>
      </c>
      <c r="G498">
        <v>-120.8</v>
      </c>
    </row>
    <row r="499" spans="1:7" x14ac:dyDescent="0.25">
      <c r="A499">
        <v>497</v>
      </c>
      <c r="B499">
        <v>49.607959399999999</v>
      </c>
      <c r="C499">
        <v>20.66012491</v>
      </c>
      <c r="D499">
        <v>49.7</v>
      </c>
      <c r="E499">
        <v>286</v>
      </c>
      <c r="F499">
        <v>405.46</v>
      </c>
      <c r="G499">
        <v>-119.46</v>
      </c>
    </row>
    <row r="500" spans="1:7" x14ac:dyDescent="0.25">
      <c r="A500">
        <v>498</v>
      </c>
      <c r="B500">
        <v>49.607958199999999</v>
      </c>
      <c r="C500">
        <v>20.661512720000001</v>
      </c>
      <c r="D500">
        <v>49.8</v>
      </c>
      <c r="E500">
        <v>279</v>
      </c>
      <c r="F500">
        <v>405.12</v>
      </c>
      <c r="G500">
        <v>-126.12</v>
      </c>
    </row>
    <row r="501" spans="1:7" x14ac:dyDescent="0.25">
      <c r="A501">
        <v>499</v>
      </c>
      <c r="B501">
        <v>49.607956979999997</v>
      </c>
      <c r="C501">
        <v>20.662900530000002</v>
      </c>
      <c r="D501">
        <v>49.9</v>
      </c>
      <c r="E501">
        <v>276</v>
      </c>
      <c r="F501">
        <v>404.78</v>
      </c>
      <c r="G501">
        <v>-128.78</v>
      </c>
    </row>
    <row r="502" spans="1:7" x14ac:dyDescent="0.25">
      <c r="A502">
        <v>500</v>
      </c>
      <c r="B502">
        <v>49.607955740000001</v>
      </c>
      <c r="C502">
        <v>20.664288339999999</v>
      </c>
      <c r="D502">
        <v>50</v>
      </c>
      <c r="E502">
        <v>273</v>
      </c>
      <c r="F502">
        <v>404.43</v>
      </c>
      <c r="G502">
        <v>-131.43</v>
      </c>
    </row>
    <row r="503" spans="1:7" x14ac:dyDescent="0.25">
      <c r="A503">
        <v>501</v>
      </c>
      <c r="B503">
        <v>49.607954489999997</v>
      </c>
      <c r="C503">
        <v>20.665676149999999</v>
      </c>
      <c r="D503">
        <v>50.1</v>
      </c>
      <c r="E503">
        <v>281</v>
      </c>
      <c r="F503">
        <v>404.09</v>
      </c>
      <c r="G503">
        <v>-123.09</v>
      </c>
    </row>
    <row r="504" spans="1:7" x14ac:dyDescent="0.25">
      <c r="A504">
        <v>502</v>
      </c>
      <c r="B504">
        <v>49.60795323</v>
      </c>
      <c r="C504">
        <v>20.66706396</v>
      </c>
      <c r="D504">
        <v>50.2</v>
      </c>
      <c r="E504">
        <v>281</v>
      </c>
      <c r="F504">
        <v>403.75</v>
      </c>
      <c r="G504">
        <v>-122.75</v>
      </c>
    </row>
    <row r="505" spans="1:7" x14ac:dyDescent="0.25">
      <c r="A505">
        <v>503</v>
      </c>
      <c r="B505">
        <v>49.60795194</v>
      </c>
      <c r="C505">
        <v>20.668451770000001</v>
      </c>
      <c r="D505">
        <v>50.3</v>
      </c>
      <c r="E505">
        <v>283</v>
      </c>
      <c r="F505">
        <v>403.41</v>
      </c>
      <c r="G505">
        <v>-120.41</v>
      </c>
    </row>
    <row r="506" spans="1:7" x14ac:dyDescent="0.25">
      <c r="A506">
        <v>504</v>
      </c>
      <c r="B506">
        <v>49.607950639999999</v>
      </c>
      <c r="C506">
        <v>20.669839580000001</v>
      </c>
      <c r="D506">
        <v>50.4</v>
      </c>
      <c r="E506">
        <v>301</v>
      </c>
      <c r="F506">
        <v>403.07</v>
      </c>
      <c r="G506">
        <v>-102.07</v>
      </c>
    </row>
    <row r="507" spans="1:7" x14ac:dyDescent="0.25">
      <c r="A507">
        <v>505</v>
      </c>
      <c r="B507">
        <v>49.607949329999997</v>
      </c>
      <c r="C507">
        <v>20.671227389999999</v>
      </c>
      <c r="D507">
        <v>50.5</v>
      </c>
      <c r="E507">
        <v>311</v>
      </c>
      <c r="F507">
        <v>402.73</v>
      </c>
      <c r="G507">
        <v>-91.73</v>
      </c>
    </row>
    <row r="508" spans="1:7" x14ac:dyDescent="0.25">
      <c r="A508">
        <v>506</v>
      </c>
      <c r="B508">
        <v>49.60794799</v>
      </c>
      <c r="C508">
        <v>20.672615199999999</v>
      </c>
      <c r="D508">
        <v>50.6</v>
      </c>
      <c r="E508">
        <v>285</v>
      </c>
      <c r="F508">
        <v>402.39</v>
      </c>
      <c r="G508">
        <v>-117.39</v>
      </c>
    </row>
    <row r="509" spans="1:7" x14ac:dyDescent="0.25">
      <c r="A509">
        <v>507</v>
      </c>
      <c r="B509">
        <v>49.607946640000002</v>
      </c>
      <c r="C509">
        <v>20.67400301</v>
      </c>
      <c r="D509">
        <v>50.7</v>
      </c>
      <c r="E509">
        <v>296</v>
      </c>
      <c r="F509">
        <v>402.05</v>
      </c>
      <c r="G509">
        <v>-106.05</v>
      </c>
    </row>
    <row r="510" spans="1:7" x14ac:dyDescent="0.25">
      <c r="A510">
        <v>508</v>
      </c>
      <c r="B510">
        <v>49.607945280000003</v>
      </c>
      <c r="C510">
        <v>20.675390820000001</v>
      </c>
      <c r="D510">
        <v>50.8</v>
      </c>
      <c r="E510">
        <v>285</v>
      </c>
      <c r="F510">
        <v>401.71</v>
      </c>
      <c r="G510">
        <v>-116.71</v>
      </c>
    </row>
    <row r="511" spans="1:7" x14ac:dyDescent="0.25">
      <c r="A511">
        <v>509</v>
      </c>
      <c r="B511">
        <v>49.607943890000001</v>
      </c>
      <c r="C511">
        <v>20.676778630000001</v>
      </c>
      <c r="D511">
        <v>50.9</v>
      </c>
      <c r="E511">
        <v>284</v>
      </c>
      <c r="F511">
        <v>401.36</v>
      </c>
      <c r="G511">
        <v>-117.36</v>
      </c>
    </row>
    <row r="512" spans="1:7" x14ac:dyDescent="0.25">
      <c r="A512">
        <v>510</v>
      </c>
      <c r="B512">
        <v>49.607942489999999</v>
      </c>
      <c r="C512">
        <v>20.678166439999998</v>
      </c>
      <c r="D512">
        <v>51</v>
      </c>
      <c r="E512">
        <v>278</v>
      </c>
      <c r="F512">
        <v>401.02</v>
      </c>
      <c r="G512">
        <v>-123.02</v>
      </c>
    </row>
    <row r="513" spans="1:7" x14ac:dyDescent="0.25">
      <c r="A513">
        <v>511</v>
      </c>
      <c r="B513">
        <v>49.607941080000003</v>
      </c>
      <c r="C513">
        <v>20.679554249999999</v>
      </c>
      <c r="D513">
        <v>51.1</v>
      </c>
      <c r="E513">
        <v>280</v>
      </c>
      <c r="F513">
        <v>400.68</v>
      </c>
      <c r="G513">
        <v>-120.68</v>
      </c>
    </row>
    <row r="514" spans="1:7" x14ac:dyDescent="0.25">
      <c r="A514">
        <v>512</v>
      </c>
      <c r="B514">
        <v>49.607939639999998</v>
      </c>
      <c r="C514">
        <v>20.68094206</v>
      </c>
      <c r="D514">
        <v>51.2</v>
      </c>
      <c r="E514">
        <v>271</v>
      </c>
      <c r="F514">
        <v>400.34</v>
      </c>
      <c r="G514">
        <v>-129.34</v>
      </c>
    </row>
    <row r="515" spans="1:7" x14ac:dyDescent="0.25">
      <c r="A515">
        <v>513</v>
      </c>
      <c r="B515">
        <v>49.607939000000002</v>
      </c>
      <c r="C515">
        <v>20.68156102</v>
      </c>
      <c r="D515">
        <v>51.24</v>
      </c>
      <c r="E515">
        <v>278</v>
      </c>
      <c r="F515">
        <v>400</v>
      </c>
      <c r="G515">
        <v>-122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CB61-4761-44CF-B25B-03364ECD519C}">
  <dimension ref="A2:O35"/>
  <sheetViews>
    <sheetView zoomScaleNormal="100" workbookViewId="0">
      <selection activeCell="B23" sqref="B23"/>
    </sheetView>
  </sheetViews>
  <sheetFormatPr defaultRowHeight="15" x14ac:dyDescent="0.25"/>
  <cols>
    <col min="2" max="2" width="24.7109375" bestFit="1" customWidth="1"/>
    <col min="3" max="3" width="27.140625" customWidth="1"/>
    <col min="4" max="4" width="25.5703125" bestFit="1" customWidth="1"/>
    <col min="9" max="9" width="7.5703125" customWidth="1"/>
    <col min="10" max="10" width="15.42578125" customWidth="1"/>
    <col min="11" max="11" width="19.140625" customWidth="1"/>
    <col min="12" max="12" width="19" customWidth="1"/>
    <col min="13" max="13" width="11.42578125" customWidth="1"/>
    <col min="14" max="14" width="12.42578125" customWidth="1"/>
    <col min="15" max="15" width="29.42578125" customWidth="1"/>
  </cols>
  <sheetData>
    <row r="2" spans="4:15" x14ac:dyDescent="0.25">
      <c r="K2" s="43" t="s">
        <v>61</v>
      </c>
      <c r="L2" s="43"/>
      <c r="M2" s="43"/>
      <c r="N2" s="43"/>
      <c r="O2" s="44"/>
    </row>
    <row r="3" spans="4:15" x14ac:dyDescent="0.25">
      <c r="J3" s="1" t="s">
        <v>23</v>
      </c>
      <c r="K3" s="1" t="s">
        <v>77</v>
      </c>
      <c r="L3" s="1" t="s">
        <v>72</v>
      </c>
      <c r="M3" s="1" t="s">
        <v>59</v>
      </c>
      <c r="N3" s="1" t="s">
        <v>60</v>
      </c>
      <c r="O3" s="1" t="s">
        <v>13</v>
      </c>
    </row>
    <row r="4" spans="4:15" x14ac:dyDescent="0.25">
      <c r="J4" s="39"/>
      <c r="K4" s="39"/>
      <c r="M4" s="39"/>
      <c r="N4" s="39" t="s">
        <v>19</v>
      </c>
      <c r="O4" s="39" t="s">
        <v>14</v>
      </c>
    </row>
    <row r="5" spans="4:15" x14ac:dyDescent="0.25">
      <c r="J5" s="1" t="s">
        <v>15</v>
      </c>
      <c r="K5" s="1">
        <v>2400</v>
      </c>
      <c r="L5" s="1">
        <f>$B$24-K5</f>
        <v>48840</v>
      </c>
      <c r="M5" s="1">
        <f>648-(((-5/1464*K5)/1464)+575)</f>
        <v>73.005598853354854</v>
      </c>
      <c r="N5" s="1">
        <f>M5*(((2/$B$29)*((1/K5)+(1/L5)))^(1/2))</f>
        <v>1.8907575540355026</v>
      </c>
      <c r="O5" s="1">
        <f>6.9+20*LOG((((N5-0.1)^2)+1)^(1/2)+N5-0.1)</f>
        <v>18.590715713658724</v>
      </c>
    </row>
    <row r="6" spans="4:15" x14ac:dyDescent="0.25">
      <c r="J6" s="20" t="s">
        <v>16</v>
      </c>
      <c r="K6" s="20">
        <v>18500</v>
      </c>
      <c r="L6" s="20">
        <f t="shared" ref="L6:L11" si="0">$B$24-K6</f>
        <v>32740</v>
      </c>
      <c r="M6" s="20">
        <f>850-(((-5/1464*K6)/1464)+575)</f>
        <v>275.04315782794356</v>
      </c>
      <c r="N6" s="1">
        <f t="shared" ref="N6:N11" si="1">M6*(((2/$B$29)*((1/K6)+(1/L6)))^(1/2))</f>
        <v>3.1336375940263683</v>
      </c>
      <c r="O6" s="20">
        <f>6.9+20*LOG((((N6-0.1)^2)+1)^(1/2)+N6-0.1)</f>
        <v>22.786755052712188</v>
      </c>
    </row>
    <row r="7" spans="4:15" x14ac:dyDescent="0.25">
      <c r="J7" s="1" t="s">
        <v>17</v>
      </c>
      <c r="K7" s="3">
        <v>20700</v>
      </c>
      <c r="L7" s="3">
        <f t="shared" si="0"/>
        <v>30540</v>
      </c>
      <c r="M7" s="3">
        <f>950-(((-5/1464*K7)/1464)+575)</f>
        <v>375.04829011018546</v>
      </c>
      <c r="N7" s="3">
        <f t="shared" si="1"/>
        <v>4.182545032682655</v>
      </c>
      <c r="O7" s="3">
        <f>6.9+20*LOG(((N7-0.1)^2 +1 )^(1/2)+N7-0.1)</f>
        <v>25.266666681037357</v>
      </c>
    </row>
    <row r="8" spans="4:15" x14ac:dyDescent="0.25">
      <c r="J8" s="1" t="s">
        <v>18</v>
      </c>
      <c r="K8" s="1">
        <v>25900</v>
      </c>
      <c r="L8" s="1">
        <f t="shared" si="0"/>
        <v>25340</v>
      </c>
      <c r="M8" s="1">
        <f>750-(((-5/1464*K8)/1464)+575)</f>
        <v>175.06042095912096</v>
      </c>
      <c r="N8" s="1">
        <f t="shared" si="1"/>
        <v>1.9160547123222047</v>
      </c>
      <c r="O8" s="1">
        <f>6.9+20*LOG(((N8-0.1)^2 +1 )^(1/2)+N8-0.1)</f>
        <v>18.6972719730093</v>
      </c>
    </row>
    <row r="9" spans="4:15" x14ac:dyDescent="0.25">
      <c r="J9" s="1" t="s">
        <v>20</v>
      </c>
      <c r="K9" s="1">
        <v>29900</v>
      </c>
      <c r="L9" s="1">
        <f t="shared" si="0"/>
        <v>21340</v>
      </c>
      <c r="M9" s="1">
        <f>832-(((-5/1464*K9)/1464)+575)</f>
        <v>257.06975238137898</v>
      </c>
      <c r="N9" s="1">
        <f t="shared" si="1"/>
        <v>2.8535882129188237</v>
      </c>
      <c r="O9" s="1">
        <f>6.9+20*LOG(((N9-0.1)^2 +1 )^(1/2)+N9-0.1)</f>
        <v>21.991760409236839</v>
      </c>
    </row>
    <row r="10" spans="4:15" x14ac:dyDescent="0.25">
      <c r="J10" s="1" t="s">
        <v>21</v>
      </c>
      <c r="K10" s="1">
        <v>33300</v>
      </c>
      <c r="L10" s="1">
        <f t="shared" si="0"/>
        <v>17940</v>
      </c>
      <c r="M10" s="1">
        <f>783-(((-5/1464*K10)/1464)+575)</f>
        <v>208.07768409029836</v>
      </c>
      <c r="N10" s="1">
        <f t="shared" si="1"/>
        <v>2.3870707672135665</v>
      </c>
      <c r="O10" s="1">
        <f>6.9+20*LOG(((N10-0.1)^2 +1 )^(1/2)+N10-0.1)</f>
        <v>20.494382283499107</v>
      </c>
    </row>
    <row r="11" spans="4:15" x14ac:dyDescent="0.25">
      <c r="J11" s="1" t="s">
        <v>22</v>
      </c>
      <c r="K11" s="1">
        <v>36000</v>
      </c>
      <c r="L11" s="1">
        <f t="shared" si="0"/>
        <v>15240</v>
      </c>
      <c r="M11" s="1">
        <f>735-(((-5/1464*K11)/1464)+575)</f>
        <v>160.08398280032247</v>
      </c>
      <c r="N11" s="1">
        <f t="shared" si="1"/>
        <v>1.9163607700035648</v>
      </c>
      <c r="O11" s="1">
        <f>6.9+20*LOG(((N11-0.1)^2 +1 )^(1/2)+N11-0.1)</f>
        <v>18.698554166420038</v>
      </c>
    </row>
    <row r="12" spans="4:15" x14ac:dyDescent="0.25">
      <c r="J12" s="1" t="s">
        <v>142</v>
      </c>
      <c r="K12" s="1" t="s">
        <v>77</v>
      </c>
      <c r="L12" s="1" t="s">
        <v>72</v>
      </c>
      <c r="M12" s="1" t="s">
        <v>59</v>
      </c>
      <c r="N12" s="1" t="s">
        <v>60</v>
      </c>
      <c r="O12" s="1" t="s">
        <v>13</v>
      </c>
    </row>
    <row r="13" spans="4:15" x14ac:dyDescent="0.25">
      <c r="J13" s="1"/>
      <c r="K13" s="1"/>
      <c r="L13" s="1"/>
      <c r="M13" s="1"/>
      <c r="N13" s="1" t="s">
        <v>19</v>
      </c>
      <c r="O13" s="1" t="s">
        <v>14</v>
      </c>
    </row>
    <row r="14" spans="4:15" x14ac:dyDescent="0.25">
      <c r="J14" s="3" t="s">
        <v>38</v>
      </c>
      <c r="K14" s="3">
        <v>2400</v>
      </c>
      <c r="L14" s="3">
        <f>$B$24-K14</f>
        <v>48840</v>
      </c>
      <c r="M14" s="3">
        <v>29.521739130434753</v>
      </c>
      <c r="N14" s="3">
        <f>M14*(((2/$B$29)*((1/K14)+(1/L14)))^(1/2))</f>
        <v>0.76457767823063272</v>
      </c>
      <c r="O14" s="3">
        <f>6.9+20*LOG((((N14-0.1)^2)+1)^(1/2)+N14-0.1)</f>
        <v>12.314836896653206</v>
      </c>
    </row>
    <row r="15" spans="4:15" x14ac:dyDescent="0.25">
      <c r="J15" s="1" t="s">
        <v>39</v>
      </c>
      <c r="K15" s="1">
        <v>29900</v>
      </c>
      <c r="L15" s="1">
        <f t="shared" ref="L15:L17" si="2">$B$24-K15</f>
        <v>21340</v>
      </c>
      <c r="M15" s="1">
        <v>47.684348285527108</v>
      </c>
      <c r="N15" s="1">
        <f t="shared" ref="N15:N17" si="3">M15*(((2/$B$29)*((1/K15)+(1/L15)))^(1/2))</f>
        <v>0.52931740489805101</v>
      </c>
      <c r="O15" s="1">
        <f>6.9+20*LOG(((N15-0.1)^2 +1 )^(1/2)+N15-0.1)</f>
        <v>10.523026518992069</v>
      </c>
    </row>
    <row r="16" spans="4:15" x14ac:dyDescent="0.25">
      <c r="D16" s="9" t="s">
        <v>137</v>
      </c>
      <c r="J16" s="1" t="s">
        <v>41</v>
      </c>
      <c r="K16" s="1">
        <v>33300</v>
      </c>
      <c r="L16" s="1">
        <f t="shared" si="2"/>
        <v>17940</v>
      </c>
      <c r="M16" s="1">
        <v>59.915520518664039</v>
      </c>
      <c r="N16" s="1">
        <f t="shared" si="3"/>
        <v>0.68735188089858201</v>
      </c>
      <c r="O16" s="1">
        <f>6.9+20*LOG(((N16-0.1)^2 +1 )^(1/2)+N16-0.1)</f>
        <v>11.746283538814442</v>
      </c>
    </row>
    <row r="17" spans="1:15" x14ac:dyDescent="0.25">
      <c r="C17" s="9" t="s">
        <v>38</v>
      </c>
      <c r="D17" s="14">
        <f>648-((5*2400/276)+575)</f>
        <v>29.521739130434753</v>
      </c>
      <c r="J17" s="1" t="s">
        <v>42</v>
      </c>
      <c r="K17" s="1">
        <v>36000</v>
      </c>
      <c r="L17" s="1">
        <f t="shared" si="2"/>
        <v>15240</v>
      </c>
      <c r="M17" s="1">
        <v>60.540274939096207</v>
      </c>
      <c r="N17" s="1">
        <f t="shared" si="3"/>
        <v>0.72472589617679239</v>
      </c>
      <c r="O17" s="1">
        <f>6.9+20*LOG(((N17-0.1)^2 +1 )^(1/2)+N17-0.1)</f>
        <v>12.023903856431158</v>
      </c>
    </row>
    <row r="18" spans="1:15" x14ac:dyDescent="0.25">
      <c r="C18" s="9" t="s">
        <v>39</v>
      </c>
      <c r="D18" s="14">
        <f>832-(((-55*K9)/3054)+1322.789784)</f>
        <v>47.684348285527108</v>
      </c>
      <c r="K18" s="1" t="s">
        <v>63</v>
      </c>
      <c r="L18" s="1"/>
      <c r="M18" s="1"/>
      <c r="N18" s="1"/>
    </row>
    <row r="19" spans="1:15" x14ac:dyDescent="0.25">
      <c r="C19" s="9" t="s">
        <v>41</v>
      </c>
      <c r="D19" s="14">
        <f>783-(((-55*K10)/3054)+1322.789784)</f>
        <v>59.915520518664039</v>
      </c>
      <c r="J19" s="1"/>
      <c r="K19" s="1" t="s">
        <v>77</v>
      </c>
      <c r="L19" s="1" t="s">
        <v>72</v>
      </c>
      <c r="M19" s="1" t="s">
        <v>59</v>
      </c>
      <c r="N19" s="1" t="s">
        <v>65</v>
      </c>
      <c r="O19" s="1" t="s">
        <v>66</v>
      </c>
    </row>
    <row r="20" spans="1:15" x14ac:dyDescent="0.25">
      <c r="C20" s="9" t="s">
        <v>42</v>
      </c>
      <c r="D20" s="14">
        <f>735-(((-55*K11)/3054)+1322.789784)</f>
        <v>60.540274939096207</v>
      </c>
      <c r="J20" s="1" t="s">
        <v>47</v>
      </c>
      <c r="K20" s="1">
        <v>18500</v>
      </c>
      <c r="L20" s="1">
        <f t="shared" ref="L20:L25" si="4">$B$24-K20</f>
        <v>32740</v>
      </c>
      <c r="M20" s="1">
        <f>850-((-31*18500/6105)+(268696/407))</f>
        <v>283.75266175266165</v>
      </c>
      <c r="N20" s="1">
        <f>M20*(((2/$B$29)*((1/K20)+(1/L20)))^(1/2))</f>
        <v>3.2328672172584061</v>
      </c>
      <c r="O20" s="1">
        <f>6.9+20*LOG(((N20-0.1)^2 +1)^(1/2) +N20-0.1)</f>
        <v>23.052678616696717</v>
      </c>
    </row>
    <row r="21" spans="1:15" x14ac:dyDescent="0.25">
      <c r="J21" s="3" t="s">
        <v>48</v>
      </c>
      <c r="K21" s="1">
        <v>20700</v>
      </c>
      <c r="L21" s="1">
        <f t="shared" si="4"/>
        <v>30540</v>
      </c>
      <c r="M21" s="3">
        <f>950-((-31*20700/6105)+(268696/407))</f>
        <v>394.92383292383283</v>
      </c>
      <c r="N21" s="1">
        <f>M21*(((2/$B$29)*((1/K21)+(1/L21)))^(1/2))</f>
        <v>4.4041974306783089</v>
      </c>
      <c r="O21" s="3">
        <f>6.9+20*LOG(((N21-0.1)^2 +1)^(1/2) +N21-0.1)</f>
        <v>25.713351180402995</v>
      </c>
    </row>
    <row r="22" spans="1:15" x14ac:dyDescent="0.25">
      <c r="J22" s="1" t="s">
        <v>49</v>
      </c>
      <c r="K22" s="1">
        <v>25900</v>
      </c>
      <c r="L22" s="1">
        <f t="shared" si="4"/>
        <v>25340</v>
      </c>
      <c r="M22" s="1">
        <f>750-((-31*25900/6105)+(268696/407))</f>
        <v>221.32841932841927</v>
      </c>
      <c r="N22" s="1">
        <f t="shared" ref="N22:N25" si="5">M22*(((2/$B$29)*((1/K22)+(1/L22)))^(1/2))</f>
        <v>2.4224628188462467</v>
      </c>
      <c r="O22" s="1">
        <f t="shared" ref="O22:O25" si="6">6.9+20*LOG(((N22-0.1)^2 +1)^(1/2) +N22-0.1)</f>
        <v>20.616743489063246</v>
      </c>
    </row>
    <row r="23" spans="1:15" x14ac:dyDescent="0.25">
      <c r="A23" s="1"/>
      <c r="B23" s="9" t="s">
        <v>24</v>
      </c>
      <c r="J23" s="1" t="s">
        <v>115</v>
      </c>
      <c r="K23" s="1">
        <v>29900</v>
      </c>
      <c r="L23" s="1">
        <f t="shared" si="4"/>
        <v>21340</v>
      </c>
      <c r="M23" s="1">
        <f>832-((-31*29900/6105)+(268696/407))</f>
        <v>323.6396396396396</v>
      </c>
      <c r="N23" s="1">
        <f t="shared" si="5"/>
        <v>3.5925434725546812</v>
      </c>
      <c r="O23" s="1">
        <f t="shared" si="6"/>
        <v>23.956220784814455</v>
      </c>
    </row>
    <row r="24" spans="1:15" x14ac:dyDescent="0.25">
      <c r="A24" s="9" t="s">
        <v>50</v>
      </c>
      <c r="B24" s="9">
        <v>51240</v>
      </c>
      <c r="J24" s="1" t="s">
        <v>116</v>
      </c>
      <c r="K24" s="1">
        <v>33300</v>
      </c>
      <c r="L24" s="1">
        <f t="shared" si="4"/>
        <v>17940</v>
      </c>
      <c r="M24" s="1">
        <f>783-((-31*33300/6105)+(268696/407))</f>
        <v>291.90417690417689</v>
      </c>
      <c r="N24" s="1">
        <f t="shared" si="5"/>
        <v>3.348729733137136</v>
      </c>
      <c r="O24" s="1">
        <f t="shared" si="6"/>
        <v>23.353667723049355</v>
      </c>
    </row>
    <row r="25" spans="1:15" x14ac:dyDescent="0.25">
      <c r="J25" s="1" t="s">
        <v>143</v>
      </c>
      <c r="K25" s="1">
        <v>36000</v>
      </c>
      <c r="L25" s="1">
        <f t="shared" si="4"/>
        <v>15240</v>
      </c>
      <c r="M25" s="1">
        <f>735-((-31*36000/6105)+(268696/407))</f>
        <v>257.61425061425058</v>
      </c>
      <c r="N25" s="1">
        <f t="shared" si="5"/>
        <v>3.0838928107304819</v>
      </c>
      <c r="O25" s="1">
        <f t="shared" si="6"/>
        <v>22.650476108916934</v>
      </c>
    </row>
    <row r="27" spans="1:15" x14ac:dyDescent="0.25">
      <c r="A27" s="10" t="s">
        <v>40</v>
      </c>
      <c r="B27" s="11">
        <v>299792458</v>
      </c>
    </row>
    <row r="28" spans="1:15" x14ac:dyDescent="0.25">
      <c r="A28" s="10" t="s">
        <v>51</v>
      </c>
      <c r="B28" s="10">
        <v>230000000</v>
      </c>
      <c r="C28" s="10" t="s">
        <v>53</v>
      </c>
      <c r="D28" s="10">
        <v>860000000</v>
      </c>
      <c r="E28" s="10" t="s">
        <v>55</v>
      </c>
      <c r="F28" s="10">
        <v>1800000000</v>
      </c>
      <c r="G28" s="10" t="s">
        <v>58</v>
      </c>
      <c r="H28" s="10">
        <v>5800000000</v>
      </c>
    </row>
    <row r="29" spans="1:15" x14ac:dyDescent="0.25">
      <c r="A29" s="10" t="s">
        <v>52</v>
      </c>
      <c r="B29" s="10">
        <f>B27/B28</f>
        <v>1.3034454695652173</v>
      </c>
      <c r="C29" s="10" t="s">
        <v>54</v>
      </c>
      <c r="D29" s="10">
        <f>B27/D28</f>
        <v>0.34859588139534886</v>
      </c>
      <c r="E29" s="10" t="s">
        <v>56</v>
      </c>
      <c r="F29" s="10">
        <f>B28/F28</f>
        <v>0.12777777777777777</v>
      </c>
      <c r="G29" s="10" t="s">
        <v>57</v>
      </c>
      <c r="H29" s="10">
        <f>B27/H28</f>
        <v>5.1688354827586207E-2</v>
      </c>
    </row>
    <row r="32" spans="1:15" x14ac:dyDescent="0.25">
      <c r="B32" s="9" t="s">
        <v>135</v>
      </c>
      <c r="C32" s="40" t="s">
        <v>138</v>
      </c>
      <c r="D32" s="2" t="s">
        <v>140</v>
      </c>
    </row>
    <row r="33" spans="2:4" ht="15.75" thickBot="1" x14ac:dyDescent="0.3">
      <c r="C33" s="42" t="s">
        <v>139</v>
      </c>
    </row>
    <row r="34" spans="2:4" x14ac:dyDescent="0.25">
      <c r="B34" s="9" t="s">
        <v>136</v>
      </c>
      <c r="C34" s="41" t="s">
        <v>139</v>
      </c>
      <c r="D34" s="2" t="s">
        <v>141</v>
      </c>
    </row>
    <row r="35" spans="2:4" x14ac:dyDescent="0.25">
      <c r="C35" s="14" t="s">
        <v>12</v>
      </c>
    </row>
  </sheetData>
  <mergeCells count="1">
    <mergeCell ref="K2:O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4D62-528C-45FC-BB8C-DA6DCBCB246E}">
  <dimension ref="A1:W91"/>
  <sheetViews>
    <sheetView topLeftCell="C1" zoomScaleNormal="100" workbookViewId="0">
      <selection activeCell="O28" sqref="O28"/>
    </sheetView>
  </sheetViews>
  <sheetFormatPr defaultRowHeight="15" x14ac:dyDescent="0.25"/>
  <cols>
    <col min="1" max="1" width="12" customWidth="1"/>
    <col min="2" max="2" width="16" customWidth="1"/>
    <col min="3" max="3" width="26.85546875" customWidth="1"/>
    <col min="4" max="4" width="11.7109375" customWidth="1"/>
    <col min="5" max="5" width="12.7109375" customWidth="1"/>
    <col min="6" max="6" width="11.85546875" customWidth="1"/>
    <col min="7" max="7" width="12.140625" customWidth="1"/>
    <col min="8" max="8" width="11" bestFit="1" customWidth="1"/>
    <col min="11" max="11" width="25.85546875" customWidth="1"/>
    <col min="12" max="12" width="13.85546875" customWidth="1"/>
    <col min="13" max="13" width="15.85546875" customWidth="1"/>
    <col min="14" max="14" width="36.28515625" customWidth="1"/>
    <col min="15" max="15" width="45" customWidth="1"/>
    <col min="16" max="16" width="12.5703125" customWidth="1"/>
    <col min="17" max="17" width="29.42578125" customWidth="1"/>
    <col min="18" max="18" width="21" customWidth="1"/>
    <col min="19" max="19" width="20.42578125" customWidth="1"/>
    <col min="20" max="20" width="15.140625" customWidth="1"/>
    <col min="21" max="21" width="28.85546875" customWidth="1"/>
    <col min="22" max="22" width="29.5703125" customWidth="1"/>
  </cols>
  <sheetData>
    <row r="1" spans="10:23" x14ac:dyDescent="0.25">
      <c r="P1" s="8"/>
      <c r="Q1" s="8"/>
      <c r="R1" s="8"/>
      <c r="S1" s="8"/>
      <c r="T1" s="8"/>
      <c r="U1" s="8"/>
      <c r="V1" s="8"/>
      <c r="W1" s="8"/>
    </row>
    <row r="2" spans="10:23" x14ac:dyDescent="0.25">
      <c r="K2" s="43" t="s">
        <v>61</v>
      </c>
      <c r="L2" s="43"/>
      <c r="M2" s="43"/>
      <c r="N2" s="43"/>
      <c r="O2" s="44"/>
      <c r="P2" s="8"/>
      <c r="Q2" s="47" t="s">
        <v>70</v>
      </c>
      <c r="R2" s="47"/>
      <c r="S2" s="47"/>
      <c r="T2" s="47"/>
      <c r="U2" s="47"/>
      <c r="V2" s="47"/>
      <c r="W2" s="8"/>
    </row>
    <row r="3" spans="10:23" x14ac:dyDescent="0.25">
      <c r="J3" s="1" t="s">
        <v>23</v>
      </c>
      <c r="K3" s="1" t="s">
        <v>77</v>
      </c>
      <c r="L3" s="1" t="s">
        <v>72</v>
      </c>
      <c r="M3" s="1" t="s">
        <v>59</v>
      </c>
      <c r="N3" s="1" t="s">
        <v>60</v>
      </c>
      <c r="O3" s="1" t="s">
        <v>13</v>
      </c>
      <c r="P3" s="8"/>
      <c r="Q3" s="1" t="s">
        <v>23</v>
      </c>
      <c r="R3" s="1" t="s">
        <v>98</v>
      </c>
      <c r="S3" s="1" t="s">
        <v>99</v>
      </c>
      <c r="T3" s="1" t="s">
        <v>59</v>
      </c>
      <c r="U3" s="1" t="s">
        <v>60</v>
      </c>
      <c r="V3" s="1" t="s">
        <v>13</v>
      </c>
      <c r="W3" s="8"/>
    </row>
    <row r="4" spans="10:23" x14ac:dyDescent="0.25">
      <c r="J4" s="39"/>
      <c r="K4" s="39"/>
      <c r="M4" s="39"/>
      <c r="N4" s="39" t="s">
        <v>19</v>
      </c>
      <c r="O4" s="39" t="s">
        <v>14</v>
      </c>
      <c r="P4" s="8"/>
      <c r="Q4" s="1"/>
      <c r="R4" s="1"/>
      <c r="S4" s="1"/>
      <c r="T4" s="1"/>
      <c r="U4" s="1" t="s">
        <v>19</v>
      </c>
      <c r="V4" s="1" t="s">
        <v>14</v>
      </c>
      <c r="W4" s="8"/>
    </row>
    <row r="5" spans="10:23" x14ac:dyDescent="0.25">
      <c r="J5" s="1" t="s">
        <v>15</v>
      </c>
      <c r="K5" s="1">
        <v>2400</v>
      </c>
      <c r="L5" s="1">
        <f>$B$24-K5</f>
        <v>48840</v>
      </c>
      <c r="M5" s="1">
        <f>648-(((-5/1464*K5)/1464)+575)</f>
        <v>73.005598853354854</v>
      </c>
      <c r="N5" s="1">
        <f>M5*(((2/$B$29)*((1/K5)+(1/L5)))^(1/2))</f>
        <v>1.8907575540355026</v>
      </c>
      <c r="O5" s="1">
        <f>6.9+20*LOG((((N5-0.1)^2)+1)^(1/2)+N5-0.1)</f>
        <v>18.590715713658724</v>
      </c>
      <c r="P5" s="8"/>
      <c r="Q5" s="3" t="s">
        <v>15</v>
      </c>
      <c r="R5" s="1">
        <v>2400</v>
      </c>
      <c r="S5" s="1">
        <f>$B$24-R5</f>
        <v>48840</v>
      </c>
      <c r="T5" s="3">
        <v>648</v>
      </c>
      <c r="U5" s="3">
        <f t="shared" ref="U5:U11" si="0">T5*(((2/$D$29)*((1/R5)+(1/S5)))^(1/2))</f>
        <v>32.451889603603462</v>
      </c>
      <c r="V5" s="3">
        <f>6.9+20*LOG((((U5-0.1)^2)+1)^(1/2)+U5-0.1)</f>
        <v>43.120666907783466</v>
      </c>
      <c r="W5" s="8"/>
    </row>
    <row r="6" spans="10:23" x14ac:dyDescent="0.25">
      <c r="J6" s="20" t="s">
        <v>16</v>
      </c>
      <c r="K6" s="20">
        <v>18500</v>
      </c>
      <c r="L6" s="20">
        <f t="shared" ref="L6:L11" si="1">$B$24-K6</f>
        <v>32740</v>
      </c>
      <c r="M6" s="20">
        <f>850-(((-5/1464*K6)/1464)+575)</f>
        <v>275.04315782794356</v>
      </c>
      <c r="N6">
        <f t="shared" ref="N6:N11" si="2">M6*(((2/$B$29)*((1/K6)+(1/L6)))^(1/2))</f>
        <v>3.1336375940263683</v>
      </c>
      <c r="O6" s="20">
        <f>6.9+20*LOG((((N6-0.1)^2)+1)^(1/2)+N6-0.1)</f>
        <v>22.786755052712188</v>
      </c>
      <c r="P6" s="8"/>
      <c r="Q6" s="1" t="s">
        <v>16</v>
      </c>
      <c r="R6" s="1">
        <v>18500</v>
      </c>
      <c r="S6" s="1">
        <f t="shared" ref="S6:S11" si="3">$B$24-R6</f>
        <v>32740</v>
      </c>
      <c r="T6" s="1">
        <v>850</v>
      </c>
      <c r="U6" s="7">
        <f t="shared" si="0"/>
        <v>18.726307756671346</v>
      </c>
      <c r="V6" s="1">
        <f>6.9+20*LOG((((U6-0.1)^2)+1)^(1/2)+U6-0.1)</f>
        <v>38.329387586424794</v>
      </c>
      <c r="W6" s="8"/>
    </row>
    <row r="7" spans="10:23" x14ac:dyDescent="0.25">
      <c r="J7" s="1" t="s">
        <v>17</v>
      </c>
      <c r="K7" s="3">
        <v>20700</v>
      </c>
      <c r="L7" s="3">
        <f t="shared" si="1"/>
        <v>30540</v>
      </c>
      <c r="M7" s="3">
        <f>950-(((-5/1464*K7)/1464)+575)</f>
        <v>375.04829011018546</v>
      </c>
      <c r="N7" s="2">
        <f t="shared" si="2"/>
        <v>4.182545032682655</v>
      </c>
      <c r="O7" s="3">
        <f>6.9+20*LOG(((N7-0.1)^2 +1 )^(1/2)+N7-0.1)</f>
        <v>25.266666681037357</v>
      </c>
      <c r="P7" s="8"/>
      <c r="Q7" s="1" t="s">
        <v>17</v>
      </c>
      <c r="R7" s="1">
        <v>20700</v>
      </c>
      <c r="S7" s="1">
        <f t="shared" si="3"/>
        <v>30540</v>
      </c>
      <c r="T7" s="1">
        <v>950</v>
      </c>
      <c r="U7" s="7">
        <f t="shared" si="0"/>
        <v>20.486244362272647</v>
      </c>
      <c r="V7" s="1">
        <f>6.9+20*LOG(((U7-0.1)^2 +1 )^(1/2)+U7-0.1)</f>
        <v>39.112564640345028</v>
      </c>
      <c r="W7" s="8"/>
    </row>
    <row r="8" spans="10:23" x14ac:dyDescent="0.25">
      <c r="J8" s="1" t="s">
        <v>18</v>
      </c>
      <c r="K8" s="1">
        <v>25900</v>
      </c>
      <c r="L8" s="1">
        <f t="shared" si="1"/>
        <v>25340</v>
      </c>
      <c r="M8" s="1">
        <f>750-(((-5/1464*K8)/1464)+575)</f>
        <v>175.06042095912096</v>
      </c>
      <c r="N8">
        <f t="shared" si="2"/>
        <v>1.9160547123222047</v>
      </c>
      <c r="O8" s="1">
        <f>6.9+20*LOG(((N8-0.1)^2 +1 )^(1/2)+N8-0.1)</f>
        <v>18.6972719730093</v>
      </c>
      <c r="P8" s="8"/>
      <c r="Q8" s="1" t="s">
        <v>18</v>
      </c>
      <c r="R8" s="1">
        <v>25900</v>
      </c>
      <c r="S8" s="1">
        <f t="shared" si="3"/>
        <v>25340</v>
      </c>
      <c r="T8" s="1">
        <v>750</v>
      </c>
      <c r="U8" s="7">
        <f t="shared" si="0"/>
        <v>15.873273839826631</v>
      </c>
      <c r="V8" s="1">
        <f>6.9+20*LOG(((U8-0.1)^2 +1 )^(1/2)+U8-0.1)</f>
        <v>36.88775156820919</v>
      </c>
      <c r="W8" s="8"/>
    </row>
    <row r="9" spans="10:23" x14ac:dyDescent="0.25">
      <c r="J9" s="1" t="s">
        <v>20</v>
      </c>
      <c r="K9" s="1">
        <v>29900</v>
      </c>
      <c r="L9" s="1">
        <f t="shared" si="1"/>
        <v>21340</v>
      </c>
      <c r="M9" s="1">
        <f>832-(((-5/1464*K9)/1464)+575)</f>
        <v>257.06975238137898</v>
      </c>
      <c r="N9">
        <f t="shared" si="2"/>
        <v>2.8535882129188237</v>
      </c>
      <c r="O9" s="1">
        <f>6.9+20*LOG(((N9-0.1)^2 +1 )^(1/2)+N9-0.1)</f>
        <v>21.991760409236839</v>
      </c>
      <c r="P9" s="8"/>
      <c r="Q9" s="1" t="s">
        <v>20</v>
      </c>
      <c r="R9" s="1">
        <v>29900</v>
      </c>
      <c r="S9" s="1">
        <f t="shared" si="3"/>
        <v>21340</v>
      </c>
      <c r="T9" s="1">
        <v>832</v>
      </c>
      <c r="U9" s="7">
        <f t="shared" si="0"/>
        <v>17.858663619673955</v>
      </c>
      <c r="V9" s="1">
        <f>6.9+20*LOG(((U9-0.1)^2 +1 )^(1/2)+U9-0.1)</f>
        <v>37.915682833139137</v>
      </c>
      <c r="W9" s="8"/>
    </row>
    <row r="10" spans="10:23" x14ac:dyDescent="0.25">
      <c r="J10" s="1" t="s">
        <v>21</v>
      </c>
      <c r="K10" s="1">
        <v>33300</v>
      </c>
      <c r="L10" s="1">
        <f t="shared" si="1"/>
        <v>17940</v>
      </c>
      <c r="M10" s="1">
        <f>783-(((-5/1464*K10)/1464)+575)</f>
        <v>208.07768409029836</v>
      </c>
      <c r="N10">
        <f t="shared" si="2"/>
        <v>2.3870707672135665</v>
      </c>
      <c r="O10" s="1">
        <f>6.9+20*LOG(((N10-0.1)^2 +1 )^(1/2)+N10-0.1)</f>
        <v>20.494382283499107</v>
      </c>
      <c r="P10" s="8"/>
      <c r="Q10" s="1" t="s">
        <v>21</v>
      </c>
      <c r="R10" s="1">
        <v>33300</v>
      </c>
      <c r="S10" s="1">
        <f t="shared" si="3"/>
        <v>17940</v>
      </c>
      <c r="T10" s="1">
        <v>783</v>
      </c>
      <c r="U10" s="7">
        <f t="shared" si="0"/>
        <v>17.369481662021496</v>
      </c>
      <c r="V10" s="1">
        <f>6.9+20*LOG(((U10-0.1)^2 +1 )^(1/2)+U10-0.1)</f>
        <v>37.673457904594969</v>
      </c>
      <c r="W10" s="8"/>
    </row>
    <row r="11" spans="10:23" x14ac:dyDescent="0.25">
      <c r="J11" s="1" t="s">
        <v>22</v>
      </c>
      <c r="K11" s="1">
        <v>36000</v>
      </c>
      <c r="L11" s="1">
        <f t="shared" si="1"/>
        <v>15240</v>
      </c>
      <c r="M11" s="1">
        <f>735-(((-5/1464*K11)/1464)+575)</f>
        <v>160.08398280032247</v>
      </c>
      <c r="N11">
        <f t="shared" si="2"/>
        <v>1.9163607700035648</v>
      </c>
      <c r="O11" s="1">
        <f>6.9+20*LOG(((N11-0.1)^2 +1 )^(1/2)+N11-0.1)</f>
        <v>18.698554166420038</v>
      </c>
      <c r="P11" s="8"/>
      <c r="Q11" s="1" t="s">
        <v>22</v>
      </c>
      <c r="R11" s="1">
        <v>36000</v>
      </c>
      <c r="S11" s="1">
        <f t="shared" si="3"/>
        <v>15240</v>
      </c>
      <c r="T11" s="1">
        <v>735</v>
      </c>
      <c r="U11" s="7">
        <f t="shared" si="0"/>
        <v>17.013827988280557</v>
      </c>
      <c r="V11" s="1">
        <f>6.9+20*LOG(((U11-0.1)^2 +1 )^(1/2)+U11-0.1)</f>
        <v>37.493018675669724</v>
      </c>
      <c r="W11" s="8"/>
    </row>
    <row r="12" spans="10:23" x14ac:dyDescent="0.25">
      <c r="P12" s="8"/>
      <c r="Q12" s="1"/>
      <c r="R12" s="1"/>
      <c r="S12" s="1"/>
      <c r="T12" s="1"/>
      <c r="U12" s="1"/>
      <c r="V12" s="1"/>
      <c r="W12" s="8"/>
    </row>
    <row r="13" spans="10:23" x14ac:dyDescent="0.25">
      <c r="K13" s="1" t="s">
        <v>62</v>
      </c>
      <c r="L13" s="1" t="s">
        <v>34</v>
      </c>
      <c r="M13" s="1" t="s">
        <v>35</v>
      </c>
      <c r="P13" s="8"/>
      <c r="Q13" s="1" t="s">
        <v>63</v>
      </c>
      <c r="R13" s="1"/>
      <c r="S13" s="1"/>
      <c r="T13" s="1"/>
      <c r="U13" s="1"/>
      <c r="V13" s="1"/>
      <c r="W13" s="8"/>
    </row>
    <row r="14" spans="10:23" x14ac:dyDescent="0.25">
      <c r="K14" s="1" t="s">
        <v>28</v>
      </c>
      <c r="L14" s="1">
        <f>850-((-31*18500/6105)+(268696/407))</f>
        <v>283.75266175266165</v>
      </c>
      <c r="M14" s="1">
        <v>18500</v>
      </c>
      <c r="P14" s="8"/>
      <c r="Q14" s="1"/>
      <c r="R14" s="1" t="s">
        <v>98</v>
      </c>
      <c r="S14" s="1" t="s">
        <v>99</v>
      </c>
      <c r="T14" s="1" t="s">
        <v>64</v>
      </c>
      <c r="U14" s="1" t="s">
        <v>65</v>
      </c>
      <c r="V14" s="1" t="s">
        <v>66</v>
      </c>
      <c r="W14" s="8"/>
    </row>
    <row r="15" spans="10:23" x14ac:dyDescent="0.25">
      <c r="K15" s="1" t="s">
        <v>29</v>
      </c>
      <c r="L15" s="1">
        <f>950-((-31*20700/6105)+(268696/407))</f>
        <v>394.92383292383283</v>
      </c>
      <c r="M15" s="1">
        <v>20700</v>
      </c>
      <c r="P15" s="8"/>
      <c r="Q15" s="1" t="s">
        <v>38</v>
      </c>
      <c r="R15" s="1">
        <v>18500</v>
      </c>
      <c r="S15" s="1">
        <f t="shared" ref="S15:S20" si="4">$B$24-R15</f>
        <v>32740</v>
      </c>
      <c r="T15" s="1">
        <f>850-((-31*18500/6105)+(268696/407))</f>
        <v>283.75266175266165</v>
      </c>
      <c r="U15" s="1">
        <f>T15*(((2/$D$29)*((1/R15)+(1/S15)))^(1/2))</f>
        <v>6.2513407891235397</v>
      </c>
      <c r="V15" s="1">
        <f t="shared" ref="V15:V20" si="5">6.9+20*LOG(((U15-0.1)^2 +1)^(1/2) +U15-0.1)</f>
        <v>28.756822310785878</v>
      </c>
      <c r="W15" s="8"/>
    </row>
    <row r="16" spans="10:23" x14ac:dyDescent="0.25">
      <c r="K16" s="1" t="s">
        <v>30</v>
      </c>
      <c r="L16" s="1">
        <f>750-((-31*25900/6105)+(268696/407))</f>
        <v>221.32841932841927</v>
      </c>
      <c r="M16" s="1">
        <v>25900</v>
      </c>
      <c r="P16" s="8"/>
      <c r="Q16" s="3" t="s">
        <v>39</v>
      </c>
      <c r="R16" s="1">
        <v>20700</v>
      </c>
      <c r="S16" s="1">
        <f t="shared" si="4"/>
        <v>30540</v>
      </c>
      <c r="T16" s="1">
        <f>950-((-31*20700/6105)+(268696/407))</f>
        <v>394.92383292383283</v>
      </c>
      <c r="U16" s="1">
        <f t="shared" ref="U16:U20" si="6">T16*(((2/$D$29)*((1/R16)+(1/S16)))^(1/2))</f>
        <v>8.5163222586978691</v>
      </c>
      <c r="V16" s="3">
        <f t="shared" si="5"/>
        <v>31.453541590396448</v>
      </c>
      <c r="W16" s="8"/>
    </row>
    <row r="17" spans="1:23" x14ac:dyDescent="0.25">
      <c r="K17" s="1" t="s">
        <v>31</v>
      </c>
      <c r="L17" s="1">
        <f>832-((-31*29900/6105)+(268696/407))</f>
        <v>323.6396396396396</v>
      </c>
      <c r="M17" s="1">
        <v>29900</v>
      </c>
      <c r="P17" s="8"/>
      <c r="Q17" s="1" t="s">
        <v>41</v>
      </c>
      <c r="R17" s="1">
        <v>25900</v>
      </c>
      <c r="S17" s="1">
        <f t="shared" si="4"/>
        <v>25340</v>
      </c>
      <c r="T17" s="1">
        <f>750-((-31*25900/6105)+(268696/407))</f>
        <v>221.32841932841927</v>
      </c>
      <c r="U17" s="1">
        <f t="shared" si="6"/>
        <v>4.6842754780479687</v>
      </c>
      <c r="V17" s="1">
        <f t="shared" si="5"/>
        <v>26.247544357089005</v>
      </c>
      <c r="W17" s="8"/>
    </row>
    <row r="18" spans="1:23" x14ac:dyDescent="0.25">
      <c r="K18" s="1" t="s">
        <v>32</v>
      </c>
      <c r="L18" s="1">
        <f>783-((-31*33300/6105)+(268696/407))</f>
        <v>291.90417690417689</v>
      </c>
      <c r="M18" s="1">
        <v>33300</v>
      </c>
      <c r="P18" s="8"/>
      <c r="Q18" s="1" t="s">
        <v>42</v>
      </c>
      <c r="R18" s="1">
        <v>29900</v>
      </c>
      <c r="S18" s="1">
        <f t="shared" si="4"/>
        <v>21340</v>
      </c>
      <c r="T18" s="1">
        <f>832-((-31*29900/6105)+(268696/407))</f>
        <v>323.6396396396396</v>
      </c>
      <c r="U18" s="1">
        <f t="shared" si="6"/>
        <v>6.9468406950923329</v>
      </c>
      <c r="V18" s="1">
        <f t="shared" si="5"/>
        <v>29.676358745718481</v>
      </c>
      <c r="W18" s="8"/>
    </row>
    <row r="19" spans="1:23" x14ac:dyDescent="0.25">
      <c r="K19" s="1" t="s">
        <v>33</v>
      </c>
      <c r="L19" s="1">
        <f>735-((-31*36000/6105)+(268696/407))</f>
        <v>257.61425061425058</v>
      </c>
      <c r="M19" s="1">
        <v>36000</v>
      </c>
      <c r="P19" s="8"/>
      <c r="Q19" s="1" t="s">
        <v>43</v>
      </c>
      <c r="R19" s="1">
        <v>33300</v>
      </c>
      <c r="S19" s="1">
        <f t="shared" si="4"/>
        <v>17940</v>
      </c>
      <c r="T19" s="1">
        <f>783-((-31*33300/6105)+(268696/407))</f>
        <v>291.90417690417689</v>
      </c>
      <c r="U19" s="1">
        <f t="shared" si="6"/>
        <v>6.4753821811041874</v>
      </c>
      <c r="V19" s="1">
        <f t="shared" si="5"/>
        <v>29.06366279913393</v>
      </c>
      <c r="W19" s="8"/>
    </row>
    <row r="20" spans="1:23" x14ac:dyDescent="0.25">
      <c r="P20" s="8"/>
      <c r="Q20" s="1" t="s">
        <v>44</v>
      </c>
      <c r="R20" s="1">
        <v>36000</v>
      </c>
      <c r="S20" s="1">
        <f t="shared" si="4"/>
        <v>15240</v>
      </c>
      <c r="T20" s="1">
        <f>735-((-31*36000/6105)+(268696/407))</f>
        <v>257.61425061425058</v>
      </c>
      <c r="U20" s="1">
        <f t="shared" si="6"/>
        <v>5.9632714928988539</v>
      </c>
      <c r="V20" s="1">
        <f t="shared" si="5"/>
        <v>28.345886594987668</v>
      </c>
      <c r="W20" s="8"/>
    </row>
    <row r="21" spans="1:23" x14ac:dyDescent="0.25">
      <c r="P21" s="8"/>
      <c r="Q21" s="1"/>
      <c r="R21" s="1"/>
      <c r="S21" s="1"/>
      <c r="T21" s="1"/>
      <c r="U21" s="1"/>
      <c r="V21" s="1"/>
      <c r="W21" s="8"/>
    </row>
    <row r="22" spans="1:23" x14ac:dyDescent="0.25">
      <c r="P22" s="8"/>
      <c r="Q22" s="1" t="s">
        <v>69</v>
      </c>
      <c r="R22" s="1"/>
      <c r="S22" s="1"/>
      <c r="T22" s="1"/>
      <c r="U22" s="1"/>
      <c r="V22" s="1"/>
      <c r="W22" s="8"/>
    </row>
    <row r="23" spans="1:23" x14ac:dyDescent="0.25">
      <c r="A23" s="1"/>
      <c r="B23" s="9" t="s">
        <v>24</v>
      </c>
      <c r="K23" s="1" t="s">
        <v>63</v>
      </c>
      <c r="L23" s="1"/>
      <c r="M23" s="1"/>
      <c r="N23" s="1"/>
      <c r="P23" s="8"/>
      <c r="Q23" s="1"/>
      <c r="R23" s="1" t="s">
        <v>98</v>
      </c>
      <c r="S23" s="1" t="s">
        <v>99</v>
      </c>
      <c r="T23" s="1" t="s">
        <v>64</v>
      </c>
      <c r="U23" s="1" t="s">
        <v>65</v>
      </c>
      <c r="V23" s="1" t="s">
        <v>66</v>
      </c>
      <c r="W23" s="8"/>
    </row>
    <row r="24" spans="1:23" x14ac:dyDescent="0.25">
      <c r="A24" s="9" t="s">
        <v>50</v>
      </c>
      <c r="B24" s="9">
        <v>51240</v>
      </c>
      <c r="J24" s="1"/>
      <c r="K24" s="1" t="s">
        <v>77</v>
      </c>
      <c r="L24" s="1" t="s">
        <v>72</v>
      </c>
      <c r="M24" s="1" t="s">
        <v>59</v>
      </c>
      <c r="N24" s="1" t="s">
        <v>65</v>
      </c>
      <c r="O24" s="1" t="s">
        <v>66</v>
      </c>
      <c r="P24" s="8"/>
      <c r="Q24" s="1" t="s">
        <v>47</v>
      </c>
      <c r="R24" s="1">
        <v>29900</v>
      </c>
      <c r="S24" s="1">
        <f t="shared" ref="S24:S26" si="7">$B$24-R24</f>
        <v>21340</v>
      </c>
      <c r="T24" s="1">
        <v>47.684348285527108</v>
      </c>
      <c r="U24" s="1">
        <f>T24*(((2/$D$29)*((1/R24)+(1/S24)))^(1/2))</f>
        <v>1.0235321345608235</v>
      </c>
      <c r="V24" s="1">
        <f>6.9+20*LOG(((U24-0.1)^2 +1)^(1/2) +U24-0.1)</f>
        <v>14.07677026573835</v>
      </c>
      <c r="W24" s="8"/>
    </row>
    <row r="25" spans="1:23" x14ac:dyDescent="0.25">
      <c r="J25" s="1" t="s">
        <v>38</v>
      </c>
      <c r="K25" s="1">
        <v>18500</v>
      </c>
      <c r="L25" s="1">
        <f t="shared" ref="L25:L30" si="8">$B$24-K25</f>
        <v>32740</v>
      </c>
      <c r="M25" s="1">
        <f>850-((-31*18500/6105)+(268696/407))</f>
        <v>283.75266175266165</v>
      </c>
      <c r="N25" s="1">
        <f>M25*(((2/$B$29)*((1/K25)+(1/L25)))^(1/2))</f>
        <v>3.2328672172584061</v>
      </c>
      <c r="O25" s="1">
        <f>6.9+20*LOG(((N25-0.1)^2 +1)^(1/2) +N25-0.1)</f>
        <v>23.052678616696717</v>
      </c>
      <c r="P25" s="8"/>
      <c r="Q25" s="1" t="s">
        <v>48</v>
      </c>
      <c r="R25" s="1">
        <v>33300</v>
      </c>
      <c r="S25" s="1">
        <f t="shared" si="7"/>
        <v>17940</v>
      </c>
      <c r="T25" s="1">
        <v>59.915520518664039</v>
      </c>
      <c r="U25" s="1">
        <f t="shared" ref="U25:U26" si="9">T25*(((2/$D$29)*((1/R25)+(1/S25)))^(1/2))</f>
        <v>1.329120734252117</v>
      </c>
      <c r="V25" s="1">
        <f t="shared" ref="V25:V26" si="10">6.9+20*LOG(((U25-0.1)^2 +1)^(1/2) +U25-0.1)</f>
        <v>15.885406121776557</v>
      </c>
      <c r="W25" s="8"/>
    </row>
    <row r="26" spans="1:23" x14ac:dyDescent="0.25">
      <c r="J26" s="3" t="s">
        <v>39</v>
      </c>
      <c r="K26" s="1">
        <v>20700</v>
      </c>
      <c r="L26" s="1">
        <f t="shared" si="8"/>
        <v>30540</v>
      </c>
      <c r="M26" s="3">
        <f>950-((-31*20700/6105)+(268696/407))</f>
        <v>394.92383292383283</v>
      </c>
      <c r="N26" s="1">
        <f>M26*(((2/$B$29)*((1/K26)+(1/L26)))^(1/2))</f>
        <v>4.4041974306783089</v>
      </c>
      <c r="O26" s="3">
        <f>6.9+20*LOG(((N26-0.1)^2 +1)^(1/2) +N26-0.1)</f>
        <v>25.713351180402995</v>
      </c>
      <c r="P26" s="8"/>
      <c r="Q26" s="3" t="s">
        <v>49</v>
      </c>
      <c r="R26" s="1">
        <v>36000</v>
      </c>
      <c r="S26" s="1">
        <f t="shared" si="7"/>
        <v>15240</v>
      </c>
      <c r="T26" s="1">
        <v>60.540274939096207</v>
      </c>
      <c r="U26" s="1">
        <f t="shared" si="9"/>
        <v>1.4013902369755034</v>
      </c>
      <c r="V26" s="3">
        <f t="shared" si="10"/>
        <v>16.27466693433789</v>
      </c>
      <c r="W26" s="8"/>
    </row>
    <row r="27" spans="1:23" x14ac:dyDescent="0.25">
      <c r="A27" s="10" t="s">
        <v>40</v>
      </c>
      <c r="B27" s="11">
        <v>299792458</v>
      </c>
      <c r="J27" s="1" t="s">
        <v>41</v>
      </c>
      <c r="K27" s="1">
        <v>25900</v>
      </c>
      <c r="L27" s="1">
        <f t="shared" si="8"/>
        <v>25340</v>
      </c>
      <c r="M27" s="1">
        <f>750-((-31*25900/6105)+(268696/407))</f>
        <v>221.32841932841927</v>
      </c>
      <c r="N27" s="1">
        <f t="shared" ref="N27:N30" si="11">M27*(((2/$B$29)*((1/K27)+(1/L27)))^(1/2))</f>
        <v>2.4224628188462467</v>
      </c>
      <c r="O27" s="1">
        <f t="shared" ref="O27:O30" si="12">6.9+20*LOG(((N27-0.1)^2 +1)^(1/2) +N27-0.1)</f>
        <v>20.616743489063246</v>
      </c>
      <c r="P27" s="8"/>
      <c r="Q27" s="8"/>
      <c r="R27" s="8"/>
      <c r="S27" s="8"/>
      <c r="T27" s="8"/>
      <c r="U27" s="8"/>
      <c r="V27" s="8"/>
      <c r="W27" s="8"/>
    </row>
    <row r="28" spans="1:23" x14ac:dyDescent="0.25">
      <c r="A28" s="10" t="s">
        <v>51</v>
      </c>
      <c r="B28" s="10">
        <v>230000000</v>
      </c>
      <c r="C28" s="10" t="s">
        <v>53</v>
      </c>
      <c r="D28" s="10">
        <v>860000000</v>
      </c>
      <c r="E28" s="10" t="s">
        <v>55</v>
      </c>
      <c r="F28" s="10">
        <v>1800000000</v>
      </c>
      <c r="G28" s="10" t="s">
        <v>58</v>
      </c>
      <c r="H28" s="10">
        <v>5800000000</v>
      </c>
      <c r="J28" s="1" t="s">
        <v>42</v>
      </c>
      <c r="K28" s="1">
        <v>29900</v>
      </c>
      <c r="L28" s="1">
        <f t="shared" si="8"/>
        <v>21340</v>
      </c>
      <c r="M28" s="1">
        <f>832-((-31*29900/6105)+(268696/407))</f>
        <v>323.6396396396396</v>
      </c>
      <c r="N28" s="1">
        <f t="shared" si="11"/>
        <v>3.5925434725546812</v>
      </c>
      <c r="O28" s="1">
        <f t="shared" si="12"/>
        <v>23.956220784814455</v>
      </c>
    </row>
    <row r="29" spans="1:23" x14ac:dyDescent="0.25">
      <c r="A29" s="10" t="s">
        <v>52</v>
      </c>
      <c r="B29" s="10">
        <f>B27/B28</f>
        <v>1.3034454695652173</v>
      </c>
      <c r="C29" s="10" t="s">
        <v>54</v>
      </c>
      <c r="D29" s="10">
        <f>B27/D28</f>
        <v>0.34859588139534886</v>
      </c>
      <c r="E29" s="10" t="s">
        <v>56</v>
      </c>
      <c r="F29" s="10">
        <f>B28/F28</f>
        <v>0.12777777777777777</v>
      </c>
      <c r="G29" s="10" t="s">
        <v>57</v>
      </c>
      <c r="H29" s="10">
        <f>B27/H28</f>
        <v>5.1688354827586207E-2</v>
      </c>
      <c r="J29" s="1" t="s">
        <v>43</v>
      </c>
      <c r="K29" s="1">
        <v>33300</v>
      </c>
      <c r="L29" s="1">
        <f t="shared" si="8"/>
        <v>17940</v>
      </c>
      <c r="M29" s="1">
        <f>783-((-31*33300/6105)+(268696/407))</f>
        <v>291.90417690417689</v>
      </c>
      <c r="N29" s="1">
        <f t="shared" si="11"/>
        <v>3.348729733137136</v>
      </c>
      <c r="O29" s="1">
        <f t="shared" si="12"/>
        <v>23.353667723049355</v>
      </c>
      <c r="S29" s="45" t="s">
        <v>73</v>
      </c>
      <c r="T29" s="45"/>
      <c r="U29" s="4">
        <f>V5+V16+V26+125.32</f>
        <v>216.16887543251778</v>
      </c>
    </row>
    <row r="30" spans="1:23" x14ac:dyDescent="0.25">
      <c r="J30" s="1" t="s">
        <v>44</v>
      </c>
      <c r="K30" s="1">
        <v>36000</v>
      </c>
      <c r="L30" s="1">
        <f t="shared" si="8"/>
        <v>15240</v>
      </c>
      <c r="M30" s="1">
        <f>735-((-31*36000/6105)+(268696/407))</f>
        <v>257.61425061425058</v>
      </c>
      <c r="N30" s="1">
        <f t="shared" si="11"/>
        <v>3.0838928107304819</v>
      </c>
      <c r="O30" s="1">
        <f t="shared" si="12"/>
        <v>22.650476108916934</v>
      </c>
    </row>
    <row r="31" spans="1:23" x14ac:dyDescent="0.25">
      <c r="A31" s="1" t="s">
        <v>25</v>
      </c>
      <c r="B31" s="1" t="s">
        <v>26</v>
      </c>
      <c r="C31" s="5" t="s">
        <v>27</v>
      </c>
      <c r="P31" s="8"/>
      <c r="Q31" s="8"/>
      <c r="R31" s="8"/>
      <c r="S31" s="8"/>
      <c r="T31" s="8"/>
      <c r="U31" s="8"/>
      <c r="V31" s="8"/>
      <c r="W31" s="8"/>
    </row>
    <row r="32" spans="1:23" x14ac:dyDescent="0.25">
      <c r="A32" s="1"/>
      <c r="B32" s="1" t="s">
        <v>12</v>
      </c>
      <c r="C32" s="1"/>
      <c r="P32" s="8"/>
      <c r="Q32" s="46" t="s">
        <v>74</v>
      </c>
      <c r="R32" s="46"/>
      <c r="S32" s="46"/>
      <c r="T32" s="46"/>
      <c r="U32" s="46"/>
      <c r="V32" s="46"/>
      <c r="W32" s="8"/>
    </row>
    <row r="33" spans="1:23" x14ac:dyDescent="0.25">
      <c r="A33" s="1" t="s">
        <v>45</v>
      </c>
      <c r="B33" s="1" t="s">
        <v>11</v>
      </c>
      <c r="C33" s="6" t="s">
        <v>46</v>
      </c>
      <c r="K33" s="1" t="s">
        <v>67</v>
      </c>
      <c r="L33" s="1" t="s">
        <v>34</v>
      </c>
      <c r="M33" s="1" t="s">
        <v>35</v>
      </c>
      <c r="P33" s="8"/>
      <c r="Q33" s="1" t="s">
        <v>23</v>
      </c>
      <c r="R33" s="1" t="s">
        <v>98</v>
      </c>
      <c r="S33" s="1" t="s">
        <v>99</v>
      </c>
      <c r="T33" s="1" t="s">
        <v>59</v>
      </c>
      <c r="U33" s="1" t="s">
        <v>60</v>
      </c>
      <c r="V33" s="1" t="s">
        <v>13</v>
      </c>
      <c r="W33" s="8"/>
    </row>
    <row r="34" spans="1:23" x14ac:dyDescent="0.25">
      <c r="A34" s="1"/>
      <c r="B34" s="1" t="s">
        <v>12</v>
      </c>
      <c r="C34" s="1"/>
      <c r="K34" s="1" t="s">
        <v>47</v>
      </c>
      <c r="L34" s="1">
        <f>832-((-55*M17/3054)+1322.789784)</f>
        <v>47.684348285527108</v>
      </c>
      <c r="M34" s="1">
        <v>29900</v>
      </c>
      <c r="P34" s="8"/>
      <c r="Q34" s="1"/>
      <c r="R34" s="1"/>
      <c r="S34" s="1"/>
      <c r="T34" s="1"/>
      <c r="U34" s="1" t="s">
        <v>19</v>
      </c>
      <c r="V34" s="1" t="s">
        <v>14</v>
      </c>
      <c r="W34" s="8"/>
    </row>
    <row r="35" spans="1:23" x14ac:dyDescent="0.25">
      <c r="K35" s="1" t="s">
        <v>48</v>
      </c>
      <c r="L35" s="1">
        <f>783-((-55*M18/3054)+1322.789784)</f>
        <v>59.915520518664039</v>
      </c>
      <c r="M35" s="1">
        <v>33300</v>
      </c>
      <c r="P35" s="8"/>
      <c r="Q35" s="3" t="s">
        <v>15</v>
      </c>
      <c r="R35" s="1">
        <v>2400</v>
      </c>
      <c r="S35" s="1">
        <f>$B$24-R35</f>
        <v>48840</v>
      </c>
      <c r="T35" s="3">
        <v>648</v>
      </c>
      <c r="U35" s="3">
        <f>T35*(((2/$F$29)*((1/R35)+(1/S35)))^(1/2))</f>
        <v>53.601068889048278</v>
      </c>
      <c r="V35" s="3">
        <f>6.9+20*LOG((((U35-0.1)^2)+1)^(1/2)+U35-0.1)</f>
        <v>47.488607618953829</v>
      </c>
      <c r="W35" s="8"/>
    </row>
    <row r="36" spans="1:23" x14ac:dyDescent="0.25">
      <c r="K36" s="1" t="s">
        <v>49</v>
      </c>
      <c r="L36" s="1">
        <f>735-((-55*M19/3054)+1322.789784)</f>
        <v>60.540274939096207</v>
      </c>
      <c r="M36" s="1">
        <v>36000</v>
      </c>
      <c r="P36" s="8"/>
      <c r="Q36" s="1" t="s">
        <v>16</v>
      </c>
      <c r="R36" s="1">
        <v>18500</v>
      </c>
      <c r="S36" s="1">
        <f t="shared" ref="S36:S41" si="13">$B$24-R36</f>
        <v>32740</v>
      </c>
      <c r="T36" s="1">
        <v>850</v>
      </c>
      <c r="U36" s="1">
        <f t="shared" ref="U36:U41" si="14">T36*(((2/$F$29)*((1/R36)+(1/S36)))^(1/2))</f>
        <v>30.930405728713044</v>
      </c>
      <c r="V36" s="1">
        <f>6.9+20*LOG((((U36-0.1)^2)+1)^(1/2)+U36-0.1)</f>
        <v>42.702468338840838</v>
      </c>
      <c r="W36" s="8"/>
    </row>
    <row r="37" spans="1:23" x14ac:dyDescent="0.25">
      <c r="P37" s="8"/>
      <c r="Q37" s="1" t="s">
        <v>17</v>
      </c>
      <c r="R37" s="1">
        <v>20700</v>
      </c>
      <c r="S37" s="1">
        <f t="shared" si="13"/>
        <v>30540</v>
      </c>
      <c r="T37" s="1">
        <v>950</v>
      </c>
      <c r="U37" s="1">
        <f t="shared" si="14"/>
        <v>33.837308358713308</v>
      </c>
      <c r="V37" s="1">
        <f>6.9+20*LOG(((U37-0.1)^2 +1 )^(1/2)+U37-0.1)</f>
        <v>43.484715699844855</v>
      </c>
      <c r="W37" s="8"/>
    </row>
    <row r="38" spans="1:23" x14ac:dyDescent="0.25">
      <c r="P38" s="8"/>
      <c r="Q38" s="1" t="s">
        <v>18</v>
      </c>
      <c r="R38" s="1">
        <v>25900</v>
      </c>
      <c r="S38" s="1">
        <f t="shared" si="13"/>
        <v>25340</v>
      </c>
      <c r="T38" s="1">
        <v>750</v>
      </c>
      <c r="U38" s="1">
        <f t="shared" si="14"/>
        <v>26.218024742965952</v>
      </c>
      <c r="V38" s="1"/>
      <c r="W38" s="8"/>
    </row>
    <row r="39" spans="1:23" x14ac:dyDescent="0.25">
      <c r="P39" s="8"/>
      <c r="Q39" s="1" t="s">
        <v>20</v>
      </c>
      <c r="R39" s="1">
        <v>29900</v>
      </c>
      <c r="S39" s="1">
        <f t="shared" si="13"/>
        <v>21340</v>
      </c>
      <c r="T39" s="1">
        <v>832</v>
      </c>
      <c r="U39" s="1">
        <f t="shared" si="14"/>
        <v>29.497310345780033</v>
      </c>
      <c r="V39" s="1">
        <f>6.9+20*LOG(((U39-0.1)^2 +1 )^(1/2)+U39-0.1)</f>
        <v>42.289263459562278</v>
      </c>
      <c r="W39" s="8"/>
    </row>
    <row r="40" spans="1:23" x14ac:dyDescent="0.25">
      <c r="P40" s="8"/>
      <c r="Q40" s="1" t="s">
        <v>21</v>
      </c>
      <c r="R40" s="1">
        <v>33300</v>
      </c>
      <c r="S40" s="1">
        <f t="shared" si="13"/>
        <v>17940</v>
      </c>
      <c r="T40" s="1">
        <v>783</v>
      </c>
      <c r="U40" s="1">
        <f t="shared" si="14"/>
        <v>28.68932424291539</v>
      </c>
      <c r="V40" s="1">
        <f>6.9+20*LOG(((U40-0.1)^2 +1 )^(1/2)+U40-0.1)</f>
        <v>42.047333223668424</v>
      </c>
      <c r="W40" s="8"/>
    </row>
    <row r="41" spans="1:23" x14ac:dyDescent="0.25">
      <c r="P41" s="8"/>
      <c r="Q41" s="1" t="s">
        <v>22</v>
      </c>
      <c r="R41" s="1">
        <v>36000</v>
      </c>
      <c r="S41" s="1">
        <f t="shared" si="13"/>
        <v>15240</v>
      </c>
      <c r="T41" s="1">
        <v>735</v>
      </c>
      <c r="U41" s="1">
        <f t="shared" si="14"/>
        <v>28.101887970338087</v>
      </c>
      <c r="V41" s="1">
        <f>6.9+20*LOG(((U41-0.1)^2 +1 )^(1/2)+U41-0.1)</f>
        <v>41.867114226534859</v>
      </c>
      <c r="W41" s="8"/>
    </row>
    <row r="42" spans="1:23" x14ac:dyDescent="0.25">
      <c r="P42" s="8"/>
      <c r="Q42" s="1"/>
      <c r="R42" s="1"/>
      <c r="S42" s="1"/>
      <c r="T42" s="1"/>
      <c r="U42" s="1"/>
      <c r="V42" s="1"/>
      <c r="W42" s="8"/>
    </row>
    <row r="43" spans="1:23" x14ac:dyDescent="0.25">
      <c r="P43" s="8"/>
      <c r="Q43" s="1" t="s">
        <v>63</v>
      </c>
      <c r="R43" s="1"/>
      <c r="S43" s="1"/>
      <c r="T43" s="1"/>
      <c r="U43" s="1"/>
      <c r="V43" s="1"/>
      <c r="W43" s="8"/>
    </row>
    <row r="44" spans="1:23" x14ac:dyDescent="0.25">
      <c r="K44" s="1" t="s">
        <v>69</v>
      </c>
      <c r="L44" s="1"/>
      <c r="M44" s="1" t="s">
        <v>13</v>
      </c>
      <c r="P44" s="8"/>
      <c r="Q44" s="1"/>
      <c r="R44" s="1" t="s">
        <v>98</v>
      </c>
      <c r="S44" s="1" t="s">
        <v>99</v>
      </c>
      <c r="T44" s="1" t="s">
        <v>64</v>
      </c>
      <c r="U44" s="1" t="s">
        <v>65</v>
      </c>
      <c r="V44" s="1" t="s">
        <v>66</v>
      </c>
      <c r="W44" s="8"/>
    </row>
    <row r="45" spans="1:23" x14ac:dyDescent="0.25">
      <c r="K45" s="1"/>
      <c r="L45" s="1" t="s">
        <v>36</v>
      </c>
      <c r="M45" s="1" t="s">
        <v>37</v>
      </c>
      <c r="P45" s="8"/>
      <c r="Q45" s="1" t="s">
        <v>38</v>
      </c>
      <c r="R45" s="1">
        <v>18500</v>
      </c>
      <c r="S45" s="1">
        <f t="shared" ref="S45:S50" si="15">$B$24-R45</f>
        <v>32740</v>
      </c>
      <c r="T45" s="1">
        <f>850-((-31*18500/6105)+(268696/407))</f>
        <v>283.75266175266165</v>
      </c>
      <c r="U45" s="1">
        <f>T45*(((2/$F$29)*((1/R45)+(1/S45)))^(1/2))</f>
        <v>10.325394064249529</v>
      </c>
      <c r="V45" s="1">
        <f t="shared" ref="V45:V50" si="16">6.9+20*LOG(((U45-0.1)^2 +1)^(1/2) +U45-0.1)</f>
        <v>33.134894874998643</v>
      </c>
      <c r="W45" s="8"/>
    </row>
    <row r="46" spans="1:23" x14ac:dyDescent="0.25">
      <c r="K46" s="1" t="s">
        <v>47</v>
      </c>
      <c r="L46" s="1">
        <f>L34*(((2/$B$29)*(1/M34)+(1/($B$24-M34)))^(1/2))</f>
        <v>0.47247925088992804</v>
      </c>
      <c r="M46" s="1">
        <f>6.9+20*LOG(((L46-0.1)^2 +1)^(1/2) +L46-0.1)</f>
        <v>10.064820077792518</v>
      </c>
      <c r="P46" s="8"/>
      <c r="Q46" s="3" t="s">
        <v>39</v>
      </c>
      <c r="R46" s="1">
        <v>20700</v>
      </c>
      <c r="S46" s="1">
        <f t="shared" si="15"/>
        <v>30540</v>
      </c>
      <c r="T46" s="1">
        <f>950-((-31*20700/6105)+(268696/407))</f>
        <v>394.92383292383283</v>
      </c>
      <c r="U46" s="1">
        <f t="shared" ref="U46:U50" si="17">T46*(((2/$F$29)*((1/R46)+(1/S46)))^(1/2))</f>
        <v>14.06648369773548</v>
      </c>
      <c r="V46" s="3">
        <f t="shared" si="16"/>
        <v>35.8334523268352</v>
      </c>
      <c r="W46" s="8"/>
    </row>
    <row r="47" spans="1:23" x14ac:dyDescent="0.25">
      <c r="K47" s="1" t="s">
        <v>48</v>
      </c>
      <c r="L47" s="1">
        <f>L35*(((2/$B$29)*(1/M35)+(1/($B$24-M35)))^(1/2))</f>
        <v>0.60458080450257246</v>
      </c>
      <c r="M47" s="1">
        <f t="shared" ref="M47" si="18">6.9+20*LOG(((L47-0.1)^2 +1)^(1/2) +L47-0.1)</f>
        <v>11.115307954483395</v>
      </c>
      <c r="P47" s="8"/>
      <c r="Q47" s="1" t="s">
        <v>41</v>
      </c>
      <c r="R47" s="1">
        <v>25900</v>
      </c>
      <c r="S47" s="1">
        <f t="shared" si="15"/>
        <v>25340</v>
      </c>
      <c r="T47" s="1">
        <f>750-((-31*25900/6105)+(268696/407))</f>
        <v>221.32841932841927</v>
      </c>
      <c r="U47" s="1">
        <f t="shared" si="17"/>
        <v>7.7370586323653869</v>
      </c>
      <c r="V47" s="1">
        <f t="shared" si="16"/>
        <v>30.616116062784961</v>
      </c>
      <c r="W47" s="8"/>
    </row>
    <row r="48" spans="1:23" x14ac:dyDescent="0.25">
      <c r="K48" s="3" t="s">
        <v>49</v>
      </c>
      <c r="L48" s="3">
        <f>L36*(((2/$B$29)*(1/M36)+(1/($B$24-M36)))^(1/2))</f>
        <v>0.62984839536241521</v>
      </c>
      <c r="M48" s="3">
        <f>6.9+20*LOG(((L48-0.1)^2 +1)^(1/2) +L48-0.1)</f>
        <v>11.310247047156569</v>
      </c>
      <c r="P48" s="8"/>
      <c r="Q48" s="1" t="s">
        <v>42</v>
      </c>
      <c r="R48" s="1">
        <v>29900</v>
      </c>
      <c r="S48" s="1">
        <f t="shared" si="15"/>
        <v>21340</v>
      </c>
      <c r="T48" s="1">
        <f>832-((-31*29900/6105)+(268696/407))</f>
        <v>323.6396396396396</v>
      </c>
      <c r="U48" s="1">
        <f t="shared" si="17"/>
        <v>11.474157320489018</v>
      </c>
      <c r="V48" s="1">
        <f t="shared" si="16"/>
        <v>34.05572087316137</v>
      </c>
      <c r="W48" s="8"/>
    </row>
    <row r="49" spans="11:23" x14ac:dyDescent="0.25">
      <c r="P49" s="8"/>
      <c r="Q49" s="1" t="s">
        <v>43</v>
      </c>
      <c r="R49" s="1">
        <v>33300</v>
      </c>
      <c r="S49" s="1">
        <f t="shared" si="15"/>
        <v>17940</v>
      </c>
      <c r="T49" s="1">
        <f>783-((-31*33300/6105)+(268696/407))</f>
        <v>291.90417690417689</v>
      </c>
      <c r="U49" s="1">
        <f t="shared" si="17"/>
        <v>10.695445183991398</v>
      </c>
      <c r="V49" s="1">
        <f t="shared" si="16"/>
        <v>33.442262446118029</v>
      </c>
      <c r="W49" s="8"/>
    </row>
    <row r="50" spans="11:23" x14ac:dyDescent="0.25">
      <c r="P50" s="8"/>
      <c r="Q50" s="1" t="s">
        <v>44</v>
      </c>
      <c r="R50" s="1">
        <v>36000</v>
      </c>
      <c r="S50" s="1">
        <f t="shared" si="15"/>
        <v>15240</v>
      </c>
      <c r="T50" s="1">
        <f>735-((-31*36000/6105)+(268696/407))</f>
        <v>257.61425061425058</v>
      </c>
      <c r="U50" s="1">
        <f t="shared" si="17"/>
        <v>9.8495874970398223</v>
      </c>
      <c r="V50" s="1">
        <f t="shared" si="16"/>
        <v>32.723079645259773</v>
      </c>
      <c r="W50" s="8"/>
    </row>
    <row r="51" spans="11:23" x14ac:dyDescent="0.25">
      <c r="P51" s="8"/>
      <c r="Q51" s="1"/>
      <c r="R51" s="1"/>
      <c r="S51" s="1"/>
      <c r="T51" s="1"/>
      <c r="U51" s="1"/>
      <c r="V51" s="1"/>
      <c r="W51" s="8"/>
    </row>
    <row r="52" spans="11:23" x14ac:dyDescent="0.25">
      <c r="K52" s="45" t="s">
        <v>68</v>
      </c>
      <c r="L52" s="45"/>
      <c r="M52" s="4">
        <f>M48+O26+O5+113.87</f>
        <v>169.48431394121829</v>
      </c>
      <c r="P52" s="8"/>
      <c r="Q52" s="1" t="s">
        <v>69</v>
      </c>
      <c r="R52" s="1"/>
      <c r="S52" s="1"/>
      <c r="T52" s="1"/>
      <c r="U52" s="1"/>
      <c r="V52" s="1"/>
      <c r="W52" s="8"/>
    </row>
    <row r="53" spans="11:23" x14ac:dyDescent="0.25">
      <c r="P53" s="8"/>
      <c r="Q53" s="1"/>
      <c r="R53" s="1" t="s">
        <v>98</v>
      </c>
      <c r="S53" s="1" t="s">
        <v>99</v>
      </c>
      <c r="T53" s="1" t="s">
        <v>64</v>
      </c>
      <c r="U53" s="1" t="s">
        <v>65</v>
      </c>
      <c r="V53" s="1" t="s">
        <v>66</v>
      </c>
      <c r="W53" s="8"/>
    </row>
    <row r="54" spans="11:23" x14ac:dyDescent="0.25">
      <c r="P54" s="8"/>
      <c r="Q54" s="1" t="s">
        <v>47</v>
      </c>
      <c r="R54" s="1">
        <v>29900</v>
      </c>
      <c r="S54" s="1">
        <f t="shared" ref="S54:S56" si="19">$B$24-R54</f>
        <v>21340</v>
      </c>
      <c r="T54" s="1">
        <v>47.684348285527108</v>
      </c>
      <c r="U54" s="1">
        <f>T54*(((2/$F$29)*((1/R54)+(1/S54)))^(1/2))</f>
        <v>1.690576947132761</v>
      </c>
      <c r="V54" s="1">
        <f>6.9+20*LOG(((U54-0.1)^2 +1)^(1/2) +U54-0.1)</f>
        <v>17.705060140078906</v>
      </c>
      <c r="W54" s="8"/>
    </row>
    <row r="55" spans="11:23" x14ac:dyDescent="0.25">
      <c r="P55" s="8"/>
      <c r="Q55" s="1" t="s">
        <v>48</v>
      </c>
      <c r="R55" s="1">
        <v>33300</v>
      </c>
      <c r="S55" s="1">
        <f t="shared" si="19"/>
        <v>17940</v>
      </c>
      <c r="T55" s="1">
        <v>59.915520518664039</v>
      </c>
      <c r="U55" s="1">
        <f t="shared" ref="U55:U56" si="20">T55*(((2/$F$29)*((1/R55)+(1/S55)))^(1/2))</f>
        <v>2.195320300565776</v>
      </c>
      <c r="V55" s="1">
        <f t="shared" ref="V55:V56" si="21">6.9+20*LOG(((U55-0.1)^2 +1)^(1/2) +U55-0.1)</f>
        <v>19.802620206151182</v>
      </c>
      <c r="W55" s="8"/>
    </row>
    <row r="56" spans="11:23" x14ac:dyDescent="0.25">
      <c r="P56" s="8"/>
      <c r="Q56" s="3" t="s">
        <v>49</v>
      </c>
      <c r="R56" s="1">
        <v>36000</v>
      </c>
      <c r="S56" s="1">
        <f t="shared" si="19"/>
        <v>15240</v>
      </c>
      <c r="T56" s="1">
        <v>60.540274939096207</v>
      </c>
      <c r="U56" s="1">
        <f t="shared" si="20"/>
        <v>2.3146884680706776</v>
      </c>
      <c r="V56" s="3">
        <f t="shared" si="21"/>
        <v>20.239110640480554</v>
      </c>
      <c r="W56" s="8"/>
    </row>
    <row r="57" spans="11:23" x14ac:dyDescent="0.25">
      <c r="P57" s="8"/>
      <c r="Q57" s="8"/>
      <c r="R57" s="8"/>
      <c r="S57" s="8"/>
      <c r="T57" s="8"/>
      <c r="U57" s="8"/>
      <c r="V57" s="8"/>
      <c r="W57" s="8"/>
    </row>
    <row r="59" spans="11:23" x14ac:dyDescent="0.25">
      <c r="S59" s="45" t="s">
        <v>75</v>
      </c>
      <c r="T59" s="45"/>
      <c r="U59" s="4">
        <f>V35+V46+V56+131.74</f>
        <v>235.30117058626959</v>
      </c>
    </row>
    <row r="63" spans="11:23" x14ac:dyDescent="0.25">
      <c r="P63" s="8"/>
      <c r="Q63" s="8"/>
      <c r="R63" s="8"/>
      <c r="S63" s="8"/>
      <c r="T63" s="8"/>
      <c r="U63" s="8"/>
      <c r="V63" s="8"/>
      <c r="W63" s="8"/>
    </row>
    <row r="64" spans="11:23" x14ac:dyDescent="0.25">
      <c r="P64" s="8"/>
      <c r="Q64" s="46" t="s">
        <v>76</v>
      </c>
      <c r="R64" s="46"/>
      <c r="S64" s="46"/>
      <c r="T64" s="46"/>
      <c r="U64" s="46"/>
      <c r="V64" s="46"/>
      <c r="W64" s="8"/>
    </row>
    <row r="65" spans="16:23" x14ac:dyDescent="0.25">
      <c r="P65" s="8"/>
      <c r="Q65" s="1" t="s">
        <v>23</v>
      </c>
      <c r="R65" s="1" t="s">
        <v>98</v>
      </c>
      <c r="S65" s="1" t="s">
        <v>99</v>
      </c>
      <c r="T65" s="1" t="s">
        <v>59</v>
      </c>
      <c r="U65" s="1" t="s">
        <v>60</v>
      </c>
      <c r="V65" s="1" t="s">
        <v>13</v>
      </c>
      <c r="W65" s="8"/>
    </row>
    <row r="66" spans="16:23" x14ac:dyDescent="0.25">
      <c r="P66" s="8"/>
      <c r="Q66" s="1"/>
      <c r="R66" s="1"/>
      <c r="S66" s="1"/>
      <c r="T66" s="1"/>
      <c r="U66" s="1" t="s">
        <v>19</v>
      </c>
      <c r="V66" s="1" t="s">
        <v>14</v>
      </c>
      <c r="W66" s="8"/>
    </row>
    <row r="67" spans="16:23" x14ac:dyDescent="0.25">
      <c r="P67" s="8"/>
      <c r="Q67" s="3" t="s">
        <v>15</v>
      </c>
      <c r="R67" s="1">
        <v>2400</v>
      </c>
      <c r="S67" s="1">
        <f>$B$24-R67</f>
        <v>48840</v>
      </c>
      <c r="T67" s="3">
        <v>648</v>
      </c>
      <c r="U67" s="3">
        <f>T67*(((2/$H$29)*((1/R67)+(1/S67)))^(1/2))</f>
        <v>84.276164285196757</v>
      </c>
      <c r="V67" s="3">
        <f>6.9+20*LOG((((U67-0.1)^2)+1)^(1/2)+U67-0.1)</f>
        <v>51.424688999834622</v>
      </c>
      <c r="W67" s="8"/>
    </row>
    <row r="68" spans="16:23" x14ac:dyDescent="0.25">
      <c r="P68" s="8"/>
      <c r="Q68" s="1" t="s">
        <v>16</v>
      </c>
      <c r="R68" s="1">
        <v>18500</v>
      </c>
      <c r="S68" s="1">
        <f t="shared" ref="S68:S73" si="22">$B$24-R68</f>
        <v>32740</v>
      </c>
      <c r="T68" s="1">
        <v>850</v>
      </c>
      <c r="U68">
        <f t="shared" ref="U68:U73" si="23">T68*(((2/$H$29)*((1/R68)+(1/S68)))^(1/2))</f>
        <v>48.631417406928037</v>
      </c>
      <c r="V68" s="1">
        <f>6.9+20*LOG((((U68-0.1)^2)+1)^(1/2)+U68-0.1)</f>
        <v>46.641981228447513</v>
      </c>
      <c r="W68" s="8"/>
    </row>
    <row r="69" spans="16:23" x14ac:dyDescent="0.25">
      <c r="P69" s="8"/>
      <c r="Q69" s="1" t="s">
        <v>17</v>
      </c>
      <c r="R69" s="1">
        <v>20700</v>
      </c>
      <c r="S69" s="1">
        <f t="shared" si="22"/>
        <v>30540</v>
      </c>
      <c r="T69" s="1">
        <v>950</v>
      </c>
      <c r="U69">
        <f t="shared" si="23"/>
        <v>53.201897225419636</v>
      </c>
      <c r="V69" s="1">
        <f>6.9+20*LOG(((U69-0.1)^2 +1 )^(1/2)+U69-0.1)</f>
        <v>47.423570644819144</v>
      </c>
      <c r="W69" s="8"/>
    </row>
    <row r="70" spans="16:23" x14ac:dyDescent="0.25">
      <c r="P70" s="8"/>
      <c r="Q70" s="1" t="s">
        <v>18</v>
      </c>
      <c r="R70" s="1">
        <v>25900</v>
      </c>
      <c r="S70" s="1">
        <f t="shared" si="22"/>
        <v>25340</v>
      </c>
      <c r="T70" s="1">
        <v>750</v>
      </c>
      <c r="U70">
        <f t="shared" si="23"/>
        <v>41.222210792945702</v>
      </c>
      <c r="V70" s="1">
        <f>6.9+20*LOG(((U70-0.1)^2 +1 )^(1/2)+U70-0.1)</f>
        <v>45.203412835189873</v>
      </c>
      <c r="W70" s="8"/>
    </row>
    <row r="71" spans="16:23" x14ac:dyDescent="0.25">
      <c r="P71" s="8"/>
      <c r="Q71" s="1" t="s">
        <v>20</v>
      </c>
      <c r="R71" s="1">
        <v>29900</v>
      </c>
      <c r="S71" s="1">
        <f t="shared" si="22"/>
        <v>21340</v>
      </c>
      <c r="T71" s="1">
        <v>832</v>
      </c>
      <c r="U71">
        <f t="shared" si="23"/>
        <v>46.378182827251656</v>
      </c>
      <c r="V71" s="1">
        <f>6.9+20*LOG(((U71-0.1)^2 +1 )^(1/2)+U71-0.1)</f>
        <v>46.229139600786077</v>
      </c>
      <c r="W71" s="8"/>
    </row>
    <row r="72" spans="16:23" x14ac:dyDescent="0.25">
      <c r="P72" s="8"/>
      <c r="Q72" s="1" t="s">
        <v>21</v>
      </c>
      <c r="R72" s="1">
        <v>33300</v>
      </c>
      <c r="S72" s="1">
        <f t="shared" si="22"/>
        <v>17940</v>
      </c>
      <c r="T72" s="1">
        <v>783</v>
      </c>
      <c r="U72">
        <f t="shared" si="23"/>
        <v>45.107798281635084</v>
      </c>
      <c r="V72" s="1">
        <f>6.9+20*LOG(((U72-0.1)^2 +1 )^(1/2)+U72-0.1)</f>
        <v>45.987427043005987</v>
      </c>
      <c r="W72" s="8"/>
    </row>
    <row r="73" spans="16:23" x14ac:dyDescent="0.25">
      <c r="P73" s="8"/>
      <c r="Q73" s="1" t="s">
        <v>22</v>
      </c>
      <c r="R73" s="1">
        <v>36000</v>
      </c>
      <c r="S73" s="1">
        <f t="shared" si="22"/>
        <v>15240</v>
      </c>
      <c r="T73" s="1">
        <v>735</v>
      </c>
      <c r="U73">
        <f t="shared" si="23"/>
        <v>44.18418095756109</v>
      </c>
      <c r="V73" s="1">
        <f>6.9+20*LOG(((U73-0.1)^2 +1 )^(1/2)+U73-0.1)</f>
        <v>45.807372574968248</v>
      </c>
      <c r="W73" s="8"/>
    </row>
    <row r="74" spans="16:23" x14ac:dyDescent="0.25">
      <c r="P74" s="8"/>
      <c r="Q74" s="1"/>
      <c r="R74" s="1"/>
      <c r="S74" s="1"/>
      <c r="T74" s="1"/>
      <c r="U74" s="1"/>
      <c r="V74" s="1"/>
      <c r="W74" s="8"/>
    </row>
    <row r="75" spans="16:23" x14ac:dyDescent="0.25">
      <c r="P75" s="8"/>
      <c r="Q75" s="1" t="s">
        <v>63</v>
      </c>
      <c r="R75" s="1"/>
      <c r="S75" s="1"/>
      <c r="T75" s="1"/>
      <c r="U75" s="1"/>
      <c r="V75" s="1"/>
      <c r="W75" s="8"/>
    </row>
    <row r="76" spans="16:23" x14ac:dyDescent="0.25">
      <c r="P76" s="8"/>
      <c r="Q76" s="1"/>
      <c r="R76" s="1" t="s">
        <v>98</v>
      </c>
      <c r="S76" s="1" t="s">
        <v>99</v>
      </c>
      <c r="T76" s="1" t="s">
        <v>64</v>
      </c>
      <c r="U76" s="1" t="s">
        <v>65</v>
      </c>
      <c r="V76" s="1" t="s">
        <v>66</v>
      </c>
      <c r="W76" s="8"/>
    </row>
    <row r="77" spans="16:23" x14ac:dyDescent="0.25">
      <c r="P77" s="8"/>
      <c r="Q77" s="1" t="s">
        <v>38</v>
      </c>
      <c r="R77" s="1">
        <v>18500</v>
      </c>
      <c r="S77" s="1">
        <f t="shared" ref="S77:S82" si="24">$B$24-R77</f>
        <v>32740</v>
      </c>
      <c r="T77" s="1">
        <f>850-((-31*18500/6105)+(268696/407))</f>
        <v>283.75266175266165</v>
      </c>
      <c r="U77" s="1">
        <f>T77*(((2/$H$29)*((1/R77)+(1/S77)))^(1/2))</f>
        <v>16.234463687083004</v>
      </c>
      <c r="V77" s="1">
        <f t="shared" ref="V77:V82" si="25">6.9+20*LOG(((U77-0.1)^2 +1)^(1/2) +U77-0.1)</f>
        <v>37.084020122481235</v>
      </c>
      <c r="W77" s="8"/>
    </row>
    <row r="78" spans="16:23" x14ac:dyDescent="0.25">
      <c r="P78" s="8"/>
      <c r="Q78" s="3" t="s">
        <v>39</v>
      </c>
      <c r="R78" s="1">
        <v>20700</v>
      </c>
      <c r="S78" s="1">
        <f t="shared" si="24"/>
        <v>30540</v>
      </c>
      <c r="T78" s="1">
        <f>950-((-31*20700/6105)+(268696/407))</f>
        <v>394.92383292383283</v>
      </c>
      <c r="U78" s="1">
        <f t="shared" ref="U78:U82" si="26">T78*(((2/$H$29)*((1/R78)+(1/S78)))^(1/2))</f>
        <v>22.116523337981633</v>
      </c>
      <c r="V78" s="3">
        <f t="shared" si="25"/>
        <v>39.780051032307192</v>
      </c>
      <c r="W78" s="8"/>
    </row>
    <row r="79" spans="16:23" x14ac:dyDescent="0.25">
      <c r="P79" s="8"/>
      <c r="Q79" s="1" t="s">
        <v>41</v>
      </c>
      <c r="R79" s="1">
        <v>25900</v>
      </c>
      <c r="S79" s="1">
        <f t="shared" si="24"/>
        <v>25340</v>
      </c>
      <c r="T79" s="1">
        <f>750-((-31*25900/6105)+(268696/407))</f>
        <v>221.32841932841927</v>
      </c>
      <c r="U79" s="1">
        <f t="shared" si="26"/>
        <v>12.164862341367437</v>
      </c>
      <c r="V79" s="1">
        <f t="shared" si="25"/>
        <v>34.565927012177042</v>
      </c>
      <c r="W79" s="8"/>
    </row>
    <row r="80" spans="16:23" x14ac:dyDescent="0.25">
      <c r="P80" s="8"/>
      <c r="Q80" s="1" t="s">
        <v>42</v>
      </c>
      <c r="R80" s="1">
        <v>29900</v>
      </c>
      <c r="S80" s="1">
        <f t="shared" si="24"/>
        <v>21340</v>
      </c>
      <c r="T80" s="1">
        <f>832-((-31*29900/6105)+(268696/407))</f>
        <v>323.6396396396396</v>
      </c>
      <c r="U80" s="1">
        <f t="shared" si="26"/>
        <v>18.040647088164722</v>
      </c>
      <c r="V80" s="1">
        <f t="shared" si="25"/>
        <v>38.004100625025401</v>
      </c>
      <c r="W80" s="8"/>
    </row>
    <row r="81" spans="16:23" x14ac:dyDescent="0.25">
      <c r="P81" s="8"/>
      <c r="Q81" s="1" t="s">
        <v>43</v>
      </c>
      <c r="R81" s="1">
        <v>33300</v>
      </c>
      <c r="S81" s="1">
        <f t="shared" si="24"/>
        <v>17940</v>
      </c>
      <c r="T81" s="1">
        <f>783-((-31*33300/6105)+(268696/407))</f>
        <v>291.90417690417689</v>
      </c>
      <c r="U81" s="1">
        <f t="shared" si="26"/>
        <v>16.816289564955724</v>
      </c>
      <c r="V81" s="1">
        <f t="shared" si="25"/>
        <v>37.391158173572116</v>
      </c>
      <c r="W81" s="8"/>
    </row>
    <row r="82" spans="16:23" x14ac:dyDescent="0.25">
      <c r="P82" s="8"/>
      <c r="Q82" s="1" t="s">
        <v>44</v>
      </c>
      <c r="R82" s="1">
        <v>36000</v>
      </c>
      <c r="S82" s="1">
        <f t="shared" si="24"/>
        <v>15240</v>
      </c>
      <c r="T82" s="1">
        <f>735-((-31*36000/6105)+(268696/407))</f>
        <v>257.61425061425058</v>
      </c>
      <c r="U82" s="1">
        <f t="shared" si="26"/>
        <v>15.486360090321822</v>
      </c>
      <c r="V82" s="1">
        <f t="shared" si="25"/>
        <v>36.672475650648948</v>
      </c>
      <c r="W82" s="8"/>
    </row>
    <row r="83" spans="16:23" x14ac:dyDescent="0.25">
      <c r="P83" s="8"/>
      <c r="Q83" s="1"/>
      <c r="R83" s="1"/>
      <c r="S83" s="1"/>
      <c r="T83" s="1"/>
      <c r="U83" s="1"/>
      <c r="V83" s="1"/>
      <c r="W83" s="8"/>
    </row>
    <row r="84" spans="16:23" x14ac:dyDescent="0.25">
      <c r="P84" s="8"/>
      <c r="Q84" s="1" t="s">
        <v>69</v>
      </c>
      <c r="R84" s="1"/>
      <c r="S84" s="1"/>
      <c r="T84" s="1"/>
      <c r="U84" s="1"/>
      <c r="V84" s="1"/>
      <c r="W84" s="8"/>
    </row>
    <row r="85" spans="16:23" x14ac:dyDescent="0.25">
      <c r="P85" s="8"/>
      <c r="Q85" s="1"/>
      <c r="R85" s="1" t="s">
        <v>98</v>
      </c>
      <c r="S85" s="1" t="s">
        <v>99</v>
      </c>
      <c r="T85" s="1" t="s">
        <v>64</v>
      </c>
      <c r="U85" s="1" t="s">
        <v>65</v>
      </c>
      <c r="V85" s="1" t="s">
        <v>66</v>
      </c>
      <c r="W85" s="8"/>
    </row>
    <row r="86" spans="16:23" x14ac:dyDescent="0.25">
      <c r="P86" s="8"/>
      <c r="Q86" s="1" t="s">
        <v>47</v>
      </c>
      <c r="R86" s="1">
        <v>29900</v>
      </c>
      <c r="S86" s="1">
        <f t="shared" ref="S86:S88" si="27">$B$24-R86</f>
        <v>21340</v>
      </c>
      <c r="T86" s="1">
        <v>47.684348285527108</v>
      </c>
      <c r="U86" s="1">
        <f>T86*(((2/$H$29)*((1/R86)+(1/S86)))^(1/2))</f>
        <v>2.658069017769856</v>
      </c>
      <c r="V86" s="1">
        <f>6.9+20*LOG(((U86-0.1)^2 +1)^(1/2) +U86-0.1)</f>
        <v>21.39313767309314</v>
      </c>
      <c r="W86" s="8"/>
    </row>
    <row r="87" spans="16:23" x14ac:dyDescent="0.25">
      <c r="P87" s="8"/>
      <c r="Q87" s="1" t="s">
        <v>48</v>
      </c>
      <c r="R87" s="1">
        <v>33300</v>
      </c>
      <c r="S87" s="1">
        <f t="shared" si="27"/>
        <v>17940</v>
      </c>
      <c r="T87" s="1">
        <v>59.915520518664039</v>
      </c>
      <c r="U87" s="1">
        <f t="shared" ref="U87:U88" si="28">T87*(((2/$H$29)*((1/R87)+(1/S87)))^(1/2))</f>
        <v>3.4516694936080015</v>
      </c>
      <c r="V87" s="1">
        <f t="shared" ref="V87:V88" si="29">6.9+20*LOG(((U87-0.1)^2 +1)^(1/2) +U87-0.1)</f>
        <v>23.61297258348057</v>
      </c>
      <c r="W87" s="8"/>
    </row>
    <row r="88" spans="16:23" x14ac:dyDescent="0.25">
      <c r="P88" s="8"/>
      <c r="Q88" s="3" t="s">
        <v>49</v>
      </c>
      <c r="R88" s="1">
        <v>36000</v>
      </c>
      <c r="S88" s="1">
        <f t="shared" si="27"/>
        <v>15240</v>
      </c>
      <c r="T88" s="1">
        <v>60.540274939096207</v>
      </c>
      <c r="U88" s="1">
        <f t="shared" si="28"/>
        <v>3.6393502899721462</v>
      </c>
      <c r="V88" s="3">
        <f t="shared" si="29"/>
        <v>24.067443851112408</v>
      </c>
      <c r="W88" s="8"/>
    </row>
    <row r="89" spans="16:23" x14ac:dyDescent="0.25">
      <c r="P89" s="8"/>
      <c r="Q89" s="8"/>
      <c r="R89" s="8"/>
      <c r="S89" s="8"/>
      <c r="T89" s="8"/>
      <c r="U89" s="8"/>
      <c r="V89" s="8"/>
      <c r="W89" s="8"/>
    </row>
    <row r="91" spans="16:23" x14ac:dyDescent="0.25">
      <c r="S91" s="45" t="s">
        <v>78</v>
      </c>
      <c r="T91" s="45"/>
      <c r="U91" s="4">
        <f>V67+V78+V88+141.9</f>
        <v>257.17218388325421</v>
      </c>
    </row>
  </sheetData>
  <mergeCells count="8">
    <mergeCell ref="S59:T59"/>
    <mergeCell ref="Q64:V64"/>
    <mergeCell ref="S91:T91"/>
    <mergeCell ref="K2:O2"/>
    <mergeCell ref="K52:L52"/>
    <mergeCell ref="Q2:V2"/>
    <mergeCell ref="S29:T29"/>
    <mergeCell ref="Q32:V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2FAC0-A05E-418D-91B0-1123DA18BEF8}">
  <dimension ref="A1:K687"/>
  <sheetViews>
    <sheetView topLeftCell="A11" zoomScale="85" zoomScaleNormal="85" workbookViewId="0">
      <selection activeCell="J604" sqref="J604"/>
    </sheetView>
  </sheetViews>
  <sheetFormatPr defaultRowHeight="15" x14ac:dyDescent="0.25"/>
  <cols>
    <col min="4" max="4" width="9.5703125" bestFit="1" customWidth="1"/>
    <col min="5" max="5" width="21.42578125" customWidth="1"/>
    <col min="7" max="7" width="5.5703125" customWidth="1"/>
    <col min="8" max="8" width="15.42578125" customWidth="1"/>
    <col min="9" max="9" width="14" customWidth="1"/>
    <col min="10" max="10" width="27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133</v>
      </c>
      <c r="H1" t="s">
        <v>132</v>
      </c>
      <c r="I1" s="10" t="s">
        <v>79</v>
      </c>
      <c r="J1" s="10" t="s">
        <v>87</v>
      </c>
      <c r="K1" s="9" t="s">
        <v>90</v>
      </c>
    </row>
    <row r="2" spans="1:11" x14ac:dyDescent="0.25">
      <c r="A2">
        <v>0</v>
      </c>
      <c r="B2">
        <v>50.419754000003401</v>
      </c>
      <c r="C2">
        <v>21.755673999999999</v>
      </c>
      <c r="D2">
        <v>0</v>
      </c>
      <c r="E2">
        <v>185</v>
      </c>
      <c r="F2">
        <v>215</v>
      </c>
      <c r="H2">
        <f>E2-F2</f>
        <v>-30</v>
      </c>
      <c r="I2" s="10" t="s">
        <v>89</v>
      </c>
      <c r="J2" s="10" t="s">
        <v>88</v>
      </c>
      <c r="K2" s="9" t="s">
        <v>90</v>
      </c>
    </row>
    <row r="3" spans="1:11" x14ac:dyDescent="0.25">
      <c r="A3">
        <v>1</v>
      </c>
      <c r="B3">
        <v>50.419921792788401</v>
      </c>
      <c r="C3">
        <v>21.757060674832001</v>
      </c>
      <c r="D3">
        <v>0.1</v>
      </c>
      <c r="E3">
        <v>187</v>
      </c>
      <c r="F3">
        <f>F2+5/683</f>
        <v>215.00732064421669</v>
      </c>
      <c r="H3">
        <f t="shared" ref="H3:H66" si="0">E3-F3</f>
        <v>-28.007320644216691</v>
      </c>
    </row>
    <row r="4" spans="1:11" x14ac:dyDescent="0.25">
      <c r="A4">
        <v>2</v>
      </c>
      <c r="B4">
        <v>50.420089569092497</v>
      </c>
      <c r="C4">
        <v>21.758447359488201</v>
      </c>
      <c r="D4">
        <v>0.2</v>
      </c>
      <c r="E4">
        <v>191</v>
      </c>
      <c r="F4">
        <f>F3+5/683</f>
        <v>215.01464128843338</v>
      </c>
      <c r="H4">
        <f t="shared" si="0"/>
        <v>-24.014641288433381</v>
      </c>
      <c r="I4" s="10" t="s">
        <v>80</v>
      </c>
      <c r="J4" s="10" t="s">
        <v>81</v>
      </c>
      <c r="K4" s="10" t="s">
        <v>83</v>
      </c>
    </row>
    <row r="5" spans="1:11" x14ac:dyDescent="0.25">
      <c r="A5">
        <v>3</v>
      </c>
      <c r="B5">
        <v>50.420257328915497</v>
      </c>
      <c r="C5">
        <v>21.759834053967701</v>
      </c>
      <c r="D5">
        <v>0.3</v>
      </c>
      <c r="E5">
        <v>181</v>
      </c>
      <c r="F5">
        <f t="shared" ref="F5:F68" si="1">F4+5/683</f>
        <v>215.02196193265007</v>
      </c>
      <c r="H5">
        <f t="shared" si="0"/>
        <v>-34.021961932650072</v>
      </c>
      <c r="I5" s="10"/>
      <c r="J5" s="10" t="s">
        <v>82</v>
      </c>
      <c r="K5" s="10"/>
    </row>
    <row r="6" spans="1:11" x14ac:dyDescent="0.25">
      <c r="A6">
        <v>4</v>
      </c>
      <c r="B6">
        <v>50.420425072257302</v>
      </c>
      <c r="C6">
        <v>21.761220758269602</v>
      </c>
      <c r="D6">
        <v>0.4</v>
      </c>
      <c r="E6">
        <v>182</v>
      </c>
      <c r="F6">
        <f t="shared" si="1"/>
        <v>215.02928257686676</v>
      </c>
      <c r="H6">
        <f t="shared" si="0"/>
        <v>-33.029282576866763</v>
      </c>
    </row>
    <row r="7" spans="1:11" x14ac:dyDescent="0.25">
      <c r="A7">
        <v>5</v>
      </c>
      <c r="B7">
        <v>50.4205927991175</v>
      </c>
      <c r="C7">
        <v>21.762607472393199</v>
      </c>
      <c r="D7">
        <v>0.5</v>
      </c>
      <c r="E7">
        <v>189</v>
      </c>
      <c r="F7">
        <f t="shared" si="1"/>
        <v>215.03660322108345</v>
      </c>
      <c r="H7">
        <f t="shared" si="0"/>
        <v>-26.036603221083453</v>
      </c>
    </row>
    <row r="8" spans="1:11" x14ac:dyDescent="0.25">
      <c r="A8">
        <v>6</v>
      </c>
      <c r="B8">
        <v>50.420760509495899</v>
      </c>
      <c r="C8">
        <v>21.763994196337599</v>
      </c>
      <c r="D8">
        <v>0.6</v>
      </c>
      <c r="E8">
        <v>185</v>
      </c>
      <c r="F8">
        <f t="shared" si="1"/>
        <v>215.04392386530014</v>
      </c>
      <c r="H8">
        <f t="shared" si="0"/>
        <v>-30.043923865300144</v>
      </c>
    </row>
    <row r="9" spans="1:11" x14ac:dyDescent="0.25">
      <c r="A9">
        <v>7</v>
      </c>
      <c r="B9">
        <v>50.4209282033924</v>
      </c>
      <c r="C9">
        <v>21.765380930101902</v>
      </c>
      <c r="D9">
        <v>0.7</v>
      </c>
      <c r="E9">
        <v>194</v>
      </c>
      <c r="F9">
        <f t="shared" si="1"/>
        <v>215.05124450951683</v>
      </c>
      <c r="H9">
        <f t="shared" si="0"/>
        <v>-21.051244509516835</v>
      </c>
    </row>
    <row r="10" spans="1:11" x14ac:dyDescent="0.25">
      <c r="A10">
        <v>8</v>
      </c>
      <c r="B10">
        <v>50.421095880806703</v>
      </c>
      <c r="C10">
        <v>21.766767673685401</v>
      </c>
      <c r="D10">
        <v>0.8</v>
      </c>
      <c r="E10">
        <v>188</v>
      </c>
      <c r="F10">
        <f t="shared" si="1"/>
        <v>215.05856515373353</v>
      </c>
      <c r="H10">
        <f t="shared" si="0"/>
        <v>-27.058565153733525</v>
      </c>
    </row>
    <row r="11" spans="1:11" x14ac:dyDescent="0.25">
      <c r="A11">
        <v>9</v>
      </c>
      <c r="B11">
        <v>50.421263541738597</v>
      </c>
      <c r="C11">
        <v>21.768154427087101</v>
      </c>
      <c r="D11">
        <v>0.9</v>
      </c>
      <c r="E11">
        <v>182</v>
      </c>
      <c r="F11">
        <f t="shared" si="1"/>
        <v>215.06588579795022</v>
      </c>
      <c r="H11">
        <f t="shared" si="0"/>
        <v>-33.065885797950216</v>
      </c>
    </row>
    <row r="12" spans="1:11" x14ac:dyDescent="0.25">
      <c r="A12">
        <v>10</v>
      </c>
      <c r="B12">
        <v>50.421431186187903</v>
      </c>
      <c r="C12">
        <v>21.769541190306299</v>
      </c>
      <c r="D12">
        <v>1</v>
      </c>
      <c r="E12">
        <v>184</v>
      </c>
      <c r="F12">
        <f t="shared" si="1"/>
        <v>215.07320644216691</v>
      </c>
      <c r="H12">
        <f t="shared" si="0"/>
        <v>-31.073206442166907</v>
      </c>
    </row>
    <row r="13" spans="1:11" x14ac:dyDescent="0.25">
      <c r="A13">
        <v>11</v>
      </c>
      <c r="B13">
        <v>50.4215988141544</v>
      </c>
      <c r="C13">
        <v>21.7709279633421</v>
      </c>
      <c r="D13">
        <v>1.1000000000000001</v>
      </c>
      <c r="E13">
        <v>183</v>
      </c>
      <c r="F13">
        <f t="shared" si="1"/>
        <v>215.0805270863836</v>
      </c>
      <c r="H13">
        <f t="shared" si="0"/>
        <v>-32.080527086383597</v>
      </c>
    </row>
    <row r="14" spans="1:11" x14ac:dyDescent="0.25">
      <c r="A14">
        <v>12</v>
      </c>
      <c r="B14">
        <v>50.421766425637898</v>
      </c>
      <c r="C14">
        <v>21.7723147461937</v>
      </c>
      <c r="D14">
        <v>1.2</v>
      </c>
      <c r="E14">
        <v>190</v>
      </c>
      <c r="F14">
        <f t="shared" si="1"/>
        <v>215.08784773060029</v>
      </c>
      <c r="H14">
        <f t="shared" si="0"/>
        <v>-25.087847730600288</v>
      </c>
    </row>
    <row r="15" spans="1:11" x14ac:dyDescent="0.25">
      <c r="A15">
        <v>13</v>
      </c>
      <c r="B15">
        <v>50.421934020638098</v>
      </c>
      <c r="C15">
        <v>21.773701538860202</v>
      </c>
      <c r="D15">
        <v>1.3</v>
      </c>
      <c r="E15">
        <v>193</v>
      </c>
      <c r="F15">
        <f t="shared" si="1"/>
        <v>215.09516837481698</v>
      </c>
      <c r="H15">
        <f t="shared" si="0"/>
        <v>-22.095168374816978</v>
      </c>
    </row>
    <row r="16" spans="1:11" x14ac:dyDescent="0.25">
      <c r="A16">
        <v>14</v>
      </c>
      <c r="B16">
        <v>50.4221015991549</v>
      </c>
      <c r="C16">
        <v>21.775088341340801</v>
      </c>
      <c r="D16">
        <v>1.4</v>
      </c>
      <c r="E16">
        <v>188</v>
      </c>
      <c r="F16">
        <f t="shared" si="1"/>
        <v>215.10248901903367</v>
      </c>
      <c r="H16">
        <f t="shared" si="0"/>
        <v>-27.102489019033669</v>
      </c>
    </row>
    <row r="17" spans="1:8" x14ac:dyDescent="0.25">
      <c r="A17">
        <v>15</v>
      </c>
      <c r="B17">
        <v>50.422269161187899</v>
      </c>
      <c r="C17">
        <v>21.7764751536346</v>
      </c>
      <c r="D17">
        <v>1.5</v>
      </c>
      <c r="E17">
        <v>195</v>
      </c>
      <c r="F17">
        <f t="shared" si="1"/>
        <v>215.10980966325036</v>
      </c>
      <c r="H17">
        <f t="shared" si="0"/>
        <v>-20.10980966325036</v>
      </c>
    </row>
    <row r="18" spans="1:8" x14ac:dyDescent="0.25">
      <c r="A18">
        <v>16</v>
      </c>
      <c r="B18">
        <v>50.422436706737102</v>
      </c>
      <c r="C18">
        <v>21.777861975740901</v>
      </c>
      <c r="D18">
        <v>1.6</v>
      </c>
      <c r="E18">
        <v>187</v>
      </c>
      <c r="F18">
        <f t="shared" si="1"/>
        <v>215.11713030746705</v>
      </c>
      <c r="H18">
        <f t="shared" si="0"/>
        <v>-28.11713030746705</v>
      </c>
    </row>
    <row r="19" spans="1:8" x14ac:dyDescent="0.25">
      <c r="A19">
        <v>17</v>
      </c>
      <c r="B19">
        <v>50.422604235802197</v>
      </c>
      <c r="C19">
        <v>21.779248807658799</v>
      </c>
      <c r="D19">
        <v>1.7</v>
      </c>
      <c r="E19">
        <v>184</v>
      </c>
      <c r="F19">
        <f t="shared" si="1"/>
        <v>215.12445095168374</v>
      </c>
      <c r="H19">
        <f t="shared" si="0"/>
        <v>-31.124450951683741</v>
      </c>
    </row>
    <row r="20" spans="1:8" x14ac:dyDescent="0.25">
      <c r="A20">
        <v>18</v>
      </c>
      <c r="B20">
        <v>50.422771748382999</v>
      </c>
      <c r="C20">
        <v>21.780635649387399</v>
      </c>
      <c r="D20">
        <v>1.8</v>
      </c>
      <c r="E20">
        <v>179</v>
      </c>
      <c r="F20">
        <f t="shared" si="1"/>
        <v>215.13177159590043</v>
      </c>
      <c r="H20">
        <f t="shared" si="0"/>
        <v>-36.131771595900432</v>
      </c>
    </row>
    <row r="21" spans="1:8" x14ac:dyDescent="0.25">
      <c r="A21">
        <v>19</v>
      </c>
      <c r="B21">
        <v>50.422939244479203</v>
      </c>
      <c r="C21">
        <v>21.782022500925901</v>
      </c>
      <c r="D21">
        <v>1.9</v>
      </c>
      <c r="E21">
        <v>191</v>
      </c>
      <c r="F21">
        <f t="shared" si="1"/>
        <v>215.13909224011712</v>
      </c>
      <c r="H21">
        <f t="shared" si="0"/>
        <v>-24.139092240117122</v>
      </c>
    </row>
    <row r="22" spans="1:8" x14ac:dyDescent="0.25">
      <c r="A22">
        <v>20</v>
      </c>
      <c r="B22">
        <v>50.423106724090701</v>
      </c>
      <c r="C22">
        <v>21.783409362273499</v>
      </c>
      <c r="D22">
        <v>2</v>
      </c>
      <c r="E22">
        <v>193</v>
      </c>
      <c r="F22">
        <f t="shared" si="1"/>
        <v>215.14641288433381</v>
      </c>
      <c r="H22">
        <f t="shared" si="0"/>
        <v>-22.146412884333813</v>
      </c>
    </row>
    <row r="23" spans="1:8" x14ac:dyDescent="0.25">
      <c r="A23">
        <v>21</v>
      </c>
      <c r="B23">
        <v>50.423274187217203</v>
      </c>
      <c r="C23">
        <v>21.7847962334294</v>
      </c>
      <c r="D23">
        <v>2.1</v>
      </c>
      <c r="E23">
        <v>192</v>
      </c>
      <c r="F23">
        <f t="shared" si="1"/>
        <v>215.1537335285505</v>
      </c>
      <c r="H23">
        <f t="shared" si="0"/>
        <v>-23.153733528550504</v>
      </c>
    </row>
    <row r="24" spans="1:8" x14ac:dyDescent="0.25">
      <c r="A24">
        <v>22</v>
      </c>
      <c r="B24">
        <v>50.423441633858502</v>
      </c>
      <c r="C24">
        <v>21.7861831143926</v>
      </c>
      <c r="D24">
        <v>2.2000000000000002</v>
      </c>
      <c r="E24">
        <v>193</v>
      </c>
      <c r="F24">
        <f t="shared" si="1"/>
        <v>215.16105417276719</v>
      </c>
      <c r="H24">
        <f t="shared" si="0"/>
        <v>-22.161054172767194</v>
      </c>
    </row>
    <row r="25" spans="1:8" x14ac:dyDescent="0.25">
      <c r="A25">
        <v>23</v>
      </c>
      <c r="B25">
        <v>50.4236090640144</v>
      </c>
      <c r="C25">
        <v>21.787570005162401</v>
      </c>
      <c r="D25">
        <v>2.2999999999999998</v>
      </c>
      <c r="E25">
        <v>186</v>
      </c>
      <c r="F25">
        <f t="shared" si="1"/>
        <v>215.16837481698389</v>
      </c>
      <c r="H25">
        <f t="shared" si="0"/>
        <v>-29.168374816983885</v>
      </c>
    </row>
    <row r="26" spans="1:8" x14ac:dyDescent="0.25">
      <c r="A26">
        <v>24</v>
      </c>
      <c r="B26">
        <v>50.423776477684697</v>
      </c>
      <c r="C26">
        <v>21.788956905737901</v>
      </c>
      <c r="D26">
        <v>2.4</v>
      </c>
      <c r="E26">
        <v>192</v>
      </c>
      <c r="F26">
        <f t="shared" si="1"/>
        <v>215.17569546120058</v>
      </c>
      <c r="H26">
        <f t="shared" si="0"/>
        <v>-23.175695461200576</v>
      </c>
    </row>
    <row r="27" spans="1:8" x14ac:dyDescent="0.25">
      <c r="A27">
        <v>25</v>
      </c>
      <c r="B27">
        <v>50.423943874869202</v>
      </c>
      <c r="C27">
        <v>21.790343816118298</v>
      </c>
      <c r="D27">
        <v>2.5</v>
      </c>
      <c r="E27">
        <v>184</v>
      </c>
      <c r="F27">
        <f t="shared" si="1"/>
        <v>215.18301610541727</v>
      </c>
      <c r="H27">
        <f t="shared" si="0"/>
        <v>-31.183016105417266</v>
      </c>
    </row>
    <row r="28" spans="1:8" x14ac:dyDescent="0.25">
      <c r="A28">
        <v>26</v>
      </c>
      <c r="B28">
        <v>50.424111255567603</v>
      </c>
      <c r="C28">
        <v>21.7917307363027</v>
      </c>
      <c r="D28">
        <v>2.6</v>
      </c>
      <c r="E28">
        <v>173</v>
      </c>
      <c r="F28">
        <f t="shared" si="1"/>
        <v>215.19033674963396</v>
      </c>
      <c r="H28">
        <f t="shared" si="0"/>
        <v>-42.190336749633957</v>
      </c>
    </row>
    <row r="29" spans="1:8" x14ac:dyDescent="0.25">
      <c r="A29">
        <v>27</v>
      </c>
      <c r="B29">
        <v>50.424278619779798</v>
      </c>
      <c r="C29">
        <v>21.793117666290399</v>
      </c>
      <c r="D29">
        <v>2.7</v>
      </c>
      <c r="E29">
        <v>173</v>
      </c>
      <c r="F29">
        <f t="shared" si="1"/>
        <v>215.19765739385065</v>
      </c>
      <c r="H29">
        <f t="shared" si="0"/>
        <v>-42.197657393850648</v>
      </c>
    </row>
    <row r="30" spans="1:8" x14ac:dyDescent="0.25">
      <c r="A30">
        <v>28</v>
      </c>
      <c r="B30">
        <v>50.424445967505598</v>
      </c>
      <c r="C30">
        <v>21.794504606080402</v>
      </c>
      <c r="D30">
        <v>2.8</v>
      </c>
      <c r="E30">
        <v>177</v>
      </c>
      <c r="F30">
        <f t="shared" si="1"/>
        <v>215.20497803806734</v>
      </c>
      <c r="H30">
        <f t="shared" si="0"/>
        <v>-38.204978038067338</v>
      </c>
    </row>
    <row r="31" spans="1:8" x14ac:dyDescent="0.25">
      <c r="A31">
        <v>29</v>
      </c>
      <c r="B31">
        <v>50.424613298744603</v>
      </c>
      <c r="C31">
        <v>21.795891555672</v>
      </c>
      <c r="D31">
        <v>2.9</v>
      </c>
      <c r="E31">
        <v>175</v>
      </c>
      <c r="F31">
        <f t="shared" si="1"/>
        <v>215.21229868228403</v>
      </c>
      <c r="H31">
        <f t="shared" si="0"/>
        <v>-40.212298682284029</v>
      </c>
    </row>
    <row r="32" spans="1:8" x14ac:dyDescent="0.25">
      <c r="A32">
        <v>30</v>
      </c>
      <c r="B32">
        <v>50.424780613496701</v>
      </c>
      <c r="C32">
        <v>21.7972785150642</v>
      </c>
      <c r="D32">
        <v>3</v>
      </c>
      <c r="E32">
        <v>178</v>
      </c>
      <c r="F32">
        <f t="shared" si="1"/>
        <v>215.21961932650072</v>
      </c>
      <c r="H32">
        <f t="shared" si="0"/>
        <v>-37.21961932650072</v>
      </c>
    </row>
    <row r="33" spans="1:8" x14ac:dyDescent="0.25">
      <c r="A33">
        <v>31</v>
      </c>
      <c r="B33">
        <v>50.424947911761798</v>
      </c>
      <c r="C33">
        <v>21.798665484256301</v>
      </c>
      <c r="D33">
        <v>3.1</v>
      </c>
      <c r="E33">
        <v>176</v>
      </c>
      <c r="F33">
        <f t="shared" si="1"/>
        <v>215.22693997071741</v>
      </c>
      <c r="H33">
        <f t="shared" si="0"/>
        <v>-39.22693997071741</v>
      </c>
    </row>
    <row r="34" spans="1:8" x14ac:dyDescent="0.25">
      <c r="A34">
        <v>32</v>
      </c>
      <c r="B34">
        <v>50.425115193539497</v>
      </c>
      <c r="C34">
        <v>21.8000524632474</v>
      </c>
      <c r="D34">
        <v>3.2</v>
      </c>
      <c r="E34">
        <v>190</v>
      </c>
      <c r="F34">
        <f t="shared" si="1"/>
        <v>215.2342606149341</v>
      </c>
      <c r="H34">
        <f t="shared" si="0"/>
        <v>-25.234260614934101</v>
      </c>
    </row>
    <row r="35" spans="1:8" x14ac:dyDescent="0.25">
      <c r="A35">
        <v>33</v>
      </c>
      <c r="B35">
        <v>50.425282458829599</v>
      </c>
      <c r="C35">
        <v>21.8014394520367</v>
      </c>
      <c r="D35">
        <v>3.3</v>
      </c>
      <c r="E35">
        <v>178</v>
      </c>
      <c r="F35">
        <f t="shared" si="1"/>
        <v>215.24158125915079</v>
      </c>
      <c r="H35">
        <f t="shared" si="0"/>
        <v>-37.241581259150792</v>
      </c>
    </row>
    <row r="36" spans="1:8" x14ac:dyDescent="0.25">
      <c r="A36">
        <v>34</v>
      </c>
      <c r="B36">
        <v>50.425449707631998</v>
      </c>
      <c r="C36">
        <v>21.8028264506233</v>
      </c>
      <c r="D36">
        <v>3.4</v>
      </c>
      <c r="E36">
        <v>188</v>
      </c>
      <c r="F36">
        <f t="shared" si="1"/>
        <v>215.24890190336748</v>
      </c>
      <c r="H36">
        <f t="shared" si="0"/>
        <v>-27.248901903367482</v>
      </c>
    </row>
    <row r="37" spans="1:8" x14ac:dyDescent="0.25">
      <c r="A37">
        <v>35</v>
      </c>
      <c r="B37">
        <v>50.425616939946501</v>
      </c>
      <c r="C37">
        <v>21.804213459006501</v>
      </c>
      <c r="D37">
        <v>3.5</v>
      </c>
      <c r="E37">
        <v>191</v>
      </c>
      <c r="F37">
        <f t="shared" si="1"/>
        <v>215.25622254758417</v>
      </c>
      <c r="H37">
        <f t="shared" si="0"/>
        <v>-24.256222547584173</v>
      </c>
    </row>
    <row r="38" spans="1:8" x14ac:dyDescent="0.25">
      <c r="A38">
        <v>36</v>
      </c>
      <c r="B38">
        <v>50.425784155772703</v>
      </c>
      <c r="C38">
        <v>21.805600477185301</v>
      </c>
      <c r="D38">
        <v>3.6</v>
      </c>
      <c r="E38">
        <v>182</v>
      </c>
      <c r="F38">
        <f t="shared" si="1"/>
        <v>215.26354319180086</v>
      </c>
      <c r="H38">
        <f t="shared" si="0"/>
        <v>-33.263543191800863</v>
      </c>
    </row>
    <row r="39" spans="1:8" x14ac:dyDescent="0.25">
      <c r="A39">
        <v>37</v>
      </c>
      <c r="B39">
        <v>50.425951355110598</v>
      </c>
      <c r="C39">
        <v>21.806987505158901</v>
      </c>
      <c r="D39">
        <v>3.7</v>
      </c>
      <c r="E39">
        <v>181</v>
      </c>
      <c r="F39">
        <f t="shared" si="1"/>
        <v>215.27086383601755</v>
      </c>
      <c r="H39">
        <f t="shared" si="0"/>
        <v>-34.270863836017554</v>
      </c>
    </row>
    <row r="40" spans="1:8" x14ac:dyDescent="0.25">
      <c r="A40">
        <v>38</v>
      </c>
      <c r="B40">
        <v>50.426118537959802</v>
      </c>
      <c r="C40">
        <v>21.808374542926501</v>
      </c>
      <c r="D40">
        <v>3.8</v>
      </c>
      <c r="E40">
        <v>183</v>
      </c>
      <c r="F40">
        <f t="shared" si="1"/>
        <v>215.27818448023424</v>
      </c>
      <c r="H40">
        <f t="shared" si="0"/>
        <v>-32.278184480234245</v>
      </c>
    </row>
    <row r="41" spans="1:8" x14ac:dyDescent="0.25">
      <c r="A41">
        <v>39</v>
      </c>
      <c r="B41">
        <v>50.4262857043202</v>
      </c>
      <c r="C41">
        <v>21.809761590487302</v>
      </c>
      <c r="D41">
        <v>3.9</v>
      </c>
      <c r="E41">
        <v>171</v>
      </c>
      <c r="F41">
        <f t="shared" si="1"/>
        <v>215.28550512445094</v>
      </c>
      <c r="H41">
        <f t="shared" si="0"/>
        <v>-44.285505124450935</v>
      </c>
    </row>
    <row r="42" spans="1:8" x14ac:dyDescent="0.25">
      <c r="A42">
        <v>40</v>
      </c>
      <c r="B42">
        <v>50.426452854191602</v>
      </c>
      <c r="C42">
        <v>21.811148647840401</v>
      </c>
      <c r="D42">
        <v>4</v>
      </c>
      <c r="E42">
        <v>172</v>
      </c>
      <c r="F42">
        <f t="shared" si="1"/>
        <v>215.29282576866763</v>
      </c>
      <c r="H42">
        <f t="shared" si="0"/>
        <v>-43.292825768667626</v>
      </c>
    </row>
    <row r="43" spans="1:8" x14ac:dyDescent="0.25">
      <c r="A43">
        <v>41</v>
      </c>
      <c r="B43">
        <v>50.426619987573702</v>
      </c>
      <c r="C43">
        <v>21.8125357149849</v>
      </c>
      <c r="D43">
        <v>4.0999999999999996</v>
      </c>
      <c r="E43">
        <v>178</v>
      </c>
      <c r="F43">
        <f t="shared" si="1"/>
        <v>215.30014641288432</v>
      </c>
      <c r="H43">
        <f t="shared" si="0"/>
        <v>-37.300146412884317</v>
      </c>
    </row>
    <row r="44" spans="1:8" x14ac:dyDescent="0.25">
      <c r="A44">
        <v>42</v>
      </c>
      <c r="B44">
        <v>50.4267871044663</v>
      </c>
      <c r="C44">
        <v>21.813922791920099</v>
      </c>
      <c r="D44">
        <v>4.2</v>
      </c>
      <c r="E44">
        <v>176</v>
      </c>
      <c r="F44">
        <f t="shared" si="1"/>
        <v>215.30746705710101</v>
      </c>
      <c r="H44">
        <f t="shared" si="0"/>
        <v>-39.307467057101007</v>
      </c>
    </row>
    <row r="45" spans="1:8" x14ac:dyDescent="0.25">
      <c r="A45">
        <v>43</v>
      </c>
      <c r="B45">
        <v>50.426954204869197</v>
      </c>
      <c r="C45">
        <v>21.815309878644999</v>
      </c>
      <c r="D45">
        <v>4.3</v>
      </c>
      <c r="E45">
        <v>185</v>
      </c>
      <c r="F45">
        <f t="shared" si="1"/>
        <v>215.3147877013177</v>
      </c>
      <c r="H45">
        <f t="shared" si="0"/>
        <v>-30.314787701317698</v>
      </c>
    </row>
    <row r="46" spans="1:8" x14ac:dyDescent="0.25">
      <c r="A46">
        <v>44</v>
      </c>
      <c r="B46">
        <v>50.427121288782303</v>
      </c>
      <c r="C46">
        <v>21.816696975158901</v>
      </c>
      <c r="D46">
        <v>4.4000000000000004</v>
      </c>
      <c r="E46">
        <v>180</v>
      </c>
      <c r="F46">
        <f t="shared" si="1"/>
        <v>215.32210834553439</v>
      </c>
      <c r="H46">
        <f t="shared" si="0"/>
        <v>-35.322108345534389</v>
      </c>
    </row>
    <row r="47" spans="1:8" x14ac:dyDescent="0.25">
      <c r="A47">
        <v>45</v>
      </c>
      <c r="B47">
        <v>50.427288356205203</v>
      </c>
      <c r="C47">
        <v>21.818084081460999</v>
      </c>
      <c r="D47">
        <v>4.5</v>
      </c>
      <c r="E47">
        <v>179</v>
      </c>
      <c r="F47">
        <f t="shared" si="1"/>
        <v>215.32942898975108</v>
      </c>
      <c r="H47">
        <f t="shared" si="0"/>
        <v>-36.329428989751079</v>
      </c>
    </row>
    <row r="48" spans="1:8" x14ac:dyDescent="0.25">
      <c r="A48">
        <v>46</v>
      </c>
      <c r="B48">
        <v>50.427455407137799</v>
      </c>
      <c r="C48">
        <v>21.8194711975503</v>
      </c>
      <c r="D48">
        <v>4.5999999999999996</v>
      </c>
      <c r="E48">
        <v>173</v>
      </c>
      <c r="F48">
        <f t="shared" si="1"/>
        <v>215.33674963396777</v>
      </c>
      <c r="H48">
        <f t="shared" si="0"/>
        <v>-42.33674963396777</v>
      </c>
    </row>
    <row r="49" spans="1:8" x14ac:dyDescent="0.25">
      <c r="A49">
        <v>47</v>
      </c>
      <c r="B49">
        <v>50.427622441579899</v>
      </c>
      <c r="C49">
        <v>21.820858323425998</v>
      </c>
      <c r="D49">
        <v>4.7</v>
      </c>
      <c r="E49">
        <v>178</v>
      </c>
      <c r="F49">
        <f t="shared" si="1"/>
        <v>215.34407027818446</v>
      </c>
      <c r="H49">
        <f t="shared" si="0"/>
        <v>-37.344070278184461</v>
      </c>
    </row>
    <row r="50" spans="1:8" x14ac:dyDescent="0.25">
      <c r="A50">
        <v>48</v>
      </c>
      <c r="B50">
        <v>50.427789459531198</v>
      </c>
      <c r="C50">
        <v>21.822245459087402</v>
      </c>
      <c r="D50">
        <v>4.8</v>
      </c>
      <c r="E50">
        <v>174</v>
      </c>
      <c r="F50">
        <f t="shared" si="1"/>
        <v>215.35139092240115</v>
      </c>
      <c r="H50">
        <f t="shared" si="0"/>
        <v>-41.351390922401151</v>
      </c>
    </row>
    <row r="51" spans="1:8" x14ac:dyDescent="0.25">
      <c r="A51">
        <v>49</v>
      </c>
      <c r="B51">
        <v>50.427956460991503</v>
      </c>
      <c r="C51">
        <v>21.823632604533501</v>
      </c>
      <c r="D51">
        <v>4.9000000000000004</v>
      </c>
      <c r="E51">
        <v>190</v>
      </c>
      <c r="F51">
        <f t="shared" si="1"/>
        <v>215.35871156661784</v>
      </c>
      <c r="H51">
        <f t="shared" si="0"/>
        <v>-25.358711566617842</v>
      </c>
    </row>
    <row r="52" spans="1:8" x14ac:dyDescent="0.25">
      <c r="A52">
        <v>50</v>
      </c>
      <c r="B52">
        <v>50.428123445960701</v>
      </c>
      <c r="C52">
        <v>21.825019759763499</v>
      </c>
      <c r="D52">
        <v>5</v>
      </c>
      <c r="E52">
        <v>177</v>
      </c>
      <c r="F52">
        <f t="shared" si="1"/>
        <v>215.36603221083453</v>
      </c>
      <c r="H52">
        <f t="shared" si="0"/>
        <v>-38.366032210834533</v>
      </c>
    </row>
    <row r="53" spans="1:8" x14ac:dyDescent="0.25">
      <c r="A53">
        <v>51</v>
      </c>
      <c r="B53">
        <v>50.428290414438401</v>
      </c>
      <c r="C53">
        <v>21.826406924776599</v>
      </c>
      <c r="D53">
        <v>5.0999999999999996</v>
      </c>
      <c r="E53">
        <v>174</v>
      </c>
      <c r="F53">
        <f t="shared" si="1"/>
        <v>215.37335285505122</v>
      </c>
      <c r="H53">
        <f t="shared" si="0"/>
        <v>-41.373352855051223</v>
      </c>
    </row>
    <row r="54" spans="1:8" x14ac:dyDescent="0.25">
      <c r="A54">
        <v>52</v>
      </c>
      <c r="B54">
        <v>50.428457366424503</v>
      </c>
      <c r="C54">
        <v>21.827794099571999</v>
      </c>
      <c r="D54">
        <v>5.2</v>
      </c>
      <c r="E54">
        <v>177</v>
      </c>
      <c r="F54">
        <f t="shared" si="1"/>
        <v>215.38067349926791</v>
      </c>
      <c r="H54">
        <f t="shared" si="0"/>
        <v>-38.380673499267914</v>
      </c>
    </row>
    <row r="55" spans="1:8" x14ac:dyDescent="0.25">
      <c r="A55">
        <v>53</v>
      </c>
      <c r="B55">
        <v>50.428624301918802</v>
      </c>
      <c r="C55">
        <v>21.829181284148699</v>
      </c>
      <c r="D55">
        <v>5.3</v>
      </c>
      <c r="E55">
        <v>176</v>
      </c>
      <c r="F55">
        <f t="shared" si="1"/>
        <v>215.3879941434846</v>
      </c>
      <c r="H55">
        <f t="shared" si="0"/>
        <v>-39.387994143484605</v>
      </c>
    </row>
    <row r="56" spans="1:8" x14ac:dyDescent="0.25">
      <c r="A56">
        <v>54</v>
      </c>
      <c r="B56">
        <v>50.428791220921099</v>
      </c>
      <c r="C56">
        <v>21.830568478506098</v>
      </c>
      <c r="D56">
        <v>5.4</v>
      </c>
      <c r="E56">
        <v>177</v>
      </c>
      <c r="F56">
        <f t="shared" si="1"/>
        <v>215.3953147877013</v>
      </c>
      <c r="H56">
        <f t="shared" si="0"/>
        <v>-38.395314787701295</v>
      </c>
    </row>
    <row r="57" spans="1:8" x14ac:dyDescent="0.25">
      <c r="A57">
        <v>55</v>
      </c>
      <c r="B57">
        <v>50.428958123431102</v>
      </c>
      <c r="C57">
        <v>21.831955682643098</v>
      </c>
      <c r="D57">
        <v>5.5</v>
      </c>
      <c r="E57">
        <v>175</v>
      </c>
      <c r="F57">
        <f t="shared" si="1"/>
        <v>215.40263543191799</v>
      </c>
      <c r="H57">
        <f t="shared" si="0"/>
        <v>-40.402635431917986</v>
      </c>
    </row>
    <row r="58" spans="1:8" x14ac:dyDescent="0.25">
      <c r="A58">
        <v>56</v>
      </c>
      <c r="B58">
        <v>50.429125009448597</v>
      </c>
      <c r="C58">
        <v>21.833342896559</v>
      </c>
      <c r="D58">
        <v>5.6</v>
      </c>
      <c r="E58">
        <v>176</v>
      </c>
      <c r="F58">
        <f t="shared" si="1"/>
        <v>215.40995607613468</v>
      </c>
      <c r="H58">
        <f t="shared" si="0"/>
        <v>-39.409956076134677</v>
      </c>
    </row>
    <row r="59" spans="1:8" x14ac:dyDescent="0.25">
      <c r="A59">
        <v>57</v>
      </c>
      <c r="B59">
        <v>50.429291878973501</v>
      </c>
      <c r="C59">
        <v>21.834730120252999</v>
      </c>
      <c r="D59">
        <v>5.7</v>
      </c>
      <c r="E59">
        <v>176</v>
      </c>
      <c r="F59">
        <f t="shared" si="1"/>
        <v>215.41727672035137</v>
      </c>
      <c r="H59">
        <f t="shared" si="0"/>
        <v>-39.417276720351367</v>
      </c>
    </row>
    <row r="60" spans="1:8" x14ac:dyDescent="0.25">
      <c r="A60">
        <v>58</v>
      </c>
      <c r="B60">
        <v>50.429458732005401</v>
      </c>
      <c r="C60">
        <v>21.836117353724202</v>
      </c>
      <c r="D60">
        <v>5.8</v>
      </c>
      <c r="E60">
        <v>171</v>
      </c>
      <c r="F60">
        <f t="shared" si="1"/>
        <v>215.42459736456806</v>
      </c>
      <c r="H60">
        <f t="shared" si="0"/>
        <v>-44.424597364568058</v>
      </c>
    </row>
    <row r="61" spans="1:8" x14ac:dyDescent="0.25">
      <c r="A61">
        <v>59</v>
      </c>
      <c r="B61">
        <v>50.429625568544303</v>
      </c>
      <c r="C61">
        <v>21.837504596971701</v>
      </c>
      <c r="D61">
        <v>5.9</v>
      </c>
      <c r="E61">
        <v>172</v>
      </c>
      <c r="F61">
        <f t="shared" si="1"/>
        <v>215.43191800878475</v>
      </c>
      <c r="H61">
        <f t="shared" si="0"/>
        <v>-43.431918008784749</v>
      </c>
    </row>
    <row r="62" spans="1:8" x14ac:dyDescent="0.25">
      <c r="A62">
        <v>60</v>
      </c>
      <c r="B62">
        <v>50.429792388589803</v>
      </c>
      <c r="C62">
        <v>21.838891849994798</v>
      </c>
      <c r="D62">
        <v>6</v>
      </c>
      <c r="E62">
        <v>180</v>
      </c>
      <c r="F62">
        <f t="shared" si="1"/>
        <v>215.43923865300144</v>
      </c>
      <c r="H62">
        <f t="shared" si="0"/>
        <v>-35.439238653001439</v>
      </c>
    </row>
    <row r="63" spans="1:8" x14ac:dyDescent="0.25">
      <c r="A63">
        <v>61</v>
      </c>
      <c r="B63">
        <v>50.429959192141801</v>
      </c>
      <c r="C63">
        <v>21.840279112792601</v>
      </c>
      <c r="D63">
        <v>6.1</v>
      </c>
      <c r="E63">
        <v>187</v>
      </c>
      <c r="F63">
        <f t="shared" si="1"/>
        <v>215.44655929721813</v>
      </c>
      <c r="H63">
        <f t="shared" si="0"/>
        <v>-28.44655929721813</v>
      </c>
    </row>
    <row r="64" spans="1:8" x14ac:dyDescent="0.25">
      <c r="A64">
        <v>62</v>
      </c>
      <c r="B64">
        <v>50.4301259792</v>
      </c>
      <c r="C64">
        <v>21.841666385364199</v>
      </c>
      <c r="D64">
        <v>6.2</v>
      </c>
      <c r="E64">
        <v>182</v>
      </c>
      <c r="F64">
        <f t="shared" si="1"/>
        <v>215.45387994143482</v>
      </c>
      <c r="H64">
        <f t="shared" si="0"/>
        <v>-33.45387994143482</v>
      </c>
    </row>
    <row r="65" spans="1:8" x14ac:dyDescent="0.25">
      <c r="A65">
        <v>63</v>
      </c>
      <c r="B65">
        <v>50.430292749764199</v>
      </c>
      <c r="C65">
        <v>21.843053667708801</v>
      </c>
      <c r="D65">
        <v>6.3</v>
      </c>
      <c r="E65">
        <v>173</v>
      </c>
      <c r="F65">
        <f t="shared" si="1"/>
        <v>215.46120058565151</v>
      </c>
      <c r="H65">
        <f t="shared" si="0"/>
        <v>-42.461200585651511</v>
      </c>
    </row>
    <row r="66" spans="1:8" x14ac:dyDescent="0.25">
      <c r="A66">
        <v>64</v>
      </c>
      <c r="B66">
        <v>50.4304595038343</v>
      </c>
      <c r="C66">
        <v>21.844440959825601</v>
      </c>
      <c r="D66">
        <v>6.4</v>
      </c>
      <c r="E66">
        <v>179</v>
      </c>
      <c r="F66">
        <f t="shared" si="1"/>
        <v>215.4685212298682</v>
      </c>
      <c r="H66">
        <f t="shared" si="0"/>
        <v>-36.468521229868202</v>
      </c>
    </row>
    <row r="67" spans="1:8" x14ac:dyDescent="0.25">
      <c r="A67">
        <v>65</v>
      </c>
      <c r="B67">
        <v>50.430626241410003</v>
      </c>
      <c r="C67">
        <v>21.845828261713699</v>
      </c>
      <c r="D67">
        <v>6.5</v>
      </c>
      <c r="E67">
        <v>182</v>
      </c>
      <c r="F67">
        <f t="shared" si="1"/>
        <v>215.47584187408489</v>
      </c>
      <c r="H67">
        <f t="shared" ref="H67:H130" si="2">E67-F67</f>
        <v>-33.475841874084892</v>
      </c>
    </row>
    <row r="68" spans="1:8" x14ac:dyDescent="0.25">
      <c r="A68">
        <v>66</v>
      </c>
      <c r="B68">
        <v>50.430792962490997</v>
      </c>
      <c r="C68">
        <v>21.847215573372299</v>
      </c>
      <c r="D68">
        <v>6.6</v>
      </c>
      <c r="E68">
        <v>180</v>
      </c>
      <c r="F68">
        <f t="shared" si="1"/>
        <v>215.48316251830158</v>
      </c>
      <c r="H68">
        <f t="shared" si="2"/>
        <v>-35.483162518301583</v>
      </c>
    </row>
    <row r="69" spans="1:8" x14ac:dyDescent="0.25">
      <c r="A69">
        <v>67</v>
      </c>
      <c r="B69">
        <v>50.430959667077197</v>
      </c>
      <c r="C69">
        <v>21.8486028948005</v>
      </c>
      <c r="D69">
        <v>6.7</v>
      </c>
      <c r="E69">
        <v>183</v>
      </c>
      <c r="F69">
        <f t="shared" ref="F69:F132" si="3">F68+5/683</f>
        <v>215.49048316251827</v>
      </c>
      <c r="H69">
        <f t="shared" si="2"/>
        <v>-32.490483162518274</v>
      </c>
    </row>
    <row r="70" spans="1:8" x14ac:dyDescent="0.25">
      <c r="A70">
        <v>68</v>
      </c>
      <c r="B70">
        <v>50.431126355168402</v>
      </c>
      <c r="C70">
        <v>21.849990225997601</v>
      </c>
      <c r="D70">
        <v>6.8</v>
      </c>
      <c r="E70">
        <v>176</v>
      </c>
      <c r="F70">
        <f t="shared" si="3"/>
        <v>215.49780380673496</v>
      </c>
      <c r="H70">
        <f t="shared" si="2"/>
        <v>-39.497803806734964</v>
      </c>
    </row>
    <row r="71" spans="1:8" x14ac:dyDescent="0.25">
      <c r="A71">
        <v>69</v>
      </c>
      <c r="B71">
        <v>50.431293026764401</v>
      </c>
      <c r="C71">
        <v>21.851377566962601</v>
      </c>
      <c r="D71">
        <v>6.9</v>
      </c>
      <c r="E71">
        <v>171</v>
      </c>
      <c r="F71">
        <f t="shared" si="3"/>
        <v>215.50512445095166</v>
      </c>
      <c r="H71">
        <f t="shared" si="2"/>
        <v>-44.505124450951655</v>
      </c>
    </row>
    <row r="72" spans="1:8" x14ac:dyDescent="0.25">
      <c r="A72">
        <v>70</v>
      </c>
      <c r="B72">
        <v>50.431459681864901</v>
      </c>
      <c r="C72">
        <v>21.852764917694799</v>
      </c>
      <c r="D72">
        <v>7</v>
      </c>
      <c r="E72">
        <v>175</v>
      </c>
      <c r="F72">
        <f t="shared" si="3"/>
        <v>215.51244509516835</v>
      </c>
      <c r="H72">
        <f t="shared" si="2"/>
        <v>-40.512445095168346</v>
      </c>
    </row>
    <row r="73" spans="1:8" x14ac:dyDescent="0.25">
      <c r="A73">
        <v>71</v>
      </c>
      <c r="B73">
        <v>50.431626320469597</v>
      </c>
      <c r="C73">
        <v>21.854152278193201</v>
      </c>
      <c r="D73">
        <v>7.1</v>
      </c>
      <c r="E73">
        <v>175</v>
      </c>
      <c r="F73">
        <f t="shared" si="3"/>
        <v>215.51976573938504</v>
      </c>
      <c r="H73">
        <f t="shared" si="2"/>
        <v>-40.519765739385036</v>
      </c>
    </row>
    <row r="74" spans="1:8" x14ac:dyDescent="0.25">
      <c r="A74">
        <v>72</v>
      </c>
      <c r="B74">
        <v>50.431792942578497</v>
      </c>
      <c r="C74">
        <v>21.8555396484571</v>
      </c>
      <c r="D74">
        <v>7.2</v>
      </c>
      <c r="E74">
        <v>181</v>
      </c>
      <c r="F74">
        <f t="shared" si="3"/>
        <v>215.52708638360173</v>
      </c>
      <c r="H74">
        <f t="shared" si="2"/>
        <v>-34.527086383601727</v>
      </c>
    </row>
    <row r="75" spans="1:8" x14ac:dyDescent="0.25">
      <c r="A75">
        <v>73</v>
      </c>
      <c r="B75">
        <v>50.431959548191301</v>
      </c>
      <c r="C75">
        <v>21.8569270284856</v>
      </c>
      <c r="D75">
        <v>7.3</v>
      </c>
      <c r="E75">
        <v>182</v>
      </c>
      <c r="F75">
        <f t="shared" si="3"/>
        <v>215.53440702781842</v>
      </c>
      <c r="H75">
        <f t="shared" si="2"/>
        <v>-33.534407027818418</v>
      </c>
    </row>
    <row r="76" spans="1:8" x14ac:dyDescent="0.25">
      <c r="A76">
        <v>74</v>
      </c>
      <c r="B76">
        <v>50.432126137307797</v>
      </c>
      <c r="C76">
        <v>21.858314418277899</v>
      </c>
      <c r="D76">
        <v>7.4</v>
      </c>
      <c r="E76">
        <v>177</v>
      </c>
      <c r="F76">
        <f t="shared" si="3"/>
        <v>215.54172767203511</v>
      </c>
      <c r="H76">
        <f t="shared" si="2"/>
        <v>-38.541727672035108</v>
      </c>
    </row>
    <row r="77" spans="1:8" x14ac:dyDescent="0.25">
      <c r="A77">
        <v>75</v>
      </c>
      <c r="B77">
        <v>50.432292709927701</v>
      </c>
      <c r="C77">
        <v>21.859701817833098</v>
      </c>
      <c r="D77">
        <v>7.5</v>
      </c>
      <c r="E77">
        <v>174</v>
      </c>
      <c r="F77">
        <f t="shared" si="3"/>
        <v>215.5490483162518</v>
      </c>
      <c r="H77">
        <f t="shared" si="2"/>
        <v>-41.549048316251799</v>
      </c>
    </row>
    <row r="78" spans="1:8" x14ac:dyDescent="0.25">
      <c r="A78">
        <v>76</v>
      </c>
      <c r="B78">
        <v>50.432459266050898</v>
      </c>
      <c r="C78">
        <v>21.861089227150401</v>
      </c>
      <c r="D78">
        <v>7.6</v>
      </c>
      <c r="E78">
        <v>175</v>
      </c>
      <c r="F78">
        <f t="shared" si="3"/>
        <v>215.55636896046849</v>
      </c>
      <c r="H78">
        <f t="shared" si="2"/>
        <v>-40.55636896046849</v>
      </c>
    </row>
    <row r="79" spans="1:8" x14ac:dyDescent="0.25">
      <c r="A79">
        <v>77</v>
      </c>
      <c r="B79">
        <v>50.432625805677198</v>
      </c>
      <c r="C79">
        <v>21.862476646228899</v>
      </c>
      <c r="D79">
        <v>7.7</v>
      </c>
      <c r="E79">
        <v>180</v>
      </c>
      <c r="F79">
        <f t="shared" si="3"/>
        <v>215.56368960468518</v>
      </c>
      <c r="H79">
        <f t="shared" si="2"/>
        <v>-35.56368960468518</v>
      </c>
    </row>
    <row r="80" spans="1:8" x14ac:dyDescent="0.25">
      <c r="A80">
        <v>78</v>
      </c>
      <c r="B80">
        <v>50.432792328806201</v>
      </c>
      <c r="C80">
        <v>21.863864075067799</v>
      </c>
      <c r="D80">
        <v>7.8</v>
      </c>
      <c r="E80">
        <v>176</v>
      </c>
      <c r="F80">
        <f t="shared" si="3"/>
        <v>215.57101024890187</v>
      </c>
      <c r="H80">
        <f t="shared" si="2"/>
        <v>-39.571010248901871</v>
      </c>
    </row>
    <row r="81" spans="1:8" x14ac:dyDescent="0.25">
      <c r="A81">
        <v>79</v>
      </c>
      <c r="B81">
        <v>50.432958835437901</v>
      </c>
      <c r="C81">
        <v>21.865251513666301</v>
      </c>
      <c r="D81">
        <v>7.9</v>
      </c>
      <c r="E81">
        <v>193</v>
      </c>
      <c r="F81">
        <f t="shared" si="3"/>
        <v>215.57833089311856</v>
      </c>
      <c r="H81">
        <f t="shared" si="2"/>
        <v>-22.578330893118562</v>
      </c>
    </row>
    <row r="82" spans="1:8" x14ac:dyDescent="0.25">
      <c r="A82">
        <v>80</v>
      </c>
      <c r="B82">
        <v>50.433125325571901</v>
      </c>
      <c r="C82">
        <v>21.8666389620236</v>
      </c>
      <c r="D82">
        <v>8</v>
      </c>
      <c r="E82">
        <v>186</v>
      </c>
      <c r="F82">
        <f t="shared" si="3"/>
        <v>215.58565153733525</v>
      </c>
      <c r="H82">
        <f t="shared" si="2"/>
        <v>-29.585651537335252</v>
      </c>
    </row>
    <row r="83" spans="1:8" x14ac:dyDescent="0.25">
      <c r="A83">
        <v>81</v>
      </c>
      <c r="B83">
        <v>50.433291799208199</v>
      </c>
      <c r="C83">
        <v>21.868026420138701</v>
      </c>
      <c r="D83">
        <v>8.1</v>
      </c>
      <c r="E83">
        <v>177</v>
      </c>
      <c r="F83">
        <f t="shared" si="3"/>
        <v>215.59297218155194</v>
      </c>
      <c r="H83">
        <f t="shared" si="2"/>
        <v>-38.592972181551943</v>
      </c>
    </row>
    <row r="84" spans="1:8" x14ac:dyDescent="0.25">
      <c r="A84">
        <v>82</v>
      </c>
      <c r="B84">
        <v>50.433458256346398</v>
      </c>
      <c r="C84">
        <v>21.869413888010801</v>
      </c>
      <c r="D84">
        <v>8.1999999999999993</v>
      </c>
      <c r="E84">
        <v>174</v>
      </c>
      <c r="F84">
        <f t="shared" si="3"/>
        <v>215.60029282576863</v>
      </c>
      <c r="H84">
        <f t="shared" si="2"/>
        <v>-41.600292825768634</v>
      </c>
    </row>
    <row r="85" spans="1:8" x14ac:dyDescent="0.25">
      <c r="A85">
        <v>83</v>
      </c>
      <c r="B85">
        <v>50.4336246969863</v>
      </c>
      <c r="C85">
        <v>21.870801365639199</v>
      </c>
      <c r="D85">
        <v>8.3000000000000007</v>
      </c>
      <c r="E85">
        <v>177</v>
      </c>
      <c r="F85">
        <f t="shared" si="3"/>
        <v>215.60761346998532</v>
      </c>
      <c r="H85">
        <f t="shared" si="2"/>
        <v>-38.607613469985324</v>
      </c>
    </row>
    <row r="86" spans="1:8" x14ac:dyDescent="0.25">
      <c r="A86">
        <v>84</v>
      </c>
      <c r="B86">
        <v>50.433791121127797</v>
      </c>
      <c r="C86">
        <v>21.872188853022902</v>
      </c>
      <c r="D86">
        <v>8.4</v>
      </c>
      <c r="E86">
        <v>182</v>
      </c>
      <c r="F86">
        <f t="shared" si="3"/>
        <v>215.61493411420201</v>
      </c>
      <c r="H86">
        <f t="shared" si="2"/>
        <v>-33.614934114202015</v>
      </c>
    </row>
    <row r="87" spans="1:8" x14ac:dyDescent="0.25">
      <c r="A87">
        <v>85</v>
      </c>
      <c r="B87">
        <v>50.433957528770698</v>
      </c>
      <c r="C87">
        <v>21.873576350161201</v>
      </c>
      <c r="D87">
        <v>8.5</v>
      </c>
      <c r="E87">
        <v>173</v>
      </c>
      <c r="F87">
        <f t="shared" si="3"/>
        <v>215.62225475841871</v>
      </c>
      <c r="H87">
        <f t="shared" si="2"/>
        <v>-42.622254758418705</v>
      </c>
    </row>
    <row r="88" spans="1:8" x14ac:dyDescent="0.25">
      <c r="A88">
        <v>86</v>
      </c>
      <c r="B88">
        <v>50.434123919914597</v>
      </c>
      <c r="C88">
        <v>21.8749638570531</v>
      </c>
      <c r="D88">
        <v>8.6</v>
      </c>
      <c r="E88">
        <v>183</v>
      </c>
      <c r="F88">
        <f t="shared" si="3"/>
        <v>215.6295754026354</v>
      </c>
      <c r="H88">
        <f t="shared" si="2"/>
        <v>-32.629575402635396</v>
      </c>
    </row>
    <row r="89" spans="1:8" x14ac:dyDescent="0.25">
      <c r="A89">
        <v>87</v>
      </c>
      <c r="B89">
        <v>50.434290294559503</v>
      </c>
      <c r="C89">
        <v>21.876351373697901</v>
      </c>
      <c r="D89">
        <v>8.6999999999999993</v>
      </c>
      <c r="E89">
        <v>184</v>
      </c>
      <c r="F89">
        <f t="shared" si="3"/>
        <v>215.63689604685209</v>
      </c>
      <c r="H89">
        <f t="shared" si="2"/>
        <v>-31.636896046852087</v>
      </c>
    </row>
    <row r="90" spans="1:8" x14ac:dyDescent="0.25">
      <c r="A90">
        <v>88</v>
      </c>
      <c r="B90">
        <v>50.434456652705002</v>
      </c>
      <c r="C90">
        <v>21.877738900094599</v>
      </c>
      <c r="D90">
        <v>8.8000000000000007</v>
      </c>
      <c r="E90">
        <v>184</v>
      </c>
      <c r="F90">
        <f t="shared" si="3"/>
        <v>215.64421669106878</v>
      </c>
      <c r="H90">
        <f t="shared" si="2"/>
        <v>-31.644216691068777</v>
      </c>
    </row>
    <row r="91" spans="1:8" x14ac:dyDescent="0.25">
      <c r="A91">
        <v>89</v>
      </c>
      <c r="B91">
        <v>50.434622994351002</v>
      </c>
      <c r="C91">
        <v>21.879126436242501</v>
      </c>
      <c r="D91">
        <v>8.9</v>
      </c>
      <c r="E91">
        <v>183</v>
      </c>
      <c r="F91">
        <f t="shared" si="3"/>
        <v>215.65153733528547</v>
      </c>
      <c r="H91">
        <f t="shared" si="2"/>
        <v>-32.651537335285468</v>
      </c>
    </row>
    <row r="92" spans="1:8" x14ac:dyDescent="0.25">
      <c r="A92">
        <v>90</v>
      </c>
      <c r="B92">
        <v>50.434789319497298</v>
      </c>
      <c r="C92">
        <v>21.880513982140801</v>
      </c>
      <c r="D92">
        <v>9</v>
      </c>
      <c r="E92">
        <v>181</v>
      </c>
      <c r="F92">
        <f t="shared" si="3"/>
        <v>215.65885797950216</v>
      </c>
      <c r="H92">
        <f t="shared" si="2"/>
        <v>-34.658857979502159</v>
      </c>
    </row>
    <row r="93" spans="1:8" x14ac:dyDescent="0.25">
      <c r="A93">
        <v>91</v>
      </c>
      <c r="B93">
        <v>50.434955628143598</v>
      </c>
      <c r="C93">
        <v>21.881901537788501</v>
      </c>
      <c r="D93">
        <v>9.1</v>
      </c>
      <c r="E93">
        <v>174</v>
      </c>
      <c r="F93">
        <f t="shared" si="3"/>
        <v>215.66617862371885</v>
      </c>
      <c r="H93">
        <f t="shared" si="2"/>
        <v>-41.666178623718849</v>
      </c>
    </row>
    <row r="94" spans="1:8" x14ac:dyDescent="0.25">
      <c r="A94">
        <v>92</v>
      </c>
      <c r="B94">
        <v>50.435121920289703</v>
      </c>
      <c r="C94">
        <v>21.8832891031849</v>
      </c>
      <c r="D94">
        <v>9.1999999999999993</v>
      </c>
      <c r="E94">
        <v>177</v>
      </c>
      <c r="F94">
        <f t="shared" si="3"/>
        <v>215.67349926793554</v>
      </c>
      <c r="H94">
        <f t="shared" si="2"/>
        <v>-38.67349926793554</v>
      </c>
    </row>
    <row r="95" spans="1:8" x14ac:dyDescent="0.25">
      <c r="A95">
        <v>93</v>
      </c>
      <c r="B95">
        <v>50.435288195935499</v>
      </c>
      <c r="C95">
        <v>21.884676678329001</v>
      </c>
      <c r="D95">
        <v>9.3000000000000007</v>
      </c>
      <c r="E95">
        <v>174</v>
      </c>
      <c r="F95">
        <f t="shared" si="3"/>
        <v>215.68081991215223</v>
      </c>
      <c r="H95">
        <f t="shared" si="2"/>
        <v>-41.680819912152231</v>
      </c>
    </row>
    <row r="96" spans="1:8" x14ac:dyDescent="0.25">
      <c r="A96">
        <v>94</v>
      </c>
      <c r="B96">
        <v>50.435454455080702</v>
      </c>
      <c r="C96">
        <v>21.886064263220099</v>
      </c>
      <c r="D96">
        <v>9.4</v>
      </c>
      <c r="E96">
        <v>183</v>
      </c>
      <c r="F96">
        <f t="shared" si="3"/>
        <v>215.68814055636892</v>
      </c>
      <c r="H96">
        <f t="shared" si="2"/>
        <v>-32.688140556368921</v>
      </c>
    </row>
    <row r="97" spans="1:8" x14ac:dyDescent="0.25">
      <c r="A97">
        <v>95</v>
      </c>
      <c r="B97">
        <v>50.435620697725099</v>
      </c>
      <c r="C97">
        <v>21.8874518578573</v>
      </c>
      <c r="D97">
        <v>9.5</v>
      </c>
      <c r="E97">
        <v>189</v>
      </c>
      <c r="F97">
        <f t="shared" si="3"/>
        <v>215.69546120058561</v>
      </c>
      <c r="H97">
        <f t="shared" si="2"/>
        <v>-26.695461200585612</v>
      </c>
    </row>
    <row r="98" spans="1:8" x14ac:dyDescent="0.25">
      <c r="A98">
        <v>96</v>
      </c>
      <c r="B98">
        <v>50.435786923868399</v>
      </c>
      <c r="C98">
        <v>21.888839462239801</v>
      </c>
      <c r="D98">
        <v>9.6</v>
      </c>
      <c r="E98">
        <v>195</v>
      </c>
      <c r="F98">
        <f t="shared" si="3"/>
        <v>215.7027818448023</v>
      </c>
      <c r="H98">
        <f t="shared" si="2"/>
        <v>-20.702781844802303</v>
      </c>
    </row>
    <row r="99" spans="1:8" x14ac:dyDescent="0.25">
      <c r="A99">
        <v>97</v>
      </c>
      <c r="B99">
        <v>50.435953133510502</v>
      </c>
      <c r="C99">
        <v>21.890227076366699</v>
      </c>
      <c r="D99">
        <v>9.6999999999999993</v>
      </c>
      <c r="E99">
        <v>173</v>
      </c>
      <c r="F99">
        <f t="shared" si="3"/>
        <v>215.71010248901899</v>
      </c>
      <c r="H99">
        <f t="shared" si="2"/>
        <v>-42.710102489018993</v>
      </c>
    </row>
    <row r="100" spans="1:8" x14ac:dyDescent="0.25">
      <c r="A100">
        <v>98</v>
      </c>
      <c r="B100">
        <v>50.436119326651202</v>
      </c>
      <c r="C100">
        <v>21.891614700237199</v>
      </c>
      <c r="D100">
        <v>9.8000000000000007</v>
      </c>
      <c r="E100">
        <v>175</v>
      </c>
      <c r="F100">
        <f t="shared" si="3"/>
        <v>215.71742313323568</v>
      </c>
      <c r="H100">
        <f t="shared" si="2"/>
        <v>-40.717423133235684</v>
      </c>
    </row>
    <row r="101" spans="1:8" x14ac:dyDescent="0.25">
      <c r="A101">
        <v>99</v>
      </c>
      <c r="B101">
        <v>50.4362855032902</v>
      </c>
      <c r="C101">
        <v>21.8930023338505</v>
      </c>
      <c r="D101">
        <v>9.9</v>
      </c>
      <c r="E101">
        <v>176</v>
      </c>
      <c r="F101">
        <f t="shared" si="3"/>
        <v>215.72474377745237</v>
      </c>
      <c r="H101">
        <f t="shared" si="2"/>
        <v>-39.724743777452375</v>
      </c>
    </row>
    <row r="102" spans="1:8" x14ac:dyDescent="0.25">
      <c r="A102">
        <v>100</v>
      </c>
      <c r="B102">
        <v>50.436451663427299</v>
      </c>
      <c r="C102">
        <v>21.894389977205599</v>
      </c>
      <c r="D102">
        <v>10</v>
      </c>
      <c r="E102">
        <v>183</v>
      </c>
      <c r="F102">
        <f t="shared" si="3"/>
        <v>215.73206442166907</v>
      </c>
      <c r="H102">
        <f t="shared" si="2"/>
        <v>-32.732064421669065</v>
      </c>
    </row>
    <row r="103" spans="1:8" x14ac:dyDescent="0.25">
      <c r="A103">
        <v>101</v>
      </c>
      <c r="B103">
        <v>50.436617807062397</v>
      </c>
      <c r="C103">
        <v>21.895777630301801</v>
      </c>
      <c r="D103">
        <v>10.1</v>
      </c>
      <c r="E103">
        <v>177</v>
      </c>
      <c r="F103">
        <f t="shared" si="3"/>
        <v>215.73938506588576</v>
      </c>
      <c r="H103">
        <f t="shared" si="2"/>
        <v>-38.739385065885756</v>
      </c>
    </row>
    <row r="104" spans="1:8" x14ac:dyDescent="0.25">
      <c r="A104">
        <v>102</v>
      </c>
      <c r="B104">
        <v>50.436783934195098</v>
      </c>
      <c r="C104">
        <v>21.897165293138301</v>
      </c>
      <c r="D104">
        <v>10.199999999999999</v>
      </c>
      <c r="E104">
        <v>179</v>
      </c>
      <c r="F104">
        <f t="shared" si="3"/>
        <v>215.74670571010245</v>
      </c>
      <c r="H104">
        <f t="shared" si="2"/>
        <v>-36.746705710102447</v>
      </c>
    </row>
    <row r="105" spans="1:8" x14ac:dyDescent="0.25">
      <c r="A105">
        <v>103</v>
      </c>
      <c r="B105">
        <v>50.436950044825402</v>
      </c>
      <c r="C105">
        <v>21.898552965714099</v>
      </c>
      <c r="D105">
        <v>10.3</v>
      </c>
      <c r="E105">
        <v>179</v>
      </c>
      <c r="F105">
        <f t="shared" si="3"/>
        <v>215.75402635431914</v>
      </c>
      <c r="H105">
        <f t="shared" si="2"/>
        <v>-36.754026354319137</v>
      </c>
    </row>
    <row r="106" spans="1:8" x14ac:dyDescent="0.25">
      <c r="A106">
        <v>104</v>
      </c>
      <c r="B106">
        <v>50.437116138952902</v>
      </c>
      <c r="C106">
        <v>21.899940648028402</v>
      </c>
      <c r="D106">
        <v>10.4</v>
      </c>
      <c r="E106">
        <v>177</v>
      </c>
      <c r="F106">
        <f t="shared" si="3"/>
        <v>215.76134699853583</v>
      </c>
      <c r="H106">
        <f t="shared" si="2"/>
        <v>-38.761346998535828</v>
      </c>
    </row>
    <row r="107" spans="1:8" x14ac:dyDescent="0.25">
      <c r="A107">
        <v>105</v>
      </c>
      <c r="B107">
        <v>50.437282216577401</v>
      </c>
      <c r="C107">
        <v>21.9013283400805</v>
      </c>
      <c r="D107">
        <v>10.5</v>
      </c>
      <c r="E107">
        <v>177</v>
      </c>
      <c r="F107">
        <f t="shared" si="3"/>
        <v>215.76866764275252</v>
      </c>
      <c r="H107">
        <f t="shared" si="2"/>
        <v>-38.768667642752519</v>
      </c>
    </row>
    <row r="108" spans="1:8" x14ac:dyDescent="0.25">
      <c r="A108">
        <v>106</v>
      </c>
      <c r="B108">
        <v>50.437448277698898</v>
      </c>
      <c r="C108">
        <v>21.9027160418694</v>
      </c>
      <c r="D108">
        <v>10.6</v>
      </c>
      <c r="E108">
        <v>178</v>
      </c>
      <c r="F108">
        <f t="shared" si="3"/>
        <v>215.77598828696921</v>
      </c>
      <c r="H108">
        <f t="shared" si="2"/>
        <v>-37.775988286969209</v>
      </c>
    </row>
    <row r="109" spans="1:8" x14ac:dyDescent="0.25">
      <c r="A109">
        <v>107</v>
      </c>
      <c r="B109">
        <v>50.437614322316897</v>
      </c>
      <c r="C109">
        <v>21.904103753394299</v>
      </c>
      <c r="D109">
        <v>10.7</v>
      </c>
      <c r="E109">
        <v>177</v>
      </c>
      <c r="F109">
        <f t="shared" si="3"/>
        <v>215.7833089311859</v>
      </c>
      <c r="H109">
        <f t="shared" si="2"/>
        <v>-38.7833089311859</v>
      </c>
    </row>
    <row r="110" spans="1:8" x14ac:dyDescent="0.25">
      <c r="A110">
        <v>108</v>
      </c>
      <c r="B110">
        <v>50.437780350431403</v>
      </c>
      <c r="C110">
        <v>21.905491474654401</v>
      </c>
      <c r="D110">
        <v>10.8</v>
      </c>
      <c r="E110">
        <v>198</v>
      </c>
      <c r="F110">
        <f t="shared" si="3"/>
        <v>215.79062957540259</v>
      </c>
      <c r="H110">
        <f t="shared" si="2"/>
        <v>-17.79062957540259</v>
      </c>
    </row>
    <row r="111" spans="1:8" x14ac:dyDescent="0.25">
      <c r="A111">
        <v>109</v>
      </c>
      <c r="B111">
        <v>50.437946362041998</v>
      </c>
      <c r="C111">
        <v>21.906879205648799</v>
      </c>
      <c r="D111">
        <v>10.9</v>
      </c>
      <c r="E111">
        <v>192</v>
      </c>
      <c r="F111">
        <f t="shared" si="3"/>
        <v>215.79795021961928</v>
      </c>
      <c r="H111">
        <f t="shared" si="2"/>
        <v>-23.797950219619281</v>
      </c>
    </row>
    <row r="112" spans="1:8" x14ac:dyDescent="0.25">
      <c r="A112">
        <v>110</v>
      </c>
      <c r="B112">
        <v>50.438112357148697</v>
      </c>
      <c r="C112">
        <v>21.908266946376699</v>
      </c>
      <c r="D112">
        <v>11</v>
      </c>
      <c r="E112">
        <v>194</v>
      </c>
      <c r="F112">
        <f t="shared" si="3"/>
        <v>215.80527086383597</v>
      </c>
      <c r="H112">
        <f t="shared" si="2"/>
        <v>-21.805270863835972</v>
      </c>
    </row>
    <row r="113" spans="1:8" x14ac:dyDescent="0.25">
      <c r="A113">
        <v>111</v>
      </c>
      <c r="B113">
        <v>50.4382783357512</v>
      </c>
      <c r="C113">
        <v>21.9096546968373</v>
      </c>
      <c r="D113">
        <v>11.1</v>
      </c>
      <c r="E113">
        <v>185</v>
      </c>
      <c r="F113">
        <f t="shared" si="3"/>
        <v>215.81259150805266</v>
      </c>
      <c r="H113">
        <f t="shared" si="2"/>
        <v>-30.812591508052662</v>
      </c>
    </row>
    <row r="114" spans="1:8" x14ac:dyDescent="0.25">
      <c r="A114">
        <v>112</v>
      </c>
      <c r="B114">
        <v>50.438444297849202</v>
      </c>
      <c r="C114">
        <v>21.911042457029598</v>
      </c>
      <c r="D114">
        <v>11.2</v>
      </c>
      <c r="E114">
        <v>188</v>
      </c>
      <c r="F114">
        <f t="shared" si="3"/>
        <v>215.81991215226935</v>
      </c>
      <c r="H114">
        <f t="shared" si="2"/>
        <v>-27.819912152269353</v>
      </c>
    </row>
    <row r="115" spans="1:8" x14ac:dyDescent="0.25">
      <c r="A115">
        <v>113</v>
      </c>
      <c r="B115">
        <v>50.438610243442596</v>
      </c>
      <c r="C115">
        <v>21.9124302269529</v>
      </c>
      <c r="D115">
        <v>11.3</v>
      </c>
      <c r="E115">
        <v>180</v>
      </c>
      <c r="F115">
        <f t="shared" si="3"/>
        <v>215.82723279648604</v>
      </c>
      <c r="H115">
        <f t="shared" si="2"/>
        <v>-35.827232796486044</v>
      </c>
    </row>
    <row r="116" spans="1:8" x14ac:dyDescent="0.25">
      <c r="A116">
        <v>114</v>
      </c>
      <c r="B116">
        <v>50.438776172531099</v>
      </c>
      <c r="C116">
        <v>21.913818006606402</v>
      </c>
      <c r="D116">
        <v>11.4</v>
      </c>
      <c r="E116">
        <v>186</v>
      </c>
      <c r="F116">
        <f t="shared" si="3"/>
        <v>215.83455344070273</v>
      </c>
      <c r="H116">
        <f t="shared" si="2"/>
        <v>-29.834553440702734</v>
      </c>
    </row>
    <row r="117" spans="1:8" x14ac:dyDescent="0.25">
      <c r="A117">
        <v>115</v>
      </c>
      <c r="B117">
        <v>50.438942085114498</v>
      </c>
      <c r="C117">
        <v>21.915205795989099</v>
      </c>
      <c r="D117">
        <v>11.5</v>
      </c>
      <c r="E117">
        <v>198</v>
      </c>
      <c r="F117">
        <f t="shared" si="3"/>
        <v>215.84187408491943</v>
      </c>
      <c r="H117">
        <f t="shared" si="2"/>
        <v>-17.841874084919425</v>
      </c>
    </row>
    <row r="118" spans="1:8" x14ac:dyDescent="0.25">
      <c r="A118">
        <v>116</v>
      </c>
      <c r="B118">
        <v>50.439107981192699</v>
      </c>
      <c r="C118">
        <v>21.916593595100199</v>
      </c>
      <c r="D118">
        <v>11.6</v>
      </c>
      <c r="E118">
        <v>194</v>
      </c>
      <c r="F118">
        <f t="shared" si="3"/>
        <v>215.84919472913612</v>
      </c>
      <c r="H118">
        <f t="shared" si="2"/>
        <v>-21.849194729136116</v>
      </c>
    </row>
    <row r="119" spans="1:8" x14ac:dyDescent="0.25">
      <c r="A119">
        <v>117</v>
      </c>
      <c r="B119">
        <v>50.439273860765297</v>
      </c>
      <c r="C119">
        <v>21.917981403938899</v>
      </c>
      <c r="D119">
        <v>11.7</v>
      </c>
      <c r="E119">
        <v>194</v>
      </c>
      <c r="F119">
        <f t="shared" si="3"/>
        <v>215.85651537335281</v>
      </c>
      <c r="H119">
        <f t="shared" si="2"/>
        <v>-21.856515373352806</v>
      </c>
    </row>
    <row r="120" spans="1:8" x14ac:dyDescent="0.25">
      <c r="A120">
        <v>118</v>
      </c>
      <c r="B120">
        <v>50.439439723832301</v>
      </c>
      <c r="C120">
        <v>21.9193692225044</v>
      </c>
      <c r="D120">
        <v>11.8</v>
      </c>
      <c r="E120">
        <v>195</v>
      </c>
      <c r="F120">
        <f t="shared" si="3"/>
        <v>215.8638360175695</v>
      </c>
      <c r="H120">
        <f t="shared" si="2"/>
        <v>-20.863836017569497</v>
      </c>
    </row>
    <row r="121" spans="1:8" x14ac:dyDescent="0.25">
      <c r="A121">
        <v>119</v>
      </c>
      <c r="B121">
        <v>50.439605570393297</v>
      </c>
      <c r="C121">
        <v>21.9207570507958</v>
      </c>
      <c r="D121">
        <v>11.9</v>
      </c>
      <c r="E121">
        <v>195</v>
      </c>
      <c r="F121">
        <f t="shared" si="3"/>
        <v>215.87115666178619</v>
      </c>
      <c r="H121">
        <f t="shared" si="2"/>
        <v>-20.871156661786188</v>
      </c>
    </row>
    <row r="122" spans="1:8" x14ac:dyDescent="0.25">
      <c r="A122">
        <v>120</v>
      </c>
      <c r="B122">
        <v>50.439771400448201</v>
      </c>
      <c r="C122">
        <v>21.922144888812301</v>
      </c>
      <c r="D122">
        <v>12</v>
      </c>
      <c r="E122">
        <v>189</v>
      </c>
      <c r="F122">
        <f t="shared" si="3"/>
        <v>215.87847730600288</v>
      </c>
      <c r="H122">
        <f t="shared" si="2"/>
        <v>-26.878477306002878</v>
      </c>
    </row>
    <row r="123" spans="1:8" x14ac:dyDescent="0.25">
      <c r="A123">
        <v>121</v>
      </c>
      <c r="B123">
        <v>50.439937213996799</v>
      </c>
      <c r="C123">
        <v>21.9235327365529</v>
      </c>
      <c r="D123">
        <v>12.1</v>
      </c>
      <c r="E123">
        <v>193</v>
      </c>
      <c r="F123">
        <f t="shared" si="3"/>
        <v>215.88579795021957</v>
      </c>
      <c r="H123">
        <f t="shared" si="2"/>
        <v>-22.885797950219569</v>
      </c>
    </row>
    <row r="124" spans="1:8" x14ac:dyDescent="0.25">
      <c r="A124">
        <v>122</v>
      </c>
      <c r="B124">
        <v>50.440103011038701</v>
      </c>
      <c r="C124">
        <v>21.924920594016999</v>
      </c>
      <c r="D124">
        <v>12.2</v>
      </c>
      <c r="E124">
        <v>193</v>
      </c>
      <c r="F124">
        <f t="shared" si="3"/>
        <v>215.89311859443626</v>
      </c>
      <c r="H124">
        <f t="shared" si="2"/>
        <v>-22.89311859443626</v>
      </c>
    </row>
    <row r="125" spans="1:8" x14ac:dyDescent="0.25">
      <c r="A125">
        <v>123</v>
      </c>
      <c r="B125">
        <v>50.440268791573899</v>
      </c>
      <c r="C125">
        <v>21.9263084612036</v>
      </c>
      <c r="D125">
        <v>12.3</v>
      </c>
      <c r="E125">
        <v>198</v>
      </c>
      <c r="F125">
        <f t="shared" si="3"/>
        <v>215.90043923865295</v>
      </c>
      <c r="H125">
        <f t="shared" si="2"/>
        <v>-17.90043923865295</v>
      </c>
    </row>
    <row r="126" spans="1:8" x14ac:dyDescent="0.25">
      <c r="A126">
        <v>124</v>
      </c>
      <c r="B126">
        <v>50.440434555602202</v>
      </c>
      <c r="C126">
        <v>21.9276963381119</v>
      </c>
      <c r="D126">
        <v>12.4</v>
      </c>
      <c r="E126">
        <v>194</v>
      </c>
      <c r="F126">
        <f t="shared" si="3"/>
        <v>215.90775988286964</v>
      </c>
      <c r="H126">
        <f t="shared" si="2"/>
        <v>-21.907759882869641</v>
      </c>
    </row>
    <row r="127" spans="1:8" x14ac:dyDescent="0.25">
      <c r="A127">
        <v>125</v>
      </c>
      <c r="B127">
        <v>50.440600303123198</v>
      </c>
      <c r="C127">
        <v>21.929084224741</v>
      </c>
      <c r="D127">
        <v>12.5</v>
      </c>
      <c r="E127">
        <v>189</v>
      </c>
      <c r="F127">
        <f t="shared" si="3"/>
        <v>215.91508052708633</v>
      </c>
      <c r="H127">
        <f t="shared" si="2"/>
        <v>-26.915080527086332</v>
      </c>
    </row>
    <row r="128" spans="1:8" x14ac:dyDescent="0.25">
      <c r="A128">
        <v>126</v>
      </c>
      <c r="B128">
        <v>50.4407660341368</v>
      </c>
      <c r="C128">
        <v>21.930472121090201</v>
      </c>
      <c r="D128">
        <v>12.6</v>
      </c>
      <c r="E128">
        <v>197</v>
      </c>
      <c r="F128">
        <f t="shared" si="3"/>
        <v>215.92240117130302</v>
      </c>
      <c r="H128">
        <f t="shared" si="2"/>
        <v>-18.922401171303022</v>
      </c>
    </row>
    <row r="129" spans="1:8" x14ac:dyDescent="0.25">
      <c r="A129">
        <v>127</v>
      </c>
      <c r="B129">
        <v>50.440931748642797</v>
      </c>
      <c r="C129">
        <v>21.9318600271585</v>
      </c>
      <c r="D129">
        <v>12.7</v>
      </c>
      <c r="E129">
        <v>196</v>
      </c>
      <c r="F129">
        <f t="shared" si="3"/>
        <v>215.92972181551971</v>
      </c>
      <c r="H129">
        <f t="shared" si="2"/>
        <v>-19.929721815519713</v>
      </c>
    </row>
    <row r="130" spans="1:8" x14ac:dyDescent="0.25">
      <c r="A130">
        <v>128</v>
      </c>
      <c r="B130">
        <v>50.441097446640903</v>
      </c>
      <c r="C130">
        <v>21.933247942945101</v>
      </c>
      <c r="D130">
        <v>12.8</v>
      </c>
      <c r="E130">
        <v>199</v>
      </c>
      <c r="F130">
        <f t="shared" si="3"/>
        <v>215.9370424597364</v>
      </c>
      <c r="H130">
        <f t="shared" si="2"/>
        <v>-16.937042459736404</v>
      </c>
    </row>
    <row r="131" spans="1:8" x14ac:dyDescent="0.25">
      <c r="A131">
        <v>129</v>
      </c>
      <c r="B131">
        <v>50.441263128130998</v>
      </c>
      <c r="C131">
        <v>21.934635868449298</v>
      </c>
      <c r="D131">
        <v>12.9</v>
      </c>
      <c r="E131">
        <v>204</v>
      </c>
      <c r="F131">
        <f t="shared" si="3"/>
        <v>215.94436310395309</v>
      </c>
      <c r="H131">
        <f t="shared" ref="H131:H194" si="4">E131-F131</f>
        <v>-11.944363103953094</v>
      </c>
    </row>
    <row r="132" spans="1:8" x14ac:dyDescent="0.25">
      <c r="A132">
        <v>130</v>
      </c>
      <c r="B132">
        <v>50.441428793112799</v>
      </c>
      <c r="C132">
        <v>21.93602380367</v>
      </c>
      <c r="D132">
        <v>13</v>
      </c>
      <c r="E132">
        <v>182</v>
      </c>
      <c r="F132">
        <f t="shared" si="3"/>
        <v>215.95168374816978</v>
      </c>
      <c r="H132">
        <f t="shared" si="4"/>
        <v>-33.951683748169785</v>
      </c>
    </row>
    <row r="133" spans="1:8" x14ac:dyDescent="0.25">
      <c r="A133">
        <v>131</v>
      </c>
      <c r="B133">
        <v>50.441594441586098</v>
      </c>
      <c r="C133">
        <v>21.9374117486066</v>
      </c>
      <c r="D133">
        <v>13.1</v>
      </c>
      <c r="E133">
        <v>187</v>
      </c>
      <c r="F133">
        <f t="shared" ref="F133:F196" si="5">F132+5/683</f>
        <v>215.95900439238648</v>
      </c>
      <c r="H133">
        <f t="shared" si="4"/>
        <v>-28.959004392386476</v>
      </c>
    </row>
    <row r="134" spans="1:8" x14ac:dyDescent="0.25">
      <c r="A134">
        <v>132</v>
      </c>
      <c r="B134">
        <v>50.441760073550803</v>
      </c>
      <c r="C134">
        <v>21.938799703258098</v>
      </c>
      <c r="D134">
        <v>13.2</v>
      </c>
      <c r="E134">
        <v>186</v>
      </c>
      <c r="F134">
        <f t="shared" si="5"/>
        <v>215.96632503660317</v>
      </c>
      <c r="H134">
        <f t="shared" si="4"/>
        <v>-29.966325036603166</v>
      </c>
    </row>
    <row r="135" spans="1:8" x14ac:dyDescent="0.25">
      <c r="A135">
        <v>133</v>
      </c>
      <c r="B135">
        <v>50.441925689006503</v>
      </c>
      <c r="C135">
        <v>21.9401876676237</v>
      </c>
      <c r="D135">
        <v>13.3</v>
      </c>
      <c r="E135">
        <v>194</v>
      </c>
      <c r="F135">
        <f t="shared" si="5"/>
        <v>215.97364568081986</v>
      </c>
      <c r="H135">
        <f t="shared" si="4"/>
        <v>-21.973645680819857</v>
      </c>
    </row>
    <row r="136" spans="1:8" x14ac:dyDescent="0.25">
      <c r="A136">
        <v>134</v>
      </c>
      <c r="B136">
        <v>50.442091287953097</v>
      </c>
      <c r="C136">
        <v>21.941575641702599</v>
      </c>
      <c r="D136">
        <v>13.4</v>
      </c>
      <c r="E136">
        <v>194</v>
      </c>
      <c r="F136">
        <f t="shared" si="5"/>
        <v>215.98096632503655</v>
      </c>
      <c r="H136">
        <f t="shared" si="4"/>
        <v>-21.980966325036547</v>
      </c>
    </row>
    <row r="137" spans="1:8" x14ac:dyDescent="0.25">
      <c r="A137">
        <v>135</v>
      </c>
      <c r="B137">
        <v>50.442256870390402</v>
      </c>
      <c r="C137">
        <v>21.942963625493899</v>
      </c>
      <c r="D137">
        <v>13.5</v>
      </c>
      <c r="E137">
        <v>188</v>
      </c>
      <c r="F137">
        <f t="shared" si="5"/>
        <v>215.98828696925324</v>
      </c>
      <c r="H137">
        <f t="shared" si="4"/>
        <v>-27.988286969253238</v>
      </c>
    </row>
    <row r="138" spans="1:8" x14ac:dyDescent="0.25">
      <c r="A138">
        <v>136</v>
      </c>
      <c r="B138">
        <v>50.442422436318203</v>
      </c>
      <c r="C138">
        <v>21.944351618996699</v>
      </c>
      <c r="D138">
        <v>13.6</v>
      </c>
      <c r="E138">
        <v>185</v>
      </c>
      <c r="F138">
        <f t="shared" si="5"/>
        <v>215.99560761346993</v>
      </c>
      <c r="H138">
        <f t="shared" si="4"/>
        <v>-30.995607613469929</v>
      </c>
    </row>
    <row r="139" spans="1:8" x14ac:dyDescent="0.25">
      <c r="A139">
        <v>137</v>
      </c>
      <c r="B139">
        <v>50.442587985736203</v>
      </c>
      <c r="C139">
        <v>21.9457396222104</v>
      </c>
      <c r="D139">
        <v>13.7</v>
      </c>
      <c r="E139">
        <v>195</v>
      </c>
      <c r="F139">
        <f t="shared" si="5"/>
        <v>216.00292825768662</v>
      </c>
      <c r="H139">
        <f t="shared" si="4"/>
        <v>-21.002928257686619</v>
      </c>
    </row>
    <row r="140" spans="1:8" x14ac:dyDescent="0.25">
      <c r="A140">
        <v>138</v>
      </c>
      <c r="B140">
        <v>50.442753518644203</v>
      </c>
      <c r="C140">
        <v>21.947127635133899</v>
      </c>
      <c r="D140">
        <v>13.8</v>
      </c>
      <c r="E140">
        <v>186</v>
      </c>
      <c r="F140">
        <f t="shared" si="5"/>
        <v>216.01024890190331</v>
      </c>
      <c r="H140">
        <f t="shared" si="4"/>
        <v>-30.01024890190331</v>
      </c>
    </row>
    <row r="141" spans="1:8" x14ac:dyDescent="0.25">
      <c r="A141">
        <v>139</v>
      </c>
      <c r="B141">
        <v>50.442919035042102</v>
      </c>
      <c r="C141">
        <v>21.9485156577664</v>
      </c>
      <c r="D141">
        <v>13.9</v>
      </c>
      <c r="E141">
        <v>191</v>
      </c>
      <c r="F141">
        <f t="shared" si="5"/>
        <v>216.01756954612</v>
      </c>
      <c r="H141">
        <f t="shared" si="4"/>
        <v>-25.017569546120001</v>
      </c>
    </row>
    <row r="142" spans="1:8" x14ac:dyDescent="0.25">
      <c r="A142">
        <v>140</v>
      </c>
      <c r="B142">
        <v>50.443084534929604</v>
      </c>
      <c r="C142">
        <v>21.949903690107199</v>
      </c>
      <c r="D142">
        <v>14</v>
      </c>
      <c r="E142">
        <v>193</v>
      </c>
      <c r="F142">
        <f t="shared" si="5"/>
        <v>216.02489019033669</v>
      </c>
      <c r="H142">
        <f t="shared" si="4"/>
        <v>-23.024890190336691</v>
      </c>
    </row>
    <row r="143" spans="1:8" x14ac:dyDescent="0.25">
      <c r="A143">
        <v>141</v>
      </c>
      <c r="B143">
        <v>50.443250018306401</v>
      </c>
      <c r="C143">
        <v>21.951291732155301</v>
      </c>
      <c r="D143">
        <v>14.1</v>
      </c>
      <c r="E143">
        <v>196</v>
      </c>
      <c r="F143">
        <f t="shared" si="5"/>
        <v>216.03221083455338</v>
      </c>
      <c r="H143">
        <f t="shared" si="4"/>
        <v>-20.032210834553382</v>
      </c>
    </row>
    <row r="144" spans="1:8" x14ac:dyDescent="0.25">
      <c r="A144">
        <v>142</v>
      </c>
      <c r="B144">
        <v>50.443415485172501</v>
      </c>
      <c r="C144">
        <v>21.95267978391</v>
      </c>
      <c r="D144">
        <v>14.2</v>
      </c>
      <c r="E144">
        <v>199</v>
      </c>
      <c r="F144">
        <f t="shared" si="5"/>
        <v>216.03953147877007</v>
      </c>
      <c r="H144">
        <f t="shared" si="4"/>
        <v>-17.039531478770073</v>
      </c>
    </row>
    <row r="145" spans="1:8" x14ac:dyDescent="0.25">
      <c r="A145">
        <v>143</v>
      </c>
      <c r="B145">
        <v>50.4435809355275</v>
      </c>
      <c r="C145">
        <v>21.9540678453703</v>
      </c>
      <c r="D145">
        <v>14.3</v>
      </c>
      <c r="E145">
        <v>187</v>
      </c>
      <c r="F145">
        <f t="shared" si="5"/>
        <v>216.04685212298676</v>
      </c>
      <c r="H145">
        <f t="shared" si="4"/>
        <v>-29.046852122986763</v>
      </c>
    </row>
    <row r="146" spans="1:8" x14ac:dyDescent="0.25">
      <c r="A146">
        <v>144</v>
      </c>
      <c r="B146">
        <v>50.443746369371198</v>
      </c>
      <c r="C146">
        <v>21.955455916535399</v>
      </c>
      <c r="D146">
        <v>14.4</v>
      </c>
      <c r="E146">
        <v>183</v>
      </c>
      <c r="F146">
        <f t="shared" si="5"/>
        <v>216.05417276720345</v>
      </c>
      <c r="H146">
        <f t="shared" si="4"/>
        <v>-33.054172767203454</v>
      </c>
    </row>
    <row r="147" spans="1:8" x14ac:dyDescent="0.25">
      <c r="A147">
        <v>145</v>
      </c>
      <c r="B147">
        <v>50.443911786703602</v>
      </c>
      <c r="C147">
        <v>21.956843997404601</v>
      </c>
      <c r="D147">
        <v>14.5</v>
      </c>
      <c r="E147">
        <v>181</v>
      </c>
      <c r="F147">
        <f t="shared" si="5"/>
        <v>216.06149341142014</v>
      </c>
      <c r="H147">
        <f t="shared" si="4"/>
        <v>-35.061493411420145</v>
      </c>
    </row>
    <row r="148" spans="1:8" x14ac:dyDescent="0.25">
      <c r="A148">
        <v>146</v>
      </c>
      <c r="B148">
        <v>50.444077187524201</v>
      </c>
      <c r="C148">
        <v>21.9582320879768</v>
      </c>
      <c r="D148">
        <v>14.6</v>
      </c>
      <c r="E148">
        <v>185</v>
      </c>
      <c r="F148">
        <f t="shared" si="5"/>
        <v>216.06881405563684</v>
      </c>
      <c r="H148">
        <f t="shared" si="4"/>
        <v>-31.068814055636835</v>
      </c>
    </row>
    <row r="149" spans="1:8" x14ac:dyDescent="0.25">
      <c r="A149">
        <v>147</v>
      </c>
      <c r="B149">
        <v>50.444242571833001</v>
      </c>
      <c r="C149">
        <v>21.959620188251399</v>
      </c>
      <c r="D149">
        <v>14.7</v>
      </c>
      <c r="E149">
        <v>185</v>
      </c>
      <c r="F149">
        <f t="shared" si="5"/>
        <v>216.07613469985353</v>
      </c>
      <c r="H149">
        <f t="shared" si="4"/>
        <v>-31.076134699853526</v>
      </c>
    </row>
    <row r="150" spans="1:8" x14ac:dyDescent="0.25">
      <c r="A150">
        <v>148</v>
      </c>
      <c r="B150">
        <v>50.444407939629698</v>
      </c>
      <c r="C150">
        <v>21.961008298227501</v>
      </c>
      <c r="D150">
        <v>14.8</v>
      </c>
      <c r="E150">
        <v>177</v>
      </c>
      <c r="F150">
        <f t="shared" si="5"/>
        <v>216.08345534407022</v>
      </c>
      <c r="H150">
        <f t="shared" si="4"/>
        <v>-39.083455344070217</v>
      </c>
    </row>
    <row r="151" spans="1:8" x14ac:dyDescent="0.25">
      <c r="A151">
        <v>149</v>
      </c>
      <c r="B151">
        <v>50.444573290914001</v>
      </c>
      <c r="C151">
        <v>21.962396417904099</v>
      </c>
      <c r="D151">
        <v>14.9</v>
      </c>
      <c r="E151">
        <v>182</v>
      </c>
      <c r="F151">
        <f t="shared" si="5"/>
        <v>216.09077598828691</v>
      </c>
      <c r="H151">
        <f t="shared" si="4"/>
        <v>-34.090775988286907</v>
      </c>
    </row>
    <row r="152" spans="1:8" x14ac:dyDescent="0.25">
      <c r="A152">
        <v>150</v>
      </c>
      <c r="B152">
        <v>50.444738625685901</v>
      </c>
      <c r="C152">
        <v>21.9637845472805</v>
      </c>
      <c r="D152">
        <v>15</v>
      </c>
      <c r="E152">
        <v>171</v>
      </c>
      <c r="F152">
        <f t="shared" si="5"/>
        <v>216.0980966325036</v>
      </c>
      <c r="H152">
        <f t="shared" si="4"/>
        <v>-45.098096632503598</v>
      </c>
    </row>
    <row r="153" spans="1:8" x14ac:dyDescent="0.25">
      <c r="A153">
        <v>151</v>
      </c>
      <c r="B153">
        <v>50.444903943945</v>
      </c>
      <c r="C153">
        <v>21.965172686355899</v>
      </c>
      <c r="D153">
        <v>15.1</v>
      </c>
      <c r="E153">
        <v>172</v>
      </c>
      <c r="F153">
        <f t="shared" si="5"/>
        <v>216.10541727672029</v>
      </c>
      <c r="H153">
        <f t="shared" si="4"/>
        <v>-44.105417276720289</v>
      </c>
    </row>
    <row r="154" spans="1:8" x14ac:dyDescent="0.25">
      <c r="A154">
        <v>152</v>
      </c>
      <c r="B154">
        <v>50.445069245691201</v>
      </c>
      <c r="C154">
        <v>21.9665608351293</v>
      </c>
      <c r="D154">
        <v>15.2</v>
      </c>
      <c r="E154">
        <v>172</v>
      </c>
      <c r="F154">
        <f t="shared" si="5"/>
        <v>216.11273792093698</v>
      </c>
      <c r="H154">
        <f t="shared" si="4"/>
        <v>-44.112737920936979</v>
      </c>
    </row>
    <row r="155" spans="1:8" x14ac:dyDescent="0.25">
      <c r="A155">
        <v>153</v>
      </c>
      <c r="B155">
        <v>50.445234530924203</v>
      </c>
      <c r="C155">
        <v>21.9679489936</v>
      </c>
      <c r="D155">
        <v>15.3</v>
      </c>
      <c r="E155">
        <v>172</v>
      </c>
      <c r="F155">
        <f t="shared" si="5"/>
        <v>216.12005856515367</v>
      </c>
      <c r="H155">
        <f t="shared" si="4"/>
        <v>-44.12005856515367</v>
      </c>
    </row>
    <row r="156" spans="1:8" x14ac:dyDescent="0.25">
      <c r="A156">
        <v>154</v>
      </c>
      <c r="B156">
        <v>50.445399799643901</v>
      </c>
      <c r="C156">
        <v>21.969337161767001</v>
      </c>
      <c r="D156">
        <v>15.4</v>
      </c>
      <c r="E156">
        <v>171</v>
      </c>
      <c r="F156">
        <f t="shared" si="5"/>
        <v>216.12737920937036</v>
      </c>
      <c r="H156">
        <f t="shared" si="4"/>
        <v>-45.127379209370361</v>
      </c>
    </row>
    <row r="157" spans="1:8" x14ac:dyDescent="0.25">
      <c r="A157">
        <v>155</v>
      </c>
      <c r="B157">
        <v>50.445565051849897</v>
      </c>
      <c r="C157">
        <v>21.970725339629599</v>
      </c>
      <c r="D157">
        <v>15.5</v>
      </c>
      <c r="E157">
        <v>175</v>
      </c>
      <c r="F157">
        <f t="shared" si="5"/>
        <v>216.13469985358705</v>
      </c>
      <c r="H157">
        <f t="shared" si="4"/>
        <v>-41.134699853587051</v>
      </c>
    </row>
    <row r="158" spans="1:8" x14ac:dyDescent="0.25">
      <c r="A158">
        <v>156</v>
      </c>
      <c r="B158">
        <v>50.445730287542197</v>
      </c>
      <c r="C158">
        <v>21.972113527186899</v>
      </c>
      <c r="D158">
        <v>15.6</v>
      </c>
      <c r="E158">
        <v>167</v>
      </c>
      <c r="F158">
        <f t="shared" si="5"/>
        <v>216.14202049780374</v>
      </c>
      <c r="H158">
        <f t="shared" si="4"/>
        <v>-49.142020497803742</v>
      </c>
    </row>
    <row r="159" spans="1:8" x14ac:dyDescent="0.25">
      <c r="A159">
        <v>157</v>
      </c>
      <c r="B159">
        <v>50.445895506720497</v>
      </c>
      <c r="C159">
        <v>21.973501724438101</v>
      </c>
      <c r="D159">
        <v>15.7</v>
      </c>
      <c r="E159">
        <v>176</v>
      </c>
      <c r="F159">
        <f t="shared" si="5"/>
        <v>216.14934114202043</v>
      </c>
      <c r="H159">
        <f t="shared" si="4"/>
        <v>-40.149341142020432</v>
      </c>
    </row>
    <row r="160" spans="1:8" x14ac:dyDescent="0.25">
      <c r="A160">
        <v>158</v>
      </c>
      <c r="B160">
        <v>50.446060709384597</v>
      </c>
      <c r="C160">
        <v>21.9748899313823</v>
      </c>
      <c r="D160">
        <v>15.8</v>
      </c>
      <c r="E160">
        <v>180</v>
      </c>
      <c r="F160">
        <f t="shared" si="5"/>
        <v>216.15666178623712</v>
      </c>
      <c r="H160">
        <f t="shared" si="4"/>
        <v>-36.156661786237123</v>
      </c>
    </row>
    <row r="161" spans="1:8" x14ac:dyDescent="0.25">
      <c r="A161">
        <v>159</v>
      </c>
      <c r="B161">
        <v>50.446225895534198</v>
      </c>
      <c r="C161">
        <v>21.976278148018601</v>
      </c>
      <c r="D161">
        <v>15.9</v>
      </c>
      <c r="E161">
        <v>172</v>
      </c>
      <c r="F161">
        <f t="shared" si="5"/>
        <v>216.16398243045381</v>
      </c>
      <c r="H161">
        <f t="shared" si="4"/>
        <v>-44.163982430453814</v>
      </c>
    </row>
    <row r="162" spans="1:8" x14ac:dyDescent="0.25">
      <c r="A162">
        <v>160</v>
      </c>
      <c r="B162">
        <v>50.446391065169202</v>
      </c>
      <c r="C162">
        <v>21.977666374346299</v>
      </c>
      <c r="D162">
        <v>16</v>
      </c>
      <c r="E162">
        <v>166</v>
      </c>
      <c r="F162">
        <f t="shared" si="5"/>
        <v>216.1713030746705</v>
      </c>
      <c r="H162">
        <f t="shared" si="4"/>
        <v>-50.171303074670504</v>
      </c>
    </row>
    <row r="163" spans="1:8" x14ac:dyDescent="0.25">
      <c r="A163">
        <v>161</v>
      </c>
      <c r="B163">
        <v>50.446556218289402</v>
      </c>
      <c r="C163">
        <v>21.9790546103645</v>
      </c>
      <c r="D163">
        <v>16.100000000000001</v>
      </c>
      <c r="E163">
        <v>164</v>
      </c>
      <c r="F163">
        <f t="shared" si="5"/>
        <v>216.1786237188872</v>
      </c>
      <c r="H163">
        <f t="shared" si="4"/>
        <v>-52.178623718887195</v>
      </c>
    </row>
    <row r="164" spans="1:8" x14ac:dyDescent="0.25">
      <c r="A164">
        <v>162</v>
      </c>
      <c r="B164">
        <v>50.4467213548944</v>
      </c>
      <c r="C164">
        <v>21.980442856072301</v>
      </c>
      <c r="D164">
        <v>16.2</v>
      </c>
      <c r="E164">
        <v>160</v>
      </c>
      <c r="F164">
        <f t="shared" si="5"/>
        <v>216.18594436310389</v>
      </c>
      <c r="H164">
        <f t="shared" si="4"/>
        <v>-56.185944363103886</v>
      </c>
    </row>
    <row r="165" spans="1:8" x14ac:dyDescent="0.25">
      <c r="A165">
        <v>163</v>
      </c>
      <c r="B165">
        <v>50.446886474984197</v>
      </c>
      <c r="C165">
        <v>21.9818311114689</v>
      </c>
      <c r="D165">
        <v>16.3</v>
      </c>
      <c r="E165">
        <v>159</v>
      </c>
      <c r="F165">
        <f t="shared" si="5"/>
        <v>216.19326500732058</v>
      </c>
      <c r="H165">
        <f t="shared" si="4"/>
        <v>-57.193265007320576</v>
      </c>
    </row>
    <row r="166" spans="1:8" x14ac:dyDescent="0.25">
      <c r="A166">
        <v>164</v>
      </c>
      <c r="B166">
        <v>50.4470515785586</v>
      </c>
      <c r="C166">
        <v>21.9832193765534</v>
      </c>
      <c r="D166">
        <v>16.399999999999999</v>
      </c>
      <c r="E166">
        <v>155</v>
      </c>
      <c r="F166">
        <f t="shared" si="5"/>
        <v>216.20058565153727</v>
      </c>
      <c r="H166">
        <f t="shared" si="4"/>
        <v>-61.200585651537267</v>
      </c>
    </row>
    <row r="167" spans="1:8" x14ac:dyDescent="0.25">
      <c r="A167">
        <v>165</v>
      </c>
      <c r="B167">
        <v>50.447216665617198</v>
      </c>
      <c r="C167">
        <v>21.984607651325099</v>
      </c>
      <c r="D167">
        <v>16.5</v>
      </c>
      <c r="E167">
        <v>161</v>
      </c>
      <c r="F167">
        <f t="shared" si="5"/>
        <v>216.20790629575396</v>
      </c>
      <c r="H167">
        <f t="shared" si="4"/>
        <v>-55.207906295753958</v>
      </c>
    </row>
    <row r="168" spans="1:8" x14ac:dyDescent="0.25">
      <c r="A168">
        <v>166</v>
      </c>
      <c r="B168">
        <v>50.447381736159898</v>
      </c>
      <c r="C168">
        <v>21.985995935782999</v>
      </c>
      <c r="D168">
        <v>16.600000000000001</v>
      </c>
      <c r="E168">
        <v>163</v>
      </c>
      <c r="F168">
        <f t="shared" si="5"/>
        <v>216.21522693997065</v>
      </c>
      <c r="H168">
        <f t="shared" si="4"/>
        <v>-53.215226939970648</v>
      </c>
    </row>
    <row r="169" spans="1:8" x14ac:dyDescent="0.25">
      <c r="A169">
        <v>167</v>
      </c>
      <c r="B169">
        <v>50.447546790186401</v>
      </c>
      <c r="C169">
        <v>21.987384229926299</v>
      </c>
      <c r="D169">
        <v>16.7</v>
      </c>
      <c r="E169">
        <v>163</v>
      </c>
      <c r="F169">
        <f t="shared" si="5"/>
        <v>216.22254758418734</v>
      </c>
      <c r="H169">
        <f t="shared" si="4"/>
        <v>-53.222547584187339</v>
      </c>
    </row>
    <row r="170" spans="1:8" x14ac:dyDescent="0.25">
      <c r="A170">
        <v>168</v>
      </c>
      <c r="B170">
        <v>50.4477118276967</v>
      </c>
      <c r="C170">
        <v>21.9887725337543</v>
      </c>
      <c r="D170">
        <v>16.8</v>
      </c>
      <c r="E170">
        <v>165</v>
      </c>
      <c r="F170">
        <f t="shared" si="5"/>
        <v>216.22986822840403</v>
      </c>
      <c r="H170">
        <f t="shared" si="4"/>
        <v>-51.22986822840403</v>
      </c>
    </row>
    <row r="171" spans="1:8" x14ac:dyDescent="0.25">
      <c r="A171">
        <v>169</v>
      </c>
      <c r="B171">
        <v>50.447876848690299</v>
      </c>
      <c r="C171">
        <v>21.990160847265901</v>
      </c>
      <c r="D171">
        <v>16.899999999999999</v>
      </c>
      <c r="E171">
        <v>164</v>
      </c>
      <c r="F171">
        <f t="shared" si="5"/>
        <v>216.23718887262072</v>
      </c>
      <c r="H171">
        <f t="shared" si="4"/>
        <v>-52.23718887262072</v>
      </c>
    </row>
    <row r="172" spans="1:8" x14ac:dyDescent="0.25">
      <c r="A172">
        <v>170</v>
      </c>
      <c r="B172">
        <v>50.448041853167197</v>
      </c>
      <c r="C172">
        <v>21.991549170460399</v>
      </c>
      <c r="D172">
        <v>17</v>
      </c>
      <c r="E172">
        <v>155</v>
      </c>
      <c r="F172">
        <f t="shared" si="5"/>
        <v>216.24450951683741</v>
      </c>
      <c r="H172">
        <f t="shared" si="4"/>
        <v>-61.244509516837411</v>
      </c>
    </row>
    <row r="173" spans="1:8" x14ac:dyDescent="0.25">
      <c r="A173">
        <v>171</v>
      </c>
      <c r="B173">
        <v>50.448206841127202</v>
      </c>
      <c r="C173">
        <v>21.992937503336901</v>
      </c>
      <c r="D173">
        <v>17.100000000000001</v>
      </c>
      <c r="E173">
        <v>162</v>
      </c>
      <c r="F173">
        <f t="shared" si="5"/>
        <v>216.2518301610541</v>
      </c>
      <c r="H173">
        <f t="shared" si="4"/>
        <v>-54.251830161054102</v>
      </c>
    </row>
    <row r="174" spans="1:8" x14ac:dyDescent="0.25">
      <c r="A174">
        <v>172</v>
      </c>
      <c r="B174">
        <v>50.448371812570002</v>
      </c>
      <c r="C174">
        <v>21.9943258458947</v>
      </c>
      <c r="D174">
        <v>17.2</v>
      </c>
      <c r="E174">
        <v>165</v>
      </c>
      <c r="F174">
        <f t="shared" si="5"/>
        <v>216.25915080527079</v>
      </c>
      <c r="H174">
        <f t="shared" si="4"/>
        <v>-51.259150805270792</v>
      </c>
    </row>
    <row r="175" spans="1:8" x14ac:dyDescent="0.25">
      <c r="A175">
        <v>173</v>
      </c>
      <c r="B175">
        <v>50.448536767495298</v>
      </c>
      <c r="C175">
        <v>21.995714198132699</v>
      </c>
      <c r="D175">
        <v>17.3</v>
      </c>
      <c r="E175">
        <v>168</v>
      </c>
      <c r="F175">
        <f t="shared" si="5"/>
        <v>216.26647144948748</v>
      </c>
      <c r="H175">
        <f t="shared" si="4"/>
        <v>-48.266471449487483</v>
      </c>
    </row>
    <row r="176" spans="1:8" x14ac:dyDescent="0.25">
      <c r="A176">
        <v>174</v>
      </c>
      <c r="B176">
        <v>50.448701705903098</v>
      </c>
      <c r="C176">
        <v>21.997102560050301</v>
      </c>
      <c r="D176">
        <v>17.399999999999999</v>
      </c>
      <c r="E176">
        <v>153</v>
      </c>
      <c r="F176">
        <f t="shared" si="5"/>
        <v>216.27379209370417</v>
      </c>
      <c r="H176">
        <f t="shared" si="4"/>
        <v>-63.273792093704174</v>
      </c>
    </row>
    <row r="177" spans="1:8" x14ac:dyDescent="0.25">
      <c r="A177">
        <v>175</v>
      </c>
      <c r="B177">
        <v>50.448866627793002</v>
      </c>
      <c r="C177">
        <v>21.9984909316466</v>
      </c>
      <c r="D177">
        <v>17.5</v>
      </c>
      <c r="E177">
        <v>153</v>
      </c>
      <c r="F177">
        <f t="shared" si="5"/>
        <v>216.28111273792086</v>
      </c>
      <c r="H177">
        <f t="shared" si="4"/>
        <v>-63.281112737920864</v>
      </c>
    </row>
    <row r="178" spans="1:8" x14ac:dyDescent="0.25">
      <c r="A178">
        <v>176</v>
      </c>
      <c r="B178">
        <v>50.449031533164899</v>
      </c>
      <c r="C178">
        <v>21.999879312920601</v>
      </c>
      <c r="D178">
        <v>17.600000000000001</v>
      </c>
      <c r="E178">
        <v>161</v>
      </c>
      <c r="F178">
        <f t="shared" si="5"/>
        <v>216.28843338213755</v>
      </c>
      <c r="H178">
        <f t="shared" si="4"/>
        <v>-55.288433382137555</v>
      </c>
    </row>
    <row r="179" spans="1:8" x14ac:dyDescent="0.25">
      <c r="A179">
        <v>177</v>
      </c>
      <c r="B179">
        <v>50.449196422018503</v>
      </c>
      <c r="C179">
        <v>22.001267703871601</v>
      </c>
      <c r="D179">
        <v>17.7</v>
      </c>
      <c r="E179">
        <v>159</v>
      </c>
      <c r="F179">
        <f t="shared" si="5"/>
        <v>216.29575402635425</v>
      </c>
      <c r="H179">
        <f t="shared" si="4"/>
        <v>-57.295754026354246</v>
      </c>
    </row>
    <row r="180" spans="1:8" x14ac:dyDescent="0.25">
      <c r="A180">
        <v>178</v>
      </c>
      <c r="B180">
        <v>50.4493612943537</v>
      </c>
      <c r="C180">
        <v>22.002656104498801</v>
      </c>
      <c r="D180">
        <v>17.8</v>
      </c>
      <c r="E180">
        <v>156</v>
      </c>
      <c r="F180">
        <f t="shared" si="5"/>
        <v>216.30307467057094</v>
      </c>
      <c r="H180">
        <f t="shared" si="4"/>
        <v>-60.303074670570936</v>
      </c>
    </row>
    <row r="181" spans="1:8" x14ac:dyDescent="0.25">
      <c r="A181">
        <v>179</v>
      </c>
      <c r="B181">
        <v>50.4495261501702</v>
      </c>
      <c r="C181">
        <v>22.004044514801201</v>
      </c>
      <c r="D181">
        <v>17.899999999999999</v>
      </c>
      <c r="E181">
        <v>156</v>
      </c>
      <c r="F181">
        <f t="shared" si="5"/>
        <v>216.31039531478763</v>
      </c>
      <c r="H181">
        <f t="shared" si="4"/>
        <v>-60.310395314787627</v>
      </c>
    </row>
    <row r="182" spans="1:8" x14ac:dyDescent="0.25">
      <c r="A182">
        <v>180</v>
      </c>
      <c r="B182">
        <v>50.449690989467797</v>
      </c>
      <c r="C182">
        <v>22.005432934778</v>
      </c>
      <c r="D182">
        <v>18</v>
      </c>
      <c r="E182">
        <v>164</v>
      </c>
      <c r="F182">
        <f t="shared" si="5"/>
        <v>216.31771595900432</v>
      </c>
      <c r="H182">
        <f t="shared" si="4"/>
        <v>-52.317715959004317</v>
      </c>
    </row>
    <row r="183" spans="1:8" x14ac:dyDescent="0.25">
      <c r="A183">
        <v>181</v>
      </c>
      <c r="B183">
        <v>50.449855812246398</v>
      </c>
      <c r="C183">
        <v>22.0068213644285</v>
      </c>
      <c r="D183">
        <v>18.100000000000001</v>
      </c>
      <c r="E183">
        <v>164</v>
      </c>
      <c r="F183">
        <f t="shared" si="5"/>
        <v>216.32503660322101</v>
      </c>
      <c r="H183">
        <f t="shared" si="4"/>
        <v>-52.325036603221008</v>
      </c>
    </row>
    <row r="184" spans="1:8" x14ac:dyDescent="0.25">
      <c r="A184">
        <v>182</v>
      </c>
      <c r="B184">
        <v>50.450020618505597</v>
      </c>
      <c r="C184">
        <v>22.008209803751601</v>
      </c>
      <c r="D184">
        <v>18.2</v>
      </c>
      <c r="E184">
        <v>164</v>
      </c>
      <c r="F184">
        <f t="shared" si="5"/>
        <v>216.3323572474377</v>
      </c>
      <c r="H184">
        <f t="shared" si="4"/>
        <v>-52.332357247437699</v>
      </c>
    </row>
    <row r="185" spans="1:8" x14ac:dyDescent="0.25">
      <c r="A185">
        <v>183</v>
      </c>
      <c r="B185">
        <v>50.450185408245297</v>
      </c>
      <c r="C185">
        <v>22.009598252746699</v>
      </c>
      <c r="D185">
        <v>18.3</v>
      </c>
      <c r="E185">
        <v>162</v>
      </c>
      <c r="F185">
        <f t="shared" si="5"/>
        <v>216.33967789165439</v>
      </c>
      <c r="H185">
        <f t="shared" si="4"/>
        <v>-54.339677891654389</v>
      </c>
    </row>
    <row r="186" spans="1:8" x14ac:dyDescent="0.25">
      <c r="A186">
        <v>184</v>
      </c>
      <c r="B186">
        <v>50.450350181465303</v>
      </c>
      <c r="C186">
        <v>22.010986711412801</v>
      </c>
      <c r="D186">
        <v>18.399999999999999</v>
      </c>
      <c r="E186">
        <v>161</v>
      </c>
      <c r="F186">
        <f t="shared" si="5"/>
        <v>216.34699853587108</v>
      </c>
      <c r="H186">
        <f t="shared" si="4"/>
        <v>-55.34699853587108</v>
      </c>
    </row>
    <row r="187" spans="1:8" x14ac:dyDescent="0.25">
      <c r="A187">
        <v>185</v>
      </c>
      <c r="B187">
        <v>50.450514938165398</v>
      </c>
      <c r="C187">
        <v>22.0123751797491</v>
      </c>
      <c r="D187">
        <v>18.5</v>
      </c>
      <c r="E187">
        <v>160</v>
      </c>
      <c r="F187">
        <f t="shared" si="5"/>
        <v>216.35431918008777</v>
      </c>
      <c r="H187">
        <f t="shared" si="4"/>
        <v>-56.354319180087771</v>
      </c>
    </row>
    <row r="188" spans="1:8" x14ac:dyDescent="0.25">
      <c r="A188">
        <v>186</v>
      </c>
      <c r="B188">
        <v>50.450679678345203</v>
      </c>
      <c r="C188">
        <v>22.013763657754801</v>
      </c>
      <c r="D188">
        <v>18.600000000000001</v>
      </c>
      <c r="E188">
        <v>159</v>
      </c>
      <c r="F188">
        <f t="shared" si="5"/>
        <v>216.36163982430446</v>
      </c>
      <c r="H188">
        <f t="shared" si="4"/>
        <v>-57.361639824304461</v>
      </c>
    </row>
    <row r="189" spans="1:8" x14ac:dyDescent="0.25">
      <c r="A189">
        <v>187</v>
      </c>
      <c r="B189">
        <v>50.450844402004797</v>
      </c>
      <c r="C189">
        <v>22.015152145428999</v>
      </c>
      <c r="D189">
        <v>18.7</v>
      </c>
      <c r="E189">
        <v>162</v>
      </c>
      <c r="F189">
        <f t="shared" si="5"/>
        <v>216.36896046852115</v>
      </c>
      <c r="H189">
        <f t="shared" si="4"/>
        <v>-54.368960468521152</v>
      </c>
    </row>
    <row r="190" spans="1:8" x14ac:dyDescent="0.25">
      <c r="A190">
        <v>188</v>
      </c>
      <c r="B190">
        <v>50.451009109143698</v>
      </c>
      <c r="C190">
        <v>22.016540642770799</v>
      </c>
      <c r="D190">
        <v>18.8</v>
      </c>
      <c r="E190">
        <v>167</v>
      </c>
      <c r="F190">
        <f t="shared" si="5"/>
        <v>216.37628111273784</v>
      </c>
      <c r="H190">
        <f t="shared" si="4"/>
        <v>-49.376281112737843</v>
      </c>
    </row>
    <row r="191" spans="1:8" x14ac:dyDescent="0.25">
      <c r="A191">
        <v>189</v>
      </c>
      <c r="B191">
        <v>50.451173799761797</v>
      </c>
      <c r="C191">
        <v>22.017929149779501</v>
      </c>
      <c r="D191">
        <v>18.899999999999999</v>
      </c>
      <c r="E191">
        <v>173</v>
      </c>
      <c r="F191">
        <f t="shared" si="5"/>
        <v>216.38360175695453</v>
      </c>
      <c r="H191">
        <f t="shared" si="4"/>
        <v>-43.383601756954533</v>
      </c>
    </row>
    <row r="192" spans="1:8" x14ac:dyDescent="0.25">
      <c r="A192">
        <v>190</v>
      </c>
      <c r="B192">
        <v>50.451338473859003</v>
      </c>
      <c r="C192">
        <v>22.0193176664541</v>
      </c>
      <c r="D192">
        <v>19</v>
      </c>
      <c r="E192">
        <v>169</v>
      </c>
      <c r="F192">
        <f t="shared" si="5"/>
        <v>216.39092240117122</v>
      </c>
      <c r="H192">
        <f t="shared" si="4"/>
        <v>-47.390922401171224</v>
      </c>
    </row>
    <row r="193" spans="1:8" x14ac:dyDescent="0.25">
      <c r="A193">
        <v>191</v>
      </c>
      <c r="B193">
        <v>50.451503131434897</v>
      </c>
      <c r="C193">
        <v>22.020706192793899</v>
      </c>
      <c r="D193">
        <v>19.100000000000001</v>
      </c>
      <c r="E193">
        <v>167</v>
      </c>
      <c r="F193">
        <f t="shared" si="5"/>
        <v>216.39824304538791</v>
      </c>
      <c r="H193">
        <f t="shared" si="4"/>
        <v>-49.398243045387915</v>
      </c>
    </row>
    <row r="194" spans="1:8" x14ac:dyDescent="0.25">
      <c r="A194">
        <v>192</v>
      </c>
      <c r="B194">
        <v>50.4516677724895</v>
      </c>
      <c r="C194">
        <v>22.022094728797899</v>
      </c>
      <c r="D194">
        <v>19.2</v>
      </c>
      <c r="E194">
        <v>166</v>
      </c>
      <c r="F194">
        <f t="shared" si="5"/>
        <v>216.40556368960461</v>
      </c>
      <c r="H194">
        <f t="shared" si="4"/>
        <v>-50.405563689604605</v>
      </c>
    </row>
    <row r="195" spans="1:8" x14ac:dyDescent="0.25">
      <c r="A195">
        <v>193</v>
      </c>
      <c r="B195">
        <v>50.451832397022301</v>
      </c>
      <c r="C195">
        <v>22.023483274465399</v>
      </c>
      <c r="D195">
        <v>19.3</v>
      </c>
      <c r="E195">
        <v>165</v>
      </c>
      <c r="F195">
        <f t="shared" si="5"/>
        <v>216.4128843338213</v>
      </c>
      <c r="H195">
        <f t="shared" ref="H195:H258" si="6">E195-F195</f>
        <v>-51.412884333821296</v>
      </c>
    </row>
    <row r="196" spans="1:8" x14ac:dyDescent="0.25">
      <c r="A196">
        <v>194</v>
      </c>
      <c r="B196">
        <v>50.451997005033398</v>
      </c>
      <c r="C196">
        <v>22.024871829795501</v>
      </c>
      <c r="D196">
        <v>19.399999999999999</v>
      </c>
      <c r="E196">
        <v>170</v>
      </c>
      <c r="F196">
        <f t="shared" si="5"/>
        <v>216.42020497803799</v>
      </c>
      <c r="H196">
        <f t="shared" si="6"/>
        <v>-46.420204978037987</v>
      </c>
    </row>
    <row r="197" spans="1:8" x14ac:dyDescent="0.25">
      <c r="A197">
        <v>195</v>
      </c>
      <c r="B197">
        <v>50.452161596522402</v>
      </c>
      <c r="C197">
        <v>22.0262603947873</v>
      </c>
      <c r="D197">
        <v>19.5</v>
      </c>
      <c r="E197">
        <v>169</v>
      </c>
      <c r="F197">
        <f t="shared" ref="F197:F260" si="7">F196+5/683</f>
        <v>216.42752562225468</v>
      </c>
      <c r="H197">
        <f t="shared" si="6"/>
        <v>-47.427525622254677</v>
      </c>
    </row>
    <row r="198" spans="1:8" x14ac:dyDescent="0.25">
      <c r="A198">
        <v>196</v>
      </c>
      <c r="B198">
        <v>50.452326171489098</v>
      </c>
      <c r="C198">
        <v>22.027648969440001</v>
      </c>
      <c r="D198">
        <v>19.600000000000001</v>
      </c>
      <c r="E198">
        <v>176</v>
      </c>
      <c r="F198">
        <f t="shared" si="7"/>
        <v>216.43484626647137</v>
      </c>
      <c r="H198">
        <f t="shared" si="6"/>
        <v>-40.434846266471368</v>
      </c>
    </row>
    <row r="199" spans="1:8" x14ac:dyDescent="0.25">
      <c r="A199">
        <v>197</v>
      </c>
      <c r="B199">
        <v>50.452490729933302</v>
      </c>
      <c r="C199">
        <v>22.029037553752801</v>
      </c>
      <c r="D199">
        <v>19.7</v>
      </c>
      <c r="E199">
        <v>168</v>
      </c>
      <c r="F199">
        <f t="shared" si="7"/>
        <v>216.44216691068806</v>
      </c>
      <c r="H199">
        <f t="shared" si="6"/>
        <v>-48.442166910688059</v>
      </c>
    </row>
    <row r="200" spans="1:8" x14ac:dyDescent="0.25">
      <c r="A200">
        <v>198</v>
      </c>
      <c r="B200">
        <v>50.452655271854802</v>
      </c>
      <c r="C200">
        <v>22.0304261477248</v>
      </c>
      <c r="D200">
        <v>19.8</v>
      </c>
      <c r="E200">
        <v>167</v>
      </c>
      <c r="F200">
        <f t="shared" si="7"/>
        <v>216.44948755490475</v>
      </c>
      <c r="H200">
        <f t="shared" si="6"/>
        <v>-49.449487554904749</v>
      </c>
    </row>
    <row r="201" spans="1:8" x14ac:dyDescent="0.25">
      <c r="A201">
        <v>199</v>
      </c>
      <c r="B201">
        <v>50.452819797253397</v>
      </c>
      <c r="C201">
        <v>22.0318147513551</v>
      </c>
      <c r="D201">
        <v>19.899999999999999</v>
      </c>
      <c r="E201">
        <v>163</v>
      </c>
      <c r="F201">
        <f t="shared" si="7"/>
        <v>216.45680819912144</v>
      </c>
      <c r="H201">
        <f t="shared" si="6"/>
        <v>-53.45680819912144</v>
      </c>
    </row>
    <row r="202" spans="1:8" x14ac:dyDescent="0.25">
      <c r="A202">
        <v>200</v>
      </c>
      <c r="B202">
        <v>50.452984306128897</v>
      </c>
      <c r="C202">
        <v>22.033203364643001</v>
      </c>
      <c r="D202">
        <v>20</v>
      </c>
      <c r="E202">
        <v>161</v>
      </c>
      <c r="F202">
        <f t="shared" si="7"/>
        <v>216.46412884333813</v>
      </c>
      <c r="H202">
        <f t="shared" si="6"/>
        <v>-55.464128843338131</v>
      </c>
    </row>
    <row r="203" spans="1:8" x14ac:dyDescent="0.25">
      <c r="A203">
        <v>201</v>
      </c>
      <c r="B203">
        <v>50.453148798481102</v>
      </c>
      <c r="C203">
        <v>22.0345919875875</v>
      </c>
      <c r="D203">
        <v>20.100000000000001</v>
      </c>
      <c r="E203">
        <v>162</v>
      </c>
      <c r="F203">
        <f t="shared" si="7"/>
        <v>216.47144948755482</v>
      </c>
      <c r="H203">
        <f t="shared" si="6"/>
        <v>-54.471449487554821</v>
      </c>
    </row>
    <row r="204" spans="1:8" x14ac:dyDescent="0.25">
      <c r="A204">
        <v>202</v>
      </c>
      <c r="B204">
        <v>50.453313274309799</v>
      </c>
      <c r="C204">
        <v>22.0359806201879</v>
      </c>
      <c r="D204">
        <v>20.2</v>
      </c>
      <c r="E204">
        <v>162</v>
      </c>
      <c r="F204">
        <f t="shared" si="7"/>
        <v>216.47877013177151</v>
      </c>
      <c r="H204">
        <f t="shared" si="6"/>
        <v>-54.478770131771512</v>
      </c>
    </row>
    <row r="205" spans="1:8" x14ac:dyDescent="0.25">
      <c r="A205">
        <v>203</v>
      </c>
      <c r="B205">
        <v>50.453477733614598</v>
      </c>
      <c r="C205">
        <v>22.0373692624432</v>
      </c>
      <c r="D205">
        <v>20.3</v>
      </c>
      <c r="E205">
        <v>158</v>
      </c>
      <c r="F205">
        <f t="shared" si="7"/>
        <v>216.4860907759882</v>
      </c>
      <c r="H205">
        <f t="shared" si="6"/>
        <v>-58.486090775988202</v>
      </c>
    </row>
    <row r="206" spans="1:8" x14ac:dyDescent="0.25">
      <c r="A206">
        <v>204</v>
      </c>
      <c r="B206">
        <v>50.453642176395597</v>
      </c>
      <c r="C206">
        <v>22.038757914352601</v>
      </c>
      <c r="D206">
        <v>20.399999999999999</v>
      </c>
      <c r="E206">
        <v>169</v>
      </c>
      <c r="F206">
        <f t="shared" si="7"/>
        <v>216.49341142020489</v>
      </c>
      <c r="H206">
        <f t="shared" si="6"/>
        <v>-47.493411420204893</v>
      </c>
    </row>
    <row r="207" spans="1:8" x14ac:dyDescent="0.25">
      <c r="A207">
        <v>205</v>
      </c>
      <c r="B207">
        <v>50.4538066026523</v>
      </c>
      <c r="C207">
        <v>22.040146575915301</v>
      </c>
      <c r="D207">
        <v>20.5</v>
      </c>
      <c r="E207">
        <v>171</v>
      </c>
      <c r="F207">
        <f t="shared" si="7"/>
        <v>216.50073206442158</v>
      </c>
      <c r="H207">
        <f t="shared" si="6"/>
        <v>-45.500732064421584</v>
      </c>
    </row>
    <row r="208" spans="1:8" x14ac:dyDescent="0.25">
      <c r="A208">
        <v>206</v>
      </c>
      <c r="B208">
        <v>50.453971012384699</v>
      </c>
      <c r="C208">
        <v>22.041535247130501</v>
      </c>
      <c r="D208">
        <v>20.6</v>
      </c>
      <c r="E208">
        <v>182</v>
      </c>
      <c r="F208">
        <f t="shared" si="7"/>
        <v>216.50805270863827</v>
      </c>
      <c r="H208">
        <f t="shared" si="6"/>
        <v>-34.508052708638274</v>
      </c>
    </row>
    <row r="209" spans="1:8" x14ac:dyDescent="0.25">
      <c r="A209">
        <v>207</v>
      </c>
      <c r="B209">
        <v>50.454135405592403</v>
      </c>
      <c r="C209">
        <v>22.0429239279973</v>
      </c>
      <c r="D209">
        <v>20.7</v>
      </c>
      <c r="E209">
        <v>178</v>
      </c>
      <c r="F209">
        <f t="shared" si="7"/>
        <v>216.51537335285497</v>
      </c>
      <c r="H209">
        <f t="shared" si="6"/>
        <v>-38.515373352854965</v>
      </c>
    </row>
    <row r="210" spans="1:8" x14ac:dyDescent="0.25">
      <c r="A210">
        <v>208</v>
      </c>
      <c r="B210">
        <v>50.454299782275399</v>
      </c>
      <c r="C210">
        <v>22.044312618514802</v>
      </c>
      <c r="D210">
        <v>20.8</v>
      </c>
      <c r="E210">
        <v>181</v>
      </c>
      <c r="F210">
        <f t="shared" si="7"/>
        <v>216.52269399707166</v>
      </c>
      <c r="H210">
        <f t="shared" si="6"/>
        <v>-35.522693997071656</v>
      </c>
    </row>
    <row r="211" spans="1:8" x14ac:dyDescent="0.25">
      <c r="A211">
        <v>209</v>
      </c>
      <c r="B211">
        <v>50.454464142433302</v>
      </c>
      <c r="C211">
        <v>22.045701318682099</v>
      </c>
      <c r="D211">
        <v>20.9</v>
      </c>
      <c r="E211">
        <v>173</v>
      </c>
      <c r="F211">
        <f t="shared" si="7"/>
        <v>216.53001464128835</v>
      </c>
      <c r="H211">
        <f t="shared" si="6"/>
        <v>-43.530014641288346</v>
      </c>
    </row>
    <row r="212" spans="1:8" x14ac:dyDescent="0.25">
      <c r="A212">
        <v>210</v>
      </c>
      <c r="B212">
        <v>50.454628486065999</v>
      </c>
      <c r="C212">
        <v>22.047090028498602</v>
      </c>
      <c r="D212">
        <v>21</v>
      </c>
      <c r="E212">
        <v>177</v>
      </c>
      <c r="F212">
        <f t="shared" si="7"/>
        <v>216.53733528550504</v>
      </c>
      <c r="H212">
        <f t="shared" si="6"/>
        <v>-39.537335285505037</v>
      </c>
    </row>
    <row r="213" spans="1:8" x14ac:dyDescent="0.25">
      <c r="A213">
        <v>211</v>
      </c>
      <c r="B213">
        <v>50.454792813173299</v>
      </c>
      <c r="C213">
        <v>22.048478747963198</v>
      </c>
      <c r="D213">
        <v>21.1</v>
      </c>
      <c r="E213">
        <v>192</v>
      </c>
      <c r="F213">
        <f t="shared" si="7"/>
        <v>216.54465592972173</v>
      </c>
      <c r="H213">
        <f t="shared" si="6"/>
        <v>-24.544655929721728</v>
      </c>
    </row>
    <row r="214" spans="1:8" x14ac:dyDescent="0.25">
      <c r="A214">
        <v>212</v>
      </c>
      <c r="B214">
        <v>50.454957123754902</v>
      </c>
      <c r="C214">
        <v>22.0498674770752</v>
      </c>
      <c r="D214">
        <v>21.2</v>
      </c>
      <c r="E214">
        <v>172</v>
      </c>
      <c r="F214">
        <f t="shared" si="7"/>
        <v>216.55197657393842</v>
      </c>
      <c r="H214">
        <f t="shared" si="6"/>
        <v>-44.551976573938418</v>
      </c>
    </row>
    <row r="215" spans="1:8" x14ac:dyDescent="0.25">
      <c r="A215">
        <v>213</v>
      </c>
      <c r="B215">
        <v>50.455121417810702</v>
      </c>
      <c r="C215">
        <v>22.0512562158337</v>
      </c>
      <c r="D215">
        <v>21.3</v>
      </c>
      <c r="E215">
        <v>187</v>
      </c>
      <c r="F215">
        <f t="shared" si="7"/>
        <v>216.55929721815511</v>
      </c>
      <c r="H215">
        <f t="shared" si="6"/>
        <v>-29.559297218155109</v>
      </c>
    </row>
    <row r="216" spans="1:8" x14ac:dyDescent="0.25">
      <c r="A216">
        <v>214</v>
      </c>
      <c r="B216">
        <v>50.455285695340301</v>
      </c>
      <c r="C216">
        <v>22.052644964237899</v>
      </c>
      <c r="D216">
        <v>21.4</v>
      </c>
      <c r="E216">
        <v>191</v>
      </c>
      <c r="F216">
        <f t="shared" si="7"/>
        <v>216.5666178623718</v>
      </c>
      <c r="H216">
        <f t="shared" si="6"/>
        <v>-25.5666178623718</v>
      </c>
    </row>
    <row r="217" spans="1:8" x14ac:dyDescent="0.25">
      <c r="A217">
        <v>215</v>
      </c>
      <c r="B217">
        <v>50.455449956343699</v>
      </c>
      <c r="C217">
        <v>22.0540337222868</v>
      </c>
      <c r="D217">
        <v>21.5</v>
      </c>
      <c r="E217">
        <v>190</v>
      </c>
      <c r="F217">
        <f t="shared" si="7"/>
        <v>216.57393850658849</v>
      </c>
      <c r="H217">
        <f t="shared" si="6"/>
        <v>-26.57393850658849</v>
      </c>
    </row>
    <row r="218" spans="1:8" x14ac:dyDescent="0.25">
      <c r="A218">
        <v>216</v>
      </c>
      <c r="B218">
        <v>50.455614200820499</v>
      </c>
      <c r="C218">
        <v>22.055422489979801</v>
      </c>
      <c r="D218">
        <v>21.6</v>
      </c>
      <c r="E218">
        <v>173</v>
      </c>
      <c r="F218">
        <f t="shared" si="7"/>
        <v>216.58125915080518</v>
      </c>
      <c r="H218">
        <f t="shared" si="6"/>
        <v>-43.581259150805181</v>
      </c>
    </row>
    <row r="219" spans="1:8" x14ac:dyDescent="0.25">
      <c r="A219">
        <v>217</v>
      </c>
      <c r="B219">
        <v>50.455778428770699</v>
      </c>
      <c r="C219">
        <v>22.056811267315801</v>
      </c>
      <c r="D219">
        <v>21.7</v>
      </c>
      <c r="E219">
        <v>179</v>
      </c>
      <c r="F219">
        <f t="shared" si="7"/>
        <v>216.58857979502187</v>
      </c>
      <c r="H219">
        <f t="shared" si="6"/>
        <v>-37.588579795021872</v>
      </c>
    </row>
    <row r="220" spans="1:8" x14ac:dyDescent="0.25">
      <c r="A220">
        <v>218</v>
      </c>
      <c r="B220">
        <v>50.455942640194003</v>
      </c>
      <c r="C220">
        <v>22.0582000542942</v>
      </c>
      <c r="D220">
        <v>21.8</v>
      </c>
      <c r="E220">
        <v>159</v>
      </c>
      <c r="F220">
        <f t="shared" si="7"/>
        <v>216.59590043923856</v>
      </c>
      <c r="H220">
        <f t="shared" si="6"/>
        <v>-57.595900439238562</v>
      </c>
    </row>
    <row r="221" spans="1:8" x14ac:dyDescent="0.25">
      <c r="A221">
        <v>219</v>
      </c>
      <c r="B221">
        <v>50.456106835090097</v>
      </c>
      <c r="C221">
        <v>22.059588850913901</v>
      </c>
      <c r="D221">
        <v>21.9</v>
      </c>
      <c r="E221">
        <v>194</v>
      </c>
      <c r="F221">
        <f t="shared" si="7"/>
        <v>216.60322108345525</v>
      </c>
      <c r="H221">
        <f t="shared" si="6"/>
        <v>-22.603221083455253</v>
      </c>
    </row>
    <row r="222" spans="1:8" x14ac:dyDescent="0.25">
      <c r="A222">
        <v>220</v>
      </c>
      <c r="B222">
        <v>50.456271013458803</v>
      </c>
      <c r="C222">
        <v>22.060977657174298</v>
      </c>
      <c r="D222">
        <v>22</v>
      </c>
      <c r="E222">
        <v>184</v>
      </c>
      <c r="F222">
        <f t="shared" si="7"/>
        <v>216.61054172767194</v>
      </c>
      <c r="H222">
        <f t="shared" si="6"/>
        <v>-32.610541727671944</v>
      </c>
    </row>
    <row r="223" spans="1:8" x14ac:dyDescent="0.25">
      <c r="A223">
        <v>221</v>
      </c>
      <c r="B223">
        <v>50.456435175300101</v>
      </c>
      <c r="C223">
        <v>22.062366473074299</v>
      </c>
      <c r="D223">
        <v>22.1</v>
      </c>
      <c r="E223">
        <v>181</v>
      </c>
      <c r="F223">
        <f t="shared" si="7"/>
        <v>216.61786237188863</v>
      </c>
      <c r="H223">
        <f t="shared" si="6"/>
        <v>-35.617862371888634</v>
      </c>
    </row>
    <row r="224" spans="1:8" x14ac:dyDescent="0.25">
      <c r="A224">
        <v>222</v>
      </c>
      <c r="B224">
        <v>50.456599320613499</v>
      </c>
      <c r="C224">
        <v>22.063755298613302</v>
      </c>
      <c r="D224">
        <v>22.2</v>
      </c>
      <c r="E224">
        <v>174</v>
      </c>
      <c r="F224">
        <f t="shared" si="7"/>
        <v>216.62518301610532</v>
      </c>
      <c r="H224">
        <f t="shared" si="6"/>
        <v>-42.625183016105325</v>
      </c>
    </row>
    <row r="225" spans="1:8" x14ac:dyDescent="0.25">
      <c r="A225">
        <v>223</v>
      </c>
      <c r="B225">
        <v>50.456763449398998</v>
      </c>
      <c r="C225">
        <v>22.065144133790302</v>
      </c>
      <c r="D225">
        <v>22.3</v>
      </c>
      <c r="E225">
        <v>169</v>
      </c>
      <c r="F225">
        <f t="shared" si="7"/>
        <v>216.63250366032202</v>
      </c>
      <c r="H225">
        <f t="shared" si="6"/>
        <v>-47.632503660322016</v>
      </c>
    </row>
    <row r="226" spans="1:8" x14ac:dyDescent="0.25">
      <c r="A226">
        <v>224</v>
      </c>
      <c r="B226">
        <v>50.4569275616563</v>
      </c>
      <c r="C226">
        <v>22.066532978604499</v>
      </c>
      <c r="D226">
        <v>22.4</v>
      </c>
      <c r="E226">
        <v>191</v>
      </c>
      <c r="F226">
        <f t="shared" si="7"/>
        <v>216.63982430453871</v>
      </c>
      <c r="H226">
        <f t="shared" si="6"/>
        <v>-25.639824304538706</v>
      </c>
    </row>
    <row r="227" spans="1:8" x14ac:dyDescent="0.25">
      <c r="A227">
        <v>225</v>
      </c>
      <c r="B227">
        <v>50.457091657385099</v>
      </c>
      <c r="C227">
        <v>22.067921833054999</v>
      </c>
      <c r="D227">
        <v>22.5</v>
      </c>
      <c r="E227">
        <v>182</v>
      </c>
      <c r="F227">
        <f t="shared" si="7"/>
        <v>216.6471449487554</v>
      </c>
      <c r="H227">
        <f t="shared" si="6"/>
        <v>-34.647144948755397</v>
      </c>
    </row>
    <row r="228" spans="1:8" x14ac:dyDescent="0.25">
      <c r="A228">
        <v>226</v>
      </c>
      <c r="B228">
        <v>50.457255736585402</v>
      </c>
      <c r="C228">
        <v>22.069310697140999</v>
      </c>
      <c r="D228">
        <v>22.6</v>
      </c>
      <c r="E228">
        <v>185</v>
      </c>
      <c r="F228">
        <f t="shared" si="7"/>
        <v>216.65446559297209</v>
      </c>
      <c r="H228">
        <f t="shared" si="6"/>
        <v>-31.654465592972088</v>
      </c>
    </row>
    <row r="229" spans="1:8" x14ac:dyDescent="0.25">
      <c r="A229">
        <v>227</v>
      </c>
      <c r="B229">
        <v>50.457419799256797</v>
      </c>
      <c r="C229">
        <v>22.070699570861699</v>
      </c>
      <c r="D229">
        <v>22.7</v>
      </c>
      <c r="E229">
        <v>182</v>
      </c>
      <c r="F229">
        <f t="shared" si="7"/>
        <v>216.66178623718878</v>
      </c>
      <c r="H229">
        <f t="shared" si="6"/>
        <v>-34.661786237188778</v>
      </c>
    </row>
    <row r="230" spans="1:8" x14ac:dyDescent="0.25">
      <c r="A230">
        <v>228</v>
      </c>
      <c r="B230">
        <v>50.457583845399199</v>
      </c>
      <c r="C230">
        <v>22.0720884542161</v>
      </c>
      <c r="D230">
        <v>22.8</v>
      </c>
      <c r="E230">
        <v>189</v>
      </c>
      <c r="F230">
        <f t="shared" si="7"/>
        <v>216.66910688140547</v>
      </c>
      <c r="H230">
        <f t="shared" si="6"/>
        <v>-27.669106881405469</v>
      </c>
    </row>
    <row r="231" spans="1:8" x14ac:dyDescent="0.25">
      <c r="A231">
        <v>229</v>
      </c>
      <c r="B231">
        <v>50.457747875012402</v>
      </c>
      <c r="C231">
        <v>22.0734773472035</v>
      </c>
      <c r="D231">
        <v>22.9</v>
      </c>
      <c r="E231">
        <v>197</v>
      </c>
      <c r="F231">
        <f t="shared" si="7"/>
        <v>216.67642752562216</v>
      </c>
      <c r="H231">
        <f t="shared" si="6"/>
        <v>-19.676427525622159</v>
      </c>
    </row>
    <row r="232" spans="1:8" x14ac:dyDescent="0.25">
      <c r="A232">
        <v>230</v>
      </c>
      <c r="B232">
        <v>50.457911888096099</v>
      </c>
      <c r="C232">
        <v>22.074866249823</v>
      </c>
      <c r="D232">
        <v>23</v>
      </c>
      <c r="E232">
        <v>191</v>
      </c>
      <c r="F232">
        <f t="shared" si="7"/>
        <v>216.68374816983885</v>
      </c>
      <c r="H232">
        <f t="shared" si="6"/>
        <v>-25.68374816983885</v>
      </c>
    </row>
    <row r="233" spans="1:8" x14ac:dyDescent="0.25">
      <c r="A233">
        <v>231</v>
      </c>
      <c r="B233">
        <v>50.458075884650199</v>
      </c>
      <c r="C233">
        <v>22.076255162073799</v>
      </c>
      <c r="D233">
        <v>23.1</v>
      </c>
      <c r="E233">
        <v>208</v>
      </c>
      <c r="F233">
        <f t="shared" si="7"/>
        <v>216.69106881405554</v>
      </c>
      <c r="H233">
        <f t="shared" si="6"/>
        <v>-8.6910688140555408</v>
      </c>
    </row>
    <row r="234" spans="1:8" x14ac:dyDescent="0.25">
      <c r="A234" s="2">
        <v>232</v>
      </c>
      <c r="B234" s="2">
        <v>50.458239864674297</v>
      </c>
      <c r="C234" s="2">
        <v>22.077644083955001</v>
      </c>
      <c r="D234" s="2">
        <v>23.2</v>
      </c>
      <c r="E234" s="2">
        <v>212</v>
      </c>
      <c r="F234" s="2">
        <f t="shared" si="7"/>
        <v>216.69838945827223</v>
      </c>
      <c r="H234">
        <f t="shared" si="6"/>
        <v>-4.6983894582722314</v>
      </c>
    </row>
    <row r="235" spans="1:8" x14ac:dyDescent="0.25">
      <c r="A235">
        <v>233</v>
      </c>
      <c r="B235">
        <v>50.4584038281684</v>
      </c>
      <c r="C235">
        <v>22.079033015465701</v>
      </c>
      <c r="D235">
        <v>23.3</v>
      </c>
      <c r="E235">
        <v>200</v>
      </c>
      <c r="F235">
        <f t="shared" si="7"/>
        <v>216.70571010248892</v>
      </c>
      <c r="H235">
        <f t="shared" si="6"/>
        <v>-16.705710102488922</v>
      </c>
    </row>
    <row r="236" spans="1:8" x14ac:dyDescent="0.25">
      <c r="A236">
        <v>234</v>
      </c>
      <c r="B236">
        <v>50.458567775132202</v>
      </c>
      <c r="C236">
        <v>22.0804219566052</v>
      </c>
      <c r="D236">
        <v>23.4</v>
      </c>
      <c r="E236">
        <v>191</v>
      </c>
      <c r="F236">
        <f t="shared" si="7"/>
        <v>216.71303074670561</v>
      </c>
      <c r="H236">
        <f t="shared" si="6"/>
        <v>-25.713030746705613</v>
      </c>
    </row>
    <row r="237" spans="1:8" x14ac:dyDescent="0.25">
      <c r="A237">
        <v>235</v>
      </c>
      <c r="B237">
        <v>50.458731705565398</v>
      </c>
      <c r="C237">
        <v>22.0818109073725</v>
      </c>
      <c r="D237">
        <v>23.5</v>
      </c>
      <c r="E237">
        <v>197</v>
      </c>
      <c r="F237">
        <f t="shared" si="7"/>
        <v>216.7203513909223</v>
      </c>
      <c r="H237">
        <f t="shared" si="6"/>
        <v>-19.720351390922303</v>
      </c>
    </row>
    <row r="238" spans="1:8" x14ac:dyDescent="0.25">
      <c r="A238">
        <v>236</v>
      </c>
      <c r="B238">
        <v>50.458895619468002</v>
      </c>
      <c r="C238">
        <v>22.083199867766801</v>
      </c>
      <c r="D238">
        <v>23.6</v>
      </c>
      <c r="E238">
        <v>206</v>
      </c>
      <c r="F238">
        <f t="shared" si="7"/>
        <v>216.72767203513899</v>
      </c>
      <c r="H238">
        <f t="shared" si="6"/>
        <v>-10.727672035138994</v>
      </c>
    </row>
    <row r="239" spans="1:8" x14ac:dyDescent="0.25">
      <c r="A239">
        <v>237</v>
      </c>
      <c r="B239">
        <v>50.459059516839602</v>
      </c>
      <c r="C239">
        <v>22.084588837787301</v>
      </c>
      <c r="D239">
        <v>23.7</v>
      </c>
      <c r="E239">
        <v>186</v>
      </c>
      <c r="F239">
        <f t="shared" si="7"/>
        <v>216.73499267935568</v>
      </c>
      <c r="H239">
        <f t="shared" si="6"/>
        <v>-30.734992679355685</v>
      </c>
    </row>
    <row r="240" spans="1:8" x14ac:dyDescent="0.25">
      <c r="A240">
        <v>238</v>
      </c>
      <c r="B240">
        <v>50.459223397680098</v>
      </c>
      <c r="C240">
        <v>22.085977817433101</v>
      </c>
      <c r="D240">
        <v>23.8</v>
      </c>
      <c r="E240">
        <v>189</v>
      </c>
      <c r="F240">
        <f t="shared" si="7"/>
        <v>216.74231332357238</v>
      </c>
      <c r="H240">
        <f t="shared" si="6"/>
        <v>-27.742313323572375</v>
      </c>
    </row>
    <row r="241" spans="1:8" x14ac:dyDescent="0.25">
      <c r="A241">
        <v>239</v>
      </c>
      <c r="B241">
        <v>50.4593872619892</v>
      </c>
      <c r="C241">
        <v>22.0873668067034</v>
      </c>
      <c r="D241">
        <v>23.9</v>
      </c>
      <c r="E241">
        <v>175</v>
      </c>
      <c r="F241">
        <f t="shared" si="7"/>
        <v>216.74963396778907</v>
      </c>
      <c r="H241">
        <f t="shared" si="6"/>
        <v>-41.749633967789066</v>
      </c>
    </row>
    <row r="242" spans="1:8" x14ac:dyDescent="0.25">
      <c r="A242">
        <v>240</v>
      </c>
      <c r="B242">
        <v>50.4595511097667</v>
      </c>
      <c r="C242">
        <v>22.088755805597302</v>
      </c>
      <c r="D242">
        <v>24</v>
      </c>
      <c r="E242">
        <v>173</v>
      </c>
      <c r="F242">
        <f t="shared" si="7"/>
        <v>216.75695461200576</v>
      </c>
      <c r="H242">
        <f t="shared" si="6"/>
        <v>-43.756954612005757</v>
      </c>
    </row>
    <row r="243" spans="1:8" x14ac:dyDescent="0.25">
      <c r="A243">
        <v>241</v>
      </c>
      <c r="B243">
        <v>50.4597149410125</v>
      </c>
      <c r="C243">
        <v>22.090144814114002</v>
      </c>
      <c r="D243">
        <v>24.1</v>
      </c>
      <c r="E243">
        <v>162</v>
      </c>
      <c r="F243">
        <f t="shared" si="7"/>
        <v>216.76427525622245</v>
      </c>
      <c r="H243">
        <f t="shared" si="6"/>
        <v>-54.764275256222447</v>
      </c>
    </row>
    <row r="244" spans="1:8" x14ac:dyDescent="0.25">
      <c r="A244">
        <v>242</v>
      </c>
      <c r="B244">
        <v>50.459878755726301</v>
      </c>
      <c r="C244">
        <v>22.091533832252601</v>
      </c>
      <c r="D244">
        <v>24.2</v>
      </c>
      <c r="E244">
        <v>181</v>
      </c>
      <c r="F244">
        <f t="shared" si="7"/>
        <v>216.77159590043914</v>
      </c>
      <c r="H244">
        <f t="shared" si="6"/>
        <v>-35.771595900439138</v>
      </c>
    </row>
    <row r="245" spans="1:8" x14ac:dyDescent="0.25">
      <c r="A245">
        <v>243</v>
      </c>
      <c r="B245">
        <v>50.460042553907897</v>
      </c>
      <c r="C245">
        <v>22.092922860012301</v>
      </c>
      <c r="D245">
        <v>24.3</v>
      </c>
      <c r="E245">
        <v>171</v>
      </c>
      <c r="F245">
        <f t="shared" si="7"/>
        <v>216.77891654465583</v>
      </c>
      <c r="H245">
        <f t="shared" si="6"/>
        <v>-45.778916544655829</v>
      </c>
    </row>
    <row r="246" spans="1:8" x14ac:dyDescent="0.25">
      <c r="A246">
        <v>244</v>
      </c>
      <c r="B246">
        <v>50.460206335557103</v>
      </c>
      <c r="C246">
        <v>22.094311897392199</v>
      </c>
      <c r="D246">
        <v>24.4</v>
      </c>
      <c r="E246">
        <v>184</v>
      </c>
      <c r="F246">
        <f t="shared" si="7"/>
        <v>216.78623718887252</v>
      </c>
      <c r="H246">
        <f t="shared" si="6"/>
        <v>-32.786237188872519</v>
      </c>
    </row>
    <row r="247" spans="1:8" x14ac:dyDescent="0.25">
      <c r="A247">
        <v>245</v>
      </c>
      <c r="B247">
        <v>50.4603701006736</v>
      </c>
      <c r="C247">
        <v>22.095700944391599</v>
      </c>
      <c r="D247">
        <v>24.5</v>
      </c>
      <c r="E247">
        <v>187</v>
      </c>
      <c r="F247">
        <f t="shared" si="7"/>
        <v>216.79355783308921</v>
      </c>
      <c r="H247">
        <f t="shared" si="6"/>
        <v>-29.79355783308921</v>
      </c>
    </row>
    <row r="248" spans="1:8" x14ac:dyDescent="0.25">
      <c r="A248">
        <v>246</v>
      </c>
      <c r="B248">
        <v>50.460533849257402</v>
      </c>
      <c r="C248">
        <v>22.097090001009398</v>
      </c>
      <c r="D248">
        <v>24.6</v>
      </c>
      <c r="E248">
        <v>173</v>
      </c>
      <c r="F248">
        <f t="shared" si="7"/>
        <v>216.8008784773059</v>
      </c>
      <c r="H248">
        <f t="shared" si="6"/>
        <v>-43.800878477305901</v>
      </c>
    </row>
    <row r="249" spans="1:8" x14ac:dyDescent="0.25">
      <c r="A249">
        <v>247</v>
      </c>
      <c r="B249">
        <v>50.460697581308096</v>
      </c>
      <c r="C249">
        <v>22.098479067244899</v>
      </c>
      <c r="D249">
        <v>24.7</v>
      </c>
      <c r="E249">
        <v>178</v>
      </c>
      <c r="F249">
        <f t="shared" si="7"/>
        <v>216.80819912152259</v>
      </c>
      <c r="H249">
        <f t="shared" si="6"/>
        <v>-38.808199121522591</v>
      </c>
    </row>
    <row r="250" spans="1:8" x14ac:dyDescent="0.25">
      <c r="A250">
        <v>248</v>
      </c>
      <c r="B250">
        <v>50.460861296825499</v>
      </c>
      <c r="C250">
        <v>22.0998681430973</v>
      </c>
      <c r="D250">
        <v>24.8</v>
      </c>
      <c r="E250">
        <v>182</v>
      </c>
      <c r="F250">
        <f t="shared" si="7"/>
        <v>216.81551976573928</v>
      </c>
      <c r="H250">
        <f t="shared" si="6"/>
        <v>-34.815519765739282</v>
      </c>
    </row>
    <row r="251" spans="1:8" x14ac:dyDescent="0.25">
      <c r="A251">
        <v>249</v>
      </c>
      <c r="B251">
        <v>50.461024995809503</v>
      </c>
      <c r="C251">
        <v>22.101257228565601</v>
      </c>
      <c r="D251">
        <v>24.9</v>
      </c>
      <c r="E251">
        <v>161</v>
      </c>
      <c r="F251">
        <f t="shared" si="7"/>
        <v>216.82284040995597</v>
      </c>
      <c r="H251">
        <f t="shared" si="6"/>
        <v>-55.822840409955973</v>
      </c>
    </row>
    <row r="252" spans="1:8" x14ac:dyDescent="0.25">
      <c r="A252">
        <v>250</v>
      </c>
      <c r="B252">
        <v>50.461188678259802</v>
      </c>
      <c r="C252">
        <v>22.1026463236491</v>
      </c>
      <c r="D252">
        <v>25</v>
      </c>
      <c r="E252">
        <v>174</v>
      </c>
      <c r="F252">
        <f t="shared" si="7"/>
        <v>216.83016105417266</v>
      </c>
      <c r="H252">
        <f t="shared" si="6"/>
        <v>-42.830161054172663</v>
      </c>
    </row>
    <row r="253" spans="1:8" x14ac:dyDescent="0.25">
      <c r="A253">
        <v>251</v>
      </c>
      <c r="B253">
        <v>50.461352344176298</v>
      </c>
      <c r="C253">
        <v>22.104035428346901</v>
      </c>
      <c r="D253">
        <v>25.1</v>
      </c>
      <c r="E253">
        <v>171</v>
      </c>
      <c r="F253">
        <f t="shared" si="7"/>
        <v>216.83748169838935</v>
      </c>
      <c r="H253">
        <f t="shared" si="6"/>
        <v>-45.837481698389354</v>
      </c>
    </row>
    <row r="254" spans="1:8" x14ac:dyDescent="0.25">
      <c r="A254">
        <v>252</v>
      </c>
      <c r="B254">
        <v>50.461515993558599</v>
      </c>
      <c r="C254">
        <v>22.105424542658099</v>
      </c>
      <c r="D254">
        <v>25.2</v>
      </c>
      <c r="E254">
        <v>170</v>
      </c>
      <c r="F254">
        <f t="shared" si="7"/>
        <v>216.84480234260604</v>
      </c>
      <c r="H254">
        <f t="shared" si="6"/>
        <v>-46.844802342606044</v>
      </c>
    </row>
    <row r="255" spans="1:8" x14ac:dyDescent="0.25">
      <c r="A255">
        <v>253</v>
      </c>
      <c r="B255">
        <v>50.4616796264066</v>
      </c>
      <c r="C255">
        <v>22.1068136665819</v>
      </c>
      <c r="D255">
        <v>25.3</v>
      </c>
      <c r="E255">
        <v>170</v>
      </c>
      <c r="F255">
        <f t="shared" si="7"/>
        <v>216.85212298682274</v>
      </c>
      <c r="H255">
        <f t="shared" si="6"/>
        <v>-46.852122986822735</v>
      </c>
    </row>
    <row r="256" spans="1:8" x14ac:dyDescent="0.25">
      <c r="A256">
        <v>254</v>
      </c>
      <c r="B256">
        <v>50.4618432427201</v>
      </c>
      <c r="C256">
        <v>22.1082028001175</v>
      </c>
      <c r="D256">
        <v>25.4</v>
      </c>
      <c r="E256">
        <v>177</v>
      </c>
      <c r="F256">
        <f t="shared" si="7"/>
        <v>216.85944363103943</v>
      </c>
      <c r="H256">
        <f t="shared" si="6"/>
        <v>-39.859443631039426</v>
      </c>
    </row>
    <row r="257" spans="1:8" x14ac:dyDescent="0.25">
      <c r="A257">
        <v>255</v>
      </c>
      <c r="B257">
        <v>50.462006842498901</v>
      </c>
      <c r="C257">
        <v>22.109591943264</v>
      </c>
      <c r="D257">
        <v>25.5</v>
      </c>
      <c r="E257">
        <v>174</v>
      </c>
      <c r="F257">
        <f t="shared" si="7"/>
        <v>216.86676427525612</v>
      </c>
      <c r="H257">
        <f t="shared" si="6"/>
        <v>-42.866764275256116</v>
      </c>
    </row>
    <row r="258" spans="1:8" x14ac:dyDescent="0.25">
      <c r="A258">
        <v>256</v>
      </c>
      <c r="B258">
        <v>50.462170425742798</v>
      </c>
      <c r="C258">
        <v>22.110981096020499</v>
      </c>
      <c r="D258">
        <v>25.6</v>
      </c>
      <c r="E258">
        <v>176</v>
      </c>
      <c r="F258">
        <f t="shared" si="7"/>
        <v>216.87408491947281</v>
      </c>
      <c r="H258">
        <f t="shared" si="6"/>
        <v>-40.874084919472807</v>
      </c>
    </row>
    <row r="259" spans="1:8" x14ac:dyDescent="0.25">
      <c r="A259">
        <v>257</v>
      </c>
      <c r="B259">
        <v>50.462333992451498</v>
      </c>
      <c r="C259">
        <v>22.1123702583862</v>
      </c>
      <c r="D259">
        <v>25.7</v>
      </c>
      <c r="E259">
        <v>169</v>
      </c>
      <c r="F259">
        <f t="shared" si="7"/>
        <v>216.8814055636895</v>
      </c>
      <c r="H259">
        <f t="shared" ref="H259:H322" si="8">E259-F259</f>
        <v>-47.881405563689498</v>
      </c>
    </row>
    <row r="260" spans="1:8" x14ac:dyDescent="0.25">
      <c r="A260">
        <v>258</v>
      </c>
      <c r="B260">
        <v>50.462497542624803</v>
      </c>
      <c r="C260">
        <v>22.113759430360201</v>
      </c>
      <c r="D260">
        <v>25.8</v>
      </c>
      <c r="E260">
        <v>178</v>
      </c>
      <c r="F260">
        <f t="shared" si="7"/>
        <v>216.88872620790619</v>
      </c>
      <c r="H260">
        <f t="shared" si="8"/>
        <v>-38.888726207906188</v>
      </c>
    </row>
    <row r="261" spans="1:8" x14ac:dyDescent="0.25">
      <c r="A261">
        <v>259</v>
      </c>
      <c r="B261">
        <v>50.462661076262599</v>
      </c>
      <c r="C261">
        <v>22.115148611941802</v>
      </c>
      <c r="D261">
        <v>25.9</v>
      </c>
      <c r="E261">
        <v>168</v>
      </c>
      <c r="F261">
        <f t="shared" ref="F261:F324" si="9">F260+5/683</f>
        <v>216.89604685212288</v>
      </c>
      <c r="H261">
        <f t="shared" si="8"/>
        <v>-48.896046852122879</v>
      </c>
    </row>
    <row r="262" spans="1:8" x14ac:dyDescent="0.25">
      <c r="A262">
        <v>260</v>
      </c>
      <c r="B262">
        <v>50.462824593364601</v>
      </c>
      <c r="C262">
        <v>22.116537803130001</v>
      </c>
      <c r="D262">
        <v>26</v>
      </c>
      <c r="E262">
        <v>169</v>
      </c>
      <c r="F262">
        <f t="shared" si="9"/>
        <v>216.90336749633957</v>
      </c>
      <c r="H262">
        <f t="shared" si="8"/>
        <v>-47.90336749633957</v>
      </c>
    </row>
    <row r="263" spans="1:8" x14ac:dyDescent="0.25">
      <c r="A263">
        <v>261</v>
      </c>
      <c r="B263">
        <v>50.462988093930697</v>
      </c>
      <c r="C263">
        <v>22.117927003923999</v>
      </c>
      <c r="D263">
        <v>26.1</v>
      </c>
      <c r="E263">
        <v>177</v>
      </c>
      <c r="F263">
        <f t="shared" si="9"/>
        <v>216.91068814055626</v>
      </c>
      <c r="H263">
        <f t="shared" si="8"/>
        <v>-39.91068814055626</v>
      </c>
    </row>
    <row r="264" spans="1:8" x14ac:dyDescent="0.25">
      <c r="A264">
        <v>262</v>
      </c>
      <c r="B264">
        <v>50.463151577960502</v>
      </c>
      <c r="C264">
        <v>22.1193162143229</v>
      </c>
      <c r="D264">
        <v>26.2</v>
      </c>
      <c r="E264">
        <v>176</v>
      </c>
      <c r="F264">
        <f t="shared" si="9"/>
        <v>216.91800878477295</v>
      </c>
      <c r="H264">
        <f t="shared" si="8"/>
        <v>-40.918008784772951</v>
      </c>
    </row>
    <row r="265" spans="1:8" x14ac:dyDescent="0.25">
      <c r="A265">
        <v>263</v>
      </c>
      <c r="B265">
        <v>50.463315045453903</v>
      </c>
      <c r="C265">
        <v>22.120705434325998</v>
      </c>
      <c r="D265">
        <v>26.3</v>
      </c>
      <c r="E265">
        <v>182</v>
      </c>
      <c r="F265">
        <f t="shared" si="9"/>
        <v>216.92532942898964</v>
      </c>
      <c r="H265">
        <f t="shared" si="8"/>
        <v>-34.925329428989642</v>
      </c>
    </row>
    <row r="266" spans="1:8" x14ac:dyDescent="0.25">
      <c r="A266">
        <v>264</v>
      </c>
      <c r="B266">
        <v>50.463478496410701</v>
      </c>
      <c r="C266">
        <v>22.122094663932302</v>
      </c>
      <c r="D266">
        <v>26.4</v>
      </c>
      <c r="E266">
        <v>173</v>
      </c>
      <c r="F266">
        <f t="shared" si="9"/>
        <v>216.93265007320633</v>
      </c>
      <c r="H266">
        <f t="shared" si="8"/>
        <v>-43.932650073206332</v>
      </c>
    </row>
    <row r="267" spans="1:8" x14ac:dyDescent="0.25">
      <c r="A267">
        <v>265</v>
      </c>
      <c r="B267">
        <v>50.463641930830597</v>
      </c>
      <c r="C267">
        <v>22.123483903141</v>
      </c>
      <c r="D267">
        <v>26.5</v>
      </c>
      <c r="E267">
        <v>180</v>
      </c>
      <c r="F267">
        <f t="shared" si="9"/>
        <v>216.93997071742302</v>
      </c>
      <c r="H267">
        <f t="shared" si="8"/>
        <v>-36.939970717423023</v>
      </c>
    </row>
    <row r="268" spans="1:8" x14ac:dyDescent="0.25">
      <c r="A268">
        <v>266</v>
      </c>
      <c r="B268">
        <v>50.463805348713599</v>
      </c>
      <c r="C268">
        <v>22.124873151951299</v>
      </c>
      <c r="D268">
        <v>26.6</v>
      </c>
      <c r="E268">
        <v>171</v>
      </c>
      <c r="F268">
        <f t="shared" si="9"/>
        <v>216.94729136163971</v>
      </c>
      <c r="H268">
        <f t="shared" si="8"/>
        <v>-45.947291361639714</v>
      </c>
    </row>
    <row r="269" spans="1:8" x14ac:dyDescent="0.25">
      <c r="A269">
        <v>267</v>
      </c>
      <c r="B269">
        <v>50.463968750059202</v>
      </c>
      <c r="C269">
        <v>22.126262410362202</v>
      </c>
      <c r="D269">
        <v>26.7</v>
      </c>
      <c r="E269">
        <v>177</v>
      </c>
      <c r="F269">
        <f t="shared" si="9"/>
        <v>216.9546120058564</v>
      </c>
      <c r="H269">
        <f t="shared" si="8"/>
        <v>-39.954612005856404</v>
      </c>
    </row>
    <row r="270" spans="1:8" x14ac:dyDescent="0.25">
      <c r="A270">
        <v>268</v>
      </c>
      <c r="B270">
        <v>50.464132134867398</v>
      </c>
      <c r="C270">
        <v>22.127651678373098</v>
      </c>
      <c r="D270">
        <v>26.8</v>
      </c>
      <c r="E270">
        <v>180</v>
      </c>
      <c r="F270">
        <f t="shared" si="9"/>
        <v>216.96193265007309</v>
      </c>
      <c r="H270">
        <f t="shared" si="8"/>
        <v>-36.961932650073095</v>
      </c>
    </row>
    <row r="271" spans="1:8" x14ac:dyDescent="0.25">
      <c r="A271">
        <v>269</v>
      </c>
      <c r="B271">
        <v>50.464295503137997</v>
      </c>
      <c r="C271">
        <v>22.129040955982902</v>
      </c>
      <c r="D271">
        <v>26.9</v>
      </c>
      <c r="E271">
        <v>186</v>
      </c>
      <c r="F271">
        <f t="shared" si="9"/>
        <v>216.96925329428979</v>
      </c>
      <c r="H271">
        <f t="shared" si="8"/>
        <v>-30.969253294289786</v>
      </c>
    </row>
    <row r="272" spans="1:8" x14ac:dyDescent="0.25">
      <c r="A272">
        <v>270</v>
      </c>
      <c r="B272">
        <v>50.4644588548706</v>
      </c>
      <c r="C272">
        <v>22.130430243190901</v>
      </c>
      <c r="D272">
        <v>27</v>
      </c>
      <c r="E272">
        <v>171</v>
      </c>
      <c r="F272">
        <f t="shared" si="9"/>
        <v>216.97657393850648</v>
      </c>
      <c r="H272">
        <f t="shared" si="8"/>
        <v>-45.976573938506476</v>
      </c>
    </row>
    <row r="273" spans="1:8" x14ac:dyDescent="0.25">
      <c r="A273">
        <v>271</v>
      </c>
      <c r="B273">
        <v>50.464622190065199</v>
      </c>
      <c r="C273">
        <v>22.131819539996201</v>
      </c>
      <c r="D273">
        <v>27.1</v>
      </c>
      <c r="E273">
        <v>174</v>
      </c>
      <c r="F273">
        <f t="shared" si="9"/>
        <v>216.98389458272317</v>
      </c>
      <c r="H273">
        <f t="shared" si="8"/>
        <v>-42.983894582723167</v>
      </c>
    </row>
    <row r="274" spans="1:8" x14ac:dyDescent="0.25">
      <c r="A274">
        <v>272</v>
      </c>
      <c r="B274">
        <v>50.464785508721398</v>
      </c>
      <c r="C274">
        <v>22.133208846397899</v>
      </c>
      <c r="D274">
        <v>27.2</v>
      </c>
      <c r="E274">
        <v>175</v>
      </c>
      <c r="F274">
        <f t="shared" si="9"/>
        <v>216.99121522693986</v>
      </c>
      <c r="H274">
        <f t="shared" si="8"/>
        <v>-41.991215226939858</v>
      </c>
    </row>
    <row r="275" spans="1:8" x14ac:dyDescent="0.25">
      <c r="A275">
        <v>273</v>
      </c>
      <c r="B275">
        <v>50.464948810839203</v>
      </c>
      <c r="C275">
        <v>22.134598162395299</v>
      </c>
      <c r="D275">
        <v>27.3</v>
      </c>
      <c r="E275">
        <v>170</v>
      </c>
      <c r="F275">
        <f t="shared" si="9"/>
        <v>216.99853587115655</v>
      </c>
      <c r="H275">
        <f t="shared" si="8"/>
        <v>-46.998535871156548</v>
      </c>
    </row>
    <row r="276" spans="1:8" x14ac:dyDescent="0.25">
      <c r="A276">
        <v>274</v>
      </c>
      <c r="B276">
        <v>50.465112096418203</v>
      </c>
      <c r="C276">
        <v>22.1359874879874</v>
      </c>
      <c r="D276">
        <v>27.4</v>
      </c>
      <c r="E276">
        <v>170</v>
      </c>
      <c r="F276">
        <f t="shared" si="9"/>
        <v>217.00585651537324</v>
      </c>
      <c r="H276">
        <f t="shared" si="8"/>
        <v>-47.005856515373239</v>
      </c>
    </row>
    <row r="277" spans="1:8" x14ac:dyDescent="0.25">
      <c r="A277">
        <v>275</v>
      </c>
      <c r="B277">
        <v>50.465275365458297</v>
      </c>
      <c r="C277">
        <v>22.137376823173401</v>
      </c>
      <c r="D277">
        <v>27.5</v>
      </c>
      <c r="E277">
        <v>163</v>
      </c>
      <c r="F277">
        <f t="shared" si="9"/>
        <v>217.01317715958993</v>
      </c>
      <c r="H277">
        <f t="shared" si="8"/>
        <v>-54.013177159589929</v>
      </c>
    </row>
    <row r="278" spans="1:8" x14ac:dyDescent="0.25">
      <c r="A278">
        <v>276</v>
      </c>
      <c r="B278">
        <v>50.4654386179593</v>
      </c>
      <c r="C278">
        <v>22.1387661679525</v>
      </c>
      <c r="D278">
        <v>27.6</v>
      </c>
      <c r="E278">
        <v>168</v>
      </c>
      <c r="F278">
        <f t="shared" si="9"/>
        <v>217.02049780380662</v>
      </c>
      <c r="H278">
        <f t="shared" si="8"/>
        <v>-49.02049780380662</v>
      </c>
    </row>
    <row r="279" spans="1:8" x14ac:dyDescent="0.25">
      <c r="A279">
        <v>277</v>
      </c>
      <c r="B279">
        <v>50.465601853920901</v>
      </c>
      <c r="C279">
        <v>22.140155522323798</v>
      </c>
      <c r="D279">
        <v>27.7</v>
      </c>
      <c r="E279">
        <v>162</v>
      </c>
      <c r="F279">
        <f t="shared" si="9"/>
        <v>217.02781844802331</v>
      </c>
      <c r="H279">
        <f t="shared" si="8"/>
        <v>-55.027818448023311</v>
      </c>
    </row>
    <row r="280" spans="1:8" x14ac:dyDescent="0.25">
      <c r="A280">
        <v>278</v>
      </c>
      <c r="B280">
        <v>50.465765073342901</v>
      </c>
      <c r="C280">
        <v>22.1415448862865</v>
      </c>
      <c r="D280">
        <v>27.8</v>
      </c>
      <c r="E280">
        <v>173</v>
      </c>
      <c r="F280">
        <f t="shared" si="9"/>
        <v>217.03513909224</v>
      </c>
      <c r="H280">
        <f t="shared" si="8"/>
        <v>-44.035139092240001</v>
      </c>
    </row>
    <row r="281" spans="1:8" x14ac:dyDescent="0.25">
      <c r="A281">
        <v>279</v>
      </c>
      <c r="B281">
        <v>50.465928276225199</v>
      </c>
      <c r="C281">
        <v>22.142934259839599</v>
      </c>
      <c r="D281">
        <v>27.9</v>
      </c>
      <c r="E281">
        <v>162</v>
      </c>
      <c r="F281">
        <f t="shared" si="9"/>
        <v>217.04245973645669</v>
      </c>
      <c r="H281">
        <f t="shared" si="8"/>
        <v>-55.042459736456692</v>
      </c>
    </row>
    <row r="282" spans="1:8" x14ac:dyDescent="0.25">
      <c r="A282">
        <v>280</v>
      </c>
      <c r="B282">
        <v>50.466091462567398</v>
      </c>
      <c r="C282">
        <v>22.1443236429824</v>
      </c>
      <c r="D282">
        <v>28</v>
      </c>
      <c r="E282">
        <v>161</v>
      </c>
      <c r="F282">
        <f t="shared" si="9"/>
        <v>217.04978038067338</v>
      </c>
      <c r="H282">
        <f t="shared" si="8"/>
        <v>-56.049780380673383</v>
      </c>
    </row>
    <row r="283" spans="1:8" x14ac:dyDescent="0.25">
      <c r="A283">
        <v>281</v>
      </c>
      <c r="B283">
        <v>50.466254632369498</v>
      </c>
      <c r="C283">
        <v>22.145713035714</v>
      </c>
      <c r="D283">
        <v>28.1</v>
      </c>
      <c r="E283">
        <v>161</v>
      </c>
      <c r="F283">
        <f t="shared" si="9"/>
        <v>217.05710102489007</v>
      </c>
      <c r="H283">
        <f t="shared" si="8"/>
        <v>-56.057101024890073</v>
      </c>
    </row>
    <row r="284" spans="1:8" x14ac:dyDescent="0.25">
      <c r="A284">
        <v>282</v>
      </c>
      <c r="B284">
        <v>50.466417785631201</v>
      </c>
      <c r="C284">
        <v>22.147102438033599</v>
      </c>
      <c r="D284">
        <v>28.2</v>
      </c>
      <c r="E284">
        <v>165</v>
      </c>
      <c r="F284">
        <f t="shared" si="9"/>
        <v>217.06442166910676</v>
      </c>
      <c r="H284">
        <f t="shared" si="8"/>
        <v>-52.064421669106764</v>
      </c>
    </row>
    <row r="285" spans="1:8" x14ac:dyDescent="0.25">
      <c r="A285">
        <v>283</v>
      </c>
      <c r="B285">
        <v>50.4665809223522</v>
      </c>
      <c r="C285">
        <v>22.148491849940299</v>
      </c>
      <c r="D285">
        <v>28.3</v>
      </c>
      <c r="E285">
        <v>163</v>
      </c>
      <c r="F285">
        <f t="shared" si="9"/>
        <v>217.07174231332345</v>
      </c>
      <c r="H285">
        <f t="shared" si="8"/>
        <v>-54.071742313323455</v>
      </c>
    </row>
    <row r="286" spans="1:8" x14ac:dyDescent="0.25">
      <c r="A286">
        <v>284</v>
      </c>
      <c r="B286">
        <v>50.466744042532497</v>
      </c>
      <c r="C286">
        <v>22.149881271433301</v>
      </c>
      <c r="D286">
        <v>28.4</v>
      </c>
      <c r="E286">
        <v>167</v>
      </c>
      <c r="F286">
        <f t="shared" si="9"/>
        <v>217.07906295754015</v>
      </c>
      <c r="H286">
        <f t="shared" si="8"/>
        <v>-50.079062957540145</v>
      </c>
    </row>
    <row r="287" spans="1:8" x14ac:dyDescent="0.25">
      <c r="A287">
        <v>285</v>
      </c>
      <c r="B287">
        <v>50.4669071461717</v>
      </c>
      <c r="C287">
        <v>22.151270702511599</v>
      </c>
      <c r="D287">
        <v>28.5</v>
      </c>
      <c r="E287">
        <v>166</v>
      </c>
      <c r="F287">
        <f t="shared" si="9"/>
        <v>217.08638360175684</v>
      </c>
      <c r="H287">
        <f t="shared" si="8"/>
        <v>-51.086383601756836</v>
      </c>
    </row>
    <row r="288" spans="1:8" x14ac:dyDescent="0.25">
      <c r="A288">
        <v>286</v>
      </c>
      <c r="B288">
        <v>50.467070233269602</v>
      </c>
      <c r="C288">
        <v>22.152660143174501</v>
      </c>
      <c r="D288">
        <v>28.6</v>
      </c>
      <c r="E288">
        <v>169</v>
      </c>
      <c r="F288">
        <f t="shared" si="9"/>
        <v>217.09370424597353</v>
      </c>
      <c r="H288">
        <f t="shared" si="8"/>
        <v>-48.093704245973527</v>
      </c>
    </row>
    <row r="289" spans="1:8" x14ac:dyDescent="0.25">
      <c r="A289">
        <v>287</v>
      </c>
      <c r="B289">
        <v>50.467233303826099</v>
      </c>
      <c r="C289">
        <v>22.154049593421099</v>
      </c>
      <c r="D289">
        <v>28.7</v>
      </c>
      <c r="E289">
        <v>164</v>
      </c>
      <c r="F289">
        <f t="shared" si="9"/>
        <v>217.10102489019022</v>
      </c>
      <c r="H289">
        <f t="shared" si="8"/>
        <v>-53.101024890190217</v>
      </c>
    </row>
    <row r="290" spans="1:8" x14ac:dyDescent="0.25">
      <c r="A290">
        <v>288</v>
      </c>
      <c r="B290">
        <v>50.467396357840997</v>
      </c>
      <c r="C290">
        <v>22.1554390532506</v>
      </c>
      <c r="D290">
        <v>28.8</v>
      </c>
      <c r="E290">
        <v>173</v>
      </c>
      <c r="F290">
        <f t="shared" si="9"/>
        <v>217.10834553440691</v>
      </c>
      <c r="H290">
        <f t="shared" si="8"/>
        <v>-44.108345534406908</v>
      </c>
    </row>
    <row r="291" spans="1:8" x14ac:dyDescent="0.25">
      <c r="A291">
        <v>289</v>
      </c>
      <c r="B291">
        <v>50.467559395313899</v>
      </c>
      <c r="C291">
        <v>22.156828522662099</v>
      </c>
      <c r="D291">
        <v>28.9</v>
      </c>
      <c r="E291">
        <v>159</v>
      </c>
      <c r="F291">
        <f t="shared" si="9"/>
        <v>217.1156661786236</v>
      </c>
      <c r="H291">
        <f t="shared" si="8"/>
        <v>-58.115666178623599</v>
      </c>
    </row>
    <row r="292" spans="1:8" x14ac:dyDescent="0.25">
      <c r="A292">
        <v>290</v>
      </c>
      <c r="B292">
        <v>50.467722416244797</v>
      </c>
      <c r="C292">
        <v>22.158218001654699</v>
      </c>
      <c r="D292">
        <v>29</v>
      </c>
      <c r="E292">
        <v>158</v>
      </c>
      <c r="F292">
        <f t="shared" si="9"/>
        <v>217.12298682284029</v>
      </c>
      <c r="H292">
        <f t="shared" si="8"/>
        <v>-59.122986822840289</v>
      </c>
    </row>
    <row r="293" spans="1:8" x14ac:dyDescent="0.25">
      <c r="A293">
        <v>291</v>
      </c>
      <c r="B293">
        <v>50.467885420633401</v>
      </c>
      <c r="C293">
        <v>22.1596074902276</v>
      </c>
      <c r="D293">
        <v>29.1</v>
      </c>
      <c r="E293">
        <v>159</v>
      </c>
      <c r="F293">
        <f t="shared" si="9"/>
        <v>217.13030746705698</v>
      </c>
      <c r="H293">
        <f t="shared" si="8"/>
        <v>-58.13030746705698</v>
      </c>
    </row>
    <row r="294" spans="1:8" x14ac:dyDescent="0.25">
      <c r="A294">
        <v>292</v>
      </c>
      <c r="B294">
        <v>50.468048408479497</v>
      </c>
      <c r="C294">
        <v>22.160996988379999</v>
      </c>
      <c r="D294">
        <v>29.2</v>
      </c>
      <c r="E294">
        <v>154</v>
      </c>
      <c r="F294">
        <f t="shared" si="9"/>
        <v>217.13762811127367</v>
      </c>
      <c r="H294">
        <f t="shared" si="8"/>
        <v>-63.137628111273671</v>
      </c>
    </row>
    <row r="295" spans="1:8" x14ac:dyDescent="0.25">
      <c r="A295">
        <v>293</v>
      </c>
      <c r="B295">
        <v>50.4682113797829</v>
      </c>
      <c r="C295">
        <v>22.162386496111001</v>
      </c>
      <c r="D295">
        <v>29.3</v>
      </c>
      <c r="E295">
        <v>162</v>
      </c>
      <c r="F295">
        <f t="shared" si="9"/>
        <v>217.14494875549036</v>
      </c>
      <c r="H295">
        <f t="shared" si="8"/>
        <v>-55.144948755490361</v>
      </c>
    </row>
    <row r="296" spans="1:8" x14ac:dyDescent="0.25">
      <c r="A296">
        <v>294</v>
      </c>
      <c r="B296">
        <v>50.468374334543299</v>
      </c>
      <c r="C296">
        <v>22.163776013419799</v>
      </c>
      <c r="D296">
        <v>29.4</v>
      </c>
      <c r="E296">
        <v>150</v>
      </c>
      <c r="F296">
        <f t="shared" si="9"/>
        <v>217.15226939970705</v>
      </c>
      <c r="H296">
        <f t="shared" si="8"/>
        <v>-67.152269399707052</v>
      </c>
    </row>
    <row r="297" spans="1:8" x14ac:dyDescent="0.25">
      <c r="A297">
        <v>295</v>
      </c>
      <c r="B297">
        <v>50.468537272760599</v>
      </c>
      <c r="C297">
        <v>22.165165540305399</v>
      </c>
      <c r="D297">
        <v>29.5</v>
      </c>
      <c r="E297">
        <v>171</v>
      </c>
      <c r="F297">
        <f t="shared" si="9"/>
        <v>217.15959004392374</v>
      </c>
      <c r="H297">
        <f t="shared" si="8"/>
        <v>-46.159590043923743</v>
      </c>
    </row>
    <row r="298" spans="1:8" x14ac:dyDescent="0.25">
      <c r="A298">
        <v>296</v>
      </c>
      <c r="B298">
        <v>50.468700194434597</v>
      </c>
      <c r="C298">
        <v>22.1665550767671</v>
      </c>
      <c r="D298">
        <v>29.6</v>
      </c>
      <c r="E298">
        <v>176</v>
      </c>
      <c r="F298">
        <f t="shared" si="9"/>
        <v>217.16691068814043</v>
      </c>
      <c r="H298">
        <f t="shared" si="8"/>
        <v>-41.166910688140433</v>
      </c>
    </row>
    <row r="299" spans="1:8" x14ac:dyDescent="0.25">
      <c r="A299">
        <v>297</v>
      </c>
      <c r="B299">
        <v>50.468863099564999</v>
      </c>
      <c r="C299">
        <v>22.167944622804001</v>
      </c>
      <c r="D299">
        <v>29.7</v>
      </c>
      <c r="E299">
        <v>165</v>
      </c>
      <c r="F299">
        <f t="shared" si="9"/>
        <v>217.17423133235712</v>
      </c>
      <c r="H299">
        <f t="shared" si="8"/>
        <v>-52.174231332357124</v>
      </c>
    </row>
    <row r="300" spans="1:8" x14ac:dyDescent="0.25">
      <c r="A300">
        <v>298</v>
      </c>
      <c r="B300">
        <v>50.4690259881516</v>
      </c>
      <c r="C300">
        <v>22.169334178415198</v>
      </c>
      <c r="D300">
        <v>29.8</v>
      </c>
      <c r="E300">
        <v>180</v>
      </c>
      <c r="F300">
        <f t="shared" si="9"/>
        <v>217.18155197657381</v>
      </c>
      <c r="H300">
        <f t="shared" si="8"/>
        <v>-37.181551976573814</v>
      </c>
    </row>
    <row r="301" spans="1:8" x14ac:dyDescent="0.25">
      <c r="A301">
        <v>299</v>
      </c>
      <c r="B301">
        <v>50.469188860194301</v>
      </c>
      <c r="C301">
        <v>22.1707237436</v>
      </c>
      <c r="D301">
        <v>29.9</v>
      </c>
      <c r="E301">
        <v>159</v>
      </c>
      <c r="F301">
        <f t="shared" si="9"/>
        <v>217.18887262079051</v>
      </c>
      <c r="H301">
        <f t="shared" si="8"/>
        <v>-58.188872620790505</v>
      </c>
    </row>
    <row r="302" spans="1:8" x14ac:dyDescent="0.25">
      <c r="A302">
        <v>300</v>
      </c>
      <c r="B302">
        <v>50.469351715692802</v>
      </c>
      <c r="C302">
        <v>22.172113318357301</v>
      </c>
      <c r="D302">
        <v>30</v>
      </c>
      <c r="E302">
        <v>165</v>
      </c>
      <c r="F302">
        <f t="shared" si="9"/>
        <v>217.1961932650072</v>
      </c>
      <c r="H302">
        <f t="shared" si="8"/>
        <v>-52.196193265007196</v>
      </c>
    </row>
    <row r="303" spans="1:8" x14ac:dyDescent="0.25">
      <c r="A303">
        <v>301</v>
      </c>
      <c r="B303">
        <v>50.469514554646899</v>
      </c>
      <c r="C303">
        <v>22.173502902686501</v>
      </c>
      <c r="D303">
        <v>30.1</v>
      </c>
      <c r="E303">
        <v>170</v>
      </c>
      <c r="F303">
        <f t="shared" si="9"/>
        <v>217.20351390922389</v>
      </c>
      <c r="H303">
        <f t="shared" si="8"/>
        <v>-47.203513909223886</v>
      </c>
    </row>
    <row r="304" spans="1:8" x14ac:dyDescent="0.25">
      <c r="A304">
        <v>302</v>
      </c>
      <c r="B304">
        <v>50.469677377056399</v>
      </c>
      <c r="C304">
        <v>22.174892496586601</v>
      </c>
      <c r="D304">
        <v>30.2</v>
      </c>
      <c r="E304">
        <v>163</v>
      </c>
      <c r="F304">
        <f t="shared" si="9"/>
        <v>217.21083455344058</v>
      </c>
      <c r="H304">
        <f t="shared" si="8"/>
        <v>-54.210834553440577</v>
      </c>
    </row>
    <row r="305" spans="1:8" x14ac:dyDescent="0.25">
      <c r="A305">
        <v>303</v>
      </c>
      <c r="B305">
        <v>50.469840182921097</v>
      </c>
      <c r="C305">
        <v>22.176282100056898</v>
      </c>
      <c r="D305">
        <v>30.3</v>
      </c>
      <c r="E305">
        <v>153</v>
      </c>
      <c r="F305">
        <f t="shared" si="9"/>
        <v>217.21815519765727</v>
      </c>
      <c r="H305">
        <f t="shared" si="8"/>
        <v>-64.218155197657268</v>
      </c>
    </row>
    <row r="306" spans="1:8" x14ac:dyDescent="0.25">
      <c r="A306">
        <v>304</v>
      </c>
      <c r="B306">
        <v>50.470002972240799</v>
      </c>
      <c r="C306">
        <v>22.177671713096299</v>
      </c>
      <c r="D306">
        <v>30.4</v>
      </c>
      <c r="E306">
        <v>154</v>
      </c>
      <c r="F306">
        <f t="shared" si="9"/>
        <v>217.22547584187396</v>
      </c>
      <c r="H306">
        <f t="shared" si="8"/>
        <v>-63.225475841873958</v>
      </c>
    </row>
    <row r="307" spans="1:8" x14ac:dyDescent="0.25">
      <c r="A307">
        <v>305</v>
      </c>
      <c r="B307">
        <v>50.470165745015201</v>
      </c>
      <c r="C307">
        <v>22.179061335704201</v>
      </c>
      <c r="D307">
        <v>30.5</v>
      </c>
      <c r="E307">
        <v>156</v>
      </c>
      <c r="F307">
        <f t="shared" si="9"/>
        <v>217.23279648609065</v>
      </c>
      <c r="H307">
        <f t="shared" si="8"/>
        <v>-61.232796486090649</v>
      </c>
    </row>
    <row r="308" spans="1:8" x14ac:dyDescent="0.25">
      <c r="A308">
        <v>306</v>
      </c>
      <c r="B308">
        <v>50.470328501244197</v>
      </c>
      <c r="C308">
        <v>22.180450967879501</v>
      </c>
      <c r="D308">
        <v>30.6</v>
      </c>
      <c r="E308">
        <v>163</v>
      </c>
      <c r="F308">
        <f t="shared" si="9"/>
        <v>217.24011713030734</v>
      </c>
      <c r="H308">
        <f t="shared" si="8"/>
        <v>-54.24011713030734</v>
      </c>
    </row>
    <row r="309" spans="1:8" x14ac:dyDescent="0.25">
      <c r="A309">
        <v>307</v>
      </c>
      <c r="B309">
        <v>50.470491240927501</v>
      </c>
      <c r="C309">
        <v>22.181840609621599</v>
      </c>
      <c r="D309">
        <v>30.7</v>
      </c>
      <c r="E309">
        <v>158</v>
      </c>
      <c r="F309">
        <f t="shared" si="9"/>
        <v>217.24743777452403</v>
      </c>
      <c r="H309">
        <f t="shared" si="8"/>
        <v>-59.24743777452403</v>
      </c>
    </row>
    <row r="310" spans="1:8" x14ac:dyDescent="0.25">
      <c r="A310">
        <v>308</v>
      </c>
      <c r="B310">
        <v>50.470653964065001</v>
      </c>
      <c r="C310">
        <v>22.183230260929498</v>
      </c>
      <c r="D310">
        <v>30.8</v>
      </c>
      <c r="E310">
        <v>154</v>
      </c>
      <c r="F310">
        <f t="shared" si="9"/>
        <v>217.25475841874072</v>
      </c>
      <c r="H310">
        <f t="shared" si="8"/>
        <v>-63.254758418740721</v>
      </c>
    </row>
    <row r="311" spans="1:8" x14ac:dyDescent="0.25">
      <c r="A311">
        <v>309</v>
      </c>
      <c r="B311">
        <v>50.470816670656397</v>
      </c>
      <c r="C311">
        <v>22.184619921802401</v>
      </c>
      <c r="D311">
        <v>30.9</v>
      </c>
      <c r="E311">
        <v>158</v>
      </c>
      <c r="F311">
        <f t="shared" si="9"/>
        <v>217.26207906295741</v>
      </c>
      <c r="H311">
        <f t="shared" si="8"/>
        <v>-59.262079062957412</v>
      </c>
    </row>
    <row r="312" spans="1:8" x14ac:dyDescent="0.25">
      <c r="A312">
        <v>310</v>
      </c>
      <c r="B312">
        <v>50.470979360701598</v>
      </c>
      <c r="C312">
        <v>22.1860095922395</v>
      </c>
      <c r="D312">
        <v>31</v>
      </c>
      <c r="E312">
        <v>148</v>
      </c>
      <c r="F312">
        <f t="shared" si="9"/>
        <v>217.2693997071741</v>
      </c>
      <c r="H312">
        <f t="shared" si="8"/>
        <v>-69.269399707174102</v>
      </c>
    </row>
    <row r="313" spans="1:8" x14ac:dyDescent="0.25">
      <c r="A313">
        <v>311</v>
      </c>
      <c r="B313">
        <v>50.471142034200199</v>
      </c>
      <c r="C313">
        <v>22.187399272239801</v>
      </c>
      <c r="D313">
        <v>31.1</v>
      </c>
      <c r="E313">
        <v>159</v>
      </c>
      <c r="F313">
        <f t="shared" si="9"/>
        <v>217.27672035139079</v>
      </c>
      <c r="H313">
        <f t="shared" si="8"/>
        <v>-58.276720351390793</v>
      </c>
    </row>
    <row r="314" spans="1:8" x14ac:dyDescent="0.25">
      <c r="A314">
        <v>312</v>
      </c>
      <c r="B314">
        <v>50.471304691152099</v>
      </c>
      <c r="C314">
        <v>22.188788961802501</v>
      </c>
      <c r="D314">
        <v>31.2</v>
      </c>
      <c r="E314">
        <v>171</v>
      </c>
      <c r="F314">
        <f t="shared" si="9"/>
        <v>217.28404099560748</v>
      </c>
      <c r="H314">
        <f t="shared" si="8"/>
        <v>-46.284040995607484</v>
      </c>
    </row>
    <row r="315" spans="1:8" x14ac:dyDescent="0.25">
      <c r="A315">
        <v>313</v>
      </c>
      <c r="B315">
        <v>50.4714673315572</v>
      </c>
      <c r="C315">
        <v>22.190178660926801</v>
      </c>
      <c r="D315">
        <v>31.3</v>
      </c>
      <c r="E315">
        <v>184</v>
      </c>
      <c r="F315">
        <f t="shared" si="9"/>
        <v>217.29136163982417</v>
      </c>
      <c r="H315">
        <f t="shared" si="8"/>
        <v>-33.291361639824174</v>
      </c>
    </row>
    <row r="316" spans="1:8" x14ac:dyDescent="0.25">
      <c r="A316" s="2">
        <v>314</v>
      </c>
      <c r="B316" s="2">
        <v>50.471629955415096</v>
      </c>
      <c r="C316" s="2">
        <v>22.1915683696119</v>
      </c>
      <c r="D316" s="2">
        <v>31.4</v>
      </c>
      <c r="E316" s="2">
        <v>195</v>
      </c>
      <c r="F316" s="2">
        <f t="shared" si="9"/>
        <v>217.29868228404086</v>
      </c>
      <c r="H316">
        <f t="shared" si="8"/>
        <v>-22.298682284040865</v>
      </c>
    </row>
    <row r="317" spans="1:8" x14ac:dyDescent="0.25">
      <c r="A317">
        <v>315</v>
      </c>
      <c r="B317">
        <v>50.471792562725703</v>
      </c>
      <c r="C317">
        <v>22.192958087856798</v>
      </c>
      <c r="D317">
        <v>31.5</v>
      </c>
      <c r="E317">
        <v>181</v>
      </c>
      <c r="F317">
        <f t="shared" si="9"/>
        <v>217.30600292825756</v>
      </c>
      <c r="H317">
        <f t="shared" si="8"/>
        <v>-36.306002928257556</v>
      </c>
    </row>
    <row r="318" spans="1:8" x14ac:dyDescent="0.25">
      <c r="A318">
        <v>316</v>
      </c>
      <c r="B318">
        <v>50.4719551534887</v>
      </c>
      <c r="C318">
        <v>22.194347815660802</v>
      </c>
      <c r="D318">
        <v>31.6</v>
      </c>
      <c r="E318">
        <v>174</v>
      </c>
      <c r="F318">
        <f t="shared" si="9"/>
        <v>217.31332357247425</v>
      </c>
      <c r="H318">
        <f t="shared" si="8"/>
        <v>-43.313323572474246</v>
      </c>
    </row>
    <row r="319" spans="1:8" x14ac:dyDescent="0.25">
      <c r="A319">
        <v>317</v>
      </c>
      <c r="B319">
        <v>50.472117727704102</v>
      </c>
      <c r="C319">
        <v>22.195737553022902</v>
      </c>
      <c r="D319">
        <v>31.7</v>
      </c>
      <c r="E319">
        <v>130</v>
      </c>
      <c r="F319">
        <f t="shared" si="9"/>
        <v>217.32064421669094</v>
      </c>
      <c r="H319">
        <f t="shared" si="8"/>
        <v>-87.320644216690937</v>
      </c>
    </row>
    <row r="320" spans="1:8" x14ac:dyDescent="0.25">
      <c r="A320">
        <v>318</v>
      </c>
      <c r="B320">
        <v>50.472280285371397</v>
      </c>
      <c r="C320">
        <v>22.197127299942299</v>
      </c>
      <c r="D320">
        <v>31.8</v>
      </c>
      <c r="E320">
        <v>133</v>
      </c>
      <c r="F320">
        <f t="shared" si="9"/>
        <v>217.32796486090763</v>
      </c>
      <c r="H320">
        <f t="shared" si="8"/>
        <v>-84.327964860907628</v>
      </c>
    </row>
    <row r="321" spans="1:8" x14ac:dyDescent="0.25">
      <c r="A321">
        <v>319</v>
      </c>
      <c r="B321">
        <v>50.4724428264906</v>
      </c>
      <c r="C321">
        <v>22.198517056418201</v>
      </c>
      <c r="D321">
        <v>31.9</v>
      </c>
      <c r="E321">
        <v>150</v>
      </c>
      <c r="F321">
        <f t="shared" si="9"/>
        <v>217.33528550512432</v>
      </c>
      <c r="H321">
        <f t="shared" si="8"/>
        <v>-67.335285505124318</v>
      </c>
    </row>
    <row r="322" spans="1:8" x14ac:dyDescent="0.25">
      <c r="A322">
        <v>320</v>
      </c>
      <c r="B322">
        <v>50.472605351061397</v>
      </c>
      <c r="C322">
        <v>22.199906822449801</v>
      </c>
      <c r="D322">
        <v>32</v>
      </c>
      <c r="E322">
        <v>168</v>
      </c>
      <c r="F322">
        <f t="shared" si="9"/>
        <v>217.34260614934101</v>
      </c>
      <c r="H322">
        <f t="shared" si="8"/>
        <v>-49.342606149341009</v>
      </c>
    </row>
    <row r="323" spans="1:8" x14ac:dyDescent="0.25">
      <c r="A323">
        <v>321</v>
      </c>
      <c r="B323">
        <v>50.472767859083604</v>
      </c>
      <c r="C323">
        <v>22.201296598035999</v>
      </c>
      <c r="D323">
        <v>32.1</v>
      </c>
      <c r="E323">
        <v>163</v>
      </c>
      <c r="F323">
        <f t="shared" si="9"/>
        <v>217.3499267935577</v>
      </c>
      <c r="H323">
        <f t="shared" ref="H323:H386" si="10">E323-F323</f>
        <v>-54.3499267935577</v>
      </c>
    </row>
    <row r="324" spans="1:8" x14ac:dyDescent="0.25">
      <c r="A324">
        <v>322</v>
      </c>
      <c r="B324">
        <v>50.4729303505571</v>
      </c>
      <c r="C324">
        <v>22.2026863831762</v>
      </c>
      <c r="D324">
        <v>32.200000000000003</v>
      </c>
      <c r="E324">
        <v>148</v>
      </c>
      <c r="F324">
        <f t="shared" si="9"/>
        <v>217.35724743777439</v>
      </c>
      <c r="H324">
        <f t="shared" si="10"/>
        <v>-69.35724743777439</v>
      </c>
    </row>
    <row r="325" spans="1:8" x14ac:dyDescent="0.25">
      <c r="A325">
        <v>323</v>
      </c>
      <c r="B325">
        <v>50.473092825481501</v>
      </c>
      <c r="C325">
        <v>22.204076177869499</v>
      </c>
      <c r="D325">
        <v>32.299999999999997</v>
      </c>
      <c r="E325">
        <v>158</v>
      </c>
      <c r="F325">
        <f t="shared" ref="F325:F388" si="11">F324+5/683</f>
        <v>217.36456808199108</v>
      </c>
      <c r="H325">
        <f t="shared" si="10"/>
        <v>-59.364568081991081</v>
      </c>
    </row>
    <row r="326" spans="1:8" x14ac:dyDescent="0.25">
      <c r="A326">
        <v>324</v>
      </c>
      <c r="B326">
        <v>50.473255283856702</v>
      </c>
      <c r="C326">
        <v>22.205465982115001</v>
      </c>
      <c r="D326">
        <v>32.4</v>
      </c>
      <c r="E326">
        <v>175</v>
      </c>
      <c r="F326">
        <f t="shared" si="11"/>
        <v>217.37188872620777</v>
      </c>
      <c r="H326">
        <f t="shared" si="10"/>
        <v>-42.371888726207771</v>
      </c>
    </row>
    <row r="327" spans="1:8" x14ac:dyDescent="0.25">
      <c r="A327">
        <v>325</v>
      </c>
      <c r="B327">
        <v>50.473417725682502</v>
      </c>
      <c r="C327">
        <v>22.2068557959118</v>
      </c>
      <c r="D327">
        <v>32.5</v>
      </c>
      <c r="E327">
        <v>159</v>
      </c>
      <c r="F327">
        <f t="shared" si="11"/>
        <v>217.37920937042446</v>
      </c>
      <c r="H327">
        <f t="shared" si="10"/>
        <v>-58.379209370424462</v>
      </c>
    </row>
    <row r="328" spans="1:8" x14ac:dyDescent="0.25">
      <c r="A328">
        <v>326</v>
      </c>
      <c r="B328">
        <v>50.473580150958703</v>
      </c>
      <c r="C328">
        <v>22.208245619259099</v>
      </c>
      <c r="D328">
        <v>32.6</v>
      </c>
      <c r="E328">
        <v>155</v>
      </c>
      <c r="F328">
        <f t="shared" si="11"/>
        <v>217.38653001464115</v>
      </c>
      <c r="H328">
        <f t="shared" si="10"/>
        <v>-62.386530014641153</v>
      </c>
    </row>
    <row r="329" spans="1:8" x14ac:dyDescent="0.25">
      <c r="A329">
        <v>327</v>
      </c>
      <c r="B329">
        <v>50.473742559685</v>
      </c>
      <c r="C329">
        <v>22.2096354521561</v>
      </c>
      <c r="D329">
        <v>32.700000000000003</v>
      </c>
      <c r="E329">
        <v>150</v>
      </c>
      <c r="F329">
        <f t="shared" si="11"/>
        <v>217.39385065885784</v>
      </c>
      <c r="H329">
        <f t="shared" si="10"/>
        <v>-67.393850658857843</v>
      </c>
    </row>
    <row r="330" spans="1:8" x14ac:dyDescent="0.25">
      <c r="A330">
        <v>328</v>
      </c>
      <c r="B330">
        <v>50.4739049518613</v>
      </c>
      <c r="C330">
        <v>22.2110252946019</v>
      </c>
      <c r="D330">
        <v>32.799999999999997</v>
      </c>
      <c r="E330">
        <v>148</v>
      </c>
      <c r="F330">
        <f t="shared" si="11"/>
        <v>217.40117130307453</v>
      </c>
      <c r="H330">
        <f t="shared" si="10"/>
        <v>-69.401171303074534</v>
      </c>
    </row>
    <row r="331" spans="1:8" x14ac:dyDescent="0.25">
      <c r="A331">
        <v>329</v>
      </c>
      <c r="B331">
        <v>50.474067327487298</v>
      </c>
      <c r="C331">
        <v>22.2124151465956</v>
      </c>
      <c r="D331">
        <v>32.9</v>
      </c>
      <c r="E331">
        <v>147</v>
      </c>
      <c r="F331">
        <f t="shared" si="11"/>
        <v>217.40849194729122</v>
      </c>
      <c r="H331">
        <f t="shared" si="10"/>
        <v>-70.408491947291225</v>
      </c>
    </row>
    <row r="332" spans="1:8" x14ac:dyDescent="0.25">
      <c r="A332">
        <v>330</v>
      </c>
      <c r="B332">
        <v>50.4742296865629</v>
      </c>
      <c r="C332">
        <v>22.213805008136401</v>
      </c>
      <c r="D332">
        <v>33</v>
      </c>
      <c r="E332">
        <v>149</v>
      </c>
      <c r="F332">
        <f t="shared" si="11"/>
        <v>217.41581259150792</v>
      </c>
      <c r="H332">
        <f t="shared" si="10"/>
        <v>-68.415812591507915</v>
      </c>
    </row>
    <row r="333" spans="1:8" x14ac:dyDescent="0.25">
      <c r="A333">
        <v>331</v>
      </c>
      <c r="B333">
        <v>50.474392029087703</v>
      </c>
      <c r="C333">
        <v>22.2151948792235</v>
      </c>
      <c r="D333">
        <v>33.1</v>
      </c>
      <c r="E333">
        <v>147</v>
      </c>
      <c r="F333">
        <f t="shared" si="11"/>
        <v>217.42313323572461</v>
      </c>
      <c r="H333">
        <f t="shared" si="10"/>
        <v>-70.423133235724606</v>
      </c>
    </row>
    <row r="334" spans="1:8" x14ac:dyDescent="0.25">
      <c r="A334">
        <v>332</v>
      </c>
      <c r="B334">
        <v>50.474554355061699</v>
      </c>
      <c r="C334">
        <v>22.216584759855898</v>
      </c>
      <c r="D334">
        <v>33.200000000000003</v>
      </c>
      <c r="E334">
        <v>151</v>
      </c>
      <c r="F334">
        <f t="shared" si="11"/>
        <v>217.4304538799413</v>
      </c>
      <c r="H334">
        <f t="shared" si="10"/>
        <v>-66.430453879941297</v>
      </c>
    </row>
    <row r="335" spans="1:8" x14ac:dyDescent="0.25">
      <c r="A335">
        <v>333</v>
      </c>
      <c r="B335">
        <v>50.474716664484603</v>
      </c>
      <c r="C335">
        <v>22.2179746500329</v>
      </c>
      <c r="D335">
        <v>33.299999999999997</v>
      </c>
      <c r="E335">
        <v>153</v>
      </c>
      <c r="F335">
        <f t="shared" si="11"/>
        <v>217.43777452415799</v>
      </c>
      <c r="H335">
        <f t="shared" si="10"/>
        <v>-64.437774524157987</v>
      </c>
    </row>
    <row r="336" spans="1:8" x14ac:dyDescent="0.25">
      <c r="A336">
        <v>334</v>
      </c>
      <c r="B336">
        <v>50.474878957356196</v>
      </c>
      <c r="C336">
        <v>22.2193645497536</v>
      </c>
      <c r="D336">
        <v>33.4</v>
      </c>
      <c r="E336">
        <v>151</v>
      </c>
      <c r="F336">
        <f t="shared" si="11"/>
        <v>217.44509516837468</v>
      </c>
      <c r="H336">
        <f t="shared" si="10"/>
        <v>-66.445095168374678</v>
      </c>
    </row>
    <row r="337" spans="1:8" x14ac:dyDescent="0.25">
      <c r="A337">
        <v>335</v>
      </c>
      <c r="B337">
        <v>50.475041233676301</v>
      </c>
      <c r="C337">
        <v>22.220754459017101</v>
      </c>
      <c r="D337">
        <v>33.5</v>
      </c>
      <c r="E337">
        <v>155</v>
      </c>
      <c r="F337">
        <f t="shared" si="11"/>
        <v>217.45241581259137</v>
      </c>
      <c r="H337">
        <f t="shared" si="10"/>
        <v>-62.452415812591369</v>
      </c>
    </row>
    <row r="338" spans="1:8" x14ac:dyDescent="0.25">
      <c r="A338">
        <v>336</v>
      </c>
      <c r="B338">
        <v>50.475203493444603</v>
      </c>
      <c r="C338">
        <v>22.222144377822499</v>
      </c>
      <c r="D338">
        <v>33.6</v>
      </c>
      <c r="E338">
        <v>149</v>
      </c>
      <c r="F338">
        <f t="shared" si="11"/>
        <v>217.45973645680806</v>
      </c>
      <c r="H338">
        <f t="shared" si="10"/>
        <v>-68.459736456808059</v>
      </c>
    </row>
    <row r="339" spans="1:8" x14ac:dyDescent="0.25">
      <c r="A339">
        <v>337</v>
      </c>
      <c r="B339">
        <v>50.475365736661097</v>
      </c>
      <c r="C339">
        <v>22.2235343061691</v>
      </c>
      <c r="D339">
        <v>33.700000000000003</v>
      </c>
      <c r="E339">
        <v>149</v>
      </c>
      <c r="F339">
        <f t="shared" si="11"/>
        <v>217.46705710102475</v>
      </c>
      <c r="H339">
        <f t="shared" si="10"/>
        <v>-68.46705710102475</v>
      </c>
    </row>
    <row r="340" spans="1:8" x14ac:dyDescent="0.25">
      <c r="A340">
        <v>338</v>
      </c>
      <c r="B340">
        <v>50.475527963325298</v>
      </c>
      <c r="C340">
        <v>22.224924244056002</v>
      </c>
      <c r="D340">
        <v>33.799999999999997</v>
      </c>
      <c r="E340">
        <v>160</v>
      </c>
      <c r="F340">
        <f t="shared" si="11"/>
        <v>217.47437774524144</v>
      </c>
      <c r="H340">
        <f t="shared" si="10"/>
        <v>-57.474377745241441</v>
      </c>
    </row>
    <row r="341" spans="1:8" x14ac:dyDescent="0.25">
      <c r="A341">
        <v>339</v>
      </c>
      <c r="B341">
        <v>50.4756901734373</v>
      </c>
      <c r="C341">
        <v>22.226314191482299</v>
      </c>
      <c r="D341">
        <v>33.9</v>
      </c>
      <c r="E341">
        <v>159</v>
      </c>
      <c r="F341">
        <f t="shared" si="11"/>
        <v>217.48169838945813</v>
      </c>
      <c r="H341">
        <f t="shared" si="10"/>
        <v>-58.481698389458131</v>
      </c>
    </row>
    <row r="342" spans="1:8" x14ac:dyDescent="0.25">
      <c r="A342">
        <v>340</v>
      </c>
      <c r="B342">
        <v>50.475852366996598</v>
      </c>
      <c r="C342">
        <v>22.227704148447199</v>
      </c>
      <c r="D342">
        <v>34</v>
      </c>
      <c r="E342">
        <v>155</v>
      </c>
      <c r="F342">
        <f t="shared" si="11"/>
        <v>217.48901903367482</v>
      </c>
      <c r="H342">
        <f t="shared" si="10"/>
        <v>-62.489019033674822</v>
      </c>
    </row>
    <row r="343" spans="1:8" x14ac:dyDescent="0.25">
      <c r="A343">
        <v>341</v>
      </c>
      <c r="B343">
        <v>50.476014544003199</v>
      </c>
      <c r="C343">
        <v>22.229094114949699</v>
      </c>
      <c r="D343">
        <v>34.1</v>
      </c>
      <c r="E343">
        <v>154</v>
      </c>
      <c r="F343">
        <f t="shared" si="11"/>
        <v>217.49633967789151</v>
      </c>
      <c r="H343">
        <f t="shared" si="10"/>
        <v>-63.496339677891513</v>
      </c>
    </row>
    <row r="344" spans="1:8" x14ac:dyDescent="0.25">
      <c r="A344">
        <v>342</v>
      </c>
      <c r="B344">
        <v>50.476176704456897</v>
      </c>
      <c r="C344">
        <v>22.230484090989201</v>
      </c>
      <c r="D344">
        <v>34.200000000000003</v>
      </c>
      <c r="E344">
        <v>159</v>
      </c>
      <c r="F344">
        <f t="shared" si="11"/>
        <v>217.5036603221082</v>
      </c>
      <c r="H344">
        <f t="shared" si="10"/>
        <v>-58.503660322108203</v>
      </c>
    </row>
    <row r="345" spans="1:8" x14ac:dyDescent="0.25">
      <c r="A345">
        <v>343</v>
      </c>
      <c r="B345">
        <v>50.476338848357301</v>
      </c>
      <c r="C345">
        <v>22.231874076564601</v>
      </c>
      <c r="D345">
        <v>34.299999999999997</v>
      </c>
      <c r="E345">
        <v>145</v>
      </c>
      <c r="F345">
        <f t="shared" si="11"/>
        <v>217.51098096632489</v>
      </c>
      <c r="H345">
        <f t="shared" si="10"/>
        <v>-72.510980966324894</v>
      </c>
    </row>
    <row r="346" spans="1:8" x14ac:dyDescent="0.25">
      <c r="A346">
        <v>344</v>
      </c>
      <c r="B346">
        <v>50.476500975704298</v>
      </c>
      <c r="C346">
        <v>22.233264071675201</v>
      </c>
      <c r="D346">
        <v>34.4</v>
      </c>
      <c r="E346">
        <v>149</v>
      </c>
      <c r="F346">
        <f t="shared" si="11"/>
        <v>217.51830161054158</v>
      </c>
      <c r="H346">
        <f t="shared" si="10"/>
        <v>-68.518301610541585</v>
      </c>
    </row>
    <row r="347" spans="1:8" x14ac:dyDescent="0.25">
      <c r="A347">
        <v>345</v>
      </c>
      <c r="B347">
        <v>50.476663086497801</v>
      </c>
      <c r="C347">
        <v>22.234654076320101</v>
      </c>
      <c r="D347">
        <v>34.5</v>
      </c>
      <c r="E347">
        <v>148</v>
      </c>
      <c r="F347">
        <f t="shared" si="11"/>
        <v>217.52562225475828</v>
      </c>
      <c r="H347">
        <f t="shared" si="10"/>
        <v>-69.525622254758275</v>
      </c>
    </row>
    <row r="348" spans="1:8" x14ac:dyDescent="0.25">
      <c r="A348">
        <v>346</v>
      </c>
      <c r="B348">
        <v>50.4768251807374</v>
      </c>
      <c r="C348">
        <v>22.236044090498499</v>
      </c>
      <c r="D348">
        <v>34.6</v>
      </c>
      <c r="E348">
        <v>153</v>
      </c>
      <c r="F348">
        <f t="shared" si="11"/>
        <v>217.53294289897497</v>
      </c>
      <c r="H348">
        <f t="shared" si="10"/>
        <v>-64.532942898974966</v>
      </c>
    </row>
    <row r="349" spans="1:8" x14ac:dyDescent="0.25">
      <c r="A349">
        <v>347</v>
      </c>
      <c r="B349">
        <v>50.476987258423001</v>
      </c>
      <c r="C349">
        <v>22.2374341142094</v>
      </c>
      <c r="D349">
        <v>34.700000000000003</v>
      </c>
      <c r="E349">
        <v>143</v>
      </c>
      <c r="F349">
        <f t="shared" si="11"/>
        <v>217.54026354319166</v>
      </c>
      <c r="H349">
        <f t="shared" si="10"/>
        <v>-74.540263543191656</v>
      </c>
    </row>
    <row r="350" spans="1:8" x14ac:dyDescent="0.25">
      <c r="A350">
        <v>348</v>
      </c>
      <c r="B350">
        <v>50.4771493195544</v>
      </c>
      <c r="C350">
        <v>22.2388241474521</v>
      </c>
      <c r="D350">
        <v>34.799999999999997</v>
      </c>
      <c r="E350">
        <v>143</v>
      </c>
      <c r="F350">
        <f t="shared" si="11"/>
        <v>217.54758418740835</v>
      </c>
      <c r="H350">
        <f t="shared" si="10"/>
        <v>-74.547584187408347</v>
      </c>
    </row>
    <row r="351" spans="1:8" x14ac:dyDescent="0.25">
      <c r="A351">
        <v>349</v>
      </c>
      <c r="B351">
        <v>50.477311364131303</v>
      </c>
      <c r="C351">
        <v>22.2402141902257</v>
      </c>
      <c r="D351">
        <v>34.9</v>
      </c>
      <c r="E351">
        <v>158</v>
      </c>
      <c r="F351">
        <f t="shared" si="11"/>
        <v>217.55490483162504</v>
      </c>
      <c r="H351">
        <f t="shared" si="10"/>
        <v>-59.554904831625038</v>
      </c>
    </row>
    <row r="352" spans="1:8" x14ac:dyDescent="0.25">
      <c r="A352">
        <v>350</v>
      </c>
      <c r="B352">
        <v>50.477473392153598</v>
      </c>
      <c r="C352">
        <v>22.241604242529299</v>
      </c>
      <c r="D352">
        <v>35</v>
      </c>
      <c r="E352">
        <v>158</v>
      </c>
      <c r="F352">
        <f t="shared" si="11"/>
        <v>217.56222547584173</v>
      </c>
      <c r="H352">
        <f t="shared" si="10"/>
        <v>-59.562225475841728</v>
      </c>
    </row>
    <row r="353" spans="1:8" x14ac:dyDescent="0.25">
      <c r="A353">
        <v>351</v>
      </c>
      <c r="B353">
        <v>50.477635403621001</v>
      </c>
      <c r="C353">
        <v>22.242994304362</v>
      </c>
      <c r="D353">
        <v>35.1</v>
      </c>
      <c r="E353">
        <v>150</v>
      </c>
      <c r="F353">
        <f t="shared" si="11"/>
        <v>217.56954612005842</v>
      </c>
      <c r="H353">
        <f t="shared" si="10"/>
        <v>-67.569546120058419</v>
      </c>
    </row>
    <row r="354" spans="1:8" x14ac:dyDescent="0.25">
      <c r="A354">
        <v>352</v>
      </c>
      <c r="B354">
        <v>50.477797398533397</v>
      </c>
      <c r="C354">
        <v>22.2443843757232</v>
      </c>
      <c r="D354">
        <v>35.200000000000003</v>
      </c>
      <c r="E354">
        <v>151</v>
      </c>
      <c r="F354">
        <f t="shared" si="11"/>
        <v>217.57686676427511</v>
      </c>
      <c r="H354">
        <f t="shared" si="10"/>
        <v>-66.57686676427511</v>
      </c>
    </row>
    <row r="355" spans="1:8" x14ac:dyDescent="0.25">
      <c r="A355">
        <v>353</v>
      </c>
      <c r="B355">
        <v>50.477959376890503</v>
      </c>
      <c r="C355">
        <v>22.245774456611802</v>
      </c>
      <c r="D355">
        <v>35.299999999999997</v>
      </c>
      <c r="E355">
        <v>148</v>
      </c>
      <c r="F355">
        <f t="shared" si="11"/>
        <v>217.5841874084918</v>
      </c>
      <c r="H355">
        <f t="shared" si="10"/>
        <v>-69.5841874084918</v>
      </c>
    </row>
    <row r="356" spans="1:8" x14ac:dyDescent="0.25">
      <c r="A356">
        <v>354</v>
      </c>
      <c r="B356">
        <v>50.478121338692098</v>
      </c>
      <c r="C356">
        <v>22.247164547027001</v>
      </c>
      <c r="D356">
        <v>35.4</v>
      </c>
      <c r="E356">
        <v>159</v>
      </c>
      <c r="F356">
        <f t="shared" si="11"/>
        <v>217.59150805270849</v>
      </c>
      <c r="H356">
        <f t="shared" si="10"/>
        <v>-58.591508052708491</v>
      </c>
    </row>
    <row r="357" spans="1:8" x14ac:dyDescent="0.25">
      <c r="A357">
        <v>355</v>
      </c>
      <c r="B357">
        <v>50.478283283937998</v>
      </c>
      <c r="C357">
        <v>22.2485546469679</v>
      </c>
      <c r="D357">
        <v>35.5</v>
      </c>
      <c r="E357">
        <v>149</v>
      </c>
      <c r="F357">
        <f t="shared" si="11"/>
        <v>217.59882869692518</v>
      </c>
      <c r="H357">
        <f t="shared" si="10"/>
        <v>-68.598828696925182</v>
      </c>
    </row>
    <row r="358" spans="1:8" x14ac:dyDescent="0.25">
      <c r="A358">
        <v>356</v>
      </c>
      <c r="B358">
        <v>50.478445212628003</v>
      </c>
      <c r="C358">
        <v>22.249944756433798</v>
      </c>
      <c r="D358">
        <v>35.6</v>
      </c>
      <c r="E358">
        <v>162</v>
      </c>
      <c r="F358">
        <f t="shared" si="11"/>
        <v>217.60614934114187</v>
      </c>
      <c r="H358">
        <f t="shared" si="10"/>
        <v>-55.606149341141872</v>
      </c>
    </row>
    <row r="359" spans="1:8" x14ac:dyDescent="0.25">
      <c r="A359">
        <v>357</v>
      </c>
      <c r="B359">
        <v>50.478607124761901</v>
      </c>
      <c r="C359">
        <v>22.251334875423801</v>
      </c>
      <c r="D359">
        <v>35.700000000000003</v>
      </c>
      <c r="E359">
        <v>154</v>
      </c>
      <c r="F359">
        <f t="shared" si="11"/>
        <v>217.61346998535856</v>
      </c>
      <c r="H359">
        <f t="shared" si="10"/>
        <v>-63.613469985358563</v>
      </c>
    </row>
    <row r="360" spans="1:8" x14ac:dyDescent="0.25">
      <c r="A360">
        <v>358</v>
      </c>
      <c r="B360">
        <v>50.478769020339499</v>
      </c>
      <c r="C360">
        <v>22.252725003937002</v>
      </c>
      <c r="D360">
        <v>35.799999999999997</v>
      </c>
      <c r="E360">
        <v>150</v>
      </c>
      <c r="F360">
        <f t="shared" si="11"/>
        <v>217.62079062957525</v>
      </c>
      <c r="H360">
        <f t="shared" si="10"/>
        <v>-67.620790629575254</v>
      </c>
    </row>
    <row r="361" spans="1:8" x14ac:dyDescent="0.25">
      <c r="A361">
        <v>359</v>
      </c>
      <c r="B361">
        <v>50.478930899360499</v>
      </c>
      <c r="C361">
        <v>22.254115141972498</v>
      </c>
      <c r="D361">
        <v>35.9</v>
      </c>
      <c r="E361">
        <v>146</v>
      </c>
      <c r="F361">
        <f t="shared" si="11"/>
        <v>217.62811127379194</v>
      </c>
      <c r="H361">
        <f t="shared" si="10"/>
        <v>-71.628111273791944</v>
      </c>
    </row>
    <row r="362" spans="1:8" x14ac:dyDescent="0.25">
      <c r="A362">
        <v>360</v>
      </c>
      <c r="B362">
        <v>50.479092761824802</v>
      </c>
      <c r="C362">
        <v>22.255505289529498</v>
      </c>
      <c r="D362">
        <v>36</v>
      </c>
      <c r="E362">
        <v>164</v>
      </c>
      <c r="F362">
        <f t="shared" si="11"/>
        <v>217.63543191800863</v>
      </c>
      <c r="H362">
        <f t="shared" si="10"/>
        <v>-53.635431918008635</v>
      </c>
    </row>
    <row r="363" spans="1:8" x14ac:dyDescent="0.25">
      <c r="A363">
        <v>361</v>
      </c>
      <c r="B363">
        <v>50.479254607732202</v>
      </c>
      <c r="C363">
        <v>22.2568954466071</v>
      </c>
      <c r="D363">
        <v>36.1</v>
      </c>
      <c r="E363">
        <v>148</v>
      </c>
      <c r="F363">
        <f t="shared" si="11"/>
        <v>217.64275256222533</v>
      </c>
      <c r="H363">
        <f t="shared" si="10"/>
        <v>-69.642752562225326</v>
      </c>
    </row>
    <row r="364" spans="1:8" x14ac:dyDescent="0.25">
      <c r="A364">
        <v>362</v>
      </c>
      <c r="B364">
        <v>50.479416437082399</v>
      </c>
      <c r="C364">
        <v>22.258285613204599</v>
      </c>
      <c r="D364">
        <v>36.200000000000003</v>
      </c>
      <c r="E364">
        <v>148</v>
      </c>
      <c r="F364">
        <f t="shared" si="11"/>
        <v>217.65007320644202</v>
      </c>
      <c r="H364">
        <f t="shared" si="10"/>
        <v>-69.650073206442016</v>
      </c>
    </row>
    <row r="365" spans="1:8" x14ac:dyDescent="0.25">
      <c r="A365">
        <v>363</v>
      </c>
      <c r="B365">
        <v>50.479578249875303</v>
      </c>
      <c r="C365">
        <v>22.259675789321001</v>
      </c>
      <c r="D365">
        <v>36.299999999999997</v>
      </c>
      <c r="E365">
        <v>147</v>
      </c>
      <c r="F365">
        <f t="shared" si="11"/>
        <v>217.65739385065871</v>
      </c>
      <c r="H365">
        <f t="shared" si="10"/>
        <v>-70.657393850658707</v>
      </c>
    </row>
    <row r="366" spans="1:8" x14ac:dyDescent="0.25">
      <c r="A366">
        <v>364</v>
      </c>
      <c r="B366">
        <v>50.4797400461105</v>
      </c>
      <c r="C366">
        <v>22.2610659749554</v>
      </c>
      <c r="D366">
        <v>36.4</v>
      </c>
      <c r="E366">
        <v>161</v>
      </c>
      <c r="F366">
        <f t="shared" si="11"/>
        <v>217.6647144948754</v>
      </c>
      <c r="H366">
        <f t="shared" si="10"/>
        <v>-56.664714494875398</v>
      </c>
    </row>
    <row r="367" spans="1:8" x14ac:dyDescent="0.25">
      <c r="A367">
        <v>365</v>
      </c>
      <c r="B367">
        <v>50.479901825787998</v>
      </c>
      <c r="C367">
        <v>22.2624561701071</v>
      </c>
      <c r="D367">
        <v>36.5</v>
      </c>
      <c r="E367">
        <v>153</v>
      </c>
      <c r="F367">
        <f t="shared" si="11"/>
        <v>217.67203513909209</v>
      </c>
      <c r="H367">
        <f t="shared" si="10"/>
        <v>-64.672035139092088</v>
      </c>
    </row>
    <row r="368" spans="1:8" x14ac:dyDescent="0.25">
      <c r="A368">
        <v>366</v>
      </c>
      <c r="B368">
        <v>50.480063588907498</v>
      </c>
      <c r="C368">
        <v>22.263846374775198</v>
      </c>
      <c r="D368">
        <v>36.6</v>
      </c>
      <c r="E368">
        <v>155</v>
      </c>
      <c r="F368">
        <f t="shared" si="11"/>
        <v>217.67935578330878</v>
      </c>
      <c r="H368">
        <f t="shared" si="10"/>
        <v>-62.679355783308779</v>
      </c>
    </row>
    <row r="369" spans="1:8" x14ac:dyDescent="0.25">
      <c r="A369">
        <v>367</v>
      </c>
      <c r="B369">
        <v>50.480225335468901</v>
      </c>
      <c r="C369">
        <v>22.2652365889588</v>
      </c>
      <c r="D369">
        <v>36.700000000000003</v>
      </c>
      <c r="E369">
        <v>158</v>
      </c>
      <c r="F369">
        <f t="shared" si="11"/>
        <v>217.68667642752547</v>
      </c>
      <c r="H369">
        <f t="shared" si="10"/>
        <v>-59.68667642752547</v>
      </c>
    </row>
    <row r="370" spans="1:8" x14ac:dyDescent="0.25">
      <c r="A370">
        <v>368</v>
      </c>
      <c r="B370">
        <v>50.480387065471803</v>
      </c>
      <c r="C370">
        <v>22.266626812657002</v>
      </c>
      <c r="D370">
        <v>36.799999999999997</v>
      </c>
      <c r="E370">
        <v>157</v>
      </c>
      <c r="F370">
        <f t="shared" si="11"/>
        <v>217.69399707174216</v>
      </c>
      <c r="H370">
        <f t="shared" si="10"/>
        <v>-60.69399707174216</v>
      </c>
    </row>
    <row r="371" spans="1:8" x14ac:dyDescent="0.25">
      <c r="A371">
        <v>369</v>
      </c>
      <c r="B371">
        <v>50.480548778916102</v>
      </c>
      <c r="C371">
        <v>22.268017045869101</v>
      </c>
      <c r="D371">
        <v>36.9</v>
      </c>
      <c r="E371">
        <v>131</v>
      </c>
      <c r="F371">
        <f t="shared" si="11"/>
        <v>217.70131771595885</v>
      </c>
      <c r="H371">
        <f t="shared" si="10"/>
        <v>-86.701317715958851</v>
      </c>
    </row>
    <row r="372" spans="1:8" x14ac:dyDescent="0.25">
      <c r="A372">
        <v>370</v>
      </c>
      <c r="B372">
        <v>50.480710475801502</v>
      </c>
      <c r="C372">
        <v>22.269407288594099</v>
      </c>
      <c r="D372">
        <v>37</v>
      </c>
      <c r="E372">
        <v>143</v>
      </c>
      <c r="F372">
        <f t="shared" si="11"/>
        <v>217.70863836017554</v>
      </c>
      <c r="H372">
        <f t="shared" si="10"/>
        <v>-74.708638360175541</v>
      </c>
    </row>
    <row r="373" spans="1:8" x14ac:dyDescent="0.25">
      <c r="A373">
        <v>371</v>
      </c>
      <c r="B373">
        <v>50.480872156128001</v>
      </c>
      <c r="C373">
        <v>22.2707975408313</v>
      </c>
      <c r="D373">
        <v>37.1</v>
      </c>
      <c r="E373">
        <v>154</v>
      </c>
      <c r="F373">
        <f t="shared" si="11"/>
        <v>217.71595900439223</v>
      </c>
      <c r="H373">
        <f t="shared" si="10"/>
        <v>-63.715959004392232</v>
      </c>
    </row>
    <row r="374" spans="1:8" x14ac:dyDescent="0.25">
      <c r="A374">
        <v>372</v>
      </c>
      <c r="B374">
        <v>50.481033819895202</v>
      </c>
      <c r="C374">
        <v>22.272187802579602</v>
      </c>
      <c r="D374">
        <v>37.200000000000003</v>
      </c>
      <c r="E374">
        <v>152</v>
      </c>
      <c r="F374">
        <f t="shared" si="11"/>
        <v>217.72327964860892</v>
      </c>
      <c r="H374">
        <f t="shared" si="10"/>
        <v>-65.723279648608923</v>
      </c>
    </row>
    <row r="375" spans="1:8" x14ac:dyDescent="0.25">
      <c r="A375">
        <v>373</v>
      </c>
      <c r="B375">
        <v>50.4811954671029</v>
      </c>
      <c r="C375">
        <v>22.273578073838401</v>
      </c>
      <c r="D375">
        <v>37.299999999999997</v>
      </c>
      <c r="E375">
        <v>147</v>
      </c>
      <c r="F375">
        <f t="shared" si="11"/>
        <v>217.73060029282561</v>
      </c>
      <c r="H375">
        <f t="shared" si="10"/>
        <v>-70.730600292825613</v>
      </c>
    </row>
    <row r="376" spans="1:8" x14ac:dyDescent="0.25">
      <c r="A376">
        <v>374</v>
      </c>
      <c r="B376">
        <v>50.481357097751001</v>
      </c>
      <c r="C376">
        <v>22.274968354606699</v>
      </c>
      <c r="D376">
        <v>37.4</v>
      </c>
      <c r="E376">
        <v>141</v>
      </c>
      <c r="F376">
        <f t="shared" si="11"/>
        <v>217.7379209370423</v>
      </c>
      <c r="H376">
        <f t="shared" si="10"/>
        <v>-76.737920937042304</v>
      </c>
    </row>
    <row r="377" spans="1:8" x14ac:dyDescent="0.25">
      <c r="A377">
        <v>375</v>
      </c>
      <c r="B377">
        <v>50.4815187118393</v>
      </c>
      <c r="C377">
        <v>22.2763586448837</v>
      </c>
      <c r="D377">
        <v>37.5</v>
      </c>
      <c r="E377">
        <v>145</v>
      </c>
      <c r="F377">
        <f t="shared" si="11"/>
        <v>217.74524158125899</v>
      </c>
      <c r="H377">
        <f t="shared" si="10"/>
        <v>-72.745241581258995</v>
      </c>
    </row>
    <row r="378" spans="1:8" x14ac:dyDescent="0.25">
      <c r="A378">
        <v>376</v>
      </c>
      <c r="B378">
        <v>50.481680309367398</v>
      </c>
      <c r="C378">
        <v>22.277748944668499</v>
      </c>
      <c r="D378">
        <v>37.6</v>
      </c>
      <c r="E378">
        <v>142</v>
      </c>
      <c r="F378">
        <f t="shared" si="11"/>
        <v>217.75256222547569</v>
      </c>
      <c r="H378">
        <f t="shared" si="10"/>
        <v>-75.752562225475685</v>
      </c>
    </row>
    <row r="379" spans="1:8" x14ac:dyDescent="0.25">
      <c r="A379">
        <v>377</v>
      </c>
      <c r="B379">
        <v>50.481841890335303</v>
      </c>
      <c r="C379">
        <v>22.279139253960299</v>
      </c>
      <c r="D379">
        <v>37.700000000000003</v>
      </c>
      <c r="E379">
        <v>146</v>
      </c>
      <c r="F379">
        <f t="shared" si="11"/>
        <v>217.75988286969238</v>
      </c>
      <c r="H379">
        <f t="shared" si="10"/>
        <v>-71.759882869692376</v>
      </c>
    </row>
    <row r="380" spans="1:8" x14ac:dyDescent="0.25">
      <c r="A380">
        <v>378</v>
      </c>
      <c r="B380">
        <v>50.482003454742703</v>
      </c>
      <c r="C380">
        <v>22.280529572758301</v>
      </c>
      <c r="D380">
        <v>37.799999999999997</v>
      </c>
      <c r="E380">
        <v>148</v>
      </c>
      <c r="F380">
        <f t="shared" si="11"/>
        <v>217.76720351390907</v>
      </c>
      <c r="H380">
        <f t="shared" si="10"/>
        <v>-69.767203513909067</v>
      </c>
    </row>
    <row r="381" spans="1:8" x14ac:dyDescent="0.25">
      <c r="A381">
        <v>379</v>
      </c>
      <c r="B381">
        <v>50.482165002589397</v>
      </c>
      <c r="C381">
        <v>22.2819199010614</v>
      </c>
      <c r="D381">
        <v>37.9</v>
      </c>
      <c r="E381">
        <v>154</v>
      </c>
      <c r="F381">
        <f t="shared" si="11"/>
        <v>217.77452415812576</v>
      </c>
      <c r="H381">
        <f t="shared" si="10"/>
        <v>-63.774524158125757</v>
      </c>
    </row>
    <row r="382" spans="1:8" x14ac:dyDescent="0.25">
      <c r="A382">
        <v>380</v>
      </c>
      <c r="B382">
        <v>50.482326533875202</v>
      </c>
      <c r="C382">
        <v>22.283310238868999</v>
      </c>
      <c r="D382">
        <v>38</v>
      </c>
      <c r="E382">
        <v>154</v>
      </c>
      <c r="F382">
        <f t="shared" si="11"/>
        <v>217.78184480234245</v>
      </c>
      <c r="H382">
        <f t="shared" si="10"/>
        <v>-63.781844802342448</v>
      </c>
    </row>
    <row r="383" spans="1:8" x14ac:dyDescent="0.25">
      <c r="A383">
        <v>381</v>
      </c>
      <c r="B383">
        <v>50.482488048599798</v>
      </c>
      <c r="C383">
        <v>22.2847005861802</v>
      </c>
      <c r="D383">
        <v>38.1</v>
      </c>
      <c r="E383">
        <v>147</v>
      </c>
      <c r="F383">
        <f t="shared" si="11"/>
        <v>217.78916544655914</v>
      </c>
      <c r="H383">
        <f t="shared" si="10"/>
        <v>-70.789165446559139</v>
      </c>
    </row>
    <row r="384" spans="1:8" x14ac:dyDescent="0.25">
      <c r="A384">
        <v>382</v>
      </c>
      <c r="B384">
        <v>50.482649546763199</v>
      </c>
      <c r="C384">
        <v>22.2860909429941</v>
      </c>
      <c r="D384">
        <v>38.200000000000003</v>
      </c>
      <c r="E384">
        <v>149</v>
      </c>
      <c r="F384">
        <f t="shared" si="11"/>
        <v>217.79648609077583</v>
      </c>
      <c r="H384">
        <f t="shared" si="10"/>
        <v>-68.796486090775829</v>
      </c>
    </row>
    <row r="385" spans="1:8" x14ac:dyDescent="0.25">
      <c r="A385">
        <v>383</v>
      </c>
      <c r="B385">
        <v>50.482811028364999</v>
      </c>
      <c r="C385">
        <v>22.287481309309801</v>
      </c>
      <c r="D385">
        <v>38.299999999999997</v>
      </c>
      <c r="E385">
        <v>146</v>
      </c>
      <c r="F385">
        <f t="shared" si="11"/>
        <v>217.80380673499252</v>
      </c>
      <c r="H385">
        <f t="shared" si="10"/>
        <v>-71.80380673499252</v>
      </c>
    </row>
    <row r="386" spans="1:8" x14ac:dyDescent="0.25">
      <c r="A386">
        <v>384</v>
      </c>
      <c r="B386">
        <v>50.482972493405001</v>
      </c>
      <c r="C386">
        <v>22.288871685126502</v>
      </c>
      <c r="D386">
        <v>38.4</v>
      </c>
      <c r="E386">
        <v>162</v>
      </c>
      <c r="F386">
        <f t="shared" si="11"/>
        <v>217.81112737920921</v>
      </c>
      <c r="H386">
        <f t="shared" si="10"/>
        <v>-55.811127379209211</v>
      </c>
    </row>
    <row r="387" spans="1:8" x14ac:dyDescent="0.25">
      <c r="A387">
        <v>385</v>
      </c>
      <c r="B387">
        <v>50.483133941883203</v>
      </c>
      <c r="C387">
        <v>22.290262070443301</v>
      </c>
      <c r="D387">
        <v>38.5</v>
      </c>
      <c r="E387">
        <v>171</v>
      </c>
      <c r="F387">
        <f t="shared" si="11"/>
        <v>217.8184480234259</v>
      </c>
      <c r="H387">
        <f t="shared" ref="H387:H450" si="12">E387-F387</f>
        <v>-46.818448023425901</v>
      </c>
    </row>
    <row r="388" spans="1:8" x14ac:dyDescent="0.25">
      <c r="A388">
        <v>386</v>
      </c>
      <c r="B388">
        <v>50.483295373799102</v>
      </c>
      <c r="C388">
        <v>22.2916524652594</v>
      </c>
      <c r="D388">
        <v>38.6</v>
      </c>
      <c r="E388">
        <v>159</v>
      </c>
      <c r="F388">
        <f t="shared" si="11"/>
        <v>217.82576866764259</v>
      </c>
      <c r="H388">
        <f t="shared" si="12"/>
        <v>-58.825768667642592</v>
      </c>
    </row>
    <row r="389" spans="1:8" x14ac:dyDescent="0.25">
      <c r="A389">
        <v>387</v>
      </c>
      <c r="B389">
        <v>50.483456789152697</v>
      </c>
      <c r="C389">
        <v>22.293042869573998</v>
      </c>
      <c r="D389">
        <v>38.700000000000003</v>
      </c>
      <c r="E389">
        <v>158</v>
      </c>
      <c r="F389">
        <f t="shared" ref="F389:F452" si="13">F388+5/683</f>
        <v>217.83308931185928</v>
      </c>
      <c r="H389">
        <f t="shared" si="12"/>
        <v>-59.833089311859283</v>
      </c>
    </row>
    <row r="390" spans="1:8" x14ac:dyDescent="0.25">
      <c r="A390">
        <v>388</v>
      </c>
      <c r="B390">
        <v>50.483618187943797</v>
      </c>
      <c r="C390">
        <v>22.294433283386098</v>
      </c>
      <c r="D390">
        <v>38.799999999999997</v>
      </c>
      <c r="E390">
        <v>156</v>
      </c>
      <c r="F390">
        <f t="shared" si="13"/>
        <v>217.84040995607597</v>
      </c>
      <c r="H390">
        <f t="shared" si="12"/>
        <v>-61.840409956075973</v>
      </c>
    </row>
    <row r="391" spans="1:8" x14ac:dyDescent="0.25">
      <c r="A391">
        <v>389</v>
      </c>
      <c r="B391">
        <v>50.483779570171997</v>
      </c>
      <c r="C391">
        <v>22.2958237066949</v>
      </c>
      <c r="D391">
        <v>38.9</v>
      </c>
      <c r="E391">
        <v>153</v>
      </c>
      <c r="F391">
        <f t="shared" si="13"/>
        <v>217.84773060029266</v>
      </c>
      <c r="H391">
        <f t="shared" si="12"/>
        <v>-64.847730600292664</v>
      </c>
    </row>
    <row r="392" spans="1:8" x14ac:dyDescent="0.25">
      <c r="A392">
        <v>390</v>
      </c>
      <c r="B392">
        <v>50.483940935837303</v>
      </c>
      <c r="C392">
        <v>22.297214139499602</v>
      </c>
      <c r="D392">
        <v>39</v>
      </c>
      <c r="E392">
        <v>156</v>
      </c>
      <c r="F392">
        <f t="shared" si="13"/>
        <v>217.85505124450935</v>
      </c>
      <c r="H392">
        <f t="shared" si="12"/>
        <v>-61.855051244509355</v>
      </c>
    </row>
    <row r="393" spans="1:8" x14ac:dyDescent="0.25">
      <c r="A393">
        <v>391</v>
      </c>
      <c r="B393">
        <v>50.484102284939297</v>
      </c>
      <c r="C393">
        <v>22.298604581799299</v>
      </c>
      <c r="D393">
        <v>39.1</v>
      </c>
      <c r="E393">
        <v>149</v>
      </c>
      <c r="F393">
        <f t="shared" si="13"/>
        <v>217.86237188872605</v>
      </c>
      <c r="H393">
        <f t="shared" si="12"/>
        <v>-68.862371888726045</v>
      </c>
    </row>
    <row r="394" spans="1:8" x14ac:dyDescent="0.25">
      <c r="A394">
        <v>392</v>
      </c>
      <c r="B394">
        <v>50.484263617478</v>
      </c>
      <c r="C394">
        <v>22.299995033593198</v>
      </c>
      <c r="D394">
        <v>39.200000000000003</v>
      </c>
      <c r="E394">
        <v>152</v>
      </c>
      <c r="F394">
        <f t="shared" si="13"/>
        <v>217.86969253294274</v>
      </c>
      <c r="H394">
        <f t="shared" si="12"/>
        <v>-65.869692532942736</v>
      </c>
    </row>
    <row r="395" spans="1:8" x14ac:dyDescent="0.25">
      <c r="A395">
        <v>393</v>
      </c>
      <c r="B395">
        <v>50.484424933452999</v>
      </c>
      <c r="C395">
        <v>22.3013854948803</v>
      </c>
      <c r="D395">
        <v>39.299999999999997</v>
      </c>
      <c r="E395">
        <v>170</v>
      </c>
      <c r="F395">
        <f t="shared" si="13"/>
        <v>217.87701317715943</v>
      </c>
      <c r="H395">
        <f t="shared" si="12"/>
        <v>-47.877013177159427</v>
      </c>
    </row>
    <row r="396" spans="1:8" x14ac:dyDescent="0.25">
      <c r="A396">
        <v>394</v>
      </c>
      <c r="B396">
        <v>50.484586232864203</v>
      </c>
      <c r="C396">
        <v>22.302775965659901</v>
      </c>
      <c r="D396">
        <v>39.4</v>
      </c>
      <c r="E396">
        <v>170</v>
      </c>
      <c r="F396">
        <f t="shared" si="13"/>
        <v>217.88433382137612</v>
      </c>
      <c r="H396">
        <f t="shared" si="12"/>
        <v>-47.884333821376117</v>
      </c>
    </row>
    <row r="397" spans="1:8" x14ac:dyDescent="0.25">
      <c r="A397">
        <v>395</v>
      </c>
      <c r="B397">
        <v>50.484747515711398</v>
      </c>
      <c r="C397">
        <v>22.304166445930999</v>
      </c>
      <c r="D397">
        <v>39.5</v>
      </c>
      <c r="E397">
        <v>174</v>
      </c>
      <c r="F397">
        <f t="shared" si="13"/>
        <v>217.89165446559281</v>
      </c>
      <c r="H397">
        <f t="shared" si="12"/>
        <v>-43.891654465592808</v>
      </c>
    </row>
    <row r="398" spans="1:8" x14ac:dyDescent="0.25">
      <c r="A398">
        <v>396</v>
      </c>
      <c r="B398">
        <v>50.484908781994399</v>
      </c>
      <c r="C398">
        <v>22.305556935692898</v>
      </c>
      <c r="D398">
        <v>39.6</v>
      </c>
      <c r="E398">
        <v>169</v>
      </c>
      <c r="F398">
        <f t="shared" si="13"/>
        <v>217.8989751098095</v>
      </c>
      <c r="H398">
        <f t="shared" si="12"/>
        <v>-48.898975109809498</v>
      </c>
    </row>
    <row r="399" spans="1:8" x14ac:dyDescent="0.25">
      <c r="A399">
        <v>397</v>
      </c>
      <c r="B399">
        <v>50.485070031712901</v>
      </c>
      <c r="C399">
        <v>22.3069474349447</v>
      </c>
      <c r="D399">
        <v>39.700000000000003</v>
      </c>
      <c r="E399">
        <v>175</v>
      </c>
      <c r="F399">
        <f t="shared" si="13"/>
        <v>217.90629575402619</v>
      </c>
      <c r="H399">
        <f t="shared" si="12"/>
        <v>-42.906295754026189</v>
      </c>
    </row>
    <row r="400" spans="1:8" x14ac:dyDescent="0.25">
      <c r="A400">
        <v>398</v>
      </c>
      <c r="B400">
        <v>50.485231264866698</v>
      </c>
      <c r="C400">
        <v>22.308337943685501</v>
      </c>
      <c r="D400">
        <v>39.799999999999997</v>
      </c>
      <c r="E400">
        <v>175</v>
      </c>
      <c r="F400">
        <f t="shared" si="13"/>
        <v>217.91361639824288</v>
      </c>
      <c r="H400">
        <f t="shared" si="12"/>
        <v>-42.91361639824288</v>
      </c>
    </row>
    <row r="401" spans="1:8" x14ac:dyDescent="0.25">
      <c r="A401">
        <v>399</v>
      </c>
      <c r="B401">
        <v>50.485392481455698</v>
      </c>
      <c r="C401">
        <v>22.3097284619144</v>
      </c>
      <c r="D401">
        <v>39.9</v>
      </c>
      <c r="E401">
        <v>181</v>
      </c>
      <c r="F401">
        <f t="shared" si="13"/>
        <v>217.92093704245957</v>
      </c>
      <c r="H401">
        <f t="shared" si="12"/>
        <v>-36.92093704245957</v>
      </c>
    </row>
    <row r="402" spans="1:8" x14ac:dyDescent="0.25">
      <c r="A402">
        <v>400</v>
      </c>
      <c r="B402">
        <v>50.485553681479701</v>
      </c>
      <c r="C402">
        <v>22.3111189896307</v>
      </c>
      <c r="D402">
        <v>40</v>
      </c>
      <c r="E402">
        <v>187</v>
      </c>
      <c r="F402">
        <f t="shared" si="13"/>
        <v>217.92825768667626</v>
      </c>
      <c r="H402">
        <f t="shared" si="12"/>
        <v>-30.928257686676261</v>
      </c>
    </row>
    <row r="403" spans="1:8" x14ac:dyDescent="0.25">
      <c r="A403">
        <v>401</v>
      </c>
      <c r="B403">
        <v>50.485714864938302</v>
      </c>
      <c r="C403">
        <v>22.312509526833399</v>
      </c>
      <c r="D403">
        <v>40.1</v>
      </c>
      <c r="E403">
        <v>174</v>
      </c>
      <c r="F403">
        <f t="shared" si="13"/>
        <v>217.93557833089295</v>
      </c>
      <c r="H403">
        <f t="shared" si="12"/>
        <v>-43.935578330892952</v>
      </c>
    </row>
    <row r="404" spans="1:8" x14ac:dyDescent="0.25">
      <c r="A404">
        <v>402</v>
      </c>
      <c r="B404">
        <v>50.485876031831502</v>
      </c>
      <c r="C404">
        <v>22.313900073521701</v>
      </c>
      <c r="D404">
        <v>40.200000000000003</v>
      </c>
      <c r="E404">
        <v>194</v>
      </c>
      <c r="F404">
        <f t="shared" si="13"/>
        <v>217.94289897510964</v>
      </c>
      <c r="H404">
        <f t="shared" si="12"/>
        <v>-23.942898975109642</v>
      </c>
    </row>
    <row r="405" spans="1:8" x14ac:dyDescent="0.25">
      <c r="A405">
        <v>403</v>
      </c>
      <c r="B405">
        <v>50.486037182158903</v>
      </c>
      <c r="C405">
        <v>22.315290629694701</v>
      </c>
      <c r="D405">
        <v>40.299999999999997</v>
      </c>
      <c r="E405">
        <v>186</v>
      </c>
      <c r="F405">
        <f t="shared" si="13"/>
        <v>217.95021961932633</v>
      </c>
      <c r="H405">
        <f t="shared" si="12"/>
        <v>-31.950219619326333</v>
      </c>
    </row>
    <row r="406" spans="1:8" x14ac:dyDescent="0.25">
      <c r="A406">
        <v>404</v>
      </c>
      <c r="B406">
        <v>50.486198315920497</v>
      </c>
      <c r="C406">
        <v>22.316681195351698</v>
      </c>
      <c r="D406">
        <v>40.4</v>
      </c>
      <c r="E406">
        <v>178</v>
      </c>
      <c r="F406">
        <f t="shared" si="13"/>
        <v>217.95754026354302</v>
      </c>
      <c r="H406">
        <f t="shared" si="12"/>
        <v>-39.957540263543024</v>
      </c>
    </row>
    <row r="407" spans="1:8" x14ac:dyDescent="0.25">
      <c r="A407">
        <v>405</v>
      </c>
      <c r="B407">
        <v>50.486359433115901</v>
      </c>
      <c r="C407">
        <v>22.318071770491599</v>
      </c>
      <c r="D407">
        <v>40.5</v>
      </c>
      <c r="E407">
        <v>182</v>
      </c>
      <c r="F407">
        <f t="shared" si="13"/>
        <v>217.96486090775971</v>
      </c>
      <c r="H407">
        <f t="shared" si="12"/>
        <v>-35.964860907759714</v>
      </c>
    </row>
    <row r="408" spans="1:8" x14ac:dyDescent="0.25">
      <c r="A408">
        <v>406</v>
      </c>
      <c r="B408">
        <v>50.4865205337451</v>
      </c>
      <c r="C408">
        <v>22.3194623551137</v>
      </c>
      <c r="D408">
        <v>40.6</v>
      </c>
      <c r="E408">
        <v>174</v>
      </c>
      <c r="F408">
        <f t="shared" si="13"/>
        <v>217.9721815519764</v>
      </c>
      <c r="H408">
        <f t="shared" si="12"/>
        <v>-43.972181551976405</v>
      </c>
    </row>
    <row r="409" spans="1:8" x14ac:dyDescent="0.25">
      <c r="A409">
        <v>407</v>
      </c>
      <c r="B409">
        <v>50.486681617807697</v>
      </c>
      <c r="C409">
        <v>22.320852949217102</v>
      </c>
      <c r="D409">
        <v>40.700000000000003</v>
      </c>
      <c r="E409">
        <v>185</v>
      </c>
      <c r="F409">
        <f t="shared" si="13"/>
        <v>217.9795021961931</v>
      </c>
      <c r="H409">
        <f t="shared" si="12"/>
        <v>-32.979502196193096</v>
      </c>
    </row>
    <row r="410" spans="1:8" x14ac:dyDescent="0.25">
      <c r="A410">
        <v>408</v>
      </c>
      <c r="B410">
        <v>50.4868426853036</v>
      </c>
      <c r="C410">
        <v>22.322243552801002</v>
      </c>
      <c r="D410">
        <v>40.799999999999997</v>
      </c>
      <c r="E410">
        <v>188</v>
      </c>
      <c r="F410">
        <f t="shared" si="13"/>
        <v>217.98682284040979</v>
      </c>
      <c r="H410">
        <f t="shared" si="12"/>
        <v>-29.986822840409786</v>
      </c>
    </row>
    <row r="411" spans="1:8" x14ac:dyDescent="0.25">
      <c r="A411">
        <v>409</v>
      </c>
      <c r="B411">
        <v>50.487003736232502</v>
      </c>
      <c r="C411">
        <v>22.323634165864501</v>
      </c>
      <c r="D411">
        <v>40.9</v>
      </c>
      <c r="E411">
        <v>175</v>
      </c>
      <c r="F411">
        <f t="shared" si="13"/>
        <v>217.99414348462648</v>
      </c>
      <c r="H411">
        <f t="shared" si="12"/>
        <v>-42.994143484626477</v>
      </c>
    </row>
    <row r="412" spans="1:8" x14ac:dyDescent="0.25">
      <c r="A412" s="2">
        <v>410</v>
      </c>
      <c r="B412" s="2">
        <v>50.487164770594298</v>
      </c>
      <c r="C412" s="2">
        <v>22.3250247884068</v>
      </c>
      <c r="D412" s="2">
        <v>41</v>
      </c>
      <c r="E412" s="2">
        <v>197</v>
      </c>
      <c r="F412" s="2">
        <f t="shared" si="13"/>
        <v>218.00146412884317</v>
      </c>
      <c r="H412">
        <f t="shared" si="12"/>
        <v>-21.001464128843168</v>
      </c>
    </row>
    <row r="413" spans="1:8" x14ac:dyDescent="0.25">
      <c r="A413">
        <v>411</v>
      </c>
      <c r="B413">
        <v>50.487325788388702</v>
      </c>
      <c r="C413">
        <v>22.326415420426901</v>
      </c>
      <c r="D413">
        <v>41.1</v>
      </c>
      <c r="E413">
        <v>195</v>
      </c>
      <c r="F413">
        <f t="shared" si="13"/>
        <v>218.00878477305986</v>
      </c>
      <c r="H413">
        <f t="shared" si="12"/>
        <v>-23.008784773059858</v>
      </c>
    </row>
    <row r="414" spans="1:8" x14ac:dyDescent="0.25">
      <c r="A414">
        <v>412</v>
      </c>
      <c r="B414">
        <v>50.487486789615602</v>
      </c>
      <c r="C414">
        <v>22.327806061924001</v>
      </c>
      <c r="D414">
        <v>41.2</v>
      </c>
      <c r="E414">
        <v>183</v>
      </c>
      <c r="F414">
        <f t="shared" si="13"/>
        <v>218.01610541727655</v>
      </c>
      <c r="H414">
        <f t="shared" si="12"/>
        <v>-35.016105417276549</v>
      </c>
    </row>
    <row r="415" spans="1:8" x14ac:dyDescent="0.25">
      <c r="A415">
        <v>413</v>
      </c>
      <c r="B415">
        <v>50.487647774274699</v>
      </c>
      <c r="C415">
        <v>22.329196712897399</v>
      </c>
      <c r="D415">
        <v>41.3</v>
      </c>
      <c r="E415">
        <v>183</v>
      </c>
      <c r="F415">
        <f t="shared" si="13"/>
        <v>218.02342606149324</v>
      </c>
      <c r="H415">
        <f t="shared" si="12"/>
        <v>-35.02342606149324</v>
      </c>
    </row>
    <row r="416" spans="1:8" x14ac:dyDescent="0.25">
      <c r="A416">
        <v>414</v>
      </c>
      <c r="B416">
        <v>50.4878087423658</v>
      </c>
      <c r="C416">
        <v>22.330587373345999</v>
      </c>
      <c r="D416">
        <v>41.4</v>
      </c>
      <c r="E416">
        <v>172</v>
      </c>
      <c r="F416">
        <f t="shared" si="13"/>
        <v>218.03074670570993</v>
      </c>
      <c r="H416">
        <f t="shared" si="12"/>
        <v>-46.03074670570993</v>
      </c>
    </row>
    <row r="417" spans="1:8" x14ac:dyDescent="0.25">
      <c r="A417">
        <v>415</v>
      </c>
      <c r="B417">
        <v>50.487969693888701</v>
      </c>
      <c r="C417">
        <v>22.3319780432691</v>
      </c>
      <c r="D417">
        <v>41.5</v>
      </c>
      <c r="E417">
        <v>179</v>
      </c>
      <c r="F417">
        <f t="shared" si="13"/>
        <v>218.03806734992662</v>
      </c>
      <c r="H417">
        <f t="shared" si="12"/>
        <v>-39.038067349926621</v>
      </c>
    </row>
    <row r="418" spans="1:8" x14ac:dyDescent="0.25">
      <c r="A418">
        <v>416</v>
      </c>
      <c r="B418">
        <v>50.488130628843301</v>
      </c>
      <c r="C418">
        <v>22.333368722665899</v>
      </c>
      <c r="D418">
        <v>41.6</v>
      </c>
      <c r="E418">
        <v>189</v>
      </c>
      <c r="F418">
        <f t="shared" si="13"/>
        <v>218.04538799414331</v>
      </c>
      <c r="H418">
        <f t="shared" si="12"/>
        <v>-29.045387994143312</v>
      </c>
    </row>
    <row r="419" spans="1:8" x14ac:dyDescent="0.25">
      <c r="A419">
        <v>417</v>
      </c>
      <c r="B419">
        <v>50.488291547229203</v>
      </c>
      <c r="C419">
        <v>22.334759411535298</v>
      </c>
      <c r="D419">
        <v>41.7</v>
      </c>
      <c r="E419">
        <v>182</v>
      </c>
      <c r="F419">
        <f t="shared" si="13"/>
        <v>218.05270863836</v>
      </c>
      <c r="H419">
        <f t="shared" si="12"/>
        <v>-36.052708638360002</v>
      </c>
    </row>
    <row r="420" spans="1:8" x14ac:dyDescent="0.25">
      <c r="A420">
        <v>418</v>
      </c>
      <c r="B420">
        <v>50.488452449046299</v>
      </c>
      <c r="C420">
        <v>22.336150109876701</v>
      </c>
      <c r="D420">
        <v>41.8</v>
      </c>
      <c r="E420">
        <v>173</v>
      </c>
      <c r="F420">
        <f t="shared" si="13"/>
        <v>218.06002928257669</v>
      </c>
      <c r="H420">
        <f t="shared" si="12"/>
        <v>-45.060029282576693</v>
      </c>
    </row>
    <row r="421" spans="1:8" x14ac:dyDescent="0.25">
      <c r="A421">
        <v>419</v>
      </c>
      <c r="B421">
        <v>50.488613334294399</v>
      </c>
      <c r="C421">
        <v>22.337540817689099</v>
      </c>
      <c r="D421">
        <v>41.9</v>
      </c>
      <c r="E421">
        <v>190</v>
      </c>
      <c r="F421">
        <f t="shared" si="13"/>
        <v>218.06734992679338</v>
      </c>
      <c r="H421">
        <f t="shared" si="12"/>
        <v>-28.067349926793383</v>
      </c>
    </row>
    <row r="422" spans="1:8" x14ac:dyDescent="0.25">
      <c r="A422">
        <v>420</v>
      </c>
      <c r="B422">
        <v>50.488774202973303</v>
      </c>
      <c r="C422">
        <v>22.338931534971699</v>
      </c>
      <c r="D422">
        <v>42</v>
      </c>
      <c r="E422">
        <v>187</v>
      </c>
      <c r="F422">
        <f t="shared" si="13"/>
        <v>218.07467057101007</v>
      </c>
      <c r="H422">
        <f t="shared" si="12"/>
        <v>-31.074670571010074</v>
      </c>
    </row>
    <row r="423" spans="1:8" x14ac:dyDescent="0.25">
      <c r="A423">
        <v>421</v>
      </c>
      <c r="B423">
        <v>50.488935055082699</v>
      </c>
      <c r="C423">
        <v>22.3403222617236</v>
      </c>
      <c r="D423">
        <v>42.1</v>
      </c>
      <c r="E423">
        <v>186</v>
      </c>
      <c r="F423">
        <f t="shared" si="13"/>
        <v>218.08199121522676</v>
      </c>
      <c r="H423">
        <f t="shared" si="12"/>
        <v>-32.081991215226765</v>
      </c>
    </row>
    <row r="424" spans="1:8" x14ac:dyDescent="0.25">
      <c r="A424">
        <v>422</v>
      </c>
      <c r="B424">
        <v>50.489095890622501</v>
      </c>
      <c r="C424">
        <v>22.341712997944001</v>
      </c>
      <c r="D424">
        <v>42.2</v>
      </c>
      <c r="E424">
        <v>178</v>
      </c>
      <c r="F424">
        <f t="shared" si="13"/>
        <v>218.08931185944346</v>
      </c>
      <c r="H424">
        <f t="shared" si="12"/>
        <v>-40.089311859443455</v>
      </c>
    </row>
    <row r="425" spans="1:8" x14ac:dyDescent="0.25">
      <c r="A425">
        <v>423</v>
      </c>
      <c r="B425">
        <v>50.489256709592503</v>
      </c>
      <c r="C425">
        <v>22.343103743632</v>
      </c>
      <c r="D425">
        <v>42.3</v>
      </c>
      <c r="E425">
        <v>193</v>
      </c>
      <c r="F425">
        <f t="shared" si="13"/>
        <v>218.09663250366015</v>
      </c>
      <c r="H425">
        <f t="shared" si="12"/>
        <v>-25.096632503660146</v>
      </c>
    </row>
    <row r="426" spans="1:8" x14ac:dyDescent="0.25">
      <c r="A426">
        <v>424</v>
      </c>
      <c r="B426">
        <v>50.4894175119924</v>
      </c>
      <c r="C426">
        <v>22.344494498786801</v>
      </c>
      <c r="D426">
        <v>42.4</v>
      </c>
      <c r="E426">
        <v>181</v>
      </c>
      <c r="F426">
        <f t="shared" si="13"/>
        <v>218.10395314787684</v>
      </c>
      <c r="H426">
        <f t="shared" si="12"/>
        <v>-37.103953147876837</v>
      </c>
    </row>
    <row r="427" spans="1:8" x14ac:dyDescent="0.25">
      <c r="A427">
        <v>425</v>
      </c>
      <c r="B427">
        <v>50.489578297822</v>
      </c>
      <c r="C427">
        <v>22.3458852634074</v>
      </c>
      <c r="D427">
        <v>42.5</v>
      </c>
      <c r="E427">
        <v>181</v>
      </c>
      <c r="F427">
        <f t="shared" si="13"/>
        <v>218.11127379209353</v>
      </c>
      <c r="H427">
        <f t="shared" si="12"/>
        <v>-37.111273792093527</v>
      </c>
    </row>
    <row r="428" spans="1:8" x14ac:dyDescent="0.25">
      <c r="A428">
        <v>426</v>
      </c>
      <c r="B428">
        <v>50.489739067081203</v>
      </c>
      <c r="C428">
        <v>22.347276037493099</v>
      </c>
      <c r="D428">
        <v>42.6</v>
      </c>
      <c r="E428">
        <v>177</v>
      </c>
      <c r="F428">
        <f t="shared" si="13"/>
        <v>218.11859443631022</v>
      </c>
      <c r="H428">
        <f t="shared" si="12"/>
        <v>-41.118594436310218</v>
      </c>
    </row>
    <row r="429" spans="1:8" x14ac:dyDescent="0.25">
      <c r="A429">
        <v>427</v>
      </c>
      <c r="B429">
        <v>50.489899819769697</v>
      </c>
      <c r="C429">
        <v>22.348666821043</v>
      </c>
      <c r="D429">
        <v>42.7</v>
      </c>
      <c r="E429">
        <v>182</v>
      </c>
      <c r="F429">
        <f t="shared" si="13"/>
        <v>218.12591508052691</v>
      </c>
      <c r="H429">
        <f t="shared" si="12"/>
        <v>-36.125915080526909</v>
      </c>
    </row>
    <row r="430" spans="1:8" x14ac:dyDescent="0.25">
      <c r="A430">
        <v>428</v>
      </c>
      <c r="B430">
        <v>50.490060555887297</v>
      </c>
      <c r="C430">
        <v>22.350057614056102</v>
      </c>
      <c r="D430">
        <v>42.8</v>
      </c>
      <c r="E430">
        <v>187</v>
      </c>
      <c r="F430">
        <f t="shared" si="13"/>
        <v>218.1332357247436</v>
      </c>
      <c r="H430">
        <f t="shared" si="12"/>
        <v>-31.133235724743599</v>
      </c>
    </row>
    <row r="431" spans="1:8" x14ac:dyDescent="0.25">
      <c r="A431">
        <v>429</v>
      </c>
      <c r="B431">
        <v>50.490221275433797</v>
      </c>
      <c r="C431">
        <v>22.351448416531799</v>
      </c>
      <c r="D431">
        <v>42.9</v>
      </c>
      <c r="E431">
        <v>173</v>
      </c>
      <c r="F431">
        <f t="shared" si="13"/>
        <v>218.14055636896029</v>
      </c>
      <c r="H431">
        <f t="shared" si="12"/>
        <v>-45.14055636896029</v>
      </c>
    </row>
    <row r="432" spans="1:8" x14ac:dyDescent="0.25">
      <c r="A432">
        <v>430</v>
      </c>
      <c r="B432">
        <v>50.490381978408998</v>
      </c>
      <c r="C432">
        <v>22.352839228469101</v>
      </c>
      <c r="D432">
        <v>43</v>
      </c>
      <c r="E432">
        <v>170</v>
      </c>
      <c r="F432">
        <f t="shared" si="13"/>
        <v>218.14787701317698</v>
      </c>
      <c r="H432">
        <f t="shared" si="12"/>
        <v>-48.147877013176981</v>
      </c>
    </row>
    <row r="433" spans="1:8" x14ac:dyDescent="0.25">
      <c r="A433">
        <v>431</v>
      </c>
      <c r="B433">
        <v>50.4905426648127</v>
      </c>
      <c r="C433">
        <v>22.354230049867098</v>
      </c>
      <c r="D433">
        <v>43.1</v>
      </c>
      <c r="E433">
        <v>167</v>
      </c>
      <c r="F433">
        <f t="shared" si="13"/>
        <v>218.15519765739367</v>
      </c>
      <c r="H433">
        <f t="shared" si="12"/>
        <v>-51.155197657393671</v>
      </c>
    </row>
    <row r="434" spans="1:8" x14ac:dyDescent="0.25">
      <c r="A434">
        <v>432</v>
      </c>
      <c r="B434">
        <v>50.490703334644699</v>
      </c>
      <c r="C434">
        <v>22.355620880724999</v>
      </c>
      <c r="D434">
        <v>43.2</v>
      </c>
      <c r="E434">
        <v>162</v>
      </c>
      <c r="F434">
        <f t="shared" si="13"/>
        <v>218.16251830161036</v>
      </c>
      <c r="H434">
        <f t="shared" si="12"/>
        <v>-56.162518301610362</v>
      </c>
    </row>
    <row r="435" spans="1:8" x14ac:dyDescent="0.25">
      <c r="A435">
        <v>433</v>
      </c>
      <c r="B435">
        <v>50.490863987904703</v>
      </c>
      <c r="C435">
        <v>22.357011721041999</v>
      </c>
      <c r="D435">
        <v>43.3</v>
      </c>
      <c r="E435">
        <v>173</v>
      </c>
      <c r="F435">
        <f t="shared" si="13"/>
        <v>218.16983894582705</v>
      </c>
      <c r="H435">
        <f t="shared" si="12"/>
        <v>-45.169838945827053</v>
      </c>
    </row>
    <row r="436" spans="1:8" x14ac:dyDescent="0.25">
      <c r="A436">
        <v>434</v>
      </c>
      <c r="B436">
        <v>50.491024624592598</v>
      </c>
      <c r="C436">
        <v>22.358402570817201</v>
      </c>
      <c r="D436">
        <v>43.4</v>
      </c>
      <c r="E436">
        <v>165</v>
      </c>
      <c r="F436">
        <f t="shared" si="13"/>
        <v>218.17715959004374</v>
      </c>
      <c r="H436">
        <f t="shared" si="12"/>
        <v>-53.177159590043743</v>
      </c>
    </row>
    <row r="437" spans="1:8" x14ac:dyDescent="0.25">
      <c r="A437">
        <v>435</v>
      </c>
      <c r="B437">
        <v>50.491185244708198</v>
      </c>
      <c r="C437">
        <v>22.359793430049599</v>
      </c>
      <c r="D437">
        <v>43.5</v>
      </c>
      <c r="E437">
        <v>165</v>
      </c>
      <c r="F437">
        <f t="shared" si="13"/>
        <v>218.18448023426043</v>
      </c>
      <c r="H437">
        <f t="shared" si="12"/>
        <v>-53.184480234260434</v>
      </c>
    </row>
    <row r="438" spans="1:8" x14ac:dyDescent="0.25">
      <c r="A438">
        <v>436</v>
      </c>
      <c r="B438">
        <v>50.491345848251299</v>
      </c>
      <c r="C438">
        <v>22.3611842987386</v>
      </c>
      <c r="D438">
        <v>43.6</v>
      </c>
      <c r="E438">
        <v>166</v>
      </c>
      <c r="F438">
        <f t="shared" si="13"/>
        <v>218.19180087847712</v>
      </c>
      <c r="H438">
        <f t="shared" si="12"/>
        <v>-52.191800878477125</v>
      </c>
    </row>
    <row r="439" spans="1:8" x14ac:dyDescent="0.25">
      <c r="A439">
        <v>437</v>
      </c>
      <c r="B439">
        <v>50.491506435221602</v>
      </c>
      <c r="C439">
        <v>22.362575176883102</v>
      </c>
      <c r="D439">
        <v>43.7</v>
      </c>
      <c r="E439">
        <v>155</v>
      </c>
      <c r="F439">
        <f t="shared" si="13"/>
        <v>218.19912152269382</v>
      </c>
      <c r="H439">
        <f t="shared" si="12"/>
        <v>-63.199121522693815</v>
      </c>
    </row>
    <row r="440" spans="1:8" x14ac:dyDescent="0.25">
      <c r="A440">
        <v>438</v>
      </c>
      <c r="B440">
        <v>50.491667005618901</v>
      </c>
      <c r="C440">
        <v>22.363966064482401</v>
      </c>
      <c r="D440">
        <v>43.8</v>
      </c>
      <c r="E440">
        <v>164</v>
      </c>
      <c r="F440">
        <f t="shared" si="13"/>
        <v>218.20644216691051</v>
      </c>
      <c r="H440">
        <f t="shared" si="12"/>
        <v>-54.206442166910506</v>
      </c>
    </row>
    <row r="441" spans="1:8" x14ac:dyDescent="0.25">
      <c r="A441">
        <v>439</v>
      </c>
      <c r="B441">
        <v>50.491827559443102</v>
      </c>
      <c r="C441">
        <v>22.3653569615356</v>
      </c>
      <c r="D441">
        <v>43.9</v>
      </c>
      <c r="E441">
        <v>164</v>
      </c>
      <c r="F441">
        <f t="shared" si="13"/>
        <v>218.2137628111272</v>
      </c>
      <c r="H441">
        <f t="shared" si="12"/>
        <v>-54.213762811127197</v>
      </c>
    </row>
    <row r="442" spans="1:8" x14ac:dyDescent="0.25">
      <c r="A442">
        <v>440</v>
      </c>
      <c r="B442">
        <v>50.491988096693902</v>
      </c>
      <c r="C442">
        <v>22.366747868041902</v>
      </c>
      <c r="D442">
        <v>44</v>
      </c>
      <c r="E442">
        <v>164</v>
      </c>
      <c r="F442">
        <f t="shared" si="13"/>
        <v>218.22108345534389</v>
      </c>
      <c r="H442">
        <f t="shared" si="12"/>
        <v>-54.221083455343887</v>
      </c>
    </row>
    <row r="443" spans="1:8" x14ac:dyDescent="0.25">
      <c r="A443">
        <v>441</v>
      </c>
      <c r="B443">
        <v>50.4921486173711</v>
      </c>
      <c r="C443">
        <v>22.368138784000301</v>
      </c>
      <c r="D443">
        <v>44.1</v>
      </c>
      <c r="E443">
        <v>167</v>
      </c>
      <c r="F443">
        <f t="shared" si="13"/>
        <v>218.22840409956058</v>
      </c>
      <c r="H443">
        <f t="shared" si="12"/>
        <v>-51.228404099560578</v>
      </c>
    </row>
    <row r="444" spans="1:8" x14ac:dyDescent="0.25">
      <c r="A444">
        <v>442</v>
      </c>
      <c r="B444">
        <v>50.492309121474499</v>
      </c>
      <c r="C444">
        <v>22.369529709409999</v>
      </c>
      <c r="D444">
        <v>44.2</v>
      </c>
      <c r="E444">
        <v>166</v>
      </c>
      <c r="F444">
        <f t="shared" si="13"/>
        <v>218.23572474377727</v>
      </c>
      <c r="H444">
        <f t="shared" si="12"/>
        <v>-52.235724743777268</v>
      </c>
    </row>
    <row r="445" spans="1:8" x14ac:dyDescent="0.25">
      <c r="A445">
        <v>443</v>
      </c>
      <c r="B445">
        <v>50.492469609003898</v>
      </c>
      <c r="C445">
        <v>22.3709206442702</v>
      </c>
      <c r="D445">
        <v>44.3</v>
      </c>
      <c r="E445">
        <v>162</v>
      </c>
      <c r="F445">
        <f t="shared" si="13"/>
        <v>218.24304538799396</v>
      </c>
      <c r="H445">
        <f t="shared" si="12"/>
        <v>-56.243045387993959</v>
      </c>
    </row>
    <row r="446" spans="1:8" x14ac:dyDescent="0.25">
      <c r="A446">
        <v>444</v>
      </c>
      <c r="B446">
        <v>50.492630079959099</v>
      </c>
      <c r="C446">
        <v>22.372311588580001</v>
      </c>
      <c r="D446">
        <v>44.4</v>
      </c>
      <c r="E446">
        <v>159</v>
      </c>
      <c r="F446">
        <f t="shared" si="13"/>
        <v>218.25036603221065</v>
      </c>
      <c r="H446">
        <f t="shared" si="12"/>
        <v>-59.25036603221065</v>
      </c>
    </row>
    <row r="447" spans="1:8" x14ac:dyDescent="0.25">
      <c r="A447">
        <v>445</v>
      </c>
      <c r="B447">
        <v>50.492790534340003</v>
      </c>
      <c r="C447">
        <v>22.373702542338599</v>
      </c>
      <c r="D447">
        <v>44.5</v>
      </c>
      <c r="E447">
        <v>161</v>
      </c>
      <c r="F447">
        <f t="shared" si="13"/>
        <v>218.25768667642734</v>
      </c>
      <c r="H447">
        <f t="shared" si="12"/>
        <v>-57.25768667642734</v>
      </c>
    </row>
    <row r="448" spans="1:8" x14ac:dyDescent="0.25">
      <c r="A448">
        <v>446</v>
      </c>
      <c r="B448">
        <v>50.492950972146197</v>
      </c>
      <c r="C448">
        <v>22.375093505544999</v>
      </c>
      <c r="D448">
        <v>44.6</v>
      </c>
      <c r="E448">
        <v>164</v>
      </c>
      <c r="F448">
        <f t="shared" si="13"/>
        <v>218.26500732064403</v>
      </c>
      <c r="H448">
        <f t="shared" si="12"/>
        <v>-54.265007320644031</v>
      </c>
    </row>
    <row r="449" spans="1:8" x14ac:dyDescent="0.25">
      <c r="A449">
        <v>447</v>
      </c>
      <c r="B449">
        <v>50.493111393377497</v>
      </c>
      <c r="C449">
        <v>22.376484478198499</v>
      </c>
      <c r="D449">
        <v>44.7</v>
      </c>
      <c r="E449">
        <v>163</v>
      </c>
      <c r="F449">
        <f t="shared" si="13"/>
        <v>218.27232796486072</v>
      </c>
      <c r="H449">
        <f t="shared" si="12"/>
        <v>-55.272327964860722</v>
      </c>
    </row>
    <row r="450" spans="1:8" x14ac:dyDescent="0.25">
      <c r="A450">
        <v>448</v>
      </c>
      <c r="B450">
        <v>50.493271798033902</v>
      </c>
      <c r="C450">
        <v>22.377875460298199</v>
      </c>
      <c r="D450">
        <v>44.8</v>
      </c>
      <c r="E450">
        <v>165</v>
      </c>
      <c r="F450">
        <f t="shared" si="13"/>
        <v>218.27964860907741</v>
      </c>
      <c r="H450">
        <f t="shared" si="12"/>
        <v>-53.279648609077412</v>
      </c>
    </row>
    <row r="451" spans="1:8" x14ac:dyDescent="0.25">
      <c r="A451">
        <v>449</v>
      </c>
      <c r="B451">
        <v>50.493432186115001</v>
      </c>
      <c r="C451">
        <v>22.379266451843201</v>
      </c>
      <c r="D451">
        <v>44.9</v>
      </c>
      <c r="E451">
        <v>175</v>
      </c>
      <c r="F451">
        <f t="shared" si="13"/>
        <v>218.2869692532941</v>
      </c>
      <c r="H451">
        <f t="shared" ref="H451:H514" si="14">E451-F451</f>
        <v>-43.286969253294103</v>
      </c>
    </row>
    <row r="452" spans="1:8" x14ac:dyDescent="0.25">
      <c r="A452">
        <v>450</v>
      </c>
      <c r="B452">
        <v>50.493592557620602</v>
      </c>
      <c r="C452">
        <v>22.380657452832601</v>
      </c>
      <c r="D452">
        <v>45</v>
      </c>
      <c r="E452">
        <v>163</v>
      </c>
      <c r="F452">
        <f t="shared" si="13"/>
        <v>218.29428989751079</v>
      </c>
      <c r="H452">
        <f t="shared" si="14"/>
        <v>-55.294289897510794</v>
      </c>
    </row>
    <row r="453" spans="1:8" x14ac:dyDescent="0.25">
      <c r="A453">
        <v>451</v>
      </c>
      <c r="B453">
        <v>50.493752912550598</v>
      </c>
      <c r="C453">
        <v>22.382048463265601</v>
      </c>
      <c r="D453">
        <v>45.1</v>
      </c>
      <c r="E453">
        <v>174</v>
      </c>
      <c r="F453">
        <f t="shared" ref="F453:F516" si="15">F452+5/683</f>
        <v>218.30161054172748</v>
      </c>
      <c r="H453">
        <f t="shared" si="14"/>
        <v>-44.301610541727484</v>
      </c>
    </row>
    <row r="454" spans="1:8" x14ac:dyDescent="0.25">
      <c r="A454">
        <v>452</v>
      </c>
      <c r="B454">
        <v>50.493913250904697</v>
      </c>
      <c r="C454">
        <v>22.383439483141402</v>
      </c>
      <c r="D454">
        <v>45.2</v>
      </c>
      <c r="E454">
        <v>166</v>
      </c>
      <c r="F454">
        <f t="shared" si="15"/>
        <v>218.30893118594418</v>
      </c>
      <c r="H454">
        <f t="shared" si="14"/>
        <v>-52.308931185944175</v>
      </c>
    </row>
    <row r="455" spans="1:8" x14ac:dyDescent="0.25">
      <c r="A455">
        <v>453</v>
      </c>
      <c r="B455">
        <v>50.494073572682801</v>
      </c>
      <c r="C455">
        <v>22.3848305124591</v>
      </c>
      <c r="D455">
        <v>45.3</v>
      </c>
      <c r="E455">
        <v>163</v>
      </c>
      <c r="F455">
        <f t="shared" si="15"/>
        <v>218.31625183016087</v>
      </c>
      <c r="H455">
        <f t="shared" si="14"/>
        <v>-55.316251830160866</v>
      </c>
    </row>
    <row r="456" spans="1:8" x14ac:dyDescent="0.25">
      <c r="A456">
        <v>454</v>
      </c>
      <c r="B456">
        <v>50.494233877884596</v>
      </c>
      <c r="C456">
        <v>22.386221551217801</v>
      </c>
      <c r="D456">
        <v>45.4</v>
      </c>
      <c r="E456">
        <v>170</v>
      </c>
      <c r="F456">
        <f t="shared" si="15"/>
        <v>218.32357247437756</v>
      </c>
      <c r="H456">
        <f t="shared" si="14"/>
        <v>-48.323572474377556</v>
      </c>
    </row>
    <row r="457" spans="1:8" x14ac:dyDescent="0.25">
      <c r="A457">
        <v>455</v>
      </c>
      <c r="B457">
        <v>50.494394166509899</v>
      </c>
      <c r="C457">
        <v>22.387612599416599</v>
      </c>
      <c r="D457">
        <v>45.5</v>
      </c>
      <c r="E457">
        <v>175</v>
      </c>
      <c r="F457">
        <f t="shared" si="15"/>
        <v>218.33089311859425</v>
      </c>
      <c r="H457">
        <f t="shared" si="14"/>
        <v>-43.330893118594247</v>
      </c>
    </row>
    <row r="458" spans="1:8" x14ac:dyDescent="0.25">
      <c r="A458">
        <v>456</v>
      </c>
      <c r="B458">
        <v>50.494554438558602</v>
      </c>
      <c r="C458">
        <v>22.389003657054801</v>
      </c>
      <c r="D458">
        <v>45.6</v>
      </c>
      <c r="E458">
        <v>165</v>
      </c>
      <c r="F458">
        <f t="shared" si="15"/>
        <v>218.33821376281094</v>
      </c>
      <c r="H458">
        <f t="shared" si="14"/>
        <v>-53.338213762810938</v>
      </c>
    </row>
    <row r="459" spans="1:8" x14ac:dyDescent="0.25">
      <c r="A459">
        <v>457</v>
      </c>
      <c r="B459">
        <v>50.4947146940303</v>
      </c>
      <c r="C459">
        <v>22.390394724131401</v>
      </c>
      <c r="D459">
        <v>45.7</v>
      </c>
      <c r="E459">
        <v>168</v>
      </c>
      <c r="F459">
        <f t="shared" si="15"/>
        <v>218.34553440702763</v>
      </c>
      <c r="H459">
        <f t="shared" si="14"/>
        <v>-50.345534407027628</v>
      </c>
    </row>
    <row r="460" spans="1:8" x14ac:dyDescent="0.25">
      <c r="A460">
        <v>458</v>
      </c>
      <c r="B460">
        <v>50.494874932924901</v>
      </c>
      <c r="C460">
        <v>22.3917858006456</v>
      </c>
      <c r="D460">
        <v>45.8</v>
      </c>
      <c r="E460">
        <v>189</v>
      </c>
      <c r="F460">
        <f t="shared" si="15"/>
        <v>218.35285505124432</v>
      </c>
      <c r="H460">
        <f t="shared" si="14"/>
        <v>-29.352855051244319</v>
      </c>
    </row>
    <row r="461" spans="1:8" x14ac:dyDescent="0.25">
      <c r="A461">
        <v>459</v>
      </c>
      <c r="B461">
        <v>50.495035155242299</v>
      </c>
      <c r="C461">
        <v>22.393176886596599</v>
      </c>
      <c r="D461">
        <v>45.9</v>
      </c>
      <c r="E461">
        <v>175</v>
      </c>
      <c r="F461">
        <f t="shared" si="15"/>
        <v>218.36017569546101</v>
      </c>
      <c r="H461">
        <f t="shared" si="14"/>
        <v>-43.36017569546101</v>
      </c>
    </row>
    <row r="462" spans="1:8" x14ac:dyDescent="0.25">
      <c r="A462">
        <v>460</v>
      </c>
      <c r="B462">
        <v>50.495195360982102</v>
      </c>
      <c r="C462">
        <v>22.3945679819834</v>
      </c>
      <c r="D462">
        <v>46</v>
      </c>
      <c r="E462">
        <v>162</v>
      </c>
      <c r="F462">
        <f t="shared" si="15"/>
        <v>218.3674963396777</v>
      </c>
      <c r="H462">
        <f t="shared" si="14"/>
        <v>-56.3674963396777</v>
      </c>
    </row>
    <row r="463" spans="1:8" x14ac:dyDescent="0.25">
      <c r="A463">
        <v>461</v>
      </c>
      <c r="B463">
        <v>50.495355550144097</v>
      </c>
      <c r="C463">
        <v>22.395959086805199</v>
      </c>
      <c r="D463">
        <v>46.1</v>
      </c>
      <c r="E463">
        <v>156</v>
      </c>
      <c r="F463">
        <f t="shared" si="15"/>
        <v>218.37481698389439</v>
      </c>
      <c r="H463">
        <f t="shared" si="14"/>
        <v>-62.374816983894391</v>
      </c>
    </row>
    <row r="464" spans="1:8" x14ac:dyDescent="0.25">
      <c r="A464">
        <v>462</v>
      </c>
      <c r="B464">
        <v>50.4955157227283</v>
      </c>
      <c r="C464">
        <v>22.397350201061201</v>
      </c>
      <c r="D464">
        <v>46.2</v>
      </c>
      <c r="E464">
        <v>165</v>
      </c>
      <c r="F464">
        <f t="shared" si="15"/>
        <v>218.38213762811108</v>
      </c>
      <c r="H464">
        <f t="shared" si="14"/>
        <v>-53.382137628111082</v>
      </c>
    </row>
    <row r="465" spans="1:8" x14ac:dyDescent="0.25">
      <c r="A465">
        <v>463</v>
      </c>
      <c r="B465">
        <v>50.495675878734303</v>
      </c>
      <c r="C465">
        <v>22.3987413247505</v>
      </c>
      <c r="D465">
        <v>46.3</v>
      </c>
      <c r="E465">
        <v>172</v>
      </c>
      <c r="F465">
        <f t="shared" si="15"/>
        <v>218.38945827232777</v>
      </c>
      <c r="H465">
        <f t="shared" si="14"/>
        <v>-46.389458272327772</v>
      </c>
    </row>
    <row r="466" spans="1:8" x14ac:dyDescent="0.25">
      <c r="A466">
        <v>464</v>
      </c>
      <c r="B466">
        <v>50.495836018162002</v>
      </c>
      <c r="C466">
        <v>22.4001324578722</v>
      </c>
      <c r="D466">
        <v>46.4</v>
      </c>
      <c r="E466">
        <v>174</v>
      </c>
      <c r="F466">
        <f t="shared" si="15"/>
        <v>218.39677891654446</v>
      </c>
      <c r="H466">
        <f t="shared" si="14"/>
        <v>-44.396778916544463</v>
      </c>
    </row>
    <row r="467" spans="1:8" x14ac:dyDescent="0.25">
      <c r="A467">
        <v>465</v>
      </c>
      <c r="B467">
        <v>50.495996141011098</v>
      </c>
      <c r="C467">
        <v>22.401523600425499</v>
      </c>
      <c r="D467">
        <v>46.5</v>
      </c>
      <c r="E467">
        <v>174</v>
      </c>
      <c r="F467">
        <f t="shared" si="15"/>
        <v>218.40409956076115</v>
      </c>
      <c r="H467">
        <f t="shared" si="14"/>
        <v>-44.404099560761153</v>
      </c>
    </row>
    <row r="468" spans="1:8" x14ac:dyDescent="0.25">
      <c r="A468">
        <v>466</v>
      </c>
      <c r="B468">
        <v>50.496156247281498</v>
      </c>
      <c r="C468">
        <v>22.4029147524096</v>
      </c>
      <c r="D468">
        <v>46.6</v>
      </c>
      <c r="E468">
        <v>164</v>
      </c>
      <c r="F468">
        <f t="shared" si="15"/>
        <v>218.41142020497784</v>
      </c>
      <c r="H468">
        <f t="shared" si="14"/>
        <v>-54.411420204977844</v>
      </c>
    </row>
    <row r="469" spans="1:8" x14ac:dyDescent="0.25">
      <c r="A469">
        <v>467</v>
      </c>
      <c r="B469">
        <v>50.496316336972903</v>
      </c>
      <c r="C469">
        <v>22.404305913823499</v>
      </c>
      <c r="D469">
        <v>46.7</v>
      </c>
      <c r="E469">
        <v>167</v>
      </c>
      <c r="F469">
        <f t="shared" si="15"/>
        <v>218.41874084919453</v>
      </c>
      <c r="H469">
        <f t="shared" si="14"/>
        <v>-51.418740849194535</v>
      </c>
    </row>
    <row r="470" spans="1:8" x14ac:dyDescent="0.25">
      <c r="A470">
        <v>468</v>
      </c>
      <c r="B470">
        <v>50.496476410085201</v>
      </c>
      <c r="C470">
        <v>22.4056970846664</v>
      </c>
      <c r="D470">
        <v>46.8</v>
      </c>
      <c r="E470">
        <v>166</v>
      </c>
      <c r="F470">
        <f t="shared" si="15"/>
        <v>218.42606149341123</v>
      </c>
      <c r="H470">
        <f t="shared" si="14"/>
        <v>-52.426061493411225</v>
      </c>
    </row>
    <row r="471" spans="1:8" x14ac:dyDescent="0.25">
      <c r="A471">
        <v>469</v>
      </c>
      <c r="B471">
        <v>50.496636466618</v>
      </c>
      <c r="C471">
        <v>22.4070882649374</v>
      </c>
      <c r="D471">
        <v>46.9</v>
      </c>
      <c r="E471">
        <v>163</v>
      </c>
      <c r="F471">
        <f t="shared" si="15"/>
        <v>218.43338213762792</v>
      </c>
      <c r="H471">
        <f t="shared" si="14"/>
        <v>-55.433382137627916</v>
      </c>
    </row>
    <row r="472" spans="1:8" x14ac:dyDescent="0.25">
      <c r="A472">
        <v>470</v>
      </c>
      <c r="B472">
        <v>50.4967965065713</v>
      </c>
      <c r="C472">
        <v>22.408479454635799</v>
      </c>
      <c r="D472">
        <v>47</v>
      </c>
      <c r="E472">
        <v>165</v>
      </c>
      <c r="F472">
        <f t="shared" si="15"/>
        <v>218.44070278184461</v>
      </c>
      <c r="H472">
        <f t="shared" si="14"/>
        <v>-53.440702781844607</v>
      </c>
    </row>
    <row r="473" spans="1:8" x14ac:dyDescent="0.25">
      <c r="A473">
        <v>471</v>
      </c>
      <c r="B473">
        <v>50.496956529944804</v>
      </c>
      <c r="C473">
        <v>22.409870653760599</v>
      </c>
      <c r="D473">
        <v>47.1</v>
      </c>
      <c r="E473">
        <v>163</v>
      </c>
      <c r="F473">
        <f t="shared" si="15"/>
        <v>218.4480234260613</v>
      </c>
      <c r="H473">
        <f t="shared" si="14"/>
        <v>-55.448023426061297</v>
      </c>
    </row>
    <row r="474" spans="1:8" x14ac:dyDescent="0.25">
      <c r="A474">
        <v>472</v>
      </c>
      <c r="B474">
        <v>50.497116536738297</v>
      </c>
      <c r="C474">
        <v>22.411261862310901</v>
      </c>
      <c r="D474">
        <v>47.2</v>
      </c>
      <c r="E474">
        <v>168</v>
      </c>
      <c r="F474">
        <f t="shared" si="15"/>
        <v>218.45534407027799</v>
      </c>
      <c r="H474">
        <f t="shared" si="14"/>
        <v>-50.455344070277988</v>
      </c>
    </row>
    <row r="475" spans="1:8" x14ac:dyDescent="0.25">
      <c r="A475">
        <v>473</v>
      </c>
      <c r="B475">
        <v>50.497276526951602</v>
      </c>
      <c r="C475">
        <v>22.412653080285899</v>
      </c>
      <c r="D475">
        <v>47.3</v>
      </c>
      <c r="E475">
        <v>179</v>
      </c>
      <c r="F475">
        <f t="shared" si="15"/>
        <v>218.46266471449468</v>
      </c>
      <c r="H475">
        <f t="shared" si="14"/>
        <v>-39.462664714494679</v>
      </c>
    </row>
    <row r="476" spans="1:8" x14ac:dyDescent="0.25">
      <c r="A476">
        <v>474</v>
      </c>
      <c r="B476">
        <v>50.497436500584399</v>
      </c>
      <c r="C476">
        <v>22.414044307684801</v>
      </c>
      <c r="D476">
        <v>47.4</v>
      </c>
      <c r="E476">
        <v>192</v>
      </c>
      <c r="F476">
        <f t="shared" si="15"/>
        <v>218.46998535871137</v>
      </c>
      <c r="H476">
        <f t="shared" si="14"/>
        <v>-26.469985358711369</v>
      </c>
    </row>
    <row r="477" spans="1:8" x14ac:dyDescent="0.25">
      <c r="A477">
        <v>475</v>
      </c>
      <c r="B477">
        <v>50.497596457636703</v>
      </c>
      <c r="C477">
        <v>22.4154355445067</v>
      </c>
      <c r="D477">
        <v>47.5</v>
      </c>
      <c r="E477">
        <v>187</v>
      </c>
      <c r="F477">
        <f t="shared" si="15"/>
        <v>218.47730600292806</v>
      </c>
      <c r="H477">
        <f t="shared" si="14"/>
        <v>-31.47730600292806</v>
      </c>
    </row>
    <row r="478" spans="1:8" x14ac:dyDescent="0.25">
      <c r="A478">
        <v>476</v>
      </c>
      <c r="B478">
        <v>50.497756398108102</v>
      </c>
      <c r="C478">
        <v>22.4168267907508</v>
      </c>
      <c r="D478">
        <v>47.6</v>
      </c>
      <c r="E478">
        <v>195</v>
      </c>
      <c r="F478">
        <f t="shared" si="15"/>
        <v>218.48462664714475</v>
      </c>
      <c r="H478">
        <f t="shared" si="14"/>
        <v>-23.484626647144751</v>
      </c>
    </row>
    <row r="479" spans="1:8" x14ac:dyDescent="0.25">
      <c r="A479">
        <v>477</v>
      </c>
      <c r="B479">
        <v>50.497916321998503</v>
      </c>
      <c r="C479">
        <v>22.418218046416101</v>
      </c>
      <c r="D479">
        <v>47.7</v>
      </c>
      <c r="E479">
        <v>185</v>
      </c>
      <c r="F479">
        <f t="shared" si="15"/>
        <v>218.49194729136144</v>
      </c>
      <c r="H479">
        <f t="shared" si="14"/>
        <v>-33.491947291361441</v>
      </c>
    </row>
    <row r="480" spans="1:8" x14ac:dyDescent="0.25">
      <c r="A480">
        <v>478</v>
      </c>
      <c r="B480">
        <v>50.498076229307699</v>
      </c>
      <c r="C480">
        <v>22.419609311501802</v>
      </c>
      <c r="D480">
        <v>47.8</v>
      </c>
      <c r="E480">
        <v>194</v>
      </c>
      <c r="F480">
        <f t="shared" si="15"/>
        <v>218.49926793557813</v>
      </c>
      <c r="H480">
        <f t="shared" si="14"/>
        <v>-24.499267935578132</v>
      </c>
    </row>
    <row r="481" spans="1:8" x14ac:dyDescent="0.25">
      <c r="A481">
        <v>479</v>
      </c>
      <c r="B481">
        <v>50.498236120035401</v>
      </c>
      <c r="C481">
        <v>22.421000586007001</v>
      </c>
      <c r="D481">
        <v>47.9</v>
      </c>
      <c r="E481">
        <v>202</v>
      </c>
      <c r="F481">
        <f t="shared" si="15"/>
        <v>218.50658857979482</v>
      </c>
      <c r="H481">
        <f t="shared" si="14"/>
        <v>-16.506588579794823</v>
      </c>
    </row>
    <row r="482" spans="1:8" x14ac:dyDescent="0.25">
      <c r="A482">
        <v>480</v>
      </c>
      <c r="B482">
        <v>50.4983959941815</v>
      </c>
      <c r="C482">
        <v>22.422391869931001</v>
      </c>
      <c r="D482">
        <v>48</v>
      </c>
      <c r="E482">
        <v>196</v>
      </c>
      <c r="F482">
        <f t="shared" si="15"/>
        <v>218.51390922401151</v>
      </c>
      <c r="H482">
        <f t="shared" si="14"/>
        <v>-22.513909224011513</v>
      </c>
    </row>
    <row r="483" spans="1:8" x14ac:dyDescent="0.25">
      <c r="A483">
        <v>481</v>
      </c>
      <c r="B483">
        <v>50.498555851745699</v>
      </c>
      <c r="C483">
        <v>22.423783163272802</v>
      </c>
      <c r="D483">
        <v>48.1</v>
      </c>
      <c r="E483">
        <v>195</v>
      </c>
      <c r="F483">
        <f t="shared" si="15"/>
        <v>218.5212298682282</v>
      </c>
      <c r="H483">
        <f t="shared" si="14"/>
        <v>-23.521229868228204</v>
      </c>
    </row>
    <row r="484" spans="1:8" x14ac:dyDescent="0.25">
      <c r="A484">
        <v>482</v>
      </c>
      <c r="B484">
        <v>50.498715692727899</v>
      </c>
      <c r="C484">
        <v>22.4251744660315</v>
      </c>
      <c r="D484">
        <v>48.2</v>
      </c>
      <c r="E484">
        <v>195</v>
      </c>
      <c r="F484">
        <f t="shared" si="15"/>
        <v>218.52855051244489</v>
      </c>
      <c r="H484">
        <f t="shared" si="14"/>
        <v>-23.528550512444895</v>
      </c>
    </row>
    <row r="485" spans="1:8" x14ac:dyDescent="0.25">
      <c r="A485">
        <v>483</v>
      </c>
      <c r="B485">
        <v>50.4988755171278</v>
      </c>
      <c r="C485">
        <v>22.426565778206399</v>
      </c>
      <c r="D485">
        <v>48.3</v>
      </c>
      <c r="E485">
        <v>194</v>
      </c>
      <c r="F485">
        <f t="shared" si="15"/>
        <v>218.53587115666159</v>
      </c>
      <c r="H485">
        <f t="shared" si="14"/>
        <v>-24.535871156661585</v>
      </c>
    </row>
    <row r="486" spans="1:8" x14ac:dyDescent="0.25">
      <c r="A486">
        <v>484</v>
      </c>
      <c r="B486">
        <v>50.499035324945197</v>
      </c>
      <c r="C486">
        <v>22.4279570997966</v>
      </c>
      <c r="D486">
        <v>48.4</v>
      </c>
      <c r="E486">
        <v>195</v>
      </c>
      <c r="F486">
        <f t="shared" si="15"/>
        <v>218.54319180087828</v>
      </c>
      <c r="H486">
        <f t="shared" si="14"/>
        <v>-23.543191800878276</v>
      </c>
    </row>
    <row r="487" spans="1:8" x14ac:dyDescent="0.25">
      <c r="A487">
        <v>485</v>
      </c>
      <c r="B487">
        <v>50.499195116179898</v>
      </c>
      <c r="C487">
        <v>22.429348430801099</v>
      </c>
      <c r="D487">
        <v>48.5</v>
      </c>
      <c r="E487">
        <v>206</v>
      </c>
      <c r="F487">
        <f t="shared" si="15"/>
        <v>218.55051244509497</v>
      </c>
      <c r="H487">
        <f t="shared" si="14"/>
        <v>-12.550512445094967</v>
      </c>
    </row>
    <row r="488" spans="1:8" x14ac:dyDescent="0.25">
      <c r="A488">
        <v>486</v>
      </c>
      <c r="B488">
        <v>50.499354890831803</v>
      </c>
      <c r="C488">
        <v>22.430739771219201</v>
      </c>
      <c r="D488">
        <v>48.6</v>
      </c>
      <c r="E488">
        <v>202</v>
      </c>
      <c r="F488">
        <f t="shared" si="15"/>
        <v>218.55783308931166</v>
      </c>
      <c r="H488">
        <f t="shared" si="14"/>
        <v>-16.557833089311657</v>
      </c>
    </row>
    <row r="489" spans="1:8" x14ac:dyDescent="0.25">
      <c r="A489">
        <v>487</v>
      </c>
      <c r="B489">
        <v>50.499514648900501</v>
      </c>
      <c r="C489">
        <v>22.432131121049899</v>
      </c>
      <c r="D489">
        <v>48.7</v>
      </c>
      <c r="E489">
        <v>207</v>
      </c>
      <c r="F489">
        <f t="shared" si="15"/>
        <v>218.56515373352835</v>
      </c>
      <c r="H489">
        <f t="shared" si="14"/>
        <v>-11.565153733528348</v>
      </c>
    </row>
    <row r="490" spans="1:8" x14ac:dyDescent="0.25">
      <c r="A490" s="2">
        <v>488</v>
      </c>
      <c r="B490" s="2">
        <v>50.499674390385898</v>
      </c>
      <c r="C490" s="2">
        <v>22.433522480292499</v>
      </c>
      <c r="D490" s="2">
        <v>48.8</v>
      </c>
      <c r="E490" s="2">
        <v>209</v>
      </c>
      <c r="F490" s="2">
        <f t="shared" si="15"/>
        <v>218.57247437774504</v>
      </c>
      <c r="H490">
        <f t="shared" si="14"/>
        <v>-9.5724743777450385</v>
      </c>
    </row>
    <row r="491" spans="1:8" x14ac:dyDescent="0.25">
      <c r="A491">
        <v>489</v>
      </c>
      <c r="B491">
        <v>50.499834115287896</v>
      </c>
      <c r="C491">
        <v>22.434913848946</v>
      </c>
      <c r="D491">
        <v>48.9</v>
      </c>
      <c r="E491">
        <v>209</v>
      </c>
      <c r="F491">
        <f t="shared" si="15"/>
        <v>218.57979502196173</v>
      </c>
      <c r="H491">
        <f t="shared" si="14"/>
        <v>-9.5797950219617292</v>
      </c>
    </row>
    <row r="492" spans="1:8" x14ac:dyDescent="0.25">
      <c r="A492">
        <v>490</v>
      </c>
      <c r="B492">
        <v>50.499993823606097</v>
      </c>
      <c r="C492">
        <v>22.436305227009601</v>
      </c>
      <c r="D492">
        <v>49</v>
      </c>
      <c r="E492">
        <v>193</v>
      </c>
      <c r="F492">
        <f t="shared" si="15"/>
        <v>218.58711566617842</v>
      </c>
      <c r="H492">
        <f t="shared" si="14"/>
        <v>-25.58711566617842</v>
      </c>
    </row>
    <row r="493" spans="1:8" x14ac:dyDescent="0.25">
      <c r="A493">
        <v>491</v>
      </c>
      <c r="B493">
        <v>50.500153515340401</v>
      </c>
      <c r="C493">
        <v>22.437696614482501</v>
      </c>
      <c r="D493">
        <v>49.1</v>
      </c>
      <c r="E493">
        <v>200</v>
      </c>
      <c r="F493">
        <f t="shared" si="15"/>
        <v>218.59443631039511</v>
      </c>
      <c r="H493">
        <f t="shared" si="14"/>
        <v>-18.59443631039511</v>
      </c>
    </row>
    <row r="494" spans="1:8" x14ac:dyDescent="0.25">
      <c r="A494">
        <v>492</v>
      </c>
      <c r="B494">
        <v>50.500313190490601</v>
      </c>
      <c r="C494">
        <v>22.439088011363701</v>
      </c>
      <c r="D494">
        <v>49.2</v>
      </c>
      <c r="E494">
        <v>178</v>
      </c>
      <c r="F494">
        <f t="shared" si="15"/>
        <v>218.6017569546118</v>
      </c>
      <c r="H494">
        <f t="shared" si="14"/>
        <v>-40.601756954611801</v>
      </c>
    </row>
    <row r="495" spans="1:8" x14ac:dyDescent="0.25">
      <c r="A495">
        <v>493</v>
      </c>
      <c r="B495">
        <v>50.500472849056401</v>
      </c>
      <c r="C495">
        <v>22.440479417652501</v>
      </c>
      <c r="D495">
        <v>49.3</v>
      </c>
      <c r="E495">
        <v>189</v>
      </c>
      <c r="F495">
        <f t="shared" si="15"/>
        <v>218.60907759882849</v>
      </c>
      <c r="H495">
        <f t="shared" si="14"/>
        <v>-29.609077598828492</v>
      </c>
    </row>
    <row r="496" spans="1:8" x14ac:dyDescent="0.25">
      <c r="A496">
        <v>494</v>
      </c>
      <c r="B496">
        <v>50.500632491037699</v>
      </c>
      <c r="C496">
        <v>22.441870833347899</v>
      </c>
      <c r="D496">
        <v>49.4</v>
      </c>
      <c r="E496">
        <v>202</v>
      </c>
      <c r="F496">
        <f t="shared" si="15"/>
        <v>218.61639824304518</v>
      </c>
      <c r="H496">
        <f t="shared" si="14"/>
        <v>-16.616398243045182</v>
      </c>
    </row>
    <row r="497" spans="1:8" x14ac:dyDescent="0.25">
      <c r="A497">
        <v>495</v>
      </c>
      <c r="B497">
        <v>50.500792116434297</v>
      </c>
      <c r="C497">
        <v>22.443262258449099</v>
      </c>
      <c r="D497">
        <v>49.5</v>
      </c>
      <c r="E497">
        <v>182</v>
      </c>
      <c r="F497">
        <f t="shared" si="15"/>
        <v>218.62371888726187</v>
      </c>
      <c r="H497">
        <f t="shared" si="14"/>
        <v>-36.623718887261873</v>
      </c>
    </row>
    <row r="498" spans="1:8" x14ac:dyDescent="0.25">
      <c r="A498">
        <v>496</v>
      </c>
      <c r="B498">
        <v>50.500951725245898</v>
      </c>
      <c r="C498">
        <v>22.4446536929552</v>
      </c>
      <c r="D498">
        <v>49.6</v>
      </c>
      <c r="E498">
        <v>184</v>
      </c>
      <c r="F498">
        <f t="shared" si="15"/>
        <v>218.63103953147856</v>
      </c>
      <c r="H498">
        <f t="shared" si="14"/>
        <v>-34.631039531478564</v>
      </c>
    </row>
    <row r="499" spans="1:8" x14ac:dyDescent="0.25">
      <c r="A499">
        <v>497</v>
      </c>
      <c r="B499">
        <v>50.501111317472301</v>
      </c>
      <c r="C499">
        <v>22.4460451368655</v>
      </c>
      <c r="D499">
        <v>49.7</v>
      </c>
      <c r="E499">
        <v>186</v>
      </c>
      <c r="F499">
        <f t="shared" si="15"/>
        <v>218.63836017569525</v>
      </c>
      <c r="H499">
        <f t="shared" si="14"/>
        <v>-32.638360175695254</v>
      </c>
    </row>
    <row r="500" spans="1:8" x14ac:dyDescent="0.25">
      <c r="A500">
        <v>498</v>
      </c>
      <c r="B500">
        <v>50.5012708931134</v>
      </c>
      <c r="C500">
        <v>22.447436590178899</v>
      </c>
      <c r="D500">
        <v>49.8</v>
      </c>
      <c r="E500">
        <v>186</v>
      </c>
      <c r="F500">
        <f t="shared" si="15"/>
        <v>218.64568081991195</v>
      </c>
      <c r="H500">
        <f t="shared" si="14"/>
        <v>-32.645680819911945</v>
      </c>
    </row>
    <row r="501" spans="1:8" x14ac:dyDescent="0.25">
      <c r="A501">
        <v>499</v>
      </c>
      <c r="B501">
        <v>50.501430452168897</v>
      </c>
      <c r="C501">
        <v>22.448828052894701</v>
      </c>
      <c r="D501">
        <v>49.9</v>
      </c>
      <c r="E501">
        <v>203</v>
      </c>
      <c r="F501">
        <f t="shared" si="15"/>
        <v>218.65300146412864</v>
      </c>
      <c r="H501">
        <f t="shared" si="14"/>
        <v>-15.653001464128636</v>
      </c>
    </row>
    <row r="502" spans="1:8" x14ac:dyDescent="0.25">
      <c r="A502">
        <v>500</v>
      </c>
      <c r="B502">
        <v>50.5015899946386</v>
      </c>
      <c r="C502">
        <v>22.450219525011899</v>
      </c>
      <c r="D502">
        <v>50</v>
      </c>
      <c r="E502">
        <v>195</v>
      </c>
      <c r="F502">
        <f t="shared" si="15"/>
        <v>218.66032210834533</v>
      </c>
      <c r="H502">
        <f t="shared" si="14"/>
        <v>-23.660322108345326</v>
      </c>
    </row>
    <row r="503" spans="1:8" x14ac:dyDescent="0.25">
      <c r="A503">
        <v>501</v>
      </c>
      <c r="B503">
        <v>50.501749520522402</v>
      </c>
      <c r="C503">
        <v>22.451611006529902</v>
      </c>
      <c r="D503">
        <v>50.1</v>
      </c>
      <c r="E503">
        <v>186</v>
      </c>
      <c r="F503">
        <f t="shared" si="15"/>
        <v>218.66764275256202</v>
      </c>
      <c r="H503">
        <f t="shared" si="14"/>
        <v>-32.667642752562017</v>
      </c>
    </row>
    <row r="504" spans="1:8" x14ac:dyDescent="0.25">
      <c r="A504">
        <v>502</v>
      </c>
      <c r="B504">
        <v>50.501909029819998</v>
      </c>
      <c r="C504">
        <v>22.453002497447599</v>
      </c>
      <c r="D504">
        <v>50.2</v>
      </c>
      <c r="E504">
        <v>187</v>
      </c>
      <c r="F504">
        <f t="shared" si="15"/>
        <v>218.67496339677871</v>
      </c>
      <c r="H504">
        <f t="shared" si="14"/>
        <v>-31.674963396778708</v>
      </c>
    </row>
    <row r="505" spans="1:8" x14ac:dyDescent="0.25">
      <c r="A505">
        <v>503</v>
      </c>
      <c r="B505">
        <v>50.502068522531097</v>
      </c>
      <c r="C505">
        <v>22.4543939977642</v>
      </c>
      <c r="D505">
        <v>50.3</v>
      </c>
      <c r="E505">
        <v>184</v>
      </c>
      <c r="F505">
        <f t="shared" si="15"/>
        <v>218.6822840409954</v>
      </c>
      <c r="H505">
        <f t="shared" si="14"/>
        <v>-34.682284040995398</v>
      </c>
    </row>
    <row r="506" spans="1:8" x14ac:dyDescent="0.25">
      <c r="A506">
        <v>504</v>
      </c>
      <c r="B506">
        <v>50.502227998655698</v>
      </c>
      <c r="C506">
        <v>22.455785507478801</v>
      </c>
      <c r="D506">
        <v>50.4</v>
      </c>
      <c r="E506">
        <v>178</v>
      </c>
      <c r="F506">
        <f t="shared" si="15"/>
        <v>218.68960468521209</v>
      </c>
      <c r="H506">
        <f t="shared" si="14"/>
        <v>-40.689604685212089</v>
      </c>
    </row>
    <row r="507" spans="1:8" x14ac:dyDescent="0.25">
      <c r="A507">
        <v>505</v>
      </c>
      <c r="B507">
        <v>50.502387458193397</v>
      </c>
      <c r="C507">
        <v>22.457177026590699</v>
      </c>
      <c r="D507">
        <v>50.5</v>
      </c>
      <c r="E507">
        <v>188</v>
      </c>
      <c r="F507">
        <f t="shared" si="15"/>
        <v>218.69692532942878</v>
      </c>
      <c r="H507">
        <f t="shared" si="14"/>
        <v>-30.69692532942878</v>
      </c>
    </row>
    <row r="508" spans="1:8" x14ac:dyDescent="0.25">
      <c r="A508">
        <v>506</v>
      </c>
      <c r="B508">
        <v>50.5025469011442</v>
      </c>
      <c r="C508">
        <v>22.4585685550988</v>
      </c>
      <c r="D508">
        <v>50.6</v>
      </c>
      <c r="E508">
        <v>207</v>
      </c>
      <c r="F508">
        <f t="shared" si="15"/>
        <v>218.70424597364547</v>
      </c>
      <c r="H508">
        <f t="shared" si="14"/>
        <v>-11.70424597364547</v>
      </c>
    </row>
    <row r="509" spans="1:8" x14ac:dyDescent="0.25">
      <c r="A509" s="2">
        <v>507</v>
      </c>
      <c r="B509" s="2">
        <v>50.502706327507703</v>
      </c>
      <c r="C509" s="2">
        <v>22.459960093002501</v>
      </c>
      <c r="D509" s="2">
        <v>50.7</v>
      </c>
      <c r="E509" s="2">
        <v>229</v>
      </c>
      <c r="F509" s="2">
        <f t="shared" si="15"/>
        <v>218.71156661786216</v>
      </c>
      <c r="G509" t="s">
        <v>15</v>
      </c>
      <c r="H509">
        <f t="shared" si="14"/>
        <v>10.288433382137839</v>
      </c>
    </row>
    <row r="510" spans="1:8" x14ac:dyDescent="0.25">
      <c r="A510">
        <v>508</v>
      </c>
      <c r="B510">
        <v>50.502865737283798</v>
      </c>
      <c r="C510">
        <v>22.461351640300801</v>
      </c>
      <c r="D510">
        <v>50.8</v>
      </c>
      <c r="E510">
        <v>198</v>
      </c>
      <c r="F510">
        <f t="shared" si="15"/>
        <v>218.71888726207885</v>
      </c>
      <c r="H510">
        <f t="shared" si="14"/>
        <v>-20.718887262078852</v>
      </c>
    </row>
    <row r="511" spans="1:8" x14ac:dyDescent="0.25">
      <c r="A511">
        <v>509</v>
      </c>
      <c r="B511">
        <v>50.503025130472302</v>
      </c>
      <c r="C511">
        <v>22.4627431969928</v>
      </c>
      <c r="D511">
        <v>50.9</v>
      </c>
      <c r="E511">
        <v>192</v>
      </c>
      <c r="F511">
        <f t="shared" si="15"/>
        <v>218.72620790629554</v>
      </c>
      <c r="H511">
        <f t="shared" si="14"/>
        <v>-26.726207906295542</v>
      </c>
    </row>
    <row r="512" spans="1:8" x14ac:dyDescent="0.25">
      <c r="A512">
        <v>510</v>
      </c>
      <c r="B512">
        <v>50.503184507072902</v>
      </c>
      <c r="C512">
        <v>22.464134763077698</v>
      </c>
      <c r="D512">
        <v>51</v>
      </c>
      <c r="E512">
        <v>189</v>
      </c>
      <c r="F512">
        <f t="shared" si="15"/>
        <v>218.73352855051223</v>
      </c>
      <c r="H512">
        <f t="shared" si="14"/>
        <v>-29.733528550512233</v>
      </c>
    </row>
    <row r="513" spans="1:8" x14ac:dyDescent="0.25">
      <c r="A513">
        <v>511</v>
      </c>
      <c r="B513">
        <v>50.503343867085498</v>
      </c>
      <c r="C513">
        <v>22.4655263385546</v>
      </c>
      <c r="D513">
        <v>51.1</v>
      </c>
      <c r="E513">
        <v>184</v>
      </c>
      <c r="F513">
        <f t="shared" si="15"/>
        <v>218.74084919472892</v>
      </c>
      <c r="H513">
        <f t="shared" si="14"/>
        <v>-34.740849194728924</v>
      </c>
    </row>
    <row r="514" spans="1:8" x14ac:dyDescent="0.25">
      <c r="A514">
        <v>512</v>
      </c>
      <c r="B514">
        <v>50.503503210509898</v>
      </c>
      <c r="C514">
        <v>22.466917923422699</v>
      </c>
      <c r="D514">
        <v>51.2</v>
      </c>
      <c r="E514">
        <v>179</v>
      </c>
      <c r="F514">
        <f t="shared" si="15"/>
        <v>218.74816983894561</v>
      </c>
      <c r="H514">
        <f t="shared" si="14"/>
        <v>-39.748169838945614</v>
      </c>
    </row>
    <row r="515" spans="1:8" x14ac:dyDescent="0.25">
      <c r="A515">
        <v>513</v>
      </c>
      <c r="B515">
        <v>50.503662537345697</v>
      </c>
      <c r="C515">
        <v>22.468309517681099</v>
      </c>
      <c r="D515">
        <v>51.3</v>
      </c>
      <c r="E515">
        <v>178</v>
      </c>
      <c r="F515">
        <f t="shared" si="15"/>
        <v>218.7554904831623</v>
      </c>
      <c r="H515">
        <f t="shared" ref="H515:H578" si="16">E515-F515</f>
        <v>-40.755490483162305</v>
      </c>
    </row>
    <row r="516" spans="1:8" x14ac:dyDescent="0.25">
      <c r="A516">
        <v>514</v>
      </c>
      <c r="B516">
        <v>50.503821847593002</v>
      </c>
      <c r="C516">
        <v>22.4697011213289</v>
      </c>
      <c r="D516">
        <v>51.4</v>
      </c>
      <c r="E516">
        <v>174</v>
      </c>
      <c r="F516">
        <f t="shared" si="15"/>
        <v>218.762811127379</v>
      </c>
      <c r="H516">
        <f t="shared" si="16"/>
        <v>-44.762811127378995</v>
      </c>
    </row>
    <row r="517" spans="1:8" x14ac:dyDescent="0.25">
      <c r="A517">
        <v>515</v>
      </c>
      <c r="B517">
        <v>50.503981141251302</v>
      </c>
      <c r="C517">
        <v>22.4710927343653</v>
      </c>
      <c r="D517">
        <v>51.5</v>
      </c>
      <c r="E517">
        <v>184</v>
      </c>
      <c r="F517">
        <f t="shared" ref="F517:F580" si="17">F516+5/683</f>
        <v>218.77013177159569</v>
      </c>
      <c r="H517">
        <f t="shared" si="16"/>
        <v>-34.770131771595686</v>
      </c>
    </row>
    <row r="518" spans="1:8" x14ac:dyDescent="0.25">
      <c r="A518">
        <v>516</v>
      </c>
      <c r="B518">
        <v>50.504140418320603</v>
      </c>
      <c r="C518">
        <v>22.472484356789501</v>
      </c>
      <c r="D518">
        <v>51.6</v>
      </c>
      <c r="E518">
        <v>182</v>
      </c>
      <c r="F518">
        <f t="shared" si="17"/>
        <v>218.77745241581238</v>
      </c>
      <c r="H518">
        <f t="shared" si="16"/>
        <v>-36.777452415812377</v>
      </c>
    </row>
    <row r="519" spans="1:8" x14ac:dyDescent="0.25">
      <c r="A519">
        <v>517</v>
      </c>
      <c r="B519">
        <v>50.504299678800599</v>
      </c>
      <c r="C519">
        <v>22.473875988600501</v>
      </c>
      <c r="D519">
        <v>51.7</v>
      </c>
      <c r="E519">
        <v>187</v>
      </c>
      <c r="F519">
        <f t="shared" si="17"/>
        <v>218.78477306002907</v>
      </c>
      <c r="H519">
        <f t="shared" si="16"/>
        <v>-31.784773060029067</v>
      </c>
    </row>
    <row r="520" spans="1:8" x14ac:dyDescent="0.25">
      <c r="A520">
        <v>518</v>
      </c>
      <c r="B520">
        <v>50.5044589226911</v>
      </c>
      <c r="C520">
        <v>22.4752676297975</v>
      </c>
      <c r="D520">
        <v>51.8</v>
      </c>
      <c r="E520">
        <v>182</v>
      </c>
      <c r="F520">
        <f t="shared" si="17"/>
        <v>218.79209370424576</v>
      </c>
      <c r="H520">
        <f t="shared" si="16"/>
        <v>-36.792093704245758</v>
      </c>
    </row>
    <row r="521" spans="1:8" x14ac:dyDescent="0.25">
      <c r="A521">
        <v>519</v>
      </c>
      <c r="B521">
        <v>50.504618149991998</v>
      </c>
      <c r="C521">
        <v>22.4766592803796</v>
      </c>
      <c r="D521">
        <v>51.9</v>
      </c>
      <c r="E521">
        <v>203</v>
      </c>
      <c r="F521">
        <f t="shared" si="17"/>
        <v>218.79941434846245</v>
      </c>
      <c r="H521">
        <f t="shared" si="16"/>
        <v>-15.799414348462449</v>
      </c>
    </row>
    <row r="522" spans="1:8" x14ac:dyDescent="0.25">
      <c r="A522">
        <v>520</v>
      </c>
      <c r="B522">
        <v>50.504777360702903</v>
      </c>
      <c r="C522">
        <v>22.478050940346002</v>
      </c>
      <c r="D522">
        <v>52</v>
      </c>
      <c r="E522">
        <v>204</v>
      </c>
      <c r="F522">
        <f t="shared" si="17"/>
        <v>218.80673499267914</v>
      </c>
      <c r="H522">
        <f t="shared" si="16"/>
        <v>-14.806734992679139</v>
      </c>
    </row>
    <row r="523" spans="1:8" x14ac:dyDescent="0.25">
      <c r="A523">
        <v>521</v>
      </c>
      <c r="B523">
        <v>50.504936554823701</v>
      </c>
      <c r="C523">
        <v>22.479442609695901</v>
      </c>
      <c r="D523">
        <v>52.1</v>
      </c>
      <c r="E523">
        <v>196</v>
      </c>
      <c r="F523">
        <f t="shared" si="17"/>
        <v>218.81405563689583</v>
      </c>
      <c r="H523">
        <f t="shared" si="16"/>
        <v>-22.81405563689583</v>
      </c>
    </row>
    <row r="524" spans="1:8" x14ac:dyDescent="0.25">
      <c r="A524">
        <v>522</v>
      </c>
      <c r="B524">
        <v>50.505095732354199</v>
      </c>
      <c r="C524">
        <v>22.480834288428198</v>
      </c>
      <c r="D524">
        <v>52.2</v>
      </c>
      <c r="E524">
        <v>201</v>
      </c>
      <c r="F524">
        <f t="shared" si="17"/>
        <v>218.82137628111252</v>
      </c>
      <c r="H524">
        <f t="shared" si="16"/>
        <v>-17.821376281112521</v>
      </c>
    </row>
    <row r="525" spans="1:8" x14ac:dyDescent="0.25">
      <c r="A525">
        <v>523</v>
      </c>
      <c r="B525">
        <v>50.5052548932942</v>
      </c>
      <c r="C525">
        <v>22.482225976542299</v>
      </c>
      <c r="D525">
        <v>52.3</v>
      </c>
      <c r="E525">
        <v>204</v>
      </c>
      <c r="F525">
        <f t="shared" si="17"/>
        <v>218.82869692532921</v>
      </c>
      <c r="H525">
        <f t="shared" si="16"/>
        <v>-14.828696925329211</v>
      </c>
    </row>
    <row r="526" spans="1:8" x14ac:dyDescent="0.25">
      <c r="A526">
        <v>524</v>
      </c>
      <c r="B526">
        <v>50.505414037643497</v>
      </c>
      <c r="C526">
        <v>22.483617674037198</v>
      </c>
      <c r="D526">
        <v>52.4</v>
      </c>
      <c r="E526">
        <v>194</v>
      </c>
      <c r="F526">
        <f t="shared" si="17"/>
        <v>218.8360175695459</v>
      </c>
      <c r="H526">
        <f t="shared" si="16"/>
        <v>-24.836017569545902</v>
      </c>
    </row>
    <row r="527" spans="1:8" x14ac:dyDescent="0.25">
      <c r="A527">
        <v>525</v>
      </c>
      <c r="B527">
        <v>50.505573165401898</v>
      </c>
      <c r="C527">
        <v>22.4850093809121</v>
      </c>
      <c r="D527">
        <v>52.5</v>
      </c>
      <c r="E527">
        <v>182</v>
      </c>
      <c r="F527">
        <f t="shared" si="17"/>
        <v>218.84333821376259</v>
      </c>
      <c r="H527">
        <f t="shared" si="16"/>
        <v>-36.843338213762593</v>
      </c>
    </row>
    <row r="528" spans="1:8" x14ac:dyDescent="0.25">
      <c r="A528">
        <v>526</v>
      </c>
      <c r="B528">
        <v>50.505732276569098</v>
      </c>
      <c r="C528">
        <v>22.486401097166102</v>
      </c>
      <c r="D528">
        <v>52.6</v>
      </c>
      <c r="E528">
        <v>188</v>
      </c>
      <c r="F528">
        <f t="shared" si="17"/>
        <v>218.85065885797928</v>
      </c>
      <c r="H528">
        <f t="shared" si="16"/>
        <v>-30.850658857979283</v>
      </c>
    </row>
    <row r="529" spans="1:8" x14ac:dyDescent="0.25">
      <c r="A529">
        <v>527</v>
      </c>
      <c r="B529">
        <v>50.505891371144997</v>
      </c>
      <c r="C529">
        <v>22.487792822798301</v>
      </c>
      <c r="D529">
        <v>52.7</v>
      </c>
      <c r="E529">
        <v>201</v>
      </c>
      <c r="F529">
        <f t="shared" si="17"/>
        <v>218.85797950219597</v>
      </c>
      <c r="H529">
        <f t="shared" si="16"/>
        <v>-17.857979502195974</v>
      </c>
    </row>
    <row r="530" spans="1:8" x14ac:dyDescent="0.25">
      <c r="A530">
        <v>528</v>
      </c>
      <c r="B530">
        <v>50.506050449129397</v>
      </c>
      <c r="C530">
        <v>22.489184557807899</v>
      </c>
      <c r="D530">
        <v>52.8</v>
      </c>
      <c r="E530">
        <v>182</v>
      </c>
      <c r="F530">
        <f t="shared" si="17"/>
        <v>218.86530014641266</v>
      </c>
      <c r="H530">
        <f t="shared" si="16"/>
        <v>-36.865300146412665</v>
      </c>
    </row>
    <row r="531" spans="1:8" x14ac:dyDescent="0.25">
      <c r="A531">
        <v>529</v>
      </c>
      <c r="B531">
        <v>50.506209510521998</v>
      </c>
      <c r="C531">
        <v>22.4905763021941</v>
      </c>
      <c r="D531">
        <v>52.9</v>
      </c>
      <c r="E531">
        <v>171</v>
      </c>
      <c r="F531">
        <f t="shared" si="17"/>
        <v>218.87262079062936</v>
      </c>
      <c r="H531">
        <f t="shared" si="16"/>
        <v>-47.872620790629355</v>
      </c>
    </row>
    <row r="532" spans="1:8" x14ac:dyDescent="0.25">
      <c r="A532">
        <v>530</v>
      </c>
      <c r="B532">
        <v>50.506368555322602</v>
      </c>
      <c r="C532">
        <v>22.491968055955901</v>
      </c>
      <c r="D532">
        <v>53</v>
      </c>
      <c r="E532">
        <v>189</v>
      </c>
      <c r="F532">
        <f t="shared" si="17"/>
        <v>218.87994143484605</v>
      </c>
      <c r="H532">
        <f t="shared" si="16"/>
        <v>-29.879941434846046</v>
      </c>
    </row>
    <row r="533" spans="1:8" x14ac:dyDescent="0.25">
      <c r="A533">
        <v>531</v>
      </c>
      <c r="B533">
        <v>50.506527583531103</v>
      </c>
      <c r="C533">
        <v>22.493359819092401</v>
      </c>
      <c r="D533">
        <v>53.1</v>
      </c>
      <c r="E533">
        <v>191</v>
      </c>
      <c r="F533">
        <f t="shared" si="17"/>
        <v>218.88726207906274</v>
      </c>
      <c r="H533">
        <f t="shared" si="16"/>
        <v>-27.887262079062737</v>
      </c>
    </row>
    <row r="534" spans="1:8" x14ac:dyDescent="0.25">
      <c r="A534">
        <v>532</v>
      </c>
      <c r="B534">
        <v>50.506686595147201</v>
      </c>
      <c r="C534">
        <v>22.494751591602999</v>
      </c>
      <c r="D534">
        <v>53.2</v>
      </c>
      <c r="E534">
        <v>205</v>
      </c>
      <c r="F534">
        <f t="shared" si="17"/>
        <v>218.89458272327943</v>
      </c>
      <c r="H534">
        <f t="shared" si="16"/>
        <v>-13.894582723279427</v>
      </c>
    </row>
    <row r="535" spans="1:8" x14ac:dyDescent="0.25">
      <c r="A535">
        <v>533</v>
      </c>
      <c r="B535">
        <v>50.506845590170798</v>
      </c>
      <c r="C535">
        <v>22.4961433734866</v>
      </c>
      <c r="D535">
        <v>53.3</v>
      </c>
      <c r="E535">
        <v>205</v>
      </c>
      <c r="F535">
        <f t="shared" si="17"/>
        <v>218.90190336749612</v>
      </c>
      <c r="H535">
        <f t="shared" si="16"/>
        <v>-13.901903367496118</v>
      </c>
    </row>
    <row r="536" spans="1:8" x14ac:dyDescent="0.25">
      <c r="A536">
        <v>534</v>
      </c>
      <c r="B536">
        <v>50.507004568601602</v>
      </c>
      <c r="C536">
        <v>22.497535164742398</v>
      </c>
      <c r="D536">
        <v>53.4</v>
      </c>
      <c r="E536">
        <v>204</v>
      </c>
      <c r="F536">
        <f t="shared" si="17"/>
        <v>218.90922401171281</v>
      </c>
      <c r="H536">
        <f t="shared" si="16"/>
        <v>-14.909224011712809</v>
      </c>
    </row>
    <row r="537" spans="1:8" x14ac:dyDescent="0.25">
      <c r="A537">
        <v>535</v>
      </c>
      <c r="B537">
        <v>50.507163530439399</v>
      </c>
      <c r="C537">
        <v>22.498926965369598</v>
      </c>
      <c r="D537">
        <v>53.5</v>
      </c>
      <c r="E537">
        <v>200</v>
      </c>
      <c r="F537">
        <f t="shared" si="17"/>
        <v>218.9165446559295</v>
      </c>
      <c r="H537">
        <f t="shared" si="16"/>
        <v>-18.916544655929499</v>
      </c>
    </row>
    <row r="538" spans="1:8" x14ac:dyDescent="0.25">
      <c r="A538">
        <v>536</v>
      </c>
      <c r="B538">
        <v>50.507322475683999</v>
      </c>
      <c r="C538">
        <v>22.500318775367202</v>
      </c>
      <c r="D538">
        <v>53.6</v>
      </c>
      <c r="E538">
        <v>201</v>
      </c>
      <c r="F538">
        <f t="shared" si="17"/>
        <v>218.92386530014619</v>
      </c>
      <c r="H538">
        <f t="shared" si="16"/>
        <v>-17.92386530014619</v>
      </c>
    </row>
    <row r="539" spans="1:8" x14ac:dyDescent="0.25">
      <c r="A539">
        <v>537</v>
      </c>
      <c r="B539">
        <v>50.507481404335202</v>
      </c>
      <c r="C539">
        <v>22.501710594734501</v>
      </c>
      <c r="D539">
        <v>53.7</v>
      </c>
      <c r="E539">
        <v>202</v>
      </c>
      <c r="F539">
        <f t="shared" si="17"/>
        <v>218.93118594436288</v>
      </c>
      <c r="H539">
        <f t="shared" si="16"/>
        <v>-16.93118594436288</v>
      </c>
    </row>
    <row r="540" spans="1:8" x14ac:dyDescent="0.25">
      <c r="A540">
        <v>538</v>
      </c>
      <c r="B540">
        <v>50.507640316392802</v>
      </c>
      <c r="C540">
        <v>22.503102423470601</v>
      </c>
      <c r="D540">
        <v>53.8</v>
      </c>
      <c r="E540">
        <v>207</v>
      </c>
      <c r="F540">
        <f t="shared" si="17"/>
        <v>218.93850658857957</v>
      </c>
      <c r="H540">
        <f t="shared" si="16"/>
        <v>-11.938506588579571</v>
      </c>
    </row>
    <row r="541" spans="1:8" x14ac:dyDescent="0.25">
      <c r="A541">
        <v>539</v>
      </c>
      <c r="B541">
        <v>50.5077992118566</v>
      </c>
      <c r="C541">
        <v>22.5044942615745</v>
      </c>
      <c r="D541">
        <v>53.9</v>
      </c>
      <c r="E541">
        <v>212</v>
      </c>
      <c r="F541">
        <f t="shared" si="17"/>
        <v>218.94582723279626</v>
      </c>
      <c r="H541">
        <f t="shared" si="16"/>
        <v>-6.9458272327962618</v>
      </c>
    </row>
    <row r="542" spans="1:8" x14ac:dyDescent="0.25">
      <c r="A542">
        <v>540</v>
      </c>
      <c r="B542">
        <v>50.507958090726497</v>
      </c>
      <c r="C542">
        <v>22.505886109045498</v>
      </c>
      <c r="D542">
        <v>54</v>
      </c>
      <c r="E542">
        <v>199</v>
      </c>
      <c r="F542">
        <f t="shared" si="17"/>
        <v>218.95314787701295</v>
      </c>
      <c r="H542">
        <f t="shared" si="16"/>
        <v>-19.953147877012952</v>
      </c>
    </row>
    <row r="543" spans="1:8" x14ac:dyDescent="0.25">
      <c r="A543">
        <v>541</v>
      </c>
      <c r="B543">
        <v>50.508116953002101</v>
      </c>
      <c r="C543">
        <v>22.5072779658827</v>
      </c>
      <c r="D543">
        <v>54.1</v>
      </c>
      <c r="E543">
        <v>198</v>
      </c>
      <c r="F543">
        <f t="shared" si="17"/>
        <v>218.96046852122964</v>
      </c>
      <c r="H543">
        <f t="shared" si="16"/>
        <v>-20.960468521229643</v>
      </c>
    </row>
    <row r="544" spans="1:8" x14ac:dyDescent="0.25">
      <c r="A544">
        <v>542</v>
      </c>
      <c r="B544">
        <v>50.508275798683201</v>
      </c>
      <c r="C544">
        <v>22.508669832085101</v>
      </c>
      <c r="D544">
        <v>54.2</v>
      </c>
      <c r="E544">
        <v>213</v>
      </c>
      <c r="F544">
        <f t="shared" si="17"/>
        <v>218.96778916544633</v>
      </c>
      <c r="H544">
        <f t="shared" si="16"/>
        <v>-5.9677891654463338</v>
      </c>
    </row>
    <row r="545" spans="1:8" x14ac:dyDescent="0.25">
      <c r="A545">
        <v>543</v>
      </c>
      <c r="B545">
        <v>50.508434627769802</v>
      </c>
      <c r="C545">
        <v>22.510061707652099</v>
      </c>
      <c r="D545">
        <v>54.3</v>
      </c>
      <c r="E545">
        <v>207</v>
      </c>
      <c r="F545">
        <f t="shared" si="17"/>
        <v>218.97510980966302</v>
      </c>
      <c r="H545">
        <f t="shared" si="16"/>
        <v>-11.975109809663024</v>
      </c>
    </row>
    <row r="546" spans="1:8" x14ac:dyDescent="0.25">
      <c r="A546">
        <v>544</v>
      </c>
      <c r="B546">
        <v>50.5085934402615</v>
      </c>
      <c r="C546">
        <v>22.511453592582601</v>
      </c>
      <c r="D546">
        <v>54.4</v>
      </c>
      <c r="E546">
        <v>204</v>
      </c>
      <c r="F546">
        <f t="shared" si="17"/>
        <v>218.98243045387972</v>
      </c>
      <c r="H546">
        <f t="shared" si="16"/>
        <v>-14.982430453879715</v>
      </c>
    </row>
    <row r="547" spans="1:8" x14ac:dyDescent="0.25">
      <c r="A547" s="2">
        <v>545</v>
      </c>
      <c r="B547" s="2">
        <v>50.508752236158202</v>
      </c>
      <c r="C547" s="2">
        <v>22.512845486875801</v>
      </c>
      <c r="D547" s="2">
        <v>54.5</v>
      </c>
      <c r="E547" s="2">
        <v>225</v>
      </c>
      <c r="F547" s="2">
        <f t="shared" si="17"/>
        <v>218.98975109809641</v>
      </c>
      <c r="G547" t="s">
        <v>16</v>
      </c>
      <c r="H547">
        <f t="shared" si="16"/>
        <v>6.0102489019035943</v>
      </c>
    </row>
    <row r="548" spans="1:8" x14ac:dyDescent="0.25">
      <c r="A548">
        <v>546</v>
      </c>
      <c r="B548">
        <v>50.508911015459603</v>
      </c>
      <c r="C548">
        <v>22.514237390530901</v>
      </c>
      <c r="D548">
        <v>54.6</v>
      </c>
      <c r="E548">
        <v>224</v>
      </c>
      <c r="F548">
        <f t="shared" si="17"/>
        <v>218.9970717423131</v>
      </c>
      <c r="H548">
        <f t="shared" si="16"/>
        <v>5.0029282576869036</v>
      </c>
    </row>
    <row r="549" spans="1:8" x14ac:dyDescent="0.25">
      <c r="A549">
        <v>547</v>
      </c>
      <c r="B549">
        <v>50.509069778165603</v>
      </c>
      <c r="C549">
        <v>22.515629303547101</v>
      </c>
      <c r="D549">
        <v>54.7</v>
      </c>
      <c r="E549">
        <v>208</v>
      </c>
      <c r="F549">
        <f t="shared" si="17"/>
        <v>219.00439238652979</v>
      </c>
      <c r="H549">
        <f t="shared" si="16"/>
        <v>-11.004392386529787</v>
      </c>
    </row>
    <row r="550" spans="1:8" x14ac:dyDescent="0.25">
      <c r="A550">
        <v>548</v>
      </c>
      <c r="B550">
        <v>50.509228524275997</v>
      </c>
      <c r="C550">
        <v>22.517021225923301</v>
      </c>
      <c r="D550">
        <v>54.8</v>
      </c>
      <c r="E550">
        <v>227</v>
      </c>
      <c r="F550">
        <f t="shared" si="17"/>
        <v>219.01171303074648</v>
      </c>
      <c r="H550">
        <f t="shared" si="16"/>
        <v>7.9882869692535223</v>
      </c>
    </row>
    <row r="551" spans="1:8" x14ac:dyDescent="0.25">
      <c r="A551">
        <v>549</v>
      </c>
      <c r="B551">
        <v>50.5093872537905</v>
      </c>
      <c r="C551">
        <v>22.518413157658799</v>
      </c>
      <c r="D551">
        <v>54.9</v>
      </c>
      <c r="E551">
        <v>220</v>
      </c>
      <c r="F551">
        <f t="shared" si="17"/>
        <v>219.01903367496317</v>
      </c>
      <c r="H551">
        <f t="shared" si="16"/>
        <v>0.98096632503683168</v>
      </c>
    </row>
    <row r="552" spans="1:8" x14ac:dyDescent="0.25">
      <c r="A552">
        <v>550</v>
      </c>
      <c r="B552">
        <v>50.509545966708899</v>
      </c>
      <c r="C552">
        <v>22.519805098752801</v>
      </c>
      <c r="D552">
        <v>55</v>
      </c>
      <c r="E552">
        <v>202</v>
      </c>
      <c r="F552">
        <f t="shared" si="17"/>
        <v>219.02635431917986</v>
      </c>
      <c r="H552">
        <f t="shared" si="16"/>
        <v>-17.026354319179859</v>
      </c>
    </row>
    <row r="553" spans="1:8" x14ac:dyDescent="0.25">
      <c r="A553">
        <v>551</v>
      </c>
      <c r="B553">
        <v>50.509704663031101</v>
      </c>
      <c r="C553">
        <v>22.5211970492043</v>
      </c>
      <c r="D553">
        <v>55.1</v>
      </c>
      <c r="E553">
        <v>206</v>
      </c>
      <c r="F553">
        <f t="shared" si="17"/>
        <v>219.03367496339655</v>
      </c>
      <c r="H553">
        <f t="shared" si="16"/>
        <v>-13.03367496339655</v>
      </c>
    </row>
    <row r="554" spans="1:8" x14ac:dyDescent="0.25">
      <c r="A554">
        <v>552</v>
      </c>
      <c r="B554">
        <v>50.509863342756802</v>
      </c>
      <c r="C554">
        <v>22.522589009012499</v>
      </c>
      <c r="D554">
        <v>55.2</v>
      </c>
      <c r="E554">
        <v>194</v>
      </c>
      <c r="F554">
        <f t="shared" si="17"/>
        <v>219.04099560761324</v>
      </c>
      <c r="H554">
        <f t="shared" si="16"/>
        <v>-25.04099560761324</v>
      </c>
    </row>
    <row r="555" spans="1:8" x14ac:dyDescent="0.25">
      <c r="A555">
        <v>553</v>
      </c>
      <c r="B555">
        <v>50.510022005885801</v>
      </c>
      <c r="C555">
        <v>22.5239809781765</v>
      </c>
      <c r="D555">
        <v>55.3</v>
      </c>
      <c r="E555">
        <v>192</v>
      </c>
      <c r="F555">
        <f t="shared" si="17"/>
        <v>219.04831625182993</v>
      </c>
      <c r="H555">
        <f t="shared" si="16"/>
        <v>-27.048316251829931</v>
      </c>
    </row>
    <row r="556" spans="1:8" x14ac:dyDescent="0.25">
      <c r="A556">
        <v>554</v>
      </c>
      <c r="B556">
        <v>50.510180652417901</v>
      </c>
      <c r="C556">
        <v>22.525372956695499</v>
      </c>
      <c r="D556">
        <v>55.4</v>
      </c>
      <c r="E556">
        <v>208</v>
      </c>
      <c r="F556">
        <f t="shared" si="17"/>
        <v>219.05563689604662</v>
      </c>
      <c r="H556">
        <f t="shared" si="16"/>
        <v>-11.055636896046622</v>
      </c>
    </row>
    <row r="557" spans="1:8" x14ac:dyDescent="0.25">
      <c r="A557">
        <v>555</v>
      </c>
      <c r="B557">
        <v>50.510339282352902</v>
      </c>
      <c r="C557">
        <v>22.526764944568502</v>
      </c>
      <c r="D557">
        <v>55.5</v>
      </c>
      <c r="E557">
        <v>202</v>
      </c>
      <c r="F557">
        <f t="shared" si="17"/>
        <v>219.06295754026331</v>
      </c>
      <c r="H557">
        <f t="shared" si="16"/>
        <v>-17.062957540263312</v>
      </c>
    </row>
    <row r="558" spans="1:8" x14ac:dyDescent="0.25">
      <c r="A558">
        <v>556</v>
      </c>
      <c r="B558">
        <v>50.510497895690698</v>
      </c>
      <c r="C558">
        <v>22.528156941794801</v>
      </c>
      <c r="D558">
        <v>55.6</v>
      </c>
      <c r="E558">
        <v>220</v>
      </c>
      <c r="F558">
        <f t="shared" si="17"/>
        <v>219.07027818448</v>
      </c>
      <c r="H558">
        <f t="shared" si="16"/>
        <v>0.92972181551999711</v>
      </c>
    </row>
    <row r="559" spans="1:8" x14ac:dyDescent="0.25">
      <c r="A559">
        <v>557</v>
      </c>
      <c r="B559">
        <v>50.510656492430897</v>
      </c>
      <c r="C559">
        <v>22.529548948373499</v>
      </c>
      <c r="D559">
        <v>55.7</v>
      </c>
      <c r="E559">
        <v>222</v>
      </c>
      <c r="F559">
        <f t="shared" si="17"/>
        <v>219.07759882869669</v>
      </c>
      <c r="H559">
        <f t="shared" si="16"/>
        <v>2.9224011713033065</v>
      </c>
    </row>
    <row r="560" spans="1:8" x14ac:dyDescent="0.25">
      <c r="A560" s="2">
        <v>558</v>
      </c>
      <c r="B560" s="2">
        <v>50.5108150725735</v>
      </c>
      <c r="C560" s="2">
        <v>22.530940964303699</v>
      </c>
      <c r="D560" s="2">
        <v>55.8</v>
      </c>
      <c r="E560" s="2">
        <v>233</v>
      </c>
      <c r="F560" s="2">
        <f t="shared" si="17"/>
        <v>219.08491947291338</v>
      </c>
      <c r="G560" t="s">
        <v>17</v>
      </c>
      <c r="H560">
        <f t="shared" si="16"/>
        <v>13.915080527086616</v>
      </c>
    </row>
    <row r="561" spans="1:8" x14ac:dyDescent="0.25">
      <c r="A561">
        <v>559</v>
      </c>
      <c r="B561">
        <v>50.510973636118102</v>
      </c>
      <c r="C561">
        <v>22.5323329895845</v>
      </c>
      <c r="D561">
        <v>55.9</v>
      </c>
      <c r="E561">
        <v>216</v>
      </c>
      <c r="F561">
        <f t="shared" si="17"/>
        <v>219.09224011713007</v>
      </c>
      <c r="H561">
        <f t="shared" si="16"/>
        <v>-3.0922401171300749</v>
      </c>
    </row>
    <row r="562" spans="1:8" x14ac:dyDescent="0.25">
      <c r="A562">
        <v>560</v>
      </c>
      <c r="B562">
        <v>50.511132183064603</v>
      </c>
      <c r="C562">
        <v>22.533725024215201</v>
      </c>
      <c r="D562">
        <v>56</v>
      </c>
      <c r="E562">
        <v>198</v>
      </c>
      <c r="F562">
        <f t="shared" si="17"/>
        <v>219.09956076134677</v>
      </c>
      <c r="H562">
        <f t="shared" si="16"/>
        <v>-21.099560761346766</v>
      </c>
    </row>
    <row r="563" spans="1:8" x14ac:dyDescent="0.25">
      <c r="A563">
        <v>561</v>
      </c>
      <c r="B563">
        <v>50.511290713412798</v>
      </c>
      <c r="C563">
        <v>22.535117068194701</v>
      </c>
      <c r="D563">
        <v>56.1</v>
      </c>
      <c r="E563">
        <v>191</v>
      </c>
      <c r="F563">
        <f t="shared" si="17"/>
        <v>219.10688140556346</v>
      </c>
      <c r="H563">
        <f t="shared" si="16"/>
        <v>-28.106881405563456</v>
      </c>
    </row>
    <row r="564" spans="1:8" x14ac:dyDescent="0.25">
      <c r="A564">
        <v>562</v>
      </c>
      <c r="B564">
        <v>50.511449227162501</v>
      </c>
      <c r="C564">
        <v>22.5365091215223</v>
      </c>
      <c r="D564">
        <v>56.2</v>
      </c>
      <c r="E564">
        <v>205</v>
      </c>
      <c r="F564">
        <f t="shared" si="17"/>
        <v>219.11420204978015</v>
      </c>
      <c r="H564">
        <f t="shared" si="16"/>
        <v>-14.114202049780147</v>
      </c>
    </row>
    <row r="565" spans="1:8" x14ac:dyDescent="0.25">
      <c r="A565">
        <v>563</v>
      </c>
      <c r="B565">
        <v>50.5116077243134</v>
      </c>
      <c r="C565">
        <v>22.5379011841971</v>
      </c>
      <c r="D565">
        <v>56.3</v>
      </c>
      <c r="E565">
        <v>207</v>
      </c>
      <c r="F565">
        <f t="shared" si="17"/>
        <v>219.12152269399684</v>
      </c>
      <c r="H565">
        <f t="shared" si="16"/>
        <v>-12.121522693996837</v>
      </c>
    </row>
    <row r="566" spans="1:8" x14ac:dyDescent="0.25">
      <c r="A566" s="2">
        <v>564</v>
      </c>
      <c r="B566" s="2">
        <v>50.511766204865502</v>
      </c>
      <c r="C566" s="2">
        <v>22.539293256218201</v>
      </c>
      <c r="D566" s="2">
        <v>56.4</v>
      </c>
      <c r="E566" s="2">
        <v>227</v>
      </c>
      <c r="F566" s="2">
        <f t="shared" si="17"/>
        <v>219.12884333821353</v>
      </c>
      <c r="H566">
        <f t="shared" si="16"/>
        <v>7.8711566617864719</v>
      </c>
    </row>
    <row r="567" spans="1:8" x14ac:dyDescent="0.25">
      <c r="A567">
        <v>565</v>
      </c>
      <c r="B567">
        <v>50.511924668818303</v>
      </c>
      <c r="C567">
        <v>22.540685337584801</v>
      </c>
      <c r="D567">
        <v>56.5</v>
      </c>
      <c r="E567">
        <v>220</v>
      </c>
      <c r="F567">
        <f t="shared" si="17"/>
        <v>219.13616398243022</v>
      </c>
      <c r="H567">
        <f t="shared" si="16"/>
        <v>0.86383601756978123</v>
      </c>
    </row>
    <row r="568" spans="1:8" x14ac:dyDescent="0.25">
      <c r="A568">
        <v>566</v>
      </c>
      <c r="B568">
        <v>50.512083116171802</v>
      </c>
      <c r="C568">
        <v>22.542077428296</v>
      </c>
      <c r="D568">
        <v>56.6</v>
      </c>
      <c r="E568">
        <v>211</v>
      </c>
      <c r="F568">
        <f t="shared" si="17"/>
        <v>219.14348462664691</v>
      </c>
      <c r="H568">
        <f t="shared" si="16"/>
        <v>-8.1434846266469094</v>
      </c>
    </row>
    <row r="569" spans="1:8" x14ac:dyDescent="0.25">
      <c r="A569" s="2">
        <v>567</v>
      </c>
      <c r="B569" s="2">
        <v>50.5122415469258</v>
      </c>
      <c r="C569" s="2">
        <v>22.543469528350901</v>
      </c>
      <c r="D569" s="2">
        <v>56.7</v>
      </c>
      <c r="E569" s="2">
        <v>232</v>
      </c>
      <c r="F569" s="2">
        <f t="shared" si="17"/>
        <v>219.1508052708636</v>
      </c>
      <c r="G569" t="s">
        <v>18</v>
      </c>
      <c r="H569">
        <f t="shared" si="16"/>
        <v>12.8491947291364</v>
      </c>
    </row>
    <row r="570" spans="1:8" x14ac:dyDescent="0.25">
      <c r="A570">
        <v>568</v>
      </c>
      <c r="B570">
        <v>50.51239996108</v>
      </c>
      <c r="C570">
        <v>22.544861637748799</v>
      </c>
      <c r="D570">
        <v>56.8</v>
      </c>
      <c r="E570">
        <v>213</v>
      </c>
      <c r="F570">
        <f t="shared" si="17"/>
        <v>219.15812591508029</v>
      </c>
      <c r="H570">
        <f t="shared" si="16"/>
        <v>-6.1581259150802907</v>
      </c>
    </row>
    <row r="571" spans="1:8" x14ac:dyDescent="0.25">
      <c r="A571">
        <v>569</v>
      </c>
      <c r="B571">
        <v>50.512558358634301</v>
      </c>
      <c r="C571">
        <v>22.5462537564886</v>
      </c>
      <c r="D571">
        <v>56.9</v>
      </c>
      <c r="E571">
        <v>221</v>
      </c>
      <c r="F571">
        <f t="shared" si="17"/>
        <v>219.16544655929698</v>
      </c>
      <c r="H571">
        <f t="shared" si="16"/>
        <v>1.8345534407030186</v>
      </c>
    </row>
    <row r="572" spans="1:8" x14ac:dyDescent="0.25">
      <c r="A572">
        <v>570</v>
      </c>
      <c r="B572">
        <v>50.512716739588399</v>
      </c>
      <c r="C572">
        <v>22.547645884569501</v>
      </c>
      <c r="D572">
        <v>57</v>
      </c>
      <c r="E572">
        <v>222</v>
      </c>
      <c r="F572">
        <f t="shared" si="17"/>
        <v>219.17276720351367</v>
      </c>
      <c r="H572">
        <f t="shared" si="16"/>
        <v>2.827232796486328</v>
      </c>
    </row>
    <row r="573" spans="1:8" x14ac:dyDescent="0.25">
      <c r="A573">
        <v>571</v>
      </c>
      <c r="B573">
        <v>50.5128751039422</v>
      </c>
      <c r="C573">
        <v>22.5490380219908</v>
      </c>
      <c r="D573">
        <v>57.1</v>
      </c>
      <c r="E573">
        <v>222</v>
      </c>
      <c r="F573">
        <f t="shared" si="17"/>
        <v>219.18008784773036</v>
      </c>
      <c r="H573">
        <f t="shared" si="16"/>
        <v>2.8199121522696373</v>
      </c>
    </row>
    <row r="574" spans="1:8" x14ac:dyDescent="0.25">
      <c r="A574">
        <v>572</v>
      </c>
      <c r="B574">
        <v>50.5130334516953</v>
      </c>
      <c r="C574">
        <v>22.5504301687515</v>
      </c>
      <c r="D574">
        <v>57.2</v>
      </c>
      <c r="E574">
        <v>221</v>
      </c>
      <c r="F574">
        <f t="shared" si="17"/>
        <v>219.18740849194705</v>
      </c>
      <c r="H574">
        <f t="shared" si="16"/>
        <v>1.8125915080529467</v>
      </c>
    </row>
    <row r="575" spans="1:8" x14ac:dyDescent="0.25">
      <c r="A575">
        <v>573</v>
      </c>
      <c r="B575">
        <v>50.513191782847699</v>
      </c>
      <c r="C575">
        <v>22.551822324850701</v>
      </c>
      <c r="D575">
        <v>57.3</v>
      </c>
      <c r="E575">
        <v>196</v>
      </c>
      <c r="F575">
        <f t="shared" si="17"/>
        <v>219.19472913616374</v>
      </c>
      <c r="H575">
        <f t="shared" si="16"/>
        <v>-23.194729136163744</v>
      </c>
    </row>
    <row r="576" spans="1:8" x14ac:dyDescent="0.25">
      <c r="A576">
        <v>574</v>
      </c>
      <c r="B576">
        <v>50.513350097399098</v>
      </c>
      <c r="C576">
        <v>22.553214490287701</v>
      </c>
      <c r="D576">
        <v>57.4</v>
      </c>
      <c r="E576">
        <v>207</v>
      </c>
      <c r="F576">
        <f t="shared" si="17"/>
        <v>219.20204978038043</v>
      </c>
      <c r="H576">
        <f t="shared" si="16"/>
        <v>-12.202049780380435</v>
      </c>
    </row>
    <row r="577" spans="1:8" x14ac:dyDescent="0.25">
      <c r="A577">
        <v>575</v>
      </c>
      <c r="B577">
        <v>50.513508395349298</v>
      </c>
      <c r="C577">
        <v>22.554606665061399</v>
      </c>
      <c r="D577">
        <v>57.5</v>
      </c>
      <c r="E577">
        <v>216</v>
      </c>
      <c r="F577">
        <f t="shared" si="17"/>
        <v>219.20937042459713</v>
      </c>
      <c r="H577">
        <f t="shared" si="16"/>
        <v>-3.2093704245971253</v>
      </c>
    </row>
    <row r="578" spans="1:8" x14ac:dyDescent="0.25">
      <c r="A578">
        <v>576</v>
      </c>
      <c r="B578">
        <v>50.5136666766982</v>
      </c>
      <c r="C578">
        <v>22.5559988491711</v>
      </c>
      <c r="D578">
        <v>57.6</v>
      </c>
      <c r="E578">
        <v>202</v>
      </c>
      <c r="F578">
        <f t="shared" si="17"/>
        <v>219.21669106881382</v>
      </c>
      <c r="H578">
        <f t="shared" si="16"/>
        <v>-17.216691068813816</v>
      </c>
    </row>
    <row r="579" spans="1:8" x14ac:dyDescent="0.25">
      <c r="A579">
        <v>577</v>
      </c>
      <c r="B579">
        <v>50.513824941445399</v>
      </c>
      <c r="C579">
        <v>22.557391042616</v>
      </c>
      <c r="D579">
        <v>57.7</v>
      </c>
      <c r="E579">
        <v>193</v>
      </c>
      <c r="F579">
        <f t="shared" si="17"/>
        <v>219.22401171303051</v>
      </c>
      <c r="H579">
        <f t="shared" ref="H579:H642" si="18">E579-F579</f>
        <v>-26.224011713030507</v>
      </c>
    </row>
    <row r="580" spans="1:8" x14ac:dyDescent="0.25">
      <c r="A580">
        <v>578</v>
      </c>
      <c r="B580">
        <v>50.513983189590803</v>
      </c>
      <c r="C580">
        <v>22.558783245394999</v>
      </c>
      <c r="D580">
        <v>57.8</v>
      </c>
      <c r="E580">
        <v>210</v>
      </c>
      <c r="F580">
        <f t="shared" si="17"/>
        <v>219.2313323572472</v>
      </c>
      <c r="H580">
        <f t="shared" si="18"/>
        <v>-9.2313323572471973</v>
      </c>
    </row>
    <row r="581" spans="1:8" x14ac:dyDescent="0.25">
      <c r="A581">
        <v>579</v>
      </c>
      <c r="B581">
        <v>50.514141421134198</v>
      </c>
      <c r="C581">
        <v>22.560175457507501</v>
      </c>
      <c r="D581">
        <v>57.9</v>
      </c>
      <c r="E581">
        <v>207</v>
      </c>
      <c r="F581">
        <f t="shared" ref="F581:F644" si="19">F580+5/683</f>
        <v>219.23865300146389</v>
      </c>
      <c r="H581">
        <f t="shared" si="18"/>
        <v>-12.238653001463888</v>
      </c>
    </row>
    <row r="582" spans="1:8" x14ac:dyDescent="0.25">
      <c r="A582">
        <v>580</v>
      </c>
      <c r="B582">
        <v>50.5142996360754</v>
      </c>
      <c r="C582">
        <v>22.5615676789524</v>
      </c>
      <c r="D582">
        <v>58</v>
      </c>
      <c r="E582">
        <v>222</v>
      </c>
      <c r="F582">
        <f t="shared" si="19"/>
        <v>219.24597364568058</v>
      </c>
      <c r="H582">
        <f t="shared" si="18"/>
        <v>2.7540263543194214</v>
      </c>
    </row>
    <row r="583" spans="1:8" x14ac:dyDescent="0.25">
      <c r="A583">
        <v>581</v>
      </c>
      <c r="B583">
        <v>50.514457834414202</v>
      </c>
      <c r="C583">
        <v>22.562959909728999</v>
      </c>
      <c r="D583">
        <v>58.1</v>
      </c>
      <c r="E583">
        <v>209</v>
      </c>
      <c r="F583">
        <f t="shared" si="19"/>
        <v>219.25329428989727</v>
      </c>
      <c r="H583">
        <f t="shared" si="18"/>
        <v>-10.253294289897269</v>
      </c>
    </row>
    <row r="584" spans="1:8" x14ac:dyDescent="0.25">
      <c r="A584">
        <v>582</v>
      </c>
      <c r="B584">
        <v>50.514616016150299</v>
      </c>
      <c r="C584">
        <v>22.564352149836399</v>
      </c>
      <c r="D584">
        <v>58.2</v>
      </c>
      <c r="E584">
        <v>197</v>
      </c>
      <c r="F584">
        <f t="shared" si="19"/>
        <v>219.26061493411396</v>
      </c>
      <c r="H584">
        <f t="shared" si="18"/>
        <v>-22.26061493411396</v>
      </c>
    </row>
    <row r="585" spans="1:8" x14ac:dyDescent="0.25">
      <c r="A585">
        <v>583</v>
      </c>
      <c r="B585">
        <v>50.514774181283698</v>
      </c>
      <c r="C585">
        <v>22.565744399273701</v>
      </c>
      <c r="D585">
        <v>58.3</v>
      </c>
      <c r="E585">
        <v>214</v>
      </c>
      <c r="F585">
        <f t="shared" si="19"/>
        <v>219.26793557833065</v>
      </c>
      <c r="H585">
        <f t="shared" si="18"/>
        <v>-5.2679355783306505</v>
      </c>
    </row>
    <row r="586" spans="1:8" x14ac:dyDescent="0.25">
      <c r="A586">
        <v>584</v>
      </c>
      <c r="B586">
        <v>50.514932329814002</v>
      </c>
      <c r="C586">
        <v>22.567136658039999</v>
      </c>
      <c r="D586">
        <v>58.4</v>
      </c>
      <c r="E586">
        <v>202</v>
      </c>
      <c r="F586">
        <f t="shared" si="19"/>
        <v>219.27525622254734</v>
      </c>
      <c r="H586">
        <f t="shared" si="18"/>
        <v>-17.275256222547341</v>
      </c>
    </row>
    <row r="587" spans="1:8" x14ac:dyDescent="0.25">
      <c r="A587">
        <v>585</v>
      </c>
      <c r="B587">
        <v>50.515090461741103</v>
      </c>
      <c r="C587">
        <v>22.568528926134601</v>
      </c>
      <c r="D587">
        <v>58.5</v>
      </c>
      <c r="E587">
        <v>190</v>
      </c>
      <c r="F587">
        <f t="shared" si="19"/>
        <v>219.28257686676403</v>
      </c>
      <c r="H587">
        <f t="shared" si="18"/>
        <v>-29.282576866764032</v>
      </c>
    </row>
    <row r="588" spans="1:8" x14ac:dyDescent="0.25">
      <c r="A588">
        <v>586</v>
      </c>
      <c r="B588">
        <v>50.515248577064703</v>
      </c>
      <c r="C588">
        <v>22.569921203556401</v>
      </c>
      <c r="D588">
        <v>58.6</v>
      </c>
      <c r="E588">
        <v>196</v>
      </c>
      <c r="F588">
        <f t="shared" si="19"/>
        <v>219.28989751098072</v>
      </c>
      <c r="H588">
        <f t="shared" si="18"/>
        <v>-23.289897510980722</v>
      </c>
    </row>
    <row r="589" spans="1:8" x14ac:dyDescent="0.25">
      <c r="A589">
        <v>587</v>
      </c>
      <c r="B589">
        <v>50.515406675784703</v>
      </c>
      <c r="C589">
        <v>22.5713134903047</v>
      </c>
      <c r="D589">
        <v>58.7</v>
      </c>
      <c r="E589">
        <v>197</v>
      </c>
      <c r="F589">
        <f t="shared" si="19"/>
        <v>219.29721815519741</v>
      </c>
      <c r="H589">
        <f t="shared" si="18"/>
        <v>-22.297218155197413</v>
      </c>
    </row>
    <row r="590" spans="1:8" x14ac:dyDescent="0.25">
      <c r="A590">
        <v>588</v>
      </c>
      <c r="B590">
        <v>50.515564757900798</v>
      </c>
      <c r="C590">
        <v>22.572705786378599</v>
      </c>
      <c r="D590">
        <v>58.8</v>
      </c>
      <c r="E590">
        <v>186</v>
      </c>
      <c r="F590">
        <f t="shared" si="19"/>
        <v>219.3045387994141</v>
      </c>
      <c r="H590">
        <f t="shared" si="18"/>
        <v>-33.304538799414104</v>
      </c>
    </row>
    <row r="591" spans="1:8" x14ac:dyDescent="0.25">
      <c r="A591">
        <v>589</v>
      </c>
      <c r="B591">
        <v>50.515722823412901</v>
      </c>
      <c r="C591">
        <v>22.574098091777302</v>
      </c>
      <c r="D591">
        <v>58.9</v>
      </c>
      <c r="E591">
        <v>213</v>
      </c>
      <c r="F591">
        <f t="shared" si="19"/>
        <v>219.31185944363079</v>
      </c>
      <c r="H591">
        <f t="shared" si="18"/>
        <v>-6.3118594436307944</v>
      </c>
    </row>
    <row r="592" spans="1:8" x14ac:dyDescent="0.25">
      <c r="A592">
        <v>590</v>
      </c>
      <c r="B592">
        <v>50.5158808723207</v>
      </c>
      <c r="C592">
        <v>22.575490406499799</v>
      </c>
      <c r="D592">
        <v>59</v>
      </c>
      <c r="E592">
        <v>194</v>
      </c>
      <c r="F592">
        <f t="shared" si="19"/>
        <v>219.31918008784749</v>
      </c>
      <c r="H592">
        <f t="shared" si="18"/>
        <v>-25.319180087847485</v>
      </c>
    </row>
    <row r="593" spans="1:8" x14ac:dyDescent="0.25">
      <c r="A593">
        <v>591</v>
      </c>
      <c r="B593">
        <v>50.516038904624097</v>
      </c>
      <c r="C593">
        <v>22.5768827305453</v>
      </c>
      <c r="D593">
        <v>59.1</v>
      </c>
      <c r="E593">
        <v>206</v>
      </c>
      <c r="F593">
        <f t="shared" si="19"/>
        <v>219.32650073206418</v>
      </c>
      <c r="H593">
        <f t="shared" si="18"/>
        <v>-13.326500732064176</v>
      </c>
    </row>
    <row r="594" spans="1:8" x14ac:dyDescent="0.25">
      <c r="A594">
        <v>592</v>
      </c>
      <c r="B594">
        <v>50.516196920322798</v>
      </c>
      <c r="C594">
        <v>22.578275063912901</v>
      </c>
      <c r="D594">
        <v>59.2</v>
      </c>
      <c r="E594">
        <v>211</v>
      </c>
      <c r="F594">
        <f t="shared" si="19"/>
        <v>219.33382137628087</v>
      </c>
      <c r="H594">
        <f t="shared" si="18"/>
        <v>-8.3338213762808664</v>
      </c>
    </row>
    <row r="595" spans="1:8" x14ac:dyDescent="0.25">
      <c r="A595">
        <v>593</v>
      </c>
      <c r="B595">
        <v>50.5163549194166</v>
      </c>
      <c r="C595">
        <v>22.5796674066018</v>
      </c>
      <c r="D595">
        <v>59.3</v>
      </c>
      <c r="E595">
        <v>216</v>
      </c>
      <c r="F595">
        <f t="shared" si="19"/>
        <v>219.34114202049756</v>
      </c>
      <c r="H595">
        <f t="shared" si="18"/>
        <v>-3.341142020497557</v>
      </c>
    </row>
    <row r="596" spans="1:8" x14ac:dyDescent="0.25">
      <c r="A596">
        <v>594</v>
      </c>
      <c r="B596">
        <v>50.516512901905401</v>
      </c>
      <c r="C596">
        <v>22.5810597586112</v>
      </c>
      <c r="D596">
        <v>59.4</v>
      </c>
      <c r="E596">
        <v>214</v>
      </c>
      <c r="F596">
        <f t="shared" si="19"/>
        <v>219.34846266471425</v>
      </c>
      <c r="H596">
        <f t="shared" si="18"/>
        <v>-5.3484626647142477</v>
      </c>
    </row>
    <row r="597" spans="1:8" x14ac:dyDescent="0.25">
      <c r="A597">
        <v>595</v>
      </c>
      <c r="B597">
        <v>50.516670867788797</v>
      </c>
      <c r="C597">
        <v>22.582452119940001</v>
      </c>
      <c r="D597">
        <v>59.5</v>
      </c>
      <c r="E597">
        <v>200</v>
      </c>
      <c r="F597">
        <f t="shared" si="19"/>
        <v>219.35578330893094</v>
      </c>
      <c r="H597">
        <f t="shared" si="18"/>
        <v>-19.355783308930938</v>
      </c>
    </row>
    <row r="598" spans="1:8" x14ac:dyDescent="0.25">
      <c r="A598">
        <v>596</v>
      </c>
      <c r="B598">
        <v>50.516828817066802</v>
      </c>
      <c r="C598">
        <v>22.583844490587499</v>
      </c>
      <c r="D598">
        <v>59.6</v>
      </c>
      <c r="E598">
        <v>206</v>
      </c>
      <c r="F598">
        <f t="shared" si="19"/>
        <v>219.36310395314763</v>
      </c>
      <c r="H598">
        <f t="shared" si="18"/>
        <v>-13.363103953147629</v>
      </c>
    </row>
    <row r="599" spans="1:8" x14ac:dyDescent="0.25">
      <c r="A599">
        <v>597</v>
      </c>
      <c r="B599">
        <v>50.516986749739097</v>
      </c>
      <c r="C599">
        <v>22.585236870552901</v>
      </c>
      <c r="D599">
        <v>59.7</v>
      </c>
      <c r="E599">
        <v>221</v>
      </c>
      <c r="F599">
        <f t="shared" si="19"/>
        <v>219.37042459736432</v>
      </c>
      <c r="H599">
        <f t="shared" si="18"/>
        <v>1.6295754026356803</v>
      </c>
    </row>
    <row r="600" spans="1:8" x14ac:dyDescent="0.25">
      <c r="A600">
        <v>598</v>
      </c>
      <c r="B600">
        <v>50.517144665805503</v>
      </c>
      <c r="C600">
        <v>22.586629259835199</v>
      </c>
      <c r="D600">
        <v>59.8</v>
      </c>
      <c r="E600">
        <v>228</v>
      </c>
      <c r="F600">
        <f t="shared" si="19"/>
        <v>219.37774524158101</v>
      </c>
      <c r="H600">
        <f t="shared" si="18"/>
        <v>8.6222547584189897</v>
      </c>
    </row>
    <row r="601" spans="1:8" x14ac:dyDescent="0.25">
      <c r="A601">
        <v>599</v>
      </c>
      <c r="B601">
        <v>50.517302565265801</v>
      </c>
      <c r="C601">
        <v>22.5880216584336</v>
      </c>
      <c r="D601">
        <v>59.9</v>
      </c>
      <c r="E601">
        <v>228</v>
      </c>
      <c r="F601">
        <f t="shared" si="19"/>
        <v>219.3850658857977</v>
      </c>
      <c r="H601">
        <f t="shared" si="18"/>
        <v>8.614934114202299</v>
      </c>
    </row>
    <row r="602" spans="1:8" x14ac:dyDescent="0.25">
      <c r="A602" s="2">
        <v>600</v>
      </c>
      <c r="B602" s="2">
        <v>50.517460448119898</v>
      </c>
      <c r="C602" s="2">
        <v>22.589414066347199</v>
      </c>
      <c r="D602" s="2">
        <v>60</v>
      </c>
      <c r="E602" s="2">
        <v>231</v>
      </c>
      <c r="F602" s="2">
        <f t="shared" si="19"/>
        <v>219.39238653001439</v>
      </c>
      <c r="G602" t="s">
        <v>20</v>
      </c>
      <c r="H602">
        <f t="shared" si="18"/>
        <v>11.607613469985608</v>
      </c>
    </row>
    <row r="603" spans="1:8" x14ac:dyDescent="0.25">
      <c r="A603">
        <v>601</v>
      </c>
      <c r="B603">
        <v>50.517618314367297</v>
      </c>
      <c r="C603">
        <v>22.590806483575101</v>
      </c>
      <c r="D603">
        <v>60.1</v>
      </c>
      <c r="E603">
        <v>229</v>
      </c>
      <c r="F603">
        <f t="shared" si="19"/>
        <v>219.39970717423108</v>
      </c>
      <c r="H603">
        <f t="shared" si="18"/>
        <v>9.6002928257689177</v>
      </c>
    </row>
    <row r="604" spans="1:8" x14ac:dyDescent="0.25">
      <c r="A604">
        <v>602</v>
      </c>
      <c r="B604">
        <v>50.517776164008097</v>
      </c>
      <c r="C604">
        <v>22.592198910116501</v>
      </c>
      <c r="D604">
        <v>60.2</v>
      </c>
      <c r="E604">
        <v>226</v>
      </c>
      <c r="F604">
        <f t="shared" si="19"/>
        <v>219.40702781844777</v>
      </c>
      <c r="H604">
        <f t="shared" si="18"/>
        <v>6.5929721815522271</v>
      </c>
    </row>
    <row r="605" spans="1:8" x14ac:dyDescent="0.25">
      <c r="A605">
        <v>603</v>
      </c>
      <c r="B605">
        <v>50.517933997042</v>
      </c>
      <c r="C605">
        <v>22.593591345970601</v>
      </c>
      <c r="D605">
        <v>60.3</v>
      </c>
      <c r="E605">
        <v>229</v>
      </c>
      <c r="F605">
        <f t="shared" si="19"/>
        <v>219.41434846266446</v>
      </c>
      <c r="H605">
        <f t="shared" si="18"/>
        <v>9.5856515373355364</v>
      </c>
    </row>
    <row r="606" spans="1:8" x14ac:dyDescent="0.25">
      <c r="A606" s="2">
        <v>604</v>
      </c>
      <c r="B606" s="2">
        <v>50.5180918134688</v>
      </c>
      <c r="C606" s="2">
        <v>22.5949837911364</v>
      </c>
      <c r="D606" s="2">
        <v>60.4</v>
      </c>
      <c r="E606" s="2">
        <v>231</v>
      </c>
      <c r="F606" s="2">
        <f>F605+5/683</f>
        <v>219.42166910688115</v>
      </c>
      <c r="G606" t="s">
        <v>21</v>
      </c>
      <c r="H606">
        <f t="shared" si="18"/>
        <v>11.578330893118846</v>
      </c>
    </row>
    <row r="607" spans="1:8" x14ac:dyDescent="0.25">
      <c r="A607">
        <v>605</v>
      </c>
      <c r="B607">
        <v>50.518249613288198</v>
      </c>
      <c r="C607">
        <v>22.596376245613101</v>
      </c>
      <c r="D607">
        <v>60.5</v>
      </c>
      <c r="E607">
        <v>229</v>
      </c>
      <c r="F607">
        <f t="shared" si="19"/>
        <v>219.42898975109784</v>
      </c>
      <c r="H607">
        <f t="shared" si="18"/>
        <v>9.5710102489021551</v>
      </c>
    </row>
    <row r="608" spans="1:8" x14ac:dyDescent="0.25">
      <c r="A608">
        <v>606</v>
      </c>
      <c r="B608">
        <v>50.518407396500102</v>
      </c>
      <c r="C608">
        <v>22.597768709399801</v>
      </c>
      <c r="D608">
        <v>60.6</v>
      </c>
      <c r="E608">
        <v>228</v>
      </c>
      <c r="F608">
        <f t="shared" si="19"/>
        <v>219.43631039531454</v>
      </c>
      <c r="H608">
        <f t="shared" si="18"/>
        <v>8.5636896046854645</v>
      </c>
    </row>
    <row r="609" spans="1:8" x14ac:dyDescent="0.25">
      <c r="A609">
        <v>607</v>
      </c>
      <c r="B609">
        <v>50.518565163104199</v>
      </c>
      <c r="C609">
        <v>22.599161182495699</v>
      </c>
      <c r="D609">
        <v>60.7</v>
      </c>
      <c r="E609">
        <v>217</v>
      </c>
      <c r="F609">
        <f t="shared" si="19"/>
        <v>219.44363103953123</v>
      </c>
      <c r="H609">
        <f t="shared" si="18"/>
        <v>-2.4436310395312262</v>
      </c>
    </row>
    <row r="610" spans="1:8" x14ac:dyDescent="0.25">
      <c r="A610">
        <v>608</v>
      </c>
      <c r="B610">
        <v>50.518722913100497</v>
      </c>
      <c r="C610">
        <v>22.600553664899898</v>
      </c>
      <c r="D610">
        <v>60.8</v>
      </c>
      <c r="E610">
        <v>202</v>
      </c>
      <c r="F610">
        <f t="shared" si="19"/>
        <v>219.45095168374792</v>
      </c>
      <c r="H610">
        <f t="shared" si="18"/>
        <v>-17.450951683747917</v>
      </c>
    </row>
    <row r="611" spans="1:8" x14ac:dyDescent="0.25">
      <c r="A611">
        <v>609</v>
      </c>
      <c r="B611">
        <v>50.518880646488597</v>
      </c>
      <c r="C611">
        <v>22.601946156611501</v>
      </c>
      <c r="D611">
        <v>60.9</v>
      </c>
      <c r="E611">
        <v>203</v>
      </c>
      <c r="F611">
        <f t="shared" si="19"/>
        <v>219.45827232796461</v>
      </c>
      <c r="H611">
        <f t="shared" si="18"/>
        <v>-16.458272327964607</v>
      </c>
    </row>
    <row r="612" spans="1:8" x14ac:dyDescent="0.25">
      <c r="A612">
        <v>610</v>
      </c>
      <c r="B612">
        <v>50.519038363268301</v>
      </c>
      <c r="C612">
        <v>22.603338657629699</v>
      </c>
      <c r="D612">
        <v>61</v>
      </c>
      <c r="E612">
        <v>204</v>
      </c>
      <c r="F612">
        <f t="shared" si="19"/>
        <v>219.4655929721813</v>
      </c>
      <c r="H612">
        <f t="shared" si="18"/>
        <v>-15.465592972181298</v>
      </c>
    </row>
    <row r="613" spans="1:8" x14ac:dyDescent="0.25">
      <c r="A613">
        <v>611</v>
      </c>
      <c r="B613">
        <v>50.519196063439502</v>
      </c>
      <c r="C613">
        <v>22.604731167953499</v>
      </c>
      <c r="D613">
        <v>61.1</v>
      </c>
      <c r="E613">
        <v>200</v>
      </c>
      <c r="F613">
        <f t="shared" si="19"/>
        <v>219.47291361639799</v>
      </c>
      <c r="H613">
        <f t="shared" si="18"/>
        <v>-19.472913616397989</v>
      </c>
    </row>
    <row r="614" spans="1:8" x14ac:dyDescent="0.25">
      <c r="A614">
        <v>612</v>
      </c>
      <c r="B614">
        <v>50.519353747001901</v>
      </c>
      <c r="C614">
        <v>22.606123687582201</v>
      </c>
      <c r="D614">
        <v>61.2</v>
      </c>
      <c r="E614">
        <v>211</v>
      </c>
      <c r="F614">
        <f t="shared" si="19"/>
        <v>219.48023426061468</v>
      </c>
      <c r="H614">
        <f t="shared" si="18"/>
        <v>-8.4802342606146794</v>
      </c>
    </row>
    <row r="615" spans="1:8" x14ac:dyDescent="0.25">
      <c r="A615">
        <v>613</v>
      </c>
      <c r="B615">
        <v>50.519511413955399</v>
      </c>
      <c r="C615">
        <v>22.607516216514899</v>
      </c>
      <c r="D615">
        <v>61.3</v>
      </c>
      <c r="E615">
        <v>229</v>
      </c>
      <c r="F615">
        <f t="shared" si="19"/>
        <v>219.48755490483137</v>
      </c>
      <c r="H615">
        <f t="shared" si="18"/>
        <v>9.5124450951686299</v>
      </c>
    </row>
    <row r="616" spans="1:8" x14ac:dyDescent="0.25">
      <c r="A616">
        <v>614</v>
      </c>
      <c r="B616">
        <v>50.519669064299698</v>
      </c>
      <c r="C616">
        <v>22.608908754750701</v>
      </c>
      <c r="D616">
        <v>61.4</v>
      </c>
      <c r="E616">
        <v>224</v>
      </c>
      <c r="F616">
        <f t="shared" si="19"/>
        <v>219.49487554904806</v>
      </c>
      <c r="H616">
        <f t="shared" si="18"/>
        <v>4.5051244509519393</v>
      </c>
    </row>
    <row r="617" spans="1:8" x14ac:dyDescent="0.25">
      <c r="A617">
        <v>615</v>
      </c>
      <c r="B617">
        <v>50.519826698034699</v>
      </c>
      <c r="C617">
        <v>22.6103013022887</v>
      </c>
      <c r="D617">
        <v>61.5</v>
      </c>
      <c r="E617">
        <v>200</v>
      </c>
      <c r="F617">
        <f t="shared" si="19"/>
        <v>219.50219619326475</v>
      </c>
      <c r="H617">
        <f t="shared" si="18"/>
        <v>-19.502196193264751</v>
      </c>
    </row>
    <row r="618" spans="1:8" x14ac:dyDescent="0.25">
      <c r="A618">
        <v>616</v>
      </c>
      <c r="B618">
        <v>50.519984315160102</v>
      </c>
      <c r="C618">
        <v>22.611693859128</v>
      </c>
      <c r="D618">
        <v>61.6</v>
      </c>
      <c r="E618">
        <v>214</v>
      </c>
      <c r="F618">
        <f t="shared" si="19"/>
        <v>219.50951683748144</v>
      </c>
      <c r="H618">
        <f t="shared" si="18"/>
        <v>-5.5095168374814421</v>
      </c>
    </row>
    <row r="619" spans="1:8" x14ac:dyDescent="0.25">
      <c r="A619">
        <v>617</v>
      </c>
      <c r="B619">
        <v>50.520141915675701</v>
      </c>
      <c r="C619">
        <v>22.613086425267898</v>
      </c>
      <c r="D619">
        <v>61.7</v>
      </c>
      <c r="E619">
        <v>206</v>
      </c>
      <c r="F619">
        <f t="shared" si="19"/>
        <v>219.51683748169813</v>
      </c>
      <c r="H619">
        <f t="shared" si="18"/>
        <v>-13.516837481698133</v>
      </c>
    </row>
    <row r="620" spans="1:8" x14ac:dyDescent="0.25">
      <c r="A620">
        <v>618</v>
      </c>
      <c r="B620">
        <v>50.520299499581398</v>
      </c>
      <c r="C620">
        <v>22.614479000707401</v>
      </c>
      <c r="D620">
        <v>61.8</v>
      </c>
      <c r="E620">
        <v>216</v>
      </c>
      <c r="F620">
        <f t="shared" si="19"/>
        <v>219.52415812591482</v>
      </c>
      <c r="H620">
        <f t="shared" si="18"/>
        <v>-3.5241581259148234</v>
      </c>
    </row>
    <row r="621" spans="1:8" x14ac:dyDescent="0.25">
      <c r="A621">
        <v>619</v>
      </c>
      <c r="B621">
        <v>50.520457066876801</v>
      </c>
      <c r="C621">
        <v>22.615871585445699</v>
      </c>
      <c r="D621">
        <v>61.9</v>
      </c>
      <c r="E621">
        <v>219</v>
      </c>
      <c r="F621">
        <f t="shared" si="19"/>
        <v>219.53147877013151</v>
      </c>
      <c r="H621">
        <f t="shared" si="18"/>
        <v>-0.53147877013151401</v>
      </c>
    </row>
    <row r="622" spans="1:8" x14ac:dyDescent="0.25">
      <c r="A622">
        <v>620</v>
      </c>
      <c r="B622">
        <v>50.520614617561897</v>
      </c>
      <c r="C622">
        <v>22.6172641794819</v>
      </c>
      <c r="D622">
        <v>62</v>
      </c>
      <c r="E622">
        <v>224</v>
      </c>
      <c r="F622">
        <f t="shared" si="19"/>
        <v>219.5387994143482</v>
      </c>
      <c r="H622">
        <f t="shared" si="18"/>
        <v>4.4612005856517953</v>
      </c>
    </row>
    <row r="623" spans="1:8" x14ac:dyDescent="0.25">
      <c r="A623">
        <v>621</v>
      </c>
      <c r="B623">
        <v>50.5207721516364</v>
      </c>
      <c r="C623">
        <v>22.618656782815101</v>
      </c>
      <c r="D623">
        <v>62.1</v>
      </c>
      <c r="E623">
        <v>222</v>
      </c>
      <c r="F623">
        <f t="shared" si="19"/>
        <v>219.5461200585649</v>
      </c>
      <c r="H623">
        <f t="shared" si="18"/>
        <v>2.4538799414351047</v>
      </c>
    </row>
    <row r="624" spans="1:8" x14ac:dyDescent="0.25">
      <c r="A624">
        <v>622</v>
      </c>
      <c r="B624">
        <v>50.520929669099999</v>
      </c>
      <c r="C624">
        <v>22.6200493954445</v>
      </c>
      <c r="D624">
        <v>62.2</v>
      </c>
      <c r="E624">
        <v>223</v>
      </c>
      <c r="F624">
        <f t="shared" si="19"/>
        <v>219.55344070278159</v>
      </c>
      <c r="H624">
        <f t="shared" si="18"/>
        <v>3.446559297218414</v>
      </c>
    </row>
    <row r="625" spans="1:8" x14ac:dyDescent="0.25">
      <c r="A625">
        <v>623</v>
      </c>
      <c r="B625">
        <v>50.5210871699527</v>
      </c>
      <c r="C625">
        <v>22.621442017369201</v>
      </c>
      <c r="D625">
        <v>62.3</v>
      </c>
      <c r="E625">
        <v>214</v>
      </c>
      <c r="F625">
        <f t="shared" si="19"/>
        <v>219.56076134699828</v>
      </c>
      <c r="H625">
        <f t="shared" si="18"/>
        <v>-5.5607613469982766</v>
      </c>
    </row>
    <row r="626" spans="1:8" x14ac:dyDescent="0.25">
      <c r="A626">
        <v>624</v>
      </c>
      <c r="B626">
        <v>50.521244654194199</v>
      </c>
      <c r="C626">
        <v>22.622834648588402</v>
      </c>
      <c r="D626">
        <v>62.4</v>
      </c>
      <c r="E626">
        <v>208</v>
      </c>
      <c r="F626">
        <f t="shared" si="19"/>
        <v>219.56808199121497</v>
      </c>
      <c r="H626">
        <f t="shared" si="18"/>
        <v>-11.568081991214967</v>
      </c>
    </row>
    <row r="627" spans="1:8" x14ac:dyDescent="0.25">
      <c r="A627">
        <v>625</v>
      </c>
      <c r="B627">
        <v>50.521402121824302</v>
      </c>
      <c r="C627">
        <v>22.6242272891011</v>
      </c>
      <c r="D627">
        <v>62.5</v>
      </c>
      <c r="E627">
        <v>214</v>
      </c>
      <c r="F627">
        <f t="shared" si="19"/>
        <v>219.57540263543166</v>
      </c>
      <c r="H627">
        <f t="shared" si="18"/>
        <v>-5.5754026354316579</v>
      </c>
    </row>
    <row r="628" spans="1:8" x14ac:dyDescent="0.25">
      <c r="A628">
        <v>626</v>
      </c>
      <c r="B628">
        <v>50.521559572842797</v>
      </c>
      <c r="C628">
        <v>22.6256199389065</v>
      </c>
      <c r="D628">
        <v>62.6</v>
      </c>
      <c r="E628">
        <v>211</v>
      </c>
      <c r="F628">
        <f t="shared" si="19"/>
        <v>219.58272327964835</v>
      </c>
      <c r="H628">
        <f t="shared" si="18"/>
        <v>-8.5827232796483486</v>
      </c>
    </row>
    <row r="629" spans="1:8" x14ac:dyDescent="0.25">
      <c r="A629">
        <v>627</v>
      </c>
      <c r="B629">
        <v>50.5217170072494</v>
      </c>
      <c r="C629">
        <v>22.627012598003802</v>
      </c>
      <c r="D629">
        <v>62.7</v>
      </c>
      <c r="E629">
        <v>207</v>
      </c>
      <c r="F629">
        <f t="shared" si="19"/>
        <v>219.59004392386504</v>
      </c>
      <c r="H629">
        <f t="shared" si="18"/>
        <v>-12.590043923865039</v>
      </c>
    </row>
    <row r="630" spans="1:8" x14ac:dyDescent="0.25">
      <c r="A630">
        <v>628</v>
      </c>
      <c r="B630">
        <v>50.521874425044103</v>
      </c>
      <c r="C630">
        <v>22.628405266392001</v>
      </c>
      <c r="D630">
        <v>62.8</v>
      </c>
      <c r="E630">
        <v>210</v>
      </c>
      <c r="F630">
        <f t="shared" si="19"/>
        <v>219.59736456808173</v>
      </c>
      <c r="H630">
        <f t="shared" si="18"/>
        <v>-9.5973645680817299</v>
      </c>
    </row>
    <row r="631" spans="1:8" x14ac:dyDescent="0.25">
      <c r="A631">
        <v>629</v>
      </c>
      <c r="B631">
        <v>50.522031826226502</v>
      </c>
      <c r="C631">
        <v>22.6297979440704</v>
      </c>
      <c r="D631">
        <v>62.9</v>
      </c>
      <c r="E631">
        <v>212</v>
      </c>
      <c r="F631">
        <f t="shared" si="19"/>
        <v>219.60468521229842</v>
      </c>
      <c r="H631">
        <f t="shared" si="18"/>
        <v>-7.6046852122984205</v>
      </c>
    </row>
    <row r="632" spans="1:8" x14ac:dyDescent="0.25">
      <c r="A632">
        <v>630</v>
      </c>
      <c r="B632">
        <v>50.522189210796498</v>
      </c>
      <c r="C632">
        <v>22.631190631037999</v>
      </c>
      <c r="D632">
        <v>63</v>
      </c>
      <c r="E632">
        <v>216</v>
      </c>
      <c r="F632">
        <f t="shared" si="19"/>
        <v>219.61200585651511</v>
      </c>
      <c r="H632">
        <f t="shared" si="18"/>
        <v>-3.6120058565151112</v>
      </c>
    </row>
    <row r="633" spans="1:8" x14ac:dyDescent="0.25">
      <c r="A633">
        <v>631</v>
      </c>
      <c r="B633">
        <v>50.522346578753897</v>
      </c>
      <c r="C633">
        <v>22.632583327294</v>
      </c>
      <c r="D633">
        <v>63.1</v>
      </c>
      <c r="E633">
        <v>220</v>
      </c>
      <c r="F633">
        <f t="shared" si="19"/>
        <v>219.6193265007318</v>
      </c>
      <c r="H633">
        <f t="shared" si="18"/>
        <v>0.38067349926819816</v>
      </c>
    </row>
    <row r="634" spans="1:8" x14ac:dyDescent="0.25">
      <c r="A634">
        <v>632</v>
      </c>
      <c r="B634">
        <v>50.522503930098402</v>
      </c>
      <c r="C634">
        <v>22.633976032837399</v>
      </c>
      <c r="D634">
        <v>63.2</v>
      </c>
      <c r="E634">
        <v>221</v>
      </c>
      <c r="F634">
        <f t="shared" si="19"/>
        <v>219.62664714494849</v>
      </c>
      <c r="H634">
        <f t="shared" si="18"/>
        <v>1.3733528550515075</v>
      </c>
    </row>
    <row r="635" spans="1:8" x14ac:dyDescent="0.25">
      <c r="A635">
        <v>633</v>
      </c>
      <c r="B635">
        <v>50.5226612648299</v>
      </c>
      <c r="C635">
        <v>22.635368747667599</v>
      </c>
      <c r="D635">
        <v>63.3</v>
      </c>
      <c r="E635">
        <v>213</v>
      </c>
      <c r="F635">
        <f t="shared" si="19"/>
        <v>219.63396778916518</v>
      </c>
      <c r="H635">
        <f t="shared" si="18"/>
        <v>-6.6339677891651831</v>
      </c>
    </row>
    <row r="636" spans="1:8" x14ac:dyDescent="0.25">
      <c r="A636">
        <v>634</v>
      </c>
      <c r="B636">
        <v>50.522818582948197</v>
      </c>
      <c r="C636">
        <v>22.636761471783501</v>
      </c>
      <c r="D636">
        <v>63.4</v>
      </c>
      <c r="E636">
        <v>216</v>
      </c>
      <c r="F636">
        <f t="shared" si="19"/>
        <v>219.64128843338187</v>
      </c>
      <c r="H636">
        <f t="shared" si="18"/>
        <v>-3.6412884333818738</v>
      </c>
    </row>
    <row r="637" spans="1:8" x14ac:dyDescent="0.25">
      <c r="A637">
        <v>635</v>
      </c>
      <c r="B637">
        <v>50.522975884452997</v>
      </c>
      <c r="C637">
        <v>22.6381542051843</v>
      </c>
      <c r="D637">
        <v>63.5</v>
      </c>
      <c r="E637">
        <v>212</v>
      </c>
      <c r="F637">
        <f t="shared" si="19"/>
        <v>219.64860907759856</v>
      </c>
      <c r="H637">
        <f t="shared" si="18"/>
        <v>-7.6486090775985645</v>
      </c>
    </row>
    <row r="638" spans="1:8" x14ac:dyDescent="0.25">
      <c r="A638">
        <v>636</v>
      </c>
      <c r="B638">
        <v>50.523133169344199</v>
      </c>
      <c r="C638">
        <v>22.6395469478691</v>
      </c>
      <c r="D638">
        <v>63.6</v>
      </c>
      <c r="E638">
        <v>211</v>
      </c>
      <c r="F638">
        <f t="shared" si="19"/>
        <v>219.65592972181526</v>
      </c>
      <c r="H638">
        <f t="shared" si="18"/>
        <v>-8.6559297218152551</v>
      </c>
    </row>
    <row r="639" spans="1:8" x14ac:dyDescent="0.25">
      <c r="A639">
        <v>637</v>
      </c>
      <c r="B639">
        <v>50.523290437621498</v>
      </c>
      <c r="C639">
        <v>22.640939699837201</v>
      </c>
      <c r="D639">
        <v>63.7</v>
      </c>
      <c r="E639">
        <v>207</v>
      </c>
      <c r="F639">
        <f t="shared" si="19"/>
        <v>219.66325036603195</v>
      </c>
      <c r="H639">
        <f t="shared" si="18"/>
        <v>-12.663250366031946</v>
      </c>
    </row>
    <row r="640" spans="1:8" x14ac:dyDescent="0.25">
      <c r="A640">
        <v>638</v>
      </c>
      <c r="B640">
        <v>50.523447689284801</v>
      </c>
      <c r="C640">
        <v>22.642332461087499</v>
      </c>
      <c r="D640">
        <v>63.8</v>
      </c>
      <c r="E640">
        <v>208</v>
      </c>
      <c r="F640">
        <f t="shared" si="19"/>
        <v>219.67057101024864</v>
      </c>
      <c r="H640">
        <f t="shared" si="18"/>
        <v>-11.670571010248636</v>
      </c>
    </row>
    <row r="641" spans="1:8" x14ac:dyDescent="0.25">
      <c r="A641">
        <v>639</v>
      </c>
      <c r="B641">
        <v>50.523604924333803</v>
      </c>
      <c r="C641">
        <v>22.6437252316193</v>
      </c>
      <c r="D641">
        <v>63.9</v>
      </c>
      <c r="E641">
        <v>205</v>
      </c>
      <c r="F641">
        <f t="shared" si="19"/>
        <v>219.67789165446533</v>
      </c>
      <c r="H641">
        <f t="shared" si="18"/>
        <v>-14.677891654465327</v>
      </c>
    </row>
    <row r="642" spans="1:8" x14ac:dyDescent="0.25">
      <c r="A642">
        <v>640</v>
      </c>
      <c r="B642">
        <v>50.523762142768298</v>
      </c>
      <c r="C642">
        <v>22.645118011431599</v>
      </c>
      <c r="D642">
        <v>64</v>
      </c>
      <c r="E642">
        <v>208</v>
      </c>
      <c r="F642">
        <f t="shared" si="19"/>
        <v>219.68521229868202</v>
      </c>
      <c r="H642">
        <f t="shared" si="18"/>
        <v>-11.685212298682018</v>
      </c>
    </row>
    <row r="643" spans="1:8" x14ac:dyDescent="0.25">
      <c r="A643">
        <v>641</v>
      </c>
      <c r="B643">
        <v>50.523919344588201</v>
      </c>
      <c r="C643">
        <v>22.6465108005237</v>
      </c>
      <c r="D643">
        <v>64.099999999999994</v>
      </c>
      <c r="E643">
        <v>207</v>
      </c>
      <c r="F643">
        <f t="shared" si="19"/>
        <v>219.69253294289871</v>
      </c>
      <c r="H643">
        <f t="shared" ref="H643:H685" si="20">E643-F643</f>
        <v>-12.692532942898708</v>
      </c>
    </row>
    <row r="644" spans="1:8" x14ac:dyDescent="0.25">
      <c r="A644">
        <v>642</v>
      </c>
      <c r="B644">
        <v>50.524076529793199</v>
      </c>
      <c r="C644">
        <v>22.647903598894601</v>
      </c>
      <c r="D644">
        <v>64.2</v>
      </c>
      <c r="E644">
        <v>204</v>
      </c>
      <c r="F644">
        <f t="shared" si="19"/>
        <v>219.6998535871154</v>
      </c>
      <c r="H644">
        <f t="shared" si="20"/>
        <v>-15.699853587115399</v>
      </c>
    </row>
    <row r="645" spans="1:8" x14ac:dyDescent="0.25">
      <c r="A645">
        <v>643</v>
      </c>
      <c r="B645">
        <v>50.524233698383199</v>
      </c>
      <c r="C645">
        <v>22.649296406543499</v>
      </c>
      <c r="D645">
        <v>64.3</v>
      </c>
      <c r="E645">
        <v>200</v>
      </c>
      <c r="F645">
        <f t="shared" ref="F645:F685" si="21">F644+5/683</f>
        <v>219.70717423133209</v>
      </c>
      <c r="H645">
        <f t="shared" si="20"/>
        <v>-19.70717423133209</v>
      </c>
    </row>
    <row r="646" spans="1:8" x14ac:dyDescent="0.25">
      <c r="A646">
        <v>644</v>
      </c>
      <c r="B646">
        <v>50.524390850357797</v>
      </c>
      <c r="C646">
        <v>22.650689223469499</v>
      </c>
      <c r="D646">
        <v>64.400000000000006</v>
      </c>
      <c r="E646">
        <v>199</v>
      </c>
      <c r="F646">
        <f t="shared" si="21"/>
        <v>219.71449487554878</v>
      </c>
      <c r="H646">
        <f t="shared" si="20"/>
        <v>-20.71449487554878</v>
      </c>
    </row>
    <row r="647" spans="1:8" x14ac:dyDescent="0.25">
      <c r="A647">
        <v>645</v>
      </c>
      <c r="B647">
        <v>50.524547985717</v>
      </c>
      <c r="C647">
        <v>22.652082049671701</v>
      </c>
      <c r="D647">
        <v>64.5</v>
      </c>
      <c r="E647">
        <v>197</v>
      </c>
      <c r="F647">
        <f t="shared" si="21"/>
        <v>219.72181551976547</v>
      </c>
      <c r="H647">
        <f t="shared" si="20"/>
        <v>-22.721815519765471</v>
      </c>
    </row>
    <row r="648" spans="1:8" x14ac:dyDescent="0.25">
      <c r="A648">
        <v>646</v>
      </c>
      <c r="B648">
        <v>50.524705104460502</v>
      </c>
      <c r="C648">
        <v>22.653474885149301</v>
      </c>
      <c r="D648">
        <v>64.599999999999994</v>
      </c>
      <c r="E648">
        <v>200</v>
      </c>
      <c r="F648">
        <f t="shared" si="21"/>
        <v>219.72913616398216</v>
      </c>
      <c r="H648">
        <f t="shared" si="20"/>
        <v>-19.729136163982162</v>
      </c>
    </row>
    <row r="649" spans="1:8" x14ac:dyDescent="0.25">
      <c r="A649">
        <v>647</v>
      </c>
      <c r="B649">
        <v>50.524862206588203</v>
      </c>
      <c r="C649">
        <v>22.654867729901401</v>
      </c>
      <c r="D649">
        <v>64.7</v>
      </c>
      <c r="E649">
        <v>197</v>
      </c>
      <c r="F649">
        <f t="shared" si="21"/>
        <v>219.73645680819885</v>
      </c>
      <c r="H649">
        <f t="shared" si="20"/>
        <v>-22.736456808198852</v>
      </c>
    </row>
    <row r="650" spans="1:8" x14ac:dyDescent="0.25">
      <c r="A650">
        <v>648</v>
      </c>
      <c r="B650">
        <v>50.525019292099699</v>
      </c>
      <c r="C650">
        <v>22.6562605839272</v>
      </c>
      <c r="D650">
        <v>64.8</v>
      </c>
      <c r="E650">
        <v>201</v>
      </c>
      <c r="F650">
        <f t="shared" si="21"/>
        <v>219.74377745241554</v>
      </c>
      <c r="H650">
        <f t="shared" si="20"/>
        <v>-18.743777452415543</v>
      </c>
    </row>
    <row r="651" spans="1:8" x14ac:dyDescent="0.25">
      <c r="A651">
        <v>649</v>
      </c>
      <c r="B651">
        <v>50.525176360994898</v>
      </c>
      <c r="C651">
        <v>22.657653447225702</v>
      </c>
      <c r="D651">
        <v>64.900000000000006</v>
      </c>
      <c r="E651">
        <v>196</v>
      </c>
      <c r="F651">
        <f t="shared" si="21"/>
        <v>219.75109809663223</v>
      </c>
      <c r="H651">
        <f t="shared" si="20"/>
        <v>-23.751098096632234</v>
      </c>
    </row>
    <row r="652" spans="1:8" x14ac:dyDescent="0.25">
      <c r="A652">
        <v>650</v>
      </c>
      <c r="B652">
        <v>50.5253334132736</v>
      </c>
      <c r="C652">
        <v>22.659046319796101</v>
      </c>
      <c r="D652">
        <v>65</v>
      </c>
      <c r="E652">
        <v>195</v>
      </c>
      <c r="F652">
        <f t="shared" si="21"/>
        <v>219.75841874084892</v>
      </c>
      <c r="H652">
        <f t="shared" si="20"/>
        <v>-24.758418740848924</v>
      </c>
    </row>
    <row r="653" spans="1:8" x14ac:dyDescent="0.25">
      <c r="A653">
        <v>651</v>
      </c>
      <c r="B653">
        <v>50.525490448935699</v>
      </c>
      <c r="C653">
        <v>22.660439201637601</v>
      </c>
      <c r="D653">
        <v>65.099999999999994</v>
      </c>
      <c r="E653">
        <v>197</v>
      </c>
      <c r="F653">
        <f t="shared" si="21"/>
        <v>219.76573938506561</v>
      </c>
      <c r="H653">
        <f t="shared" si="20"/>
        <v>-22.765739385065615</v>
      </c>
    </row>
    <row r="654" spans="1:8" x14ac:dyDescent="0.25">
      <c r="A654">
        <v>652</v>
      </c>
      <c r="B654">
        <v>50.525647467980797</v>
      </c>
      <c r="C654">
        <v>22.661832092749201</v>
      </c>
      <c r="D654">
        <v>65.2</v>
      </c>
      <c r="E654">
        <v>195</v>
      </c>
      <c r="F654">
        <f t="shared" si="21"/>
        <v>219.77306002928231</v>
      </c>
      <c r="H654">
        <f t="shared" si="20"/>
        <v>-24.773060029282306</v>
      </c>
    </row>
    <row r="655" spans="1:8" x14ac:dyDescent="0.25">
      <c r="A655">
        <v>653</v>
      </c>
      <c r="B655">
        <v>50.5258044704089</v>
      </c>
      <c r="C655">
        <v>22.6632249931301</v>
      </c>
      <c r="D655">
        <v>65.3</v>
      </c>
      <c r="E655">
        <v>193</v>
      </c>
      <c r="F655">
        <f t="shared" si="21"/>
        <v>219.780380673499</v>
      </c>
      <c r="H655">
        <f t="shared" si="20"/>
        <v>-26.780380673498996</v>
      </c>
    </row>
    <row r="656" spans="1:8" x14ac:dyDescent="0.25">
      <c r="A656">
        <v>654</v>
      </c>
      <c r="B656">
        <v>50.525961456219598</v>
      </c>
      <c r="C656">
        <v>22.664617902779501</v>
      </c>
      <c r="D656">
        <v>65.400000000000006</v>
      </c>
      <c r="E656">
        <v>196</v>
      </c>
      <c r="F656">
        <f t="shared" si="21"/>
        <v>219.78770131771569</v>
      </c>
      <c r="H656">
        <f t="shared" si="20"/>
        <v>-23.787701317715687</v>
      </c>
    </row>
    <row r="657" spans="1:8" x14ac:dyDescent="0.25">
      <c r="A657">
        <v>655</v>
      </c>
      <c r="B657">
        <v>50.526118425412797</v>
      </c>
      <c r="C657">
        <v>22.6660108216964</v>
      </c>
      <c r="D657">
        <v>65.5</v>
      </c>
      <c r="E657">
        <v>195</v>
      </c>
      <c r="F657">
        <f t="shared" si="21"/>
        <v>219.79502196193238</v>
      </c>
      <c r="H657">
        <f t="shared" si="20"/>
        <v>-24.795021961932378</v>
      </c>
    </row>
    <row r="658" spans="1:8" x14ac:dyDescent="0.25">
      <c r="A658">
        <v>656</v>
      </c>
      <c r="B658">
        <v>50.526275377988298</v>
      </c>
      <c r="C658">
        <v>22.667403749879998</v>
      </c>
      <c r="D658">
        <v>65.599999999999994</v>
      </c>
      <c r="E658">
        <v>195</v>
      </c>
      <c r="F658">
        <f t="shared" si="21"/>
        <v>219.80234260614907</v>
      </c>
      <c r="H658">
        <f t="shared" si="20"/>
        <v>-24.802342606149068</v>
      </c>
    </row>
    <row r="659" spans="1:8" x14ac:dyDescent="0.25">
      <c r="A659">
        <v>657</v>
      </c>
      <c r="B659">
        <v>50.526432313945797</v>
      </c>
      <c r="C659">
        <v>22.668796687329401</v>
      </c>
      <c r="D659">
        <v>65.7</v>
      </c>
      <c r="E659">
        <v>192</v>
      </c>
      <c r="F659">
        <f t="shared" si="21"/>
        <v>219.80966325036576</v>
      </c>
      <c r="H659">
        <f t="shared" si="20"/>
        <v>-27.809663250365759</v>
      </c>
    </row>
    <row r="660" spans="1:8" x14ac:dyDescent="0.25">
      <c r="A660">
        <v>658</v>
      </c>
      <c r="B660">
        <v>50.5265892332853</v>
      </c>
      <c r="C660">
        <v>22.670189634043901</v>
      </c>
      <c r="D660">
        <v>65.8</v>
      </c>
      <c r="E660">
        <v>192</v>
      </c>
      <c r="F660">
        <f t="shared" si="21"/>
        <v>219.81698389458245</v>
      </c>
      <c r="H660">
        <f t="shared" si="20"/>
        <v>-27.816983894582449</v>
      </c>
    </row>
    <row r="661" spans="1:8" x14ac:dyDescent="0.25">
      <c r="A661">
        <v>659</v>
      </c>
      <c r="B661">
        <v>50.526746136006402</v>
      </c>
      <c r="C661">
        <v>22.6715825900224</v>
      </c>
      <c r="D661">
        <v>65.900000000000006</v>
      </c>
      <c r="E661">
        <v>188</v>
      </c>
      <c r="F661">
        <f t="shared" si="21"/>
        <v>219.82430453879914</v>
      </c>
      <c r="H661">
        <f t="shared" si="20"/>
        <v>-31.82430453879914</v>
      </c>
    </row>
    <row r="662" spans="1:8" x14ac:dyDescent="0.25">
      <c r="A662">
        <v>660</v>
      </c>
      <c r="B662">
        <v>50.526903022109003</v>
      </c>
      <c r="C662">
        <v>22.672975555264099</v>
      </c>
      <c r="D662">
        <v>66</v>
      </c>
      <c r="E662">
        <v>193</v>
      </c>
      <c r="F662">
        <f t="shared" si="21"/>
        <v>219.83162518301583</v>
      </c>
      <c r="H662">
        <f t="shared" si="20"/>
        <v>-26.831625183015831</v>
      </c>
    </row>
    <row r="663" spans="1:8" x14ac:dyDescent="0.25">
      <c r="A663">
        <v>661</v>
      </c>
      <c r="B663">
        <v>50.527059891592799</v>
      </c>
      <c r="C663">
        <v>22.674368529768198</v>
      </c>
      <c r="D663">
        <v>66.099999999999994</v>
      </c>
      <c r="E663">
        <v>191</v>
      </c>
      <c r="F663">
        <f t="shared" si="21"/>
        <v>219.83894582723252</v>
      </c>
      <c r="H663">
        <f t="shared" si="20"/>
        <v>-28.838945827232521</v>
      </c>
    </row>
    <row r="664" spans="1:8" x14ac:dyDescent="0.25">
      <c r="A664">
        <v>662</v>
      </c>
      <c r="B664">
        <v>50.527216744457697</v>
      </c>
      <c r="C664">
        <v>22.6757615135338</v>
      </c>
      <c r="D664">
        <v>66.2</v>
      </c>
      <c r="E664">
        <v>193</v>
      </c>
      <c r="F664">
        <f t="shared" si="21"/>
        <v>219.84626647144921</v>
      </c>
      <c r="H664">
        <f t="shared" si="20"/>
        <v>-26.846266471449212</v>
      </c>
    </row>
    <row r="665" spans="1:8" x14ac:dyDescent="0.25">
      <c r="A665">
        <v>663</v>
      </c>
      <c r="B665">
        <v>50.527373580703497</v>
      </c>
      <c r="C665">
        <v>22.677154506560001</v>
      </c>
      <c r="D665">
        <v>66.3</v>
      </c>
      <c r="E665">
        <v>192</v>
      </c>
      <c r="F665">
        <f t="shared" si="21"/>
        <v>219.8535871156659</v>
      </c>
      <c r="H665">
        <f t="shared" si="20"/>
        <v>-27.853587115665903</v>
      </c>
    </row>
    <row r="666" spans="1:8" x14ac:dyDescent="0.25">
      <c r="A666">
        <v>664</v>
      </c>
      <c r="B666">
        <v>50.527530400330001</v>
      </c>
      <c r="C666">
        <v>22.678547508845899</v>
      </c>
      <c r="D666">
        <v>66.400000000000006</v>
      </c>
      <c r="E666">
        <v>193</v>
      </c>
      <c r="F666">
        <f t="shared" si="21"/>
        <v>219.86090775988259</v>
      </c>
      <c r="H666">
        <f t="shared" si="20"/>
        <v>-26.860907759882593</v>
      </c>
    </row>
    <row r="667" spans="1:8" x14ac:dyDescent="0.25">
      <c r="A667">
        <v>665</v>
      </c>
      <c r="B667">
        <v>50.527687203336797</v>
      </c>
      <c r="C667">
        <v>22.679940520390801</v>
      </c>
      <c r="D667">
        <v>66.5</v>
      </c>
      <c r="E667">
        <v>198</v>
      </c>
      <c r="F667">
        <f t="shared" si="21"/>
        <v>219.86822840409928</v>
      </c>
      <c r="H667">
        <f t="shared" si="20"/>
        <v>-21.868228404099284</v>
      </c>
    </row>
    <row r="668" spans="1:8" x14ac:dyDescent="0.25">
      <c r="A668">
        <v>666</v>
      </c>
      <c r="B668">
        <v>50.527843989723998</v>
      </c>
      <c r="C668">
        <v>22.681333541193698</v>
      </c>
      <c r="D668">
        <v>66.599999999999994</v>
      </c>
      <c r="E668">
        <v>195</v>
      </c>
      <c r="F668">
        <f t="shared" si="21"/>
        <v>219.87554904831597</v>
      </c>
      <c r="H668">
        <f t="shared" si="20"/>
        <v>-24.875549048315975</v>
      </c>
    </row>
    <row r="669" spans="1:8" x14ac:dyDescent="0.25">
      <c r="A669">
        <v>667</v>
      </c>
      <c r="B669">
        <v>50.528000759491199</v>
      </c>
      <c r="C669">
        <v>22.682726571253699</v>
      </c>
      <c r="D669">
        <v>66.7</v>
      </c>
      <c r="E669">
        <v>198</v>
      </c>
      <c r="F669">
        <f t="shared" si="21"/>
        <v>219.88286969253267</v>
      </c>
      <c r="H669">
        <f t="shared" si="20"/>
        <v>-21.882869692532665</v>
      </c>
    </row>
    <row r="670" spans="1:8" x14ac:dyDescent="0.25">
      <c r="A670">
        <v>668</v>
      </c>
      <c r="B670">
        <v>50.528157512638202</v>
      </c>
      <c r="C670">
        <v>22.684119610570001</v>
      </c>
      <c r="D670">
        <v>66.8</v>
      </c>
      <c r="E670">
        <v>198</v>
      </c>
      <c r="F670">
        <f t="shared" si="21"/>
        <v>219.89019033674936</v>
      </c>
      <c r="H670">
        <f t="shared" si="20"/>
        <v>-21.890190336749356</v>
      </c>
    </row>
    <row r="671" spans="1:8" x14ac:dyDescent="0.25">
      <c r="A671">
        <v>669</v>
      </c>
      <c r="B671">
        <v>50.5283142491649</v>
      </c>
      <c r="C671">
        <v>22.6855126591417</v>
      </c>
      <c r="D671">
        <v>66.900000000000006</v>
      </c>
      <c r="E671">
        <v>195</v>
      </c>
      <c r="F671">
        <f t="shared" si="21"/>
        <v>219.89751098096605</v>
      </c>
      <c r="H671">
        <f t="shared" si="20"/>
        <v>-24.897510980966047</v>
      </c>
    </row>
    <row r="672" spans="1:8" x14ac:dyDescent="0.25">
      <c r="A672">
        <v>670</v>
      </c>
      <c r="B672">
        <v>50.528470969071002</v>
      </c>
      <c r="C672">
        <v>22.6869057169679</v>
      </c>
      <c r="D672">
        <v>67</v>
      </c>
      <c r="E672">
        <v>199</v>
      </c>
      <c r="F672">
        <f t="shared" si="21"/>
        <v>219.90483162518274</v>
      </c>
      <c r="H672">
        <f t="shared" si="20"/>
        <v>-20.904831625182737</v>
      </c>
    </row>
    <row r="673" spans="1:8" x14ac:dyDescent="0.25">
      <c r="A673">
        <v>671</v>
      </c>
      <c r="B673">
        <v>50.528627672356301</v>
      </c>
      <c r="C673">
        <v>22.688298784047898</v>
      </c>
      <c r="D673">
        <v>67.099999999999994</v>
      </c>
      <c r="E673">
        <v>198</v>
      </c>
      <c r="F673">
        <f t="shared" si="21"/>
        <v>219.91215226939943</v>
      </c>
      <c r="H673">
        <f t="shared" si="20"/>
        <v>-21.912152269399428</v>
      </c>
    </row>
    <row r="674" spans="1:8" x14ac:dyDescent="0.25">
      <c r="A674">
        <v>672</v>
      </c>
      <c r="B674">
        <v>50.528784359020698</v>
      </c>
      <c r="C674">
        <v>22.689691860380599</v>
      </c>
      <c r="D674">
        <v>67.2</v>
      </c>
      <c r="E674">
        <v>197</v>
      </c>
      <c r="F674">
        <f t="shared" si="21"/>
        <v>219.91947291361612</v>
      </c>
      <c r="H674">
        <f t="shared" si="20"/>
        <v>-22.919472913616119</v>
      </c>
    </row>
    <row r="675" spans="1:8" x14ac:dyDescent="0.25">
      <c r="A675">
        <v>673</v>
      </c>
      <c r="B675">
        <v>50.528941029063901</v>
      </c>
      <c r="C675">
        <v>22.691084945965301</v>
      </c>
      <c r="D675">
        <v>67.3</v>
      </c>
      <c r="E675">
        <v>201</v>
      </c>
      <c r="F675">
        <f t="shared" si="21"/>
        <v>219.92679355783281</v>
      </c>
      <c r="H675">
        <f t="shared" si="20"/>
        <v>-18.926793557832809</v>
      </c>
    </row>
    <row r="676" spans="1:8" x14ac:dyDescent="0.25">
      <c r="A676">
        <v>674</v>
      </c>
      <c r="B676">
        <v>50.529097682485698</v>
      </c>
      <c r="C676">
        <v>22.692478040801099</v>
      </c>
      <c r="D676">
        <v>67.400000000000006</v>
      </c>
      <c r="E676">
        <v>195</v>
      </c>
      <c r="F676">
        <f t="shared" si="21"/>
        <v>219.9341142020495</v>
      </c>
      <c r="H676">
        <f t="shared" si="20"/>
        <v>-24.9341142020495</v>
      </c>
    </row>
    <row r="677" spans="1:8" x14ac:dyDescent="0.25">
      <c r="A677">
        <v>675</v>
      </c>
      <c r="B677">
        <v>50.529254319285997</v>
      </c>
      <c r="C677">
        <v>22.693871144887002</v>
      </c>
      <c r="D677">
        <v>67.5</v>
      </c>
      <c r="E677">
        <v>201</v>
      </c>
      <c r="F677">
        <f t="shared" si="21"/>
        <v>219.94143484626619</v>
      </c>
      <c r="H677">
        <f t="shared" si="20"/>
        <v>-18.941434846266191</v>
      </c>
    </row>
    <row r="678" spans="1:8" x14ac:dyDescent="0.25">
      <c r="A678">
        <v>676</v>
      </c>
      <c r="B678">
        <v>50.529410939464398</v>
      </c>
      <c r="C678">
        <v>22.695264258222299</v>
      </c>
      <c r="D678">
        <v>67.599999999999994</v>
      </c>
      <c r="E678">
        <v>199</v>
      </c>
      <c r="F678">
        <f t="shared" si="21"/>
        <v>219.94875549048288</v>
      </c>
      <c r="H678">
        <f t="shared" si="20"/>
        <v>-20.948755490482881</v>
      </c>
    </row>
    <row r="679" spans="1:8" x14ac:dyDescent="0.25">
      <c r="A679">
        <v>677</v>
      </c>
      <c r="B679">
        <v>50.529567543021003</v>
      </c>
      <c r="C679">
        <v>22.696657380806101</v>
      </c>
      <c r="D679">
        <v>67.7</v>
      </c>
      <c r="E679">
        <v>199</v>
      </c>
      <c r="F679">
        <f t="shared" si="21"/>
        <v>219.95607613469957</v>
      </c>
      <c r="H679">
        <f t="shared" si="20"/>
        <v>-20.956076134699572</v>
      </c>
    </row>
    <row r="680" spans="1:8" x14ac:dyDescent="0.25">
      <c r="A680">
        <v>678</v>
      </c>
      <c r="B680">
        <v>50.529724129955298</v>
      </c>
      <c r="C680">
        <v>22.698050512637401</v>
      </c>
      <c r="D680">
        <v>67.8</v>
      </c>
      <c r="E680">
        <v>194</v>
      </c>
      <c r="F680">
        <f t="shared" si="21"/>
        <v>219.96339677891626</v>
      </c>
      <c r="H680">
        <f t="shared" si="20"/>
        <v>-25.963396778916263</v>
      </c>
    </row>
    <row r="681" spans="1:8" x14ac:dyDescent="0.25">
      <c r="A681">
        <v>679</v>
      </c>
      <c r="B681">
        <v>50.529880700267199</v>
      </c>
      <c r="C681">
        <v>22.699443653715502</v>
      </c>
      <c r="D681">
        <v>67.900000000000006</v>
      </c>
      <c r="E681">
        <v>197</v>
      </c>
      <c r="F681">
        <f t="shared" si="21"/>
        <v>219.97071742313295</v>
      </c>
      <c r="H681">
        <f t="shared" si="20"/>
        <v>-22.970717423132953</v>
      </c>
    </row>
    <row r="682" spans="1:8" x14ac:dyDescent="0.25">
      <c r="A682">
        <v>680</v>
      </c>
      <c r="B682">
        <v>50.5300372539565</v>
      </c>
      <c r="C682">
        <v>22.700836804039501</v>
      </c>
      <c r="D682">
        <v>68</v>
      </c>
      <c r="E682">
        <v>196</v>
      </c>
      <c r="F682">
        <f t="shared" si="21"/>
        <v>219.97803806734964</v>
      </c>
      <c r="H682">
        <f t="shared" si="20"/>
        <v>-23.978038067349644</v>
      </c>
    </row>
    <row r="683" spans="1:8" x14ac:dyDescent="0.25">
      <c r="A683">
        <v>681</v>
      </c>
      <c r="B683">
        <v>50.530193791023002</v>
      </c>
      <c r="C683">
        <v>22.702229963608399</v>
      </c>
      <c r="D683">
        <v>68.099999999999994</v>
      </c>
      <c r="E683">
        <v>196</v>
      </c>
      <c r="F683">
        <f t="shared" si="21"/>
        <v>219.98535871156633</v>
      </c>
      <c r="H683">
        <f t="shared" si="20"/>
        <v>-23.985358711566334</v>
      </c>
    </row>
    <row r="684" spans="1:8" x14ac:dyDescent="0.25">
      <c r="A684">
        <v>682</v>
      </c>
      <c r="B684">
        <v>50.530350311466599</v>
      </c>
      <c r="C684">
        <v>22.703623132421502</v>
      </c>
      <c r="D684">
        <v>68.2</v>
      </c>
      <c r="E684">
        <v>196</v>
      </c>
      <c r="F684">
        <f t="shared" si="21"/>
        <v>219.99267935578303</v>
      </c>
      <c r="H684">
        <f t="shared" si="20"/>
        <v>-23.992679355783025</v>
      </c>
    </row>
    <row r="685" spans="1:8" x14ac:dyDescent="0.25">
      <c r="A685">
        <v>683</v>
      </c>
      <c r="B685">
        <v>50.530434997747598</v>
      </c>
      <c r="C685">
        <v>22.704376979920202</v>
      </c>
      <c r="D685" s="12">
        <v>68.254109999999997</v>
      </c>
      <c r="E685">
        <v>190</v>
      </c>
      <c r="F685">
        <f t="shared" si="21"/>
        <v>219.99999999999972</v>
      </c>
      <c r="H685">
        <f t="shared" si="20"/>
        <v>-29.999999999999716</v>
      </c>
    </row>
    <row r="687" spans="1:8" x14ac:dyDescent="0.25">
      <c r="D687" t="s">
        <v>84</v>
      </c>
      <c r="E687">
        <f>MAX(E2:E685)</f>
        <v>233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81E45-4C6E-4DC3-8E67-7675C4F12E6B}">
  <dimension ref="A1:P80"/>
  <sheetViews>
    <sheetView topLeftCell="A16" zoomScale="85" zoomScaleNormal="85" workbookViewId="0">
      <selection activeCell="L77" sqref="L77"/>
    </sheetView>
  </sheetViews>
  <sheetFormatPr defaultRowHeight="15" x14ac:dyDescent="0.25"/>
  <cols>
    <col min="1" max="1" width="11.7109375" customWidth="1"/>
    <col min="2" max="2" width="21.140625" customWidth="1"/>
    <col min="3" max="3" width="16.140625" customWidth="1"/>
    <col min="4" max="4" width="25.140625" customWidth="1"/>
    <col min="5" max="5" width="12.140625" customWidth="1"/>
    <col min="6" max="6" width="22.7109375" customWidth="1"/>
    <col min="7" max="7" width="20.7109375" customWidth="1"/>
    <col min="8" max="8" width="20.42578125" customWidth="1"/>
    <col min="9" max="9" width="16.7109375" customWidth="1"/>
    <col min="10" max="10" width="13.42578125" customWidth="1"/>
    <col min="11" max="11" width="39.5703125" customWidth="1"/>
    <col min="12" max="12" width="22.85546875" customWidth="1"/>
    <col min="14" max="14" width="13.28515625" customWidth="1"/>
    <col min="15" max="15" width="29" customWidth="1"/>
  </cols>
  <sheetData>
    <row r="1" spans="6:16" x14ac:dyDescent="0.25">
      <c r="F1" s="9" t="s">
        <v>93</v>
      </c>
      <c r="G1" s="13" t="s">
        <v>94</v>
      </c>
      <c r="H1" s="3" t="s">
        <v>92</v>
      </c>
    </row>
    <row r="2" spans="6:16" x14ac:dyDescent="0.25">
      <c r="G2" s="9" t="s">
        <v>91</v>
      </c>
    </row>
    <row r="3" spans="6:16" x14ac:dyDescent="0.25">
      <c r="I3" s="8"/>
      <c r="J3" s="8"/>
      <c r="K3" s="8"/>
      <c r="L3" s="8"/>
      <c r="M3" s="8"/>
      <c r="N3" s="8"/>
      <c r="O3" s="8"/>
      <c r="P3" s="8"/>
    </row>
    <row r="4" spans="6:16" x14ac:dyDescent="0.25">
      <c r="F4" s="9" t="s">
        <v>86</v>
      </c>
      <c r="G4" s="9" t="s">
        <v>64</v>
      </c>
      <c r="I4" s="8"/>
      <c r="J4" s="47" t="s">
        <v>61</v>
      </c>
      <c r="K4" s="47"/>
      <c r="L4" s="47"/>
      <c r="M4" s="47"/>
      <c r="N4" s="47"/>
      <c r="O4" s="47"/>
      <c r="P4" s="8"/>
    </row>
    <row r="5" spans="6:16" x14ac:dyDescent="0.25">
      <c r="F5" s="14" t="s">
        <v>38</v>
      </c>
      <c r="G5" s="14">
        <f>M7-(((3*K7)/12080)+ 215)</f>
        <v>-217.30262622051117</v>
      </c>
      <c r="I5" s="8"/>
      <c r="J5" s="1" t="s">
        <v>23</v>
      </c>
      <c r="K5" s="1" t="s">
        <v>98</v>
      </c>
      <c r="L5" s="1" t="s">
        <v>99</v>
      </c>
      <c r="M5" s="1" t="s">
        <v>59</v>
      </c>
      <c r="N5" s="1" t="s">
        <v>60</v>
      </c>
      <c r="O5" s="1" t="s">
        <v>13</v>
      </c>
      <c r="P5" s="8"/>
    </row>
    <row r="6" spans="6:16" x14ac:dyDescent="0.25">
      <c r="F6" s="14" t="s">
        <v>39</v>
      </c>
      <c r="G6" s="14">
        <f>M9-(((3*K9)/12080)+ 215)</f>
        <v>-214.94253536695311</v>
      </c>
      <c r="I6" s="8"/>
      <c r="J6" s="1"/>
      <c r="K6" s="1"/>
      <c r="L6" s="1"/>
      <c r="M6" s="1"/>
      <c r="N6" s="1" t="s">
        <v>19</v>
      </c>
      <c r="O6" s="1" t="s">
        <v>14</v>
      </c>
      <c r="P6" s="8"/>
    </row>
    <row r="7" spans="6:16" x14ac:dyDescent="0.25">
      <c r="F7" s="14" t="s">
        <v>41</v>
      </c>
      <c r="G7" s="14">
        <f>M10-(((3*K10)/12080)+ 215)</f>
        <v>-216.23193109867816</v>
      </c>
      <c r="I7" s="8"/>
      <c r="J7" s="1" t="s">
        <v>15</v>
      </c>
      <c r="K7" s="1">
        <v>50700</v>
      </c>
      <c r="L7" s="1">
        <f>$B$21-K7</f>
        <v>17550</v>
      </c>
      <c r="M7" s="1">
        <v>10.288433382137839</v>
      </c>
      <c r="N7" s="1">
        <f>M7*(((2/$B$26)*((1/K7)+(1/L7)))^(1/2))</f>
        <v>0.11161603789310222</v>
      </c>
      <c r="O7" s="1">
        <f>6.9+20*LOG((((N7-0.1)^2)+1)^(1/2)+N7-0.1)</f>
        <v>7.0008933542951359</v>
      </c>
      <c r="P7" s="8"/>
    </row>
    <row r="8" spans="6:16" x14ac:dyDescent="0.25">
      <c r="I8" s="8"/>
      <c r="J8" s="1" t="s">
        <v>16</v>
      </c>
      <c r="K8" s="1">
        <v>54500</v>
      </c>
      <c r="L8" s="1">
        <f t="shared" ref="L8:L12" si="0">$B$21-K8</f>
        <v>13750</v>
      </c>
      <c r="M8" s="1">
        <v>6.0102489019035943</v>
      </c>
      <c r="N8" s="1">
        <f t="shared" ref="N8:N12" si="1">M8*(((2/$B$26)*((1/K8)+(1/L8)))^(1/2))</f>
        <v>7.1049782008739515E-2</v>
      </c>
      <c r="O8" s="1">
        <f>6.9+20*LOG((((N8-0.1)^2)+1)^(1/2)+N8-0.1)</f>
        <v>6.6485767134701073</v>
      </c>
      <c r="P8" s="8"/>
    </row>
    <row r="9" spans="6:16" x14ac:dyDescent="0.25">
      <c r="I9" s="8"/>
      <c r="J9" s="1" t="s">
        <v>17</v>
      </c>
      <c r="K9" s="1">
        <v>55800</v>
      </c>
      <c r="L9" s="1">
        <f t="shared" si="0"/>
        <v>12450</v>
      </c>
      <c r="M9" s="1">
        <v>13.915080527086616</v>
      </c>
      <c r="N9" s="1">
        <f t="shared" si="1"/>
        <v>0.17084561677921531</v>
      </c>
      <c r="O9" s="1">
        <f t="shared" ref="O9:O12" si="2">6.9+20*LOG(((N9-0.1)^2 +1 )^(1/2)+N9-0.1)</f>
        <v>7.5148436111442392</v>
      </c>
      <c r="P9" s="8"/>
    </row>
    <row r="10" spans="6:16" x14ac:dyDescent="0.25">
      <c r="I10" s="8"/>
      <c r="J10" s="1" t="s">
        <v>18</v>
      </c>
      <c r="K10" s="1">
        <v>56700</v>
      </c>
      <c r="L10" s="1">
        <f t="shared" si="0"/>
        <v>11550</v>
      </c>
      <c r="M10" s="1">
        <v>12.8491947291364</v>
      </c>
      <c r="N10" s="1">
        <f t="shared" si="1"/>
        <v>0.16248500254961817</v>
      </c>
      <c r="O10" s="1">
        <f t="shared" si="2"/>
        <v>7.4423852798710897</v>
      </c>
      <c r="P10" s="8"/>
    </row>
    <row r="11" spans="6:16" x14ac:dyDescent="0.25">
      <c r="I11" s="8"/>
      <c r="J11" s="1" t="s">
        <v>20</v>
      </c>
      <c r="K11" s="1">
        <v>60000</v>
      </c>
      <c r="L11" s="1">
        <f t="shared" si="0"/>
        <v>8250</v>
      </c>
      <c r="M11" s="1">
        <v>11.6076134699856</v>
      </c>
      <c r="N11" s="1">
        <f t="shared" si="1"/>
        <v>0.16883412467539277</v>
      </c>
      <c r="O11" s="1">
        <f t="shared" si="2"/>
        <v>7.4974144701596952</v>
      </c>
      <c r="P11" s="8"/>
    </row>
    <row r="12" spans="6:16" x14ac:dyDescent="0.25">
      <c r="I12" s="8"/>
      <c r="J12" s="3" t="s">
        <v>21</v>
      </c>
      <c r="K12" s="3">
        <v>60400</v>
      </c>
      <c r="L12" s="3">
        <f t="shared" si="0"/>
        <v>7850</v>
      </c>
      <c r="M12" s="3">
        <v>11.5783308931188</v>
      </c>
      <c r="N12" s="3">
        <f t="shared" si="1"/>
        <v>0.17207292909714944</v>
      </c>
      <c r="O12" s="3">
        <f t="shared" si="2"/>
        <v>7.5254767956100723</v>
      </c>
      <c r="P12" s="8"/>
    </row>
    <row r="13" spans="6:16" x14ac:dyDescent="0.25">
      <c r="I13" s="8"/>
      <c r="J13" s="1" t="s">
        <v>85</v>
      </c>
      <c r="K13" s="1" t="s">
        <v>98</v>
      </c>
      <c r="L13" s="1" t="s">
        <v>99</v>
      </c>
      <c r="M13" s="1" t="s">
        <v>59</v>
      </c>
      <c r="N13" s="1" t="s">
        <v>60</v>
      </c>
      <c r="O13" s="1" t="s">
        <v>13</v>
      </c>
      <c r="P13" s="8"/>
    </row>
    <row r="14" spans="6:16" x14ac:dyDescent="0.25">
      <c r="I14" s="8"/>
      <c r="J14" s="1"/>
      <c r="K14" s="1"/>
      <c r="L14" s="1"/>
      <c r="M14" s="1"/>
      <c r="N14" s="1" t="s">
        <v>19</v>
      </c>
      <c r="O14" s="1" t="s">
        <v>14</v>
      </c>
      <c r="P14" s="8"/>
    </row>
    <row r="15" spans="6:16" x14ac:dyDescent="0.25">
      <c r="I15" s="8"/>
      <c r="J15" s="1" t="s">
        <v>38</v>
      </c>
      <c r="K15" s="1">
        <v>50700</v>
      </c>
      <c r="L15" s="1">
        <f>$B$21-K15</f>
        <v>17550</v>
      </c>
      <c r="M15" s="1">
        <v>1.4089403973509889</v>
      </c>
      <c r="N15" s="1">
        <f>M15*(((2/$B$26)*((1/K15)+(1/L15)))^(1/2))</f>
        <v>1.5285159454196052E-2</v>
      </c>
      <c r="O15" s="1">
        <f>6.9+20*LOG((((N15-0.1)^2)+1)^(1/2)+N15-0.1)</f>
        <v>6.1650535333854162</v>
      </c>
      <c r="P15" s="8"/>
    </row>
    <row r="16" spans="6:16" x14ac:dyDescent="0.25">
      <c r="I16" s="8"/>
      <c r="J16" s="3" t="s">
        <v>39</v>
      </c>
      <c r="K16" s="3">
        <v>55800</v>
      </c>
      <c r="L16" s="3">
        <f t="shared" ref="L16:L17" si="3">$B$21-K16</f>
        <v>12450</v>
      </c>
      <c r="M16" s="3">
        <v>4.1423841059602751</v>
      </c>
      <c r="N16" s="3">
        <f t="shared" ref="N16:N17" si="4">M16*(((2/$B$26)*((1/K16)+(1/L16)))^(1/2))</f>
        <v>5.0859078116120227E-2</v>
      </c>
      <c r="O16" s="3">
        <f>6.9+20*LOG((((N16-0.1)^2)+1)^(1/2)+N16-0.1)</f>
        <v>6.4733389774463284</v>
      </c>
      <c r="P16" s="8"/>
    </row>
    <row r="17" spans="1:16" x14ac:dyDescent="0.25">
      <c r="I17" s="8"/>
      <c r="J17" s="1" t="s">
        <v>41</v>
      </c>
      <c r="K17" s="1">
        <v>56700</v>
      </c>
      <c r="L17" s="1">
        <f t="shared" si="3"/>
        <v>11550</v>
      </c>
      <c r="M17" s="1">
        <v>2.9188741721854399</v>
      </c>
      <c r="N17" s="1">
        <f t="shared" si="4"/>
        <v>3.6910739334825381E-2</v>
      </c>
      <c r="O17" s="1">
        <f t="shared" ref="O17" si="5">6.9+20*LOG((((N17-0.1)^2)+1)^(1/2)+N17-0.1)</f>
        <v>6.3523765158340089</v>
      </c>
      <c r="P17" s="8"/>
    </row>
    <row r="18" spans="1:16" x14ac:dyDescent="0.25">
      <c r="I18" s="8"/>
      <c r="J18" s="8"/>
      <c r="K18" s="7" t="s">
        <v>95</v>
      </c>
      <c r="L18" s="3">
        <f>O12+O16</f>
        <v>13.9988157730564</v>
      </c>
      <c r="M18" s="8"/>
      <c r="N18" s="8"/>
      <c r="O18" s="8"/>
      <c r="P18" s="8"/>
    </row>
    <row r="19" spans="1:16" x14ac:dyDescent="0.25">
      <c r="I19" s="8"/>
      <c r="J19" s="8"/>
      <c r="K19" s="7" t="s">
        <v>96</v>
      </c>
      <c r="L19" s="3">
        <f>L18+116.36</f>
        <v>130.35881577305639</v>
      </c>
      <c r="M19" s="8"/>
      <c r="N19" s="8"/>
      <c r="O19" s="8"/>
      <c r="P19" s="8"/>
    </row>
    <row r="20" spans="1:16" x14ac:dyDescent="0.25">
      <c r="A20" s="1"/>
      <c r="B20" s="9" t="s">
        <v>24</v>
      </c>
      <c r="I20" s="8"/>
      <c r="J20" s="8"/>
      <c r="K20" s="8"/>
      <c r="L20" s="8"/>
      <c r="M20" s="8"/>
      <c r="N20" s="8"/>
      <c r="O20" s="8"/>
      <c r="P20" s="8"/>
    </row>
    <row r="21" spans="1:16" x14ac:dyDescent="0.25">
      <c r="A21" s="9" t="s">
        <v>50</v>
      </c>
      <c r="B21" s="9">
        <v>68250</v>
      </c>
      <c r="I21" s="8"/>
      <c r="J21" s="8"/>
      <c r="K21" s="8"/>
      <c r="L21" s="8"/>
      <c r="M21" s="8"/>
      <c r="N21" s="8"/>
      <c r="O21" s="8"/>
      <c r="P21" s="8"/>
    </row>
    <row r="22" spans="1:16" x14ac:dyDescent="0.25">
      <c r="I22" s="8"/>
      <c r="J22" s="8"/>
      <c r="K22" s="8"/>
      <c r="L22" s="8"/>
      <c r="M22" s="8"/>
      <c r="N22" s="8"/>
      <c r="O22" s="8"/>
      <c r="P22" s="8"/>
    </row>
    <row r="23" spans="1:16" x14ac:dyDescent="0.25">
      <c r="I23" s="8"/>
      <c r="J23" s="47" t="s">
        <v>70</v>
      </c>
      <c r="K23" s="47"/>
      <c r="L23" s="47"/>
      <c r="M23" s="47"/>
      <c r="N23" s="47"/>
      <c r="O23" s="47"/>
      <c r="P23" s="8"/>
    </row>
    <row r="24" spans="1:16" x14ac:dyDescent="0.25">
      <c r="A24" s="10" t="s">
        <v>40</v>
      </c>
      <c r="B24" s="11">
        <v>299792458</v>
      </c>
      <c r="I24" s="8"/>
      <c r="J24" s="1" t="s">
        <v>23</v>
      </c>
      <c r="K24" s="1" t="s">
        <v>98</v>
      </c>
      <c r="L24" s="1" t="s">
        <v>99</v>
      </c>
      <c r="M24" s="1" t="s">
        <v>59</v>
      </c>
      <c r="N24" s="1" t="s">
        <v>60</v>
      </c>
      <c r="O24" s="1" t="s">
        <v>13</v>
      </c>
      <c r="P24" s="8"/>
    </row>
    <row r="25" spans="1:16" x14ac:dyDescent="0.25">
      <c r="A25" s="10" t="s">
        <v>51</v>
      </c>
      <c r="B25" s="10">
        <v>230000000</v>
      </c>
      <c r="C25" s="10" t="s">
        <v>53</v>
      </c>
      <c r="D25" s="10">
        <v>860000000</v>
      </c>
      <c r="E25" s="10" t="s">
        <v>55</v>
      </c>
      <c r="F25" s="10">
        <v>1800000000</v>
      </c>
      <c r="G25" s="10" t="s">
        <v>58</v>
      </c>
      <c r="H25" s="10">
        <v>5800000000</v>
      </c>
      <c r="I25" s="8"/>
      <c r="J25" s="1"/>
      <c r="K25" s="1"/>
      <c r="L25" s="1"/>
      <c r="M25" s="1"/>
      <c r="N25" s="1" t="s">
        <v>19</v>
      </c>
      <c r="O25" s="1" t="s">
        <v>14</v>
      </c>
      <c r="P25" s="8"/>
    </row>
    <row r="26" spans="1:16" x14ac:dyDescent="0.25">
      <c r="A26" s="10" t="s">
        <v>52</v>
      </c>
      <c r="B26" s="10">
        <f>B24/B25</f>
        <v>1.3034454695652173</v>
      </c>
      <c r="C26" s="10" t="s">
        <v>54</v>
      </c>
      <c r="D26" s="10">
        <f>B24/D25</f>
        <v>0.34859588139534886</v>
      </c>
      <c r="E26" s="10" t="s">
        <v>56</v>
      </c>
      <c r="F26" s="10">
        <f>B25/F25</f>
        <v>0.12777777777777777</v>
      </c>
      <c r="G26" s="10" t="s">
        <v>57</v>
      </c>
      <c r="H26" s="10">
        <f>B24/H25</f>
        <v>5.1688354827586207E-2</v>
      </c>
      <c r="I26" s="8"/>
      <c r="J26" s="1" t="s">
        <v>15</v>
      </c>
      <c r="K26" s="1">
        <v>50700</v>
      </c>
      <c r="L26" s="1">
        <f>$B$21-K26</f>
        <v>17550</v>
      </c>
      <c r="M26" s="1">
        <v>10.288433382137839</v>
      </c>
      <c r="N26" s="1">
        <f>M26*(((2/$D$26)*((1/K26)+(1/L26)))^(1/2))</f>
        <v>0.21583004915160939</v>
      </c>
      <c r="O26" s="1">
        <f>6.9+20*LOG((((N26-0.1)^2)+1)^(1/2)+N26-0.1)</f>
        <v>7.90385078753462</v>
      </c>
      <c r="P26" s="8"/>
    </row>
    <row r="27" spans="1:16" x14ac:dyDescent="0.25">
      <c r="I27" s="8"/>
      <c r="J27" s="1" t="s">
        <v>16</v>
      </c>
      <c r="K27" s="1">
        <v>54500</v>
      </c>
      <c r="L27" s="1">
        <f t="shared" ref="L27:L31" si="6">$B$21-K27</f>
        <v>13750</v>
      </c>
      <c r="M27" s="1">
        <v>6.0102489019035943</v>
      </c>
      <c r="N27" s="1">
        <f t="shared" ref="N27:N31" si="7">M27*(((2/$D$26)*((1/K27)+(1/L27)))^(1/2))</f>
        <v>0.13738776463149346</v>
      </c>
      <c r="O27" s="1">
        <f>6.9+20*LOG((((N27-0.1)^2)+1)^(1/2)+N27-0.1)</f>
        <v>7.2246703875292493</v>
      </c>
      <c r="P27" s="8"/>
    </row>
    <row r="28" spans="1:16" x14ac:dyDescent="0.25">
      <c r="I28" s="8"/>
      <c r="J28" s="1" t="s">
        <v>17</v>
      </c>
      <c r="K28" s="1">
        <v>55800</v>
      </c>
      <c r="L28" s="1">
        <f t="shared" si="6"/>
        <v>12450</v>
      </c>
      <c r="M28" s="1">
        <v>13.915080527086616</v>
      </c>
      <c r="N28" s="1">
        <f t="shared" si="7"/>
        <v>0.33036128644980173</v>
      </c>
      <c r="O28" s="1">
        <f t="shared" ref="O28:O31" si="8">6.9+20*LOG(((N28-0.1)^2 +1 )^(1/2)+N28-0.1)</f>
        <v>8.8836057506059856</v>
      </c>
      <c r="P28" s="8"/>
    </row>
    <row r="29" spans="1:16" x14ac:dyDescent="0.25">
      <c r="I29" s="8"/>
      <c r="J29" s="1" t="s">
        <v>18</v>
      </c>
      <c r="K29" s="1">
        <v>56700</v>
      </c>
      <c r="L29" s="1">
        <f t="shared" si="6"/>
        <v>11550</v>
      </c>
      <c r="M29" s="1">
        <v>12.8491947291364</v>
      </c>
      <c r="N29" s="1">
        <f t="shared" si="7"/>
        <v>0.31419450778453689</v>
      </c>
      <c r="O29" s="1">
        <f t="shared" si="8"/>
        <v>8.746529614222835</v>
      </c>
      <c r="P29" s="8"/>
    </row>
    <row r="30" spans="1:16" x14ac:dyDescent="0.25">
      <c r="I30" s="8"/>
      <c r="J30" s="1" t="s">
        <v>20</v>
      </c>
      <c r="K30" s="1">
        <v>60000</v>
      </c>
      <c r="L30" s="1">
        <f t="shared" si="6"/>
        <v>8250</v>
      </c>
      <c r="M30" s="1">
        <v>11.6076134699856</v>
      </c>
      <c r="N30" s="1">
        <f t="shared" si="7"/>
        <v>0.32647169810899457</v>
      </c>
      <c r="O30" s="1">
        <f t="shared" si="8"/>
        <v>8.8506695178690613</v>
      </c>
      <c r="P30" s="8"/>
    </row>
    <row r="31" spans="1:16" x14ac:dyDescent="0.25">
      <c r="I31" s="8"/>
      <c r="J31" s="3" t="s">
        <v>21</v>
      </c>
      <c r="K31" s="3">
        <v>60400</v>
      </c>
      <c r="L31" s="3">
        <f t="shared" si="6"/>
        <v>7850</v>
      </c>
      <c r="M31" s="3">
        <v>11.5783308931188</v>
      </c>
      <c r="N31" s="1">
        <f t="shared" si="7"/>
        <v>0.33273451957027661</v>
      </c>
      <c r="O31" s="3">
        <f t="shared" si="8"/>
        <v>8.9036880653973469</v>
      </c>
      <c r="P31" s="8"/>
    </row>
    <row r="32" spans="1:16" x14ac:dyDescent="0.25">
      <c r="I32" s="8"/>
      <c r="J32" s="1" t="s">
        <v>85</v>
      </c>
      <c r="K32" s="1" t="s">
        <v>71</v>
      </c>
      <c r="L32" s="1" t="s">
        <v>72</v>
      </c>
      <c r="M32" s="1" t="s">
        <v>59</v>
      </c>
      <c r="N32" s="1" t="s">
        <v>60</v>
      </c>
      <c r="O32" s="1" t="s">
        <v>13</v>
      </c>
      <c r="P32" s="8"/>
    </row>
    <row r="33" spans="9:16" x14ac:dyDescent="0.25">
      <c r="I33" s="8"/>
      <c r="J33" s="1"/>
      <c r="K33" s="1"/>
      <c r="L33" s="1"/>
      <c r="M33" s="1"/>
      <c r="N33" s="1" t="s">
        <v>19</v>
      </c>
      <c r="O33" s="1" t="s">
        <v>14</v>
      </c>
      <c r="P33" s="8"/>
    </row>
    <row r="34" spans="9:16" x14ac:dyDescent="0.25">
      <c r="I34" s="8"/>
      <c r="J34" s="1" t="s">
        <v>38</v>
      </c>
      <c r="K34" s="1">
        <v>50700</v>
      </c>
      <c r="L34" s="1">
        <f>$B$21-K34</f>
        <v>17550</v>
      </c>
      <c r="M34" s="1">
        <v>1.4089403973509889</v>
      </c>
      <c r="N34" s="1">
        <f>M34*(((2/$D$26)*((1/K34)+(1/L34)))^(1/2))</f>
        <v>2.9556654926676952E-2</v>
      </c>
      <c r="O34" s="1">
        <f>6.9+20*LOG((((N34-0.1)^2)+1)^(1/2)+N34-0.1)</f>
        <v>6.2886417901026048</v>
      </c>
      <c r="P34" s="8"/>
    </row>
    <row r="35" spans="9:16" x14ac:dyDescent="0.25">
      <c r="I35" s="8"/>
      <c r="J35" s="3" t="s">
        <v>39</v>
      </c>
      <c r="K35" s="3">
        <v>55800</v>
      </c>
      <c r="L35" s="3">
        <f t="shared" ref="L35:L36" si="9">$B$21-K35</f>
        <v>12450</v>
      </c>
      <c r="M35" s="3">
        <v>4.1423841059602751</v>
      </c>
      <c r="N35" s="1">
        <f t="shared" ref="N35:N36" si="10">M35*(((2/$D$26)*((1/K35)+(1/L35)))^(1/2))</f>
        <v>9.8345341196582059E-2</v>
      </c>
      <c r="O35" s="3">
        <f>6.9+20*LOG((((N35-0.1)^2)+1)^(1/2)+N35-0.1)</f>
        <v>6.8856278228031087</v>
      </c>
      <c r="P35" s="8"/>
    </row>
    <row r="36" spans="9:16" x14ac:dyDescent="0.25">
      <c r="I36" s="8"/>
      <c r="J36" s="1" t="s">
        <v>41</v>
      </c>
      <c r="K36" s="1">
        <v>56700</v>
      </c>
      <c r="L36" s="1">
        <f t="shared" si="9"/>
        <v>11550</v>
      </c>
      <c r="M36" s="1">
        <v>2.9188741721854399</v>
      </c>
      <c r="N36" s="1">
        <f t="shared" si="10"/>
        <v>7.1373673848621033E-2</v>
      </c>
      <c r="O36" s="1">
        <f t="shared" ref="O36" si="11">6.9+20*LOG((((N36-0.1)^2)+1)^(1/2)+N36-0.1)</f>
        <v>6.6513888371807681</v>
      </c>
      <c r="P36" s="8"/>
    </row>
    <row r="37" spans="9:16" x14ac:dyDescent="0.25">
      <c r="I37" s="8"/>
      <c r="J37" s="8"/>
      <c r="K37" s="7" t="s">
        <v>95</v>
      </c>
      <c r="L37" s="3">
        <f>O31+O35</f>
        <v>15.789315888200456</v>
      </c>
      <c r="M37" s="8"/>
      <c r="N37" s="8"/>
      <c r="O37" s="8"/>
      <c r="P37" s="8"/>
    </row>
    <row r="38" spans="9:16" x14ac:dyDescent="0.25">
      <c r="I38" s="8"/>
      <c r="J38" s="8"/>
      <c r="K38" s="7" t="s">
        <v>96</v>
      </c>
      <c r="L38" s="3">
        <f>L37+127.81</f>
        <v>143.59931588820046</v>
      </c>
      <c r="M38" s="8"/>
      <c r="N38" s="8"/>
      <c r="O38" s="8"/>
      <c r="P38" s="8"/>
    </row>
    <row r="39" spans="9:16" x14ac:dyDescent="0.25">
      <c r="I39" s="8"/>
      <c r="J39" s="8"/>
      <c r="K39" s="8"/>
      <c r="L39" s="8"/>
      <c r="M39" s="8"/>
      <c r="N39" s="8"/>
      <c r="O39" s="8"/>
      <c r="P39" s="8"/>
    </row>
    <row r="40" spans="9:16" x14ac:dyDescent="0.25">
      <c r="I40" s="8"/>
      <c r="J40" s="8"/>
      <c r="K40" s="8"/>
      <c r="L40" s="8"/>
      <c r="M40" s="8"/>
      <c r="N40" s="8"/>
      <c r="O40" s="8"/>
      <c r="P40" s="8"/>
    </row>
    <row r="41" spans="9:16" x14ac:dyDescent="0.25">
      <c r="I41" s="8"/>
      <c r="J41" s="8"/>
      <c r="K41" s="8"/>
      <c r="L41" s="8"/>
      <c r="M41" s="8"/>
      <c r="N41" s="8"/>
      <c r="O41" s="8"/>
      <c r="P41" s="8"/>
    </row>
    <row r="42" spans="9:16" x14ac:dyDescent="0.25">
      <c r="I42" s="8"/>
      <c r="J42" s="8"/>
      <c r="K42" s="8"/>
      <c r="L42" s="8"/>
      <c r="M42" s="8"/>
      <c r="N42" s="8"/>
      <c r="O42" s="8"/>
      <c r="P42" s="8"/>
    </row>
    <row r="43" spans="9:16" x14ac:dyDescent="0.25">
      <c r="I43" s="8"/>
      <c r="J43" s="47" t="s">
        <v>74</v>
      </c>
      <c r="K43" s="47"/>
      <c r="L43" s="47"/>
      <c r="M43" s="47"/>
      <c r="N43" s="47"/>
      <c r="O43" s="47"/>
      <c r="P43" s="8"/>
    </row>
    <row r="44" spans="9:16" x14ac:dyDescent="0.25">
      <c r="I44" s="8"/>
      <c r="J44" s="1" t="s">
        <v>23</v>
      </c>
      <c r="K44" s="1" t="s">
        <v>98</v>
      </c>
      <c r="L44" s="1" t="s">
        <v>99</v>
      </c>
      <c r="M44" s="1" t="s">
        <v>59</v>
      </c>
      <c r="N44" s="1" t="s">
        <v>60</v>
      </c>
      <c r="O44" s="1" t="s">
        <v>13</v>
      </c>
      <c r="P44" s="8"/>
    </row>
    <row r="45" spans="9:16" x14ac:dyDescent="0.25">
      <c r="I45" s="8"/>
      <c r="J45" s="1"/>
      <c r="K45" s="1"/>
      <c r="L45" s="1"/>
      <c r="M45" s="1"/>
      <c r="N45" s="1" t="s">
        <v>19</v>
      </c>
      <c r="O45" s="1" t="s">
        <v>14</v>
      </c>
      <c r="P45" s="8"/>
    </row>
    <row r="46" spans="9:16" x14ac:dyDescent="0.25">
      <c r="I46" s="8"/>
      <c r="J46" s="1" t="s">
        <v>15</v>
      </c>
      <c r="K46" s="1">
        <v>50700</v>
      </c>
      <c r="L46" s="1">
        <f>$B$21-K46</f>
        <v>17550</v>
      </c>
      <c r="M46" s="1">
        <v>10.288433382137839</v>
      </c>
      <c r="N46" s="1">
        <f>M46*(((2/$F$26)*((1/K46)+(1/L46)))^(1/2))</f>
        <v>0.35648837322611554</v>
      </c>
      <c r="O46" s="1">
        <f>6.9+20*LOG((((N46-0.1)^2)+1)^(1/2)+N46-0.1)</f>
        <v>9.1040989485777732</v>
      </c>
      <c r="P46" s="8"/>
    </row>
    <row r="47" spans="9:16" x14ac:dyDescent="0.25">
      <c r="I47" s="8"/>
      <c r="J47" s="1" t="s">
        <v>16</v>
      </c>
      <c r="K47" s="1">
        <v>54500</v>
      </c>
      <c r="L47" s="1">
        <f t="shared" ref="L47:L51" si="12">$B$21-K47</f>
        <v>13750</v>
      </c>
      <c r="M47" s="1">
        <v>6.0102489019035943</v>
      </c>
      <c r="N47" s="1">
        <f t="shared" ref="N47:N51" si="13">M47*(((2/$F$26)*((1/K47)+(1/L47)))^(1/2))</f>
        <v>0.22692456822937415</v>
      </c>
      <c r="O47" s="1">
        <f>6.9+20*LOG((((N47-0.1)^2)+1)^(1/2)+N47-0.1)</f>
        <v>7.9995139897345009</v>
      </c>
      <c r="P47" s="8"/>
    </row>
    <row r="48" spans="9:16" x14ac:dyDescent="0.25">
      <c r="I48" s="8"/>
      <c r="J48" s="1" t="s">
        <v>17</v>
      </c>
      <c r="K48" s="1">
        <v>55800</v>
      </c>
      <c r="L48" s="1">
        <f t="shared" si="12"/>
        <v>12450</v>
      </c>
      <c r="M48" s="1">
        <v>13.915080527086616</v>
      </c>
      <c r="N48" s="1">
        <f t="shared" si="13"/>
        <v>0.54566061605559524</v>
      </c>
      <c r="O48" s="1">
        <f t="shared" ref="O48:O51" si="14">6.9+20*LOG(((N48-0.1)^2 +1 )^(1/2)+N48-0.1)</f>
        <v>10.653079829825286</v>
      </c>
      <c r="P48" s="8"/>
    </row>
    <row r="49" spans="9:16" x14ac:dyDescent="0.25">
      <c r="I49" s="8"/>
      <c r="J49" s="1" t="s">
        <v>18</v>
      </c>
      <c r="K49" s="1">
        <v>56700</v>
      </c>
      <c r="L49" s="1">
        <f t="shared" si="12"/>
        <v>11550</v>
      </c>
      <c r="M49" s="1">
        <v>12.8491947291364</v>
      </c>
      <c r="N49" s="1">
        <f t="shared" si="13"/>
        <v>0.51895780683444492</v>
      </c>
      <c r="O49" s="1">
        <f t="shared" si="14"/>
        <v>10.440187478298576</v>
      </c>
      <c r="P49" s="8"/>
    </row>
    <row r="50" spans="9:16" x14ac:dyDescent="0.25">
      <c r="I50" s="8"/>
      <c r="J50" s="1" t="s">
        <v>20</v>
      </c>
      <c r="K50" s="1">
        <v>60000</v>
      </c>
      <c r="L50" s="1">
        <f t="shared" si="12"/>
        <v>8250</v>
      </c>
      <c r="M50" s="1">
        <v>11.6076134699856</v>
      </c>
      <c r="N50" s="1">
        <f t="shared" si="13"/>
        <v>0.53923614909381656</v>
      </c>
      <c r="O50" s="1">
        <f t="shared" si="14"/>
        <v>10.602049429571728</v>
      </c>
      <c r="P50" s="8"/>
    </row>
    <row r="51" spans="9:16" x14ac:dyDescent="0.25">
      <c r="I51" s="8"/>
      <c r="J51" s="3" t="s">
        <v>21</v>
      </c>
      <c r="K51" s="3">
        <v>60400</v>
      </c>
      <c r="L51" s="3">
        <f t="shared" si="12"/>
        <v>7850</v>
      </c>
      <c r="M51" s="3">
        <v>11.5783308931188</v>
      </c>
      <c r="N51" s="1">
        <f t="shared" si="13"/>
        <v>0.54958050588432872</v>
      </c>
      <c r="O51" s="3">
        <f t="shared" si="14"/>
        <v>10.68415628981472</v>
      </c>
      <c r="P51" s="8"/>
    </row>
    <row r="52" spans="9:16" x14ac:dyDescent="0.25">
      <c r="I52" s="8"/>
      <c r="J52" s="1" t="s">
        <v>85</v>
      </c>
      <c r="K52" s="1" t="s">
        <v>71</v>
      </c>
      <c r="L52" s="1" t="s">
        <v>72</v>
      </c>
      <c r="M52" s="1" t="s">
        <v>59</v>
      </c>
      <c r="N52" s="1" t="s">
        <v>60</v>
      </c>
      <c r="O52" s="1" t="s">
        <v>13</v>
      </c>
      <c r="P52" s="8"/>
    </row>
    <row r="53" spans="9:16" x14ac:dyDescent="0.25">
      <c r="I53" s="8"/>
      <c r="J53" s="1"/>
      <c r="K53" s="1"/>
      <c r="L53" s="1"/>
      <c r="M53" s="1"/>
      <c r="N53" s="1" t="s">
        <v>19</v>
      </c>
      <c r="O53" s="1" t="s">
        <v>14</v>
      </c>
      <c r="P53" s="8"/>
    </row>
    <row r="54" spans="9:16" x14ac:dyDescent="0.25">
      <c r="I54" s="8"/>
      <c r="J54" s="1" t="s">
        <v>38</v>
      </c>
      <c r="K54" s="1">
        <v>50700</v>
      </c>
      <c r="L54" s="1">
        <f>$B$21-K54</f>
        <v>17550</v>
      </c>
      <c r="M54" s="1">
        <v>1.4089403973509889</v>
      </c>
      <c r="N54" s="1">
        <f>M54*(((2/$F$26)*((1/K54)+(1/L54)))^(1/2))</f>
        <v>4.8818984540078124E-2</v>
      </c>
      <c r="O54" s="1">
        <f>6.9+20*LOG((((N54-0.1)^2)+1)^(1/2)+N54-0.1)</f>
        <v>6.455641203733717</v>
      </c>
      <c r="P54" s="8"/>
    </row>
    <row r="55" spans="9:16" x14ac:dyDescent="0.25">
      <c r="I55" s="8"/>
      <c r="J55" s="3" t="s">
        <v>39</v>
      </c>
      <c r="K55" s="3">
        <v>55800</v>
      </c>
      <c r="L55" s="3">
        <f t="shared" ref="L55:L56" si="15">$B$21-K55</f>
        <v>12450</v>
      </c>
      <c r="M55" s="3">
        <v>4.1423841059602751</v>
      </c>
      <c r="N55" s="1">
        <f t="shared" ref="N55:N56" si="16">M55*(((2/$F$26)*((1/K55)+(1/L55)))^(1/2))</f>
        <v>0.16243785717210171</v>
      </c>
      <c r="O55" s="3">
        <f>6.9+20*LOG((((N55-0.1)^2)+1)^(1/2)+N55-0.1)</f>
        <v>7.4419765768122028</v>
      </c>
      <c r="P55" s="8"/>
    </row>
    <row r="56" spans="9:16" x14ac:dyDescent="0.25">
      <c r="I56" s="8"/>
      <c r="J56" s="1" t="s">
        <v>41</v>
      </c>
      <c r="K56" s="1">
        <v>56700</v>
      </c>
      <c r="L56" s="1">
        <f t="shared" si="15"/>
        <v>11550</v>
      </c>
      <c r="M56" s="1">
        <v>2.9188741721854399</v>
      </c>
      <c r="N56" s="1">
        <f t="shared" si="16"/>
        <v>0.11788851914495582</v>
      </c>
      <c r="O56" s="1">
        <f t="shared" ref="O56" si="17">6.9+20*LOG((((N56-0.1)^2)+1)^(1/2)+N56-0.1)</f>
        <v>7.0553694174865962</v>
      </c>
      <c r="P56" s="8"/>
    </row>
    <row r="57" spans="9:16" x14ac:dyDescent="0.25">
      <c r="I57" s="8"/>
      <c r="J57" s="8"/>
      <c r="K57" s="7" t="s">
        <v>95</v>
      </c>
      <c r="L57" s="3">
        <f>O51+O55</f>
        <v>18.126132866626921</v>
      </c>
      <c r="M57" s="8"/>
      <c r="N57" s="8"/>
      <c r="O57" s="8"/>
      <c r="P57" s="8"/>
    </row>
    <row r="58" spans="9:16" x14ac:dyDescent="0.25">
      <c r="I58" s="8"/>
      <c r="J58" s="8"/>
      <c r="K58" s="7" t="s">
        <v>96</v>
      </c>
      <c r="L58" s="3">
        <f>L57+134.23</f>
        <v>152.35613286662692</v>
      </c>
      <c r="M58" s="8"/>
      <c r="N58" s="8"/>
      <c r="O58" s="8"/>
      <c r="P58" s="8"/>
    </row>
    <row r="59" spans="9:16" x14ac:dyDescent="0.25">
      <c r="I59" s="8"/>
      <c r="J59" s="8"/>
      <c r="K59" s="8"/>
      <c r="L59" s="8"/>
      <c r="M59" s="8"/>
      <c r="N59" s="8"/>
      <c r="O59" s="8"/>
      <c r="P59" s="8"/>
    </row>
    <row r="60" spans="9:16" x14ac:dyDescent="0.25">
      <c r="I60" s="8"/>
      <c r="J60" s="8"/>
      <c r="K60" s="8"/>
      <c r="L60" s="8"/>
      <c r="M60" s="8"/>
      <c r="N60" s="8"/>
      <c r="O60" s="8"/>
      <c r="P60" s="8"/>
    </row>
    <row r="61" spans="9:16" x14ac:dyDescent="0.25">
      <c r="I61" s="8"/>
      <c r="J61" s="8"/>
      <c r="K61" s="8"/>
      <c r="L61" s="8"/>
      <c r="M61" s="8"/>
      <c r="N61" s="8"/>
      <c r="O61" s="8"/>
      <c r="P61" s="8"/>
    </row>
    <row r="62" spans="9:16" x14ac:dyDescent="0.25">
      <c r="I62" s="8"/>
      <c r="J62" s="8"/>
      <c r="K62" s="8"/>
      <c r="L62" s="8"/>
      <c r="M62" s="8"/>
      <c r="N62" s="8"/>
      <c r="O62" s="8"/>
      <c r="P62" s="8"/>
    </row>
    <row r="63" spans="9:16" x14ac:dyDescent="0.25">
      <c r="I63" s="8"/>
      <c r="J63" s="47" t="s">
        <v>97</v>
      </c>
      <c r="K63" s="47"/>
      <c r="L63" s="47"/>
      <c r="M63" s="47"/>
      <c r="N63" s="47"/>
      <c r="O63" s="47"/>
      <c r="P63" s="8"/>
    </row>
    <row r="64" spans="9:16" x14ac:dyDescent="0.25">
      <c r="I64" s="8"/>
      <c r="J64" s="1" t="s">
        <v>23</v>
      </c>
      <c r="K64" s="1" t="s">
        <v>98</v>
      </c>
      <c r="L64" s="1" t="s">
        <v>99</v>
      </c>
      <c r="M64" s="1" t="s">
        <v>59</v>
      </c>
      <c r="N64" s="1" t="s">
        <v>60</v>
      </c>
      <c r="O64" s="1" t="s">
        <v>13</v>
      </c>
      <c r="P64" s="8"/>
    </row>
    <row r="65" spans="9:16" x14ac:dyDescent="0.25">
      <c r="I65" s="8"/>
      <c r="J65" s="1"/>
      <c r="K65" s="1"/>
      <c r="L65" s="1"/>
      <c r="M65" s="1"/>
      <c r="N65" s="1" t="s">
        <v>19</v>
      </c>
      <c r="O65" s="1" t="s">
        <v>14</v>
      </c>
      <c r="P65" s="8"/>
    </row>
    <row r="66" spans="9:16" x14ac:dyDescent="0.25">
      <c r="I66" s="8"/>
      <c r="J66" s="1" t="s">
        <v>15</v>
      </c>
      <c r="K66" s="1">
        <v>50700</v>
      </c>
      <c r="L66" s="1">
        <f>$B$21-K66</f>
        <v>17550</v>
      </c>
      <c r="M66" s="1">
        <v>10.288433382137839</v>
      </c>
      <c r="N66" s="1">
        <f>M66*(((2/$H$26)*((1/K66)+(1/L66)))^(1/2))</f>
        <v>0.56050137302215453</v>
      </c>
      <c r="O66" s="1">
        <f>6.9+20*LOG((((N66-0.1)^2)+1)^(1/2)+N66-0.1)</f>
        <v>10.770495034018072</v>
      </c>
      <c r="P66" s="8"/>
    </row>
    <row r="67" spans="9:16" x14ac:dyDescent="0.25">
      <c r="I67" s="8"/>
      <c r="J67" s="1" t="s">
        <v>16</v>
      </c>
      <c r="K67" s="1">
        <v>54500</v>
      </c>
      <c r="L67" s="1">
        <f t="shared" ref="L67:L71" si="18">$B$21-K67</f>
        <v>13750</v>
      </c>
      <c r="M67" s="1">
        <v>6.0102489019035943</v>
      </c>
      <c r="N67" s="1">
        <f t="shared" ref="N67:N71" si="19">M67*(((2/$H$26)*((1/K67)+(1/L67)))^(1/2))</f>
        <v>0.35679012730198634</v>
      </c>
      <c r="O67" s="1">
        <f>6.9+20*LOG((((N67-0.1)^2)+1)^(1/2)+N67-0.1)</f>
        <v>9.1066376791548791</v>
      </c>
      <c r="P67" s="8"/>
    </row>
    <row r="68" spans="9:16" x14ac:dyDescent="0.25">
      <c r="I68" s="8"/>
      <c r="J68" s="1" t="s">
        <v>17</v>
      </c>
      <c r="K68" s="1">
        <v>55800</v>
      </c>
      <c r="L68" s="1">
        <f t="shared" si="18"/>
        <v>12450</v>
      </c>
      <c r="M68" s="1">
        <v>13.915080527086616</v>
      </c>
      <c r="N68" s="1">
        <f t="shared" si="19"/>
        <v>0.85793407996867144</v>
      </c>
      <c r="O68" s="1">
        <f t="shared" ref="O68:O71" si="20">6.9+20*LOG(((N68-0.1)^2 +1 )^(1/2)+N68-0.1)</f>
        <v>12.975626598035149</v>
      </c>
      <c r="P68" s="8"/>
    </row>
    <row r="69" spans="9:16" x14ac:dyDescent="0.25">
      <c r="I69" s="8"/>
      <c r="J69" s="1" t="s">
        <v>18</v>
      </c>
      <c r="K69" s="1">
        <v>56700</v>
      </c>
      <c r="L69" s="1">
        <f t="shared" si="18"/>
        <v>11550</v>
      </c>
      <c r="M69" s="1">
        <v>12.8491947291364</v>
      </c>
      <c r="N69" s="1">
        <f t="shared" si="19"/>
        <v>0.81594964974292017</v>
      </c>
      <c r="O69" s="1">
        <f t="shared" si="20"/>
        <v>12.682058381252208</v>
      </c>
      <c r="P69" s="8"/>
    </row>
    <row r="70" spans="9:16" x14ac:dyDescent="0.25">
      <c r="I70" s="8"/>
      <c r="J70" s="1" t="s">
        <v>20</v>
      </c>
      <c r="K70" s="1">
        <v>60000</v>
      </c>
      <c r="L70" s="1">
        <f t="shared" si="18"/>
        <v>8250</v>
      </c>
      <c r="M70" s="1">
        <v>11.6076134699856</v>
      </c>
      <c r="N70" s="1">
        <f t="shared" si="19"/>
        <v>0.84783298601033241</v>
      </c>
      <c r="O70" s="1">
        <f t="shared" si="20"/>
        <v>12.905534125804527</v>
      </c>
      <c r="P70" s="8"/>
    </row>
    <row r="71" spans="9:16" x14ac:dyDescent="0.25">
      <c r="I71" s="8"/>
      <c r="J71" s="3" t="s">
        <v>21</v>
      </c>
      <c r="K71" s="3">
        <v>60400</v>
      </c>
      <c r="L71" s="3">
        <f t="shared" si="18"/>
        <v>7850</v>
      </c>
      <c r="M71" s="3">
        <v>11.5783308931188</v>
      </c>
      <c r="N71" s="1">
        <f t="shared" si="19"/>
        <v>0.86409726451019686</v>
      </c>
      <c r="O71" s="3">
        <f t="shared" si="20"/>
        <v>13.018226493930865</v>
      </c>
      <c r="P71" s="8"/>
    </row>
    <row r="72" spans="9:16" x14ac:dyDescent="0.25">
      <c r="I72" s="8"/>
      <c r="J72" s="1" t="s">
        <v>85</v>
      </c>
      <c r="K72" s="1" t="s">
        <v>71</v>
      </c>
      <c r="L72" s="1" t="s">
        <v>72</v>
      </c>
      <c r="M72" s="1" t="s">
        <v>59</v>
      </c>
      <c r="N72" s="1" t="s">
        <v>60</v>
      </c>
      <c r="O72" s="1" t="s">
        <v>13</v>
      </c>
      <c r="P72" s="8"/>
    </row>
    <row r="73" spans="9:16" x14ac:dyDescent="0.25">
      <c r="I73" s="8"/>
      <c r="J73" s="1"/>
      <c r="K73" s="1"/>
      <c r="L73" s="1"/>
      <c r="M73" s="1"/>
      <c r="N73" s="1" t="s">
        <v>19</v>
      </c>
      <c r="O73" s="1" t="s">
        <v>14</v>
      </c>
      <c r="P73" s="8"/>
    </row>
    <row r="74" spans="9:16" x14ac:dyDescent="0.25">
      <c r="I74" s="8"/>
      <c r="J74" s="1" t="s">
        <v>38</v>
      </c>
      <c r="K74" s="1">
        <v>50700</v>
      </c>
      <c r="L74" s="1">
        <f>$B$21-K74</f>
        <v>17550</v>
      </c>
      <c r="M74" s="1">
        <v>1.4089403973509889</v>
      </c>
      <c r="N74" s="1">
        <f>M74*(((2/$H$26)*((1/K74)+(1/L74)))^(1/2))</f>
        <v>7.6757364108773027E-2</v>
      </c>
      <c r="O74" s="1">
        <f>6.9+20*LOG((((N74-0.1)^2)+1)^(1/2)+N74-0.1)</f>
        <v>6.6981352022075562</v>
      </c>
      <c r="P74" s="8"/>
    </row>
    <row r="75" spans="9:16" x14ac:dyDescent="0.25">
      <c r="I75" s="8"/>
      <c r="J75" s="3" t="s">
        <v>39</v>
      </c>
      <c r="K75" s="3">
        <v>55800</v>
      </c>
      <c r="L75" s="3">
        <f t="shared" ref="L75:L76" si="21">$B$21-K75</f>
        <v>12450</v>
      </c>
      <c r="M75" s="3">
        <v>4.1423841059602751</v>
      </c>
      <c r="N75" s="1">
        <f t="shared" ref="N75:N76" si="22">M75*(((2/$H$26)*((1/K75)+(1/L75)))^(1/2))</f>
        <v>0.25539862955920317</v>
      </c>
      <c r="O75" s="3">
        <f>6.9+20*LOG((((N75-0.1)^2)+1)^(1/2)+N75-0.1)</f>
        <v>8.2444009856532272</v>
      </c>
      <c r="P75" s="8"/>
    </row>
    <row r="76" spans="9:16" x14ac:dyDescent="0.25">
      <c r="I76" s="8"/>
      <c r="J76" s="1" t="s">
        <v>41</v>
      </c>
      <c r="K76" s="1">
        <v>56700</v>
      </c>
      <c r="L76" s="1">
        <f t="shared" si="21"/>
        <v>11550</v>
      </c>
      <c r="M76" s="1">
        <v>2.9188741721854399</v>
      </c>
      <c r="N76" s="1">
        <f t="shared" si="22"/>
        <v>0.18535436723032975</v>
      </c>
      <c r="O76" s="1">
        <f t="shared" ref="O76" si="23">6.9+20*LOG((((N76-0.1)^2)+1)^(1/2)+N76-0.1)</f>
        <v>7.6404813497207504</v>
      </c>
      <c r="P76" s="8"/>
    </row>
    <row r="77" spans="9:16" x14ac:dyDescent="0.25">
      <c r="I77" s="8"/>
      <c r="J77" s="8"/>
      <c r="K77" s="7" t="s">
        <v>95</v>
      </c>
      <c r="L77" s="3">
        <f>O71+O75</f>
        <v>21.26262747958409</v>
      </c>
      <c r="M77" s="8"/>
      <c r="N77" s="8"/>
      <c r="O77" s="8"/>
      <c r="P77" s="8"/>
    </row>
    <row r="78" spans="9:16" x14ac:dyDescent="0.25">
      <c r="I78" s="8"/>
      <c r="J78" s="8"/>
      <c r="K78" s="7" t="s">
        <v>96</v>
      </c>
      <c r="L78" s="3">
        <f>L77+144.39</f>
        <v>165.65262747958408</v>
      </c>
      <c r="M78" s="8"/>
      <c r="N78" s="8"/>
      <c r="O78" s="8"/>
      <c r="P78" s="8"/>
    </row>
    <row r="79" spans="9:16" x14ac:dyDescent="0.25">
      <c r="I79" s="8"/>
      <c r="J79" s="8"/>
      <c r="K79" s="8"/>
      <c r="L79" s="8"/>
      <c r="M79" s="8"/>
      <c r="N79" s="8"/>
      <c r="O79" s="8"/>
      <c r="P79" s="8"/>
    </row>
    <row r="80" spans="9:16" x14ac:dyDescent="0.25">
      <c r="I80" s="8"/>
      <c r="J80" s="8"/>
      <c r="K80" s="8"/>
      <c r="L80" s="8"/>
      <c r="M80" s="8"/>
      <c r="N80" s="8"/>
      <c r="O80" s="8"/>
      <c r="P80" s="8"/>
    </row>
  </sheetData>
  <mergeCells count="4">
    <mergeCell ref="J4:O4"/>
    <mergeCell ref="J23:O23"/>
    <mergeCell ref="J43:O43"/>
    <mergeCell ref="J63:O63"/>
  </mergeCells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753-07CD-47E8-BD5C-E509B6727364}">
  <dimension ref="A1:N326"/>
  <sheetViews>
    <sheetView topLeftCell="C1" zoomScale="115" zoomScaleNormal="115" workbookViewId="0">
      <selection activeCell="G276" sqref="G276"/>
    </sheetView>
  </sheetViews>
  <sheetFormatPr defaultRowHeight="15" x14ac:dyDescent="0.25"/>
  <cols>
    <col min="5" max="5" width="21.42578125" customWidth="1"/>
    <col min="7" max="7" width="12.5703125" customWidth="1"/>
    <col min="8" max="8" width="25.42578125" customWidth="1"/>
    <col min="9" max="9" width="38.5703125" customWidth="1"/>
    <col min="11" max="11" width="28.7109375" customWidth="1"/>
    <col min="13" max="13" width="37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111</v>
      </c>
      <c r="K1" s="9" t="s">
        <v>100</v>
      </c>
      <c r="L1" s="15" t="s">
        <v>101</v>
      </c>
      <c r="M1" s="9" t="s">
        <v>104</v>
      </c>
      <c r="N1" s="15" t="s">
        <v>105</v>
      </c>
    </row>
    <row r="2" spans="1:14" x14ac:dyDescent="0.25">
      <c r="A2">
        <v>0</v>
      </c>
      <c r="B2">
        <v>49.722670000003298</v>
      </c>
      <c r="C2">
        <v>20.138093000000001</v>
      </c>
      <c r="D2">
        <v>0</v>
      </c>
      <c r="E2">
        <v>503</v>
      </c>
      <c r="F2">
        <v>653</v>
      </c>
      <c r="H2">
        <f>E2-F2</f>
        <v>-150</v>
      </c>
      <c r="K2" s="9" t="s">
        <v>102</v>
      </c>
      <c r="L2" s="15" t="s">
        <v>103</v>
      </c>
      <c r="M2" s="9" t="s">
        <v>106</v>
      </c>
      <c r="N2" s="15" t="s">
        <v>107</v>
      </c>
    </row>
    <row r="3" spans="1:14" x14ac:dyDescent="0.25">
      <c r="A3">
        <v>1</v>
      </c>
      <c r="B3">
        <v>49.7218302141995</v>
      </c>
      <c r="C3">
        <v>20.138590723453301</v>
      </c>
      <c r="D3">
        <v>0.1</v>
      </c>
      <c r="E3">
        <v>495</v>
      </c>
      <c r="F3">
        <f>F2+13/324</f>
        <v>653.04012345679007</v>
      </c>
      <c r="H3">
        <f t="shared" ref="H3:H66" si="0">E3-F3</f>
        <v>-158.04012345679007</v>
      </c>
    </row>
    <row r="4" spans="1:14" x14ac:dyDescent="0.25">
      <c r="A4">
        <v>2</v>
      </c>
      <c r="B4">
        <v>49.720990426263299</v>
      </c>
      <c r="C4">
        <v>20.139088429689298</v>
      </c>
      <c r="D4">
        <v>0.2</v>
      </c>
      <c r="E4">
        <v>500</v>
      </c>
      <c r="F4">
        <f t="shared" ref="F4:F67" si="1">F3+13/324</f>
        <v>653.08024691358014</v>
      </c>
      <c r="H4">
        <f t="shared" si="0"/>
        <v>-153.08024691358014</v>
      </c>
    </row>
    <row r="5" spans="1:14" x14ac:dyDescent="0.25">
      <c r="A5">
        <v>3</v>
      </c>
      <c r="B5">
        <v>49.720150636194703</v>
      </c>
      <c r="C5">
        <v>20.139586118709101</v>
      </c>
      <c r="D5">
        <v>0.3</v>
      </c>
      <c r="E5">
        <v>497</v>
      </c>
      <c r="F5">
        <f t="shared" si="1"/>
        <v>653.12037037037021</v>
      </c>
      <c r="H5">
        <f t="shared" si="0"/>
        <v>-156.12037037037021</v>
      </c>
    </row>
    <row r="6" spans="1:14" x14ac:dyDescent="0.25">
      <c r="A6">
        <v>4</v>
      </c>
      <c r="B6">
        <v>49.719310843993902</v>
      </c>
      <c r="C6">
        <v>20.1400837905137</v>
      </c>
      <c r="D6">
        <v>0.4</v>
      </c>
      <c r="E6">
        <v>497</v>
      </c>
      <c r="F6">
        <f t="shared" si="1"/>
        <v>653.16049382716028</v>
      </c>
      <c r="H6">
        <f t="shared" si="0"/>
        <v>-156.16049382716028</v>
      </c>
    </row>
    <row r="7" spans="1:14" x14ac:dyDescent="0.25">
      <c r="A7">
        <v>5</v>
      </c>
      <c r="B7">
        <v>49.718471049660998</v>
      </c>
      <c r="C7">
        <v>20.1405814451041</v>
      </c>
      <c r="D7">
        <v>0.5</v>
      </c>
      <c r="E7">
        <v>506</v>
      </c>
      <c r="F7">
        <f t="shared" si="1"/>
        <v>653.20061728395035</v>
      </c>
      <c r="H7">
        <f t="shared" si="0"/>
        <v>-147.20061728395035</v>
      </c>
    </row>
    <row r="8" spans="1:14" x14ac:dyDescent="0.25">
      <c r="A8">
        <v>6</v>
      </c>
      <c r="B8">
        <v>49.717631253196203</v>
      </c>
      <c r="C8">
        <v>20.1410790824816</v>
      </c>
      <c r="D8">
        <v>0.6</v>
      </c>
      <c r="E8">
        <v>511</v>
      </c>
      <c r="F8">
        <f t="shared" si="1"/>
        <v>653.24074074074042</v>
      </c>
      <c r="H8">
        <f t="shared" si="0"/>
        <v>-142.24074074074042</v>
      </c>
    </row>
    <row r="9" spans="1:14" x14ac:dyDescent="0.25">
      <c r="A9">
        <v>7</v>
      </c>
      <c r="B9">
        <v>49.716791454599701</v>
      </c>
      <c r="C9">
        <v>20.141576702647001</v>
      </c>
      <c r="D9">
        <v>0.7</v>
      </c>
      <c r="E9">
        <v>509</v>
      </c>
      <c r="F9">
        <f t="shared" si="1"/>
        <v>653.28086419753049</v>
      </c>
      <c r="H9">
        <f t="shared" si="0"/>
        <v>-144.28086419753049</v>
      </c>
    </row>
    <row r="10" spans="1:14" x14ac:dyDescent="0.25">
      <c r="A10">
        <v>8</v>
      </c>
      <c r="B10">
        <v>49.7159516538715</v>
      </c>
      <c r="C10">
        <v>20.142074305601501</v>
      </c>
      <c r="D10">
        <v>0.8</v>
      </c>
      <c r="E10">
        <v>516</v>
      </c>
      <c r="F10">
        <f t="shared" si="1"/>
        <v>653.32098765432056</v>
      </c>
      <c r="H10">
        <f t="shared" si="0"/>
        <v>-137.32098765432056</v>
      </c>
    </row>
    <row r="11" spans="1:14" x14ac:dyDescent="0.25">
      <c r="A11">
        <v>9</v>
      </c>
      <c r="B11">
        <v>49.715111851011798</v>
      </c>
      <c r="C11">
        <v>20.142571891346201</v>
      </c>
      <c r="D11">
        <v>0.9</v>
      </c>
      <c r="E11">
        <v>522</v>
      </c>
      <c r="F11">
        <f t="shared" si="1"/>
        <v>653.36111111111063</v>
      </c>
      <c r="H11">
        <f t="shared" si="0"/>
        <v>-131.36111111111063</v>
      </c>
    </row>
    <row r="12" spans="1:14" x14ac:dyDescent="0.25">
      <c r="A12">
        <v>10</v>
      </c>
      <c r="B12">
        <v>49.714272046020703</v>
      </c>
      <c r="C12">
        <v>20.143069459882099</v>
      </c>
      <c r="D12">
        <v>1</v>
      </c>
      <c r="E12">
        <v>520</v>
      </c>
      <c r="F12">
        <f t="shared" si="1"/>
        <v>653.4012345679007</v>
      </c>
      <c r="H12">
        <f t="shared" si="0"/>
        <v>-133.4012345679007</v>
      </c>
    </row>
    <row r="13" spans="1:14" x14ac:dyDescent="0.25">
      <c r="A13">
        <v>11</v>
      </c>
      <c r="B13">
        <v>49.713432238898399</v>
      </c>
      <c r="C13">
        <v>20.143567011210202</v>
      </c>
      <c r="D13">
        <v>1.1000000000000001</v>
      </c>
      <c r="E13">
        <v>520</v>
      </c>
      <c r="F13">
        <f t="shared" si="1"/>
        <v>653.44135802469077</v>
      </c>
      <c r="H13">
        <f t="shared" si="0"/>
        <v>-133.44135802469077</v>
      </c>
    </row>
    <row r="14" spans="1:14" x14ac:dyDescent="0.25">
      <c r="A14">
        <v>12</v>
      </c>
      <c r="B14">
        <v>49.712592429644999</v>
      </c>
      <c r="C14">
        <v>20.144064545331702</v>
      </c>
      <c r="D14">
        <v>1.2</v>
      </c>
      <c r="E14">
        <v>530</v>
      </c>
      <c r="F14">
        <f t="shared" si="1"/>
        <v>653.48148148148084</v>
      </c>
      <c r="H14">
        <f t="shared" si="0"/>
        <v>-123.48148148148084</v>
      </c>
    </row>
    <row r="15" spans="1:14" x14ac:dyDescent="0.25">
      <c r="A15">
        <v>13</v>
      </c>
      <c r="B15">
        <v>49.711752618260597</v>
      </c>
      <c r="C15">
        <v>20.144562062247601</v>
      </c>
      <c r="D15">
        <v>1.3</v>
      </c>
      <c r="E15">
        <v>535</v>
      </c>
      <c r="F15">
        <f t="shared" si="1"/>
        <v>653.52160493827091</v>
      </c>
      <c r="H15">
        <f t="shared" si="0"/>
        <v>-118.52160493827091</v>
      </c>
    </row>
    <row r="16" spans="1:14" x14ac:dyDescent="0.25">
      <c r="A16">
        <v>14</v>
      </c>
      <c r="B16">
        <v>49.710912804745398</v>
      </c>
      <c r="C16">
        <v>20.145059561958899</v>
      </c>
      <c r="D16">
        <v>1.4</v>
      </c>
      <c r="E16">
        <v>545</v>
      </c>
      <c r="F16">
        <f t="shared" si="1"/>
        <v>653.56172839506098</v>
      </c>
      <c r="H16">
        <f t="shared" si="0"/>
        <v>-108.56172839506098</v>
      </c>
    </row>
    <row r="17" spans="1:8" x14ac:dyDescent="0.25">
      <c r="A17">
        <v>15</v>
      </c>
      <c r="B17">
        <v>49.710072989099601</v>
      </c>
      <c r="C17">
        <v>20.145557044466699</v>
      </c>
      <c r="D17">
        <v>1.5</v>
      </c>
      <c r="E17">
        <v>550</v>
      </c>
      <c r="F17">
        <f t="shared" si="1"/>
        <v>653.60185185185105</v>
      </c>
      <c r="H17">
        <f t="shared" si="0"/>
        <v>-103.60185185185105</v>
      </c>
    </row>
    <row r="18" spans="1:8" x14ac:dyDescent="0.25">
      <c r="A18">
        <v>16</v>
      </c>
      <c r="B18">
        <v>49.709233171323099</v>
      </c>
      <c r="C18">
        <v>20.1460545097721</v>
      </c>
      <c r="D18">
        <v>1.6</v>
      </c>
      <c r="E18">
        <v>552</v>
      </c>
      <c r="F18">
        <f t="shared" si="1"/>
        <v>653.64197530864112</v>
      </c>
      <c r="H18">
        <f t="shared" si="0"/>
        <v>-101.64197530864112</v>
      </c>
    </row>
    <row r="19" spans="1:8" x14ac:dyDescent="0.25">
      <c r="A19">
        <v>17</v>
      </c>
      <c r="B19">
        <v>49.708393351416298</v>
      </c>
      <c r="C19">
        <v>20.146551957876198</v>
      </c>
      <c r="D19">
        <v>1.7</v>
      </c>
      <c r="E19">
        <v>557</v>
      </c>
      <c r="F19">
        <f t="shared" si="1"/>
        <v>653.68209876543119</v>
      </c>
      <c r="H19">
        <f t="shared" si="0"/>
        <v>-96.682098765431192</v>
      </c>
    </row>
    <row r="20" spans="1:8" x14ac:dyDescent="0.25">
      <c r="A20">
        <v>18</v>
      </c>
      <c r="B20">
        <v>49.707553529379197</v>
      </c>
      <c r="C20">
        <v>20.147049388780001</v>
      </c>
      <c r="D20">
        <v>1.8</v>
      </c>
      <c r="E20">
        <v>563</v>
      </c>
      <c r="F20">
        <f t="shared" si="1"/>
        <v>653.72222222222126</v>
      </c>
      <c r="H20">
        <f t="shared" si="0"/>
        <v>-90.722222222221262</v>
      </c>
    </row>
    <row r="21" spans="1:8" x14ac:dyDescent="0.25">
      <c r="A21">
        <v>19</v>
      </c>
      <c r="B21">
        <v>49.706713705211897</v>
      </c>
      <c r="C21">
        <v>20.147546802484499</v>
      </c>
      <c r="D21">
        <v>1.9</v>
      </c>
      <c r="E21">
        <v>575</v>
      </c>
      <c r="F21">
        <f t="shared" si="1"/>
        <v>653.76234567901133</v>
      </c>
      <c r="H21">
        <f t="shared" si="0"/>
        <v>-78.762345679011332</v>
      </c>
    </row>
    <row r="22" spans="1:8" x14ac:dyDescent="0.25">
      <c r="A22">
        <v>20</v>
      </c>
      <c r="B22">
        <v>49.705873878914701</v>
      </c>
      <c r="C22">
        <v>20.148044198990899</v>
      </c>
      <c r="D22">
        <v>2</v>
      </c>
      <c r="E22">
        <v>576</v>
      </c>
      <c r="F22">
        <f t="shared" si="1"/>
        <v>653.8024691358014</v>
      </c>
      <c r="H22">
        <f t="shared" si="0"/>
        <v>-77.802469135801402</v>
      </c>
    </row>
    <row r="23" spans="1:8" x14ac:dyDescent="0.25">
      <c r="A23">
        <v>21</v>
      </c>
      <c r="B23">
        <v>49.705034050487598</v>
      </c>
      <c r="C23">
        <v>20.148541578300101</v>
      </c>
      <c r="D23">
        <v>2.1</v>
      </c>
      <c r="E23">
        <v>581</v>
      </c>
      <c r="F23">
        <f t="shared" si="1"/>
        <v>653.84259259259147</v>
      </c>
      <c r="H23">
        <f t="shared" si="0"/>
        <v>-72.842592592591473</v>
      </c>
    </row>
    <row r="24" spans="1:8" x14ac:dyDescent="0.25">
      <c r="A24">
        <v>22</v>
      </c>
      <c r="B24">
        <v>49.704194219930699</v>
      </c>
      <c r="C24">
        <v>20.149038940413298</v>
      </c>
      <c r="D24">
        <v>2.2000000000000002</v>
      </c>
      <c r="E24">
        <v>577</v>
      </c>
      <c r="F24">
        <f t="shared" si="1"/>
        <v>653.88271604938154</v>
      </c>
      <c r="H24">
        <f t="shared" si="0"/>
        <v>-76.882716049381543</v>
      </c>
    </row>
    <row r="25" spans="1:8" x14ac:dyDescent="0.25">
      <c r="A25">
        <v>23</v>
      </c>
      <c r="B25">
        <v>49.703354387244303</v>
      </c>
      <c r="C25">
        <v>20.1495362853315</v>
      </c>
      <c r="D25">
        <v>2.2999999999999998</v>
      </c>
      <c r="E25">
        <v>563</v>
      </c>
      <c r="F25">
        <f t="shared" si="1"/>
        <v>653.92283950617161</v>
      </c>
      <c r="H25">
        <f t="shared" si="0"/>
        <v>-90.922839506171613</v>
      </c>
    </row>
    <row r="26" spans="1:8" x14ac:dyDescent="0.25">
      <c r="A26">
        <v>24</v>
      </c>
      <c r="B26">
        <v>49.702514552428397</v>
      </c>
      <c r="C26">
        <v>20.1500336130558</v>
      </c>
      <c r="D26">
        <v>2.4</v>
      </c>
      <c r="E26">
        <v>564</v>
      </c>
      <c r="F26">
        <f t="shared" si="1"/>
        <v>653.96296296296168</v>
      </c>
      <c r="H26">
        <f t="shared" si="0"/>
        <v>-89.962962962961683</v>
      </c>
    </row>
    <row r="27" spans="1:8" x14ac:dyDescent="0.25">
      <c r="A27">
        <v>25</v>
      </c>
      <c r="B27">
        <v>49.7016747154832</v>
      </c>
      <c r="C27">
        <v>20.150530923587301</v>
      </c>
      <c r="D27">
        <v>2.5</v>
      </c>
      <c r="E27">
        <v>562</v>
      </c>
      <c r="F27">
        <f t="shared" si="1"/>
        <v>654.00308641975175</v>
      </c>
      <c r="H27">
        <f t="shared" si="0"/>
        <v>-92.003086419751753</v>
      </c>
    </row>
    <row r="28" spans="1:8" x14ac:dyDescent="0.25">
      <c r="A28">
        <v>26</v>
      </c>
      <c r="B28">
        <v>49.700834876408798</v>
      </c>
      <c r="C28">
        <v>20.1510282169269</v>
      </c>
      <c r="D28">
        <v>2.6</v>
      </c>
      <c r="E28">
        <v>563</v>
      </c>
      <c r="F28">
        <f t="shared" si="1"/>
        <v>654.04320987654182</v>
      </c>
      <c r="H28">
        <f t="shared" si="0"/>
        <v>-91.043209876541823</v>
      </c>
    </row>
    <row r="29" spans="1:8" x14ac:dyDescent="0.25">
      <c r="A29">
        <v>27</v>
      </c>
      <c r="B29">
        <v>49.699995035205397</v>
      </c>
      <c r="C29">
        <v>20.151525493075798</v>
      </c>
      <c r="D29">
        <v>2.7</v>
      </c>
      <c r="E29">
        <v>563</v>
      </c>
      <c r="F29">
        <f t="shared" si="1"/>
        <v>654.08333333333189</v>
      </c>
      <c r="H29">
        <f t="shared" si="0"/>
        <v>-91.083333333331893</v>
      </c>
    </row>
    <row r="30" spans="1:8" x14ac:dyDescent="0.25">
      <c r="A30">
        <v>28</v>
      </c>
      <c r="B30">
        <v>49.699155191872997</v>
      </c>
      <c r="C30">
        <v>20.152022752034998</v>
      </c>
      <c r="D30">
        <v>2.8</v>
      </c>
      <c r="E30">
        <v>562</v>
      </c>
      <c r="F30">
        <f t="shared" si="1"/>
        <v>654.12345679012196</v>
      </c>
      <c r="H30">
        <f t="shared" si="0"/>
        <v>-92.123456790121963</v>
      </c>
    </row>
    <row r="31" spans="1:8" x14ac:dyDescent="0.25">
      <c r="A31">
        <v>29</v>
      </c>
      <c r="B31">
        <v>49.698315346411903</v>
      </c>
      <c r="C31">
        <v>20.152519993805701</v>
      </c>
      <c r="D31">
        <v>2.9</v>
      </c>
      <c r="E31">
        <v>567</v>
      </c>
      <c r="F31">
        <f t="shared" si="1"/>
        <v>654.16358024691203</v>
      </c>
      <c r="H31">
        <f t="shared" si="0"/>
        <v>-87.163580246912034</v>
      </c>
    </row>
    <row r="32" spans="1:8" x14ac:dyDescent="0.25">
      <c r="A32">
        <v>30</v>
      </c>
      <c r="B32">
        <v>49.6974754988222</v>
      </c>
      <c r="C32">
        <v>20.153017218388701</v>
      </c>
      <c r="D32">
        <v>3</v>
      </c>
      <c r="E32">
        <v>563</v>
      </c>
      <c r="F32">
        <f t="shared" si="1"/>
        <v>654.2037037037021</v>
      </c>
      <c r="H32">
        <f t="shared" si="0"/>
        <v>-91.203703703702104</v>
      </c>
    </row>
    <row r="33" spans="1:8" x14ac:dyDescent="0.25">
      <c r="A33">
        <v>31</v>
      </c>
      <c r="B33">
        <v>49.696635649104003</v>
      </c>
      <c r="C33">
        <v>20.1535144257853</v>
      </c>
      <c r="D33">
        <v>3.1</v>
      </c>
      <c r="E33">
        <v>577</v>
      </c>
      <c r="F33">
        <f t="shared" si="1"/>
        <v>654.24382716049217</v>
      </c>
      <c r="H33">
        <f t="shared" si="0"/>
        <v>-77.243827160492174</v>
      </c>
    </row>
    <row r="34" spans="1:8" x14ac:dyDescent="0.25">
      <c r="A34">
        <v>32</v>
      </c>
      <c r="B34">
        <v>49.695795797257396</v>
      </c>
      <c r="C34">
        <v>20.154011615996399</v>
      </c>
      <c r="D34">
        <v>3.2</v>
      </c>
      <c r="E34">
        <v>589</v>
      </c>
      <c r="F34">
        <f t="shared" si="1"/>
        <v>654.28395061728224</v>
      </c>
      <c r="H34">
        <f t="shared" si="0"/>
        <v>-65.283950617282244</v>
      </c>
    </row>
    <row r="35" spans="1:8" x14ac:dyDescent="0.25">
      <c r="A35">
        <v>33</v>
      </c>
      <c r="B35">
        <v>49.694955943282601</v>
      </c>
      <c r="C35">
        <v>20.1545087890232</v>
      </c>
      <c r="D35">
        <v>3.3</v>
      </c>
      <c r="E35">
        <v>592</v>
      </c>
      <c r="F35">
        <f t="shared" si="1"/>
        <v>654.32407407407231</v>
      </c>
      <c r="H35">
        <f t="shared" si="0"/>
        <v>-62.324074074072314</v>
      </c>
    </row>
    <row r="36" spans="1:8" x14ac:dyDescent="0.25">
      <c r="A36">
        <v>34</v>
      </c>
      <c r="B36">
        <v>49.694116087179701</v>
      </c>
      <c r="C36">
        <v>20.155005944866598</v>
      </c>
      <c r="D36">
        <v>3.4</v>
      </c>
      <c r="E36">
        <v>589</v>
      </c>
      <c r="F36">
        <f t="shared" si="1"/>
        <v>654.36419753086238</v>
      </c>
      <c r="H36">
        <f t="shared" si="0"/>
        <v>-65.364197530862384</v>
      </c>
    </row>
    <row r="37" spans="1:8" x14ac:dyDescent="0.25">
      <c r="A37">
        <v>35</v>
      </c>
      <c r="B37">
        <v>49.693276228948797</v>
      </c>
      <c r="C37">
        <v>20.155503083527801</v>
      </c>
      <c r="D37">
        <v>3.5</v>
      </c>
      <c r="E37">
        <v>587</v>
      </c>
      <c r="F37">
        <f t="shared" si="1"/>
        <v>654.40432098765245</v>
      </c>
      <c r="H37">
        <f t="shared" si="0"/>
        <v>-67.404320987652454</v>
      </c>
    </row>
    <row r="38" spans="1:8" x14ac:dyDescent="0.25">
      <c r="A38">
        <v>36</v>
      </c>
      <c r="B38">
        <v>49.692436368590201</v>
      </c>
      <c r="C38">
        <v>20.1560002050078</v>
      </c>
      <c r="D38">
        <v>3.6</v>
      </c>
      <c r="E38">
        <v>595</v>
      </c>
      <c r="F38">
        <f t="shared" si="1"/>
        <v>654.44444444444252</v>
      </c>
      <c r="H38">
        <f t="shared" si="0"/>
        <v>-59.444444444442524</v>
      </c>
    </row>
    <row r="39" spans="1:8" x14ac:dyDescent="0.25">
      <c r="A39">
        <v>37</v>
      </c>
      <c r="B39">
        <v>49.691596506103799</v>
      </c>
      <c r="C39">
        <v>20.156497309307699</v>
      </c>
      <c r="D39">
        <v>3.7</v>
      </c>
      <c r="E39">
        <v>608</v>
      </c>
      <c r="F39">
        <f t="shared" si="1"/>
        <v>654.48456790123259</v>
      </c>
      <c r="H39">
        <f t="shared" si="0"/>
        <v>-46.484567901232595</v>
      </c>
    </row>
    <row r="40" spans="1:8" x14ac:dyDescent="0.25">
      <c r="A40">
        <v>38</v>
      </c>
      <c r="B40">
        <v>49.690756641489997</v>
      </c>
      <c r="C40">
        <v>20.156994396428601</v>
      </c>
      <c r="D40">
        <v>3.8</v>
      </c>
      <c r="E40">
        <v>624</v>
      </c>
      <c r="F40">
        <f t="shared" si="1"/>
        <v>654.52469135802266</v>
      </c>
      <c r="H40">
        <f t="shared" si="0"/>
        <v>-30.524691358022665</v>
      </c>
    </row>
    <row r="41" spans="1:8" x14ac:dyDescent="0.25">
      <c r="A41">
        <v>39</v>
      </c>
      <c r="B41">
        <v>49.689916774748703</v>
      </c>
      <c r="C41">
        <v>20.1574914663714</v>
      </c>
      <c r="D41">
        <v>3.9</v>
      </c>
      <c r="E41">
        <v>629</v>
      </c>
      <c r="F41">
        <f t="shared" si="1"/>
        <v>654.56481481481273</v>
      </c>
      <c r="H41">
        <f t="shared" si="0"/>
        <v>-25.564814814812735</v>
      </c>
    </row>
    <row r="42" spans="1:8" x14ac:dyDescent="0.25">
      <c r="A42">
        <v>40</v>
      </c>
      <c r="B42">
        <v>49.689076905880199</v>
      </c>
      <c r="C42">
        <v>20.157988519137302</v>
      </c>
      <c r="D42">
        <v>4</v>
      </c>
      <c r="E42">
        <v>647</v>
      </c>
      <c r="F42">
        <f t="shared" si="1"/>
        <v>654.6049382716028</v>
      </c>
      <c r="H42">
        <f t="shared" si="0"/>
        <v>-7.6049382716028049</v>
      </c>
    </row>
    <row r="43" spans="1:8" x14ac:dyDescent="0.25">
      <c r="A43">
        <v>41</v>
      </c>
      <c r="B43">
        <v>49.688237034884501</v>
      </c>
      <c r="C43">
        <v>20.1584855547272</v>
      </c>
      <c r="D43">
        <v>4.0999999999999996</v>
      </c>
      <c r="E43">
        <v>661</v>
      </c>
      <c r="F43">
        <f t="shared" si="1"/>
        <v>654.64506172839288</v>
      </c>
      <c r="H43">
        <f t="shared" si="0"/>
        <v>6.354938271607125</v>
      </c>
    </row>
    <row r="44" spans="1:8" ht="15.75" thickBot="1" x14ac:dyDescent="0.3">
      <c r="A44">
        <v>42</v>
      </c>
      <c r="B44">
        <v>49.687397161761901</v>
      </c>
      <c r="C44">
        <v>20.158982573142399</v>
      </c>
      <c r="D44">
        <v>4.2</v>
      </c>
      <c r="E44">
        <v>661</v>
      </c>
      <c r="F44">
        <f t="shared" si="1"/>
        <v>654.68518518518295</v>
      </c>
      <c r="H44">
        <f t="shared" si="0"/>
        <v>6.3148148148170549</v>
      </c>
    </row>
    <row r="45" spans="1:8" ht="15.75" thickBot="1" x14ac:dyDescent="0.3">
      <c r="A45" s="2">
        <v>43</v>
      </c>
      <c r="B45" s="2">
        <v>49.686557286512397</v>
      </c>
      <c r="C45" s="2">
        <v>20.159479574383798</v>
      </c>
      <c r="D45" s="2">
        <v>4.3</v>
      </c>
      <c r="E45" s="2">
        <v>669</v>
      </c>
      <c r="F45" s="2">
        <f t="shared" si="1"/>
        <v>654.72530864197302</v>
      </c>
      <c r="G45" s="17" t="s">
        <v>15</v>
      </c>
      <c r="H45" s="16">
        <f t="shared" si="0"/>
        <v>14.274691358026985</v>
      </c>
    </row>
    <row r="46" spans="1:8" x14ac:dyDescent="0.25">
      <c r="A46">
        <v>44</v>
      </c>
      <c r="B46">
        <v>49.685717409136103</v>
      </c>
      <c r="C46">
        <v>20.159976558452499</v>
      </c>
      <c r="D46">
        <v>4.4000000000000004</v>
      </c>
      <c r="E46">
        <v>648</v>
      </c>
      <c r="F46">
        <f t="shared" si="1"/>
        <v>654.76543209876309</v>
      </c>
      <c r="H46">
        <f t="shared" si="0"/>
        <v>-6.7654320987630854</v>
      </c>
    </row>
    <row r="47" spans="1:8" x14ac:dyDescent="0.25">
      <c r="A47">
        <v>45</v>
      </c>
      <c r="B47">
        <v>49.684877529633297</v>
      </c>
      <c r="C47">
        <v>20.160473525349602</v>
      </c>
      <c r="D47">
        <v>4.5</v>
      </c>
      <c r="E47">
        <v>640</v>
      </c>
      <c r="F47">
        <f t="shared" si="1"/>
        <v>654.80555555555316</v>
      </c>
      <c r="H47">
        <f t="shared" si="0"/>
        <v>-14.805555555553156</v>
      </c>
    </row>
    <row r="48" spans="1:8" x14ac:dyDescent="0.25">
      <c r="A48">
        <v>46</v>
      </c>
      <c r="B48">
        <v>49.6840376480041</v>
      </c>
      <c r="C48">
        <v>20.160970475075999</v>
      </c>
      <c r="D48">
        <v>4.5999999999999996</v>
      </c>
      <c r="E48">
        <v>628</v>
      </c>
      <c r="F48">
        <f t="shared" si="1"/>
        <v>654.84567901234323</v>
      </c>
      <c r="H48">
        <f t="shared" si="0"/>
        <v>-26.845679012343226</v>
      </c>
    </row>
    <row r="49" spans="1:8" x14ac:dyDescent="0.25">
      <c r="A49">
        <v>47</v>
      </c>
      <c r="B49">
        <v>49.683197764248497</v>
      </c>
      <c r="C49">
        <v>20.161467407633001</v>
      </c>
      <c r="D49">
        <v>4.7</v>
      </c>
      <c r="E49">
        <v>633</v>
      </c>
      <c r="F49">
        <f t="shared" si="1"/>
        <v>654.8858024691333</v>
      </c>
      <c r="H49">
        <f t="shared" si="0"/>
        <v>-21.885802469133296</v>
      </c>
    </row>
    <row r="50" spans="1:8" x14ac:dyDescent="0.25">
      <c r="A50">
        <v>48</v>
      </c>
      <c r="B50">
        <v>49.682357878366801</v>
      </c>
      <c r="C50">
        <v>20.1619643230215</v>
      </c>
      <c r="D50">
        <v>4.8</v>
      </c>
      <c r="E50">
        <v>644</v>
      </c>
      <c r="F50">
        <f t="shared" si="1"/>
        <v>654.92592592592337</v>
      </c>
      <c r="H50">
        <f t="shared" si="0"/>
        <v>-10.925925925923366</v>
      </c>
    </row>
    <row r="51" spans="1:8" x14ac:dyDescent="0.25">
      <c r="A51">
        <v>49</v>
      </c>
      <c r="B51">
        <v>49.681517990358998</v>
      </c>
      <c r="C51">
        <v>20.162461221242602</v>
      </c>
      <c r="D51">
        <v>4.9000000000000004</v>
      </c>
      <c r="E51">
        <v>638</v>
      </c>
      <c r="F51">
        <f t="shared" si="1"/>
        <v>654.96604938271344</v>
      </c>
      <c r="H51">
        <f t="shared" si="0"/>
        <v>-16.966049382713436</v>
      </c>
    </row>
    <row r="52" spans="1:8" x14ac:dyDescent="0.25">
      <c r="A52">
        <v>50</v>
      </c>
      <c r="B52">
        <v>49.6806781002254</v>
      </c>
      <c r="C52">
        <v>20.162958102297299</v>
      </c>
      <c r="D52">
        <v>5</v>
      </c>
      <c r="E52">
        <v>647</v>
      </c>
      <c r="F52">
        <f t="shared" si="1"/>
        <v>655.00617283950351</v>
      </c>
      <c r="H52">
        <f t="shared" si="0"/>
        <v>-8.0061728395035061</v>
      </c>
    </row>
    <row r="53" spans="1:8" x14ac:dyDescent="0.25">
      <c r="A53">
        <v>51</v>
      </c>
      <c r="B53">
        <v>49.679838207965901</v>
      </c>
      <c r="C53">
        <v>20.163454966186698</v>
      </c>
      <c r="D53">
        <v>5.0999999999999996</v>
      </c>
      <c r="E53">
        <v>638</v>
      </c>
      <c r="F53">
        <f t="shared" si="1"/>
        <v>655.04629629629358</v>
      </c>
      <c r="H53">
        <f t="shared" si="0"/>
        <v>-17.046296296293576</v>
      </c>
    </row>
    <row r="54" spans="1:8" x14ac:dyDescent="0.25">
      <c r="A54">
        <v>52</v>
      </c>
      <c r="B54">
        <v>49.678998313580898</v>
      </c>
      <c r="C54">
        <v>20.163951812912</v>
      </c>
      <c r="D54">
        <v>5.2</v>
      </c>
      <c r="E54">
        <v>629</v>
      </c>
      <c r="F54">
        <f t="shared" si="1"/>
        <v>655.08641975308365</v>
      </c>
      <c r="H54">
        <f t="shared" si="0"/>
        <v>-26.086419753083646</v>
      </c>
    </row>
    <row r="55" spans="1:8" x14ac:dyDescent="0.25">
      <c r="A55">
        <v>53</v>
      </c>
      <c r="B55">
        <v>49.678158417070399</v>
      </c>
      <c r="C55">
        <v>20.164448642473999</v>
      </c>
      <c r="D55">
        <v>5.3</v>
      </c>
      <c r="E55">
        <v>626</v>
      </c>
      <c r="F55">
        <f t="shared" si="1"/>
        <v>655.12654320987372</v>
      </c>
      <c r="H55">
        <f t="shared" si="0"/>
        <v>-29.126543209873716</v>
      </c>
    </row>
    <row r="56" spans="1:8" x14ac:dyDescent="0.25">
      <c r="A56">
        <v>54</v>
      </c>
      <c r="B56">
        <v>49.677318518434497</v>
      </c>
      <c r="C56">
        <v>20.164945454874001</v>
      </c>
      <c r="D56">
        <v>5.4</v>
      </c>
      <c r="E56">
        <v>617</v>
      </c>
      <c r="F56">
        <f t="shared" si="1"/>
        <v>655.16666666666379</v>
      </c>
      <c r="H56">
        <f t="shared" si="0"/>
        <v>-38.166666666663787</v>
      </c>
    </row>
    <row r="57" spans="1:8" x14ac:dyDescent="0.25">
      <c r="A57">
        <v>55</v>
      </c>
      <c r="B57">
        <v>49.676478617673403</v>
      </c>
      <c r="C57">
        <v>20.1654422501129</v>
      </c>
      <c r="D57">
        <v>5.5</v>
      </c>
      <c r="E57">
        <v>603</v>
      </c>
      <c r="F57">
        <f t="shared" si="1"/>
        <v>655.20679012345386</v>
      </c>
      <c r="H57">
        <f t="shared" si="0"/>
        <v>-52.206790123453857</v>
      </c>
    </row>
    <row r="58" spans="1:8" x14ac:dyDescent="0.25">
      <c r="A58">
        <v>56</v>
      </c>
      <c r="B58">
        <v>49.675638714787198</v>
      </c>
      <c r="C58">
        <v>20.165939028191801</v>
      </c>
      <c r="D58">
        <v>5.6</v>
      </c>
      <c r="E58">
        <v>589</v>
      </c>
      <c r="F58">
        <f t="shared" si="1"/>
        <v>655.24691358024393</v>
      </c>
      <c r="H58">
        <f t="shared" si="0"/>
        <v>-66.246913580243927</v>
      </c>
    </row>
    <row r="59" spans="1:8" x14ac:dyDescent="0.25">
      <c r="A59">
        <v>57</v>
      </c>
      <c r="B59">
        <v>49.674798809776</v>
      </c>
      <c r="C59">
        <v>20.166435789111802</v>
      </c>
      <c r="D59">
        <v>5.7</v>
      </c>
      <c r="E59">
        <v>588</v>
      </c>
      <c r="F59">
        <f t="shared" si="1"/>
        <v>655.287037037034</v>
      </c>
      <c r="H59">
        <f t="shared" si="0"/>
        <v>-67.287037037033997</v>
      </c>
    </row>
    <row r="60" spans="1:8" x14ac:dyDescent="0.25">
      <c r="A60">
        <v>58</v>
      </c>
      <c r="B60">
        <v>49.673958902640102</v>
      </c>
      <c r="C60">
        <v>20.166932532873901</v>
      </c>
      <c r="D60">
        <v>5.8</v>
      </c>
      <c r="E60">
        <v>580</v>
      </c>
      <c r="F60">
        <f t="shared" si="1"/>
        <v>655.32716049382407</v>
      </c>
      <c r="H60">
        <f t="shared" si="0"/>
        <v>-75.327160493824067</v>
      </c>
    </row>
    <row r="61" spans="1:8" x14ac:dyDescent="0.25">
      <c r="A61">
        <v>59</v>
      </c>
      <c r="B61">
        <v>49.673118993379497</v>
      </c>
      <c r="C61">
        <v>20.167429259479199</v>
      </c>
      <c r="D61">
        <v>5.9</v>
      </c>
      <c r="E61">
        <v>579</v>
      </c>
      <c r="F61">
        <f t="shared" si="1"/>
        <v>655.36728395061414</v>
      </c>
      <c r="H61">
        <f t="shared" si="0"/>
        <v>-76.367283950614137</v>
      </c>
    </row>
    <row r="62" spans="1:8" x14ac:dyDescent="0.25">
      <c r="A62">
        <v>60</v>
      </c>
      <c r="B62">
        <v>49.672279081994397</v>
      </c>
      <c r="C62">
        <v>20.167925968928799</v>
      </c>
      <c r="D62">
        <v>6</v>
      </c>
      <c r="E62">
        <v>576</v>
      </c>
      <c r="F62">
        <f t="shared" si="1"/>
        <v>655.40740740740421</v>
      </c>
      <c r="H62">
        <f t="shared" si="0"/>
        <v>-79.407407407404207</v>
      </c>
    </row>
    <row r="63" spans="1:8" x14ac:dyDescent="0.25">
      <c r="A63">
        <v>61</v>
      </c>
      <c r="B63">
        <v>49.671439168484902</v>
      </c>
      <c r="C63">
        <v>20.168422661223701</v>
      </c>
      <c r="D63">
        <v>6.1</v>
      </c>
      <c r="E63">
        <v>574</v>
      </c>
      <c r="F63">
        <f t="shared" si="1"/>
        <v>655.44753086419428</v>
      </c>
      <c r="H63">
        <f t="shared" si="0"/>
        <v>-81.447530864194277</v>
      </c>
    </row>
    <row r="64" spans="1:8" x14ac:dyDescent="0.25">
      <c r="A64">
        <v>62</v>
      </c>
      <c r="B64">
        <v>49.670599252851098</v>
      </c>
      <c r="C64">
        <v>20.168919336364901</v>
      </c>
      <c r="D64">
        <v>6.2</v>
      </c>
      <c r="E64">
        <v>571</v>
      </c>
      <c r="F64">
        <f t="shared" si="1"/>
        <v>655.48765432098435</v>
      </c>
      <c r="H64">
        <f t="shared" si="0"/>
        <v>-84.487654320984348</v>
      </c>
    </row>
    <row r="65" spans="1:8" x14ac:dyDescent="0.25">
      <c r="A65">
        <v>63</v>
      </c>
      <c r="B65">
        <v>49.669759335093197</v>
      </c>
      <c r="C65">
        <v>20.169415994353599</v>
      </c>
      <c r="D65">
        <v>6.3</v>
      </c>
      <c r="E65">
        <v>559</v>
      </c>
      <c r="F65">
        <f t="shared" si="1"/>
        <v>655.52777777777442</v>
      </c>
      <c r="H65">
        <f t="shared" si="0"/>
        <v>-96.527777777774418</v>
      </c>
    </row>
    <row r="66" spans="1:8" x14ac:dyDescent="0.25">
      <c r="A66">
        <v>64</v>
      </c>
      <c r="B66">
        <v>49.668919415211299</v>
      </c>
      <c r="C66">
        <v>20.169912635190698</v>
      </c>
      <c r="D66">
        <v>6.4</v>
      </c>
      <c r="E66">
        <v>553</v>
      </c>
      <c r="F66">
        <f t="shared" si="1"/>
        <v>655.56790123456449</v>
      </c>
      <c r="H66">
        <f t="shared" si="0"/>
        <v>-102.56790123456449</v>
      </c>
    </row>
    <row r="67" spans="1:8" x14ac:dyDescent="0.25">
      <c r="A67">
        <v>65</v>
      </c>
      <c r="B67">
        <v>49.668079493205603</v>
      </c>
      <c r="C67">
        <v>20.170409258877399</v>
      </c>
      <c r="D67">
        <v>6.5</v>
      </c>
      <c r="E67">
        <v>552</v>
      </c>
      <c r="F67">
        <f t="shared" si="1"/>
        <v>655.60802469135456</v>
      </c>
      <c r="H67">
        <f t="shared" ref="H67:H130" si="2">E67-F67</f>
        <v>-103.60802469135456</v>
      </c>
    </row>
    <row r="68" spans="1:8" x14ac:dyDescent="0.25">
      <c r="A68">
        <v>66</v>
      </c>
      <c r="B68">
        <v>49.667239569076102</v>
      </c>
      <c r="C68">
        <v>20.170905865414699</v>
      </c>
      <c r="D68">
        <v>6.6</v>
      </c>
      <c r="E68">
        <v>551</v>
      </c>
      <c r="F68">
        <f t="shared" ref="F68:F131" si="3">F67+13/324</f>
        <v>655.64814814814463</v>
      </c>
      <c r="H68">
        <f t="shared" si="2"/>
        <v>-104.64814814814463</v>
      </c>
    </row>
    <row r="69" spans="1:8" x14ac:dyDescent="0.25">
      <c r="A69">
        <v>67</v>
      </c>
      <c r="B69">
        <v>49.666399642823102</v>
      </c>
      <c r="C69">
        <v>20.171402454803602</v>
      </c>
      <c r="D69">
        <v>6.7</v>
      </c>
      <c r="E69">
        <v>553</v>
      </c>
      <c r="F69">
        <f t="shared" si="3"/>
        <v>655.6882716049347</v>
      </c>
      <c r="H69">
        <f t="shared" si="2"/>
        <v>-102.6882716049347</v>
      </c>
    </row>
    <row r="70" spans="1:8" x14ac:dyDescent="0.25">
      <c r="A70">
        <v>68</v>
      </c>
      <c r="B70">
        <v>49.665559714446601</v>
      </c>
      <c r="C70">
        <v>20.171899027045299</v>
      </c>
      <c r="D70">
        <v>6.8</v>
      </c>
      <c r="E70">
        <v>554</v>
      </c>
      <c r="F70">
        <f t="shared" si="3"/>
        <v>655.72839506172477</v>
      </c>
      <c r="H70">
        <f t="shared" si="2"/>
        <v>-101.72839506172477</v>
      </c>
    </row>
    <row r="71" spans="1:8" x14ac:dyDescent="0.25">
      <c r="A71">
        <v>69</v>
      </c>
      <c r="B71">
        <v>49.664719783946801</v>
      </c>
      <c r="C71">
        <v>20.172395582140702</v>
      </c>
      <c r="D71">
        <v>6.9</v>
      </c>
      <c r="E71">
        <v>562</v>
      </c>
      <c r="F71">
        <f t="shared" si="3"/>
        <v>655.76851851851484</v>
      </c>
      <c r="H71">
        <f t="shared" si="2"/>
        <v>-93.768518518514838</v>
      </c>
    </row>
    <row r="72" spans="1:8" x14ac:dyDescent="0.25">
      <c r="A72">
        <v>70</v>
      </c>
      <c r="B72">
        <v>49.663879851323898</v>
      </c>
      <c r="C72">
        <v>20.172892120090999</v>
      </c>
      <c r="D72">
        <v>7</v>
      </c>
      <c r="E72">
        <v>569</v>
      </c>
      <c r="F72">
        <f t="shared" si="3"/>
        <v>655.80864197530491</v>
      </c>
      <c r="H72">
        <f t="shared" si="2"/>
        <v>-86.808641975304909</v>
      </c>
    </row>
    <row r="73" spans="1:8" x14ac:dyDescent="0.25">
      <c r="A73">
        <v>71</v>
      </c>
      <c r="B73">
        <v>49.663039916577901</v>
      </c>
      <c r="C73">
        <v>20.173388640897102</v>
      </c>
      <c r="D73">
        <v>7.1</v>
      </c>
      <c r="E73">
        <v>579</v>
      </c>
      <c r="F73">
        <f t="shared" si="3"/>
        <v>655.84876543209498</v>
      </c>
      <c r="H73">
        <f t="shared" si="2"/>
        <v>-76.848765432094979</v>
      </c>
    </row>
    <row r="74" spans="1:8" x14ac:dyDescent="0.25">
      <c r="A74">
        <v>72</v>
      </c>
      <c r="B74">
        <v>49.662199979709001</v>
      </c>
      <c r="C74">
        <v>20.173885144560199</v>
      </c>
      <c r="D74">
        <v>7.2</v>
      </c>
      <c r="E74">
        <v>584</v>
      </c>
      <c r="F74">
        <f t="shared" si="3"/>
        <v>655.88888888888505</v>
      </c>
      <c r="H74">
        <f t="shared" si="2"/>
        <v>-71.888888888885049</v>
      </c>
    </row>
    <row r="75" spans="1:8" x14ac:dyDescent="0.25">
      <c r="A75">
        <v>73</v>
      </c>
      <c r="B75">
        <v>49.661360040717398</v>
      </c>
      <c r="C75">
        <v>20.174381631081399</v>
      </c>
      <c r="D75">
        <v>7.3</v>
      </c>
      <c r="E75">
        <v>610</v>
      </c>
      <c r="F75">
        <f t="shared" si="3"/>
        <v>655.92901234567512</v>
      </c>
      <c r="H75">
        <f t="shared" si="2"/>
        <v>-45.929012345675119</v>
      </c>
    </row>
    <row r="76" spans="1:8" x14ac:dyDescent="0.25">
      <c r="A76">
        <v>74</v>
      </c>
      <c r="B76">
        <v>49.660520099603097</v>
      </c>
      <c r="C76">
        <v>20.174878100461498</v>
      </c>
      <c r="D76">
        <v>7.4</v>
      </c>
      <c r="E76">
        <v>623</v>
      </c>
      <c r="F76">
        <f t="shared" si="3"/>
        <v>655.96913580246519</v>
      </c>
      <c r="H76">
        <f t="shared" si="2"/>
        <v>-32.969135802465189</v>
      </c>
    </row>
    <row r="77" spans="1:8" x14ac:dyDescent="0.25">
      <c r="A77">
        <v>75</v>
      </c>
      <c r="B77">
        <v>49.659680156366399</v>
      </c>
      <c r="C77">
        <v>20.1753745527019</v>
      </c>
      <c r="D77">
        <v>7.5</v>
      </c>
      <c r="E77">
        <v>629</v>
      </c>
      <c r="F77">
        <f t="shared" si="3"/>
        <v>656.00925925925526</v>
      </c>
      <c r="H77">
        <f t="shared" si="2"/>
        <v>-27.009259259255259</v>
      </c>
    </row>
    <row r="78" spans="1:8" x14ac:dyDescent="0.25">
      <c r="A78">
        <v>76</v>
      </c>
      <c r="B78">
        <v>49.658840211007302</v>
      </c>
      <c r="C78">
        <v>20.1758709878033</v>
      </c>
      <c r="D78">
        <v>7.6</v>
      </c>
      <c r="E78">
        <v>646</v>
      </c>
      <c r="F78">
        <f t="shared" si="3"/>
        <v>656.04938271604533</v>
      </c>
      <c r="H78">
        <f t="shared" si="2"/>
        <v>-10.049382716045329</v>
      </c>
    </row>
    <row r="79" spans="1:8" x14ac:dyDescent="0.25">
      <c r="A79">
        <v>77</v>
      </c>
      <c r="B79">
        <v>49.658000263525999</v>
      </c>
      <c r="C79">
        <v>20.176367405767099</v>
      </c>
      <c r="D79">
        <v>7.7</v>
      </c>
      <c r="E79">
        <v>655</v>
      </c>
      <c r="F79">
        <f t="shared" si="3"/>
        <v>656.0895061728354</v>
      </c>
      <c r="H79">
        <f t="shared" si="2"/>
        <v>-1.0895061728353994</v>
      </c>
    </row>
    <row r="80" spans="1:8" x14ac:dyDescent="0.25">
      <c r="A80">
        <v>78</v>
      </c>
      <c r="B80">
        <v>49.657160313922603</v>
      </c>
      <c r="C80">
        <v>20.176863806594099</v>
      </c>
      <c r="D80">
        <v>7.8</v>
      </c>
      <c r="E80">
        <v>654</v>
      </c>
      <c r="F80">
        <f t="shared" si="3"/>
        <v>656.12962962962547</v>
      </c>
      <c r="H80">
        <f t="shared" si="2"/>
        <v>-2.1296296296254695</v>
      </c>
    </row>
    <row r="81" spans="1:8" x14ac:dyDescent="0.25">
      <c r="A81">
        <v>79</v>
      </c>
      <c r="B81">
        <v>49.656320362197299</v>
      </c>
      <c r="C81">
        <v>20.177360190285398</v>
      </c>
      <c r="D81">
        <v>7.9</v>
      </c>
      <c r="E81">
        <v>637</v>
      </c>
      <c r="F81">
        <f t="shared" si="3"/>
        <v>656.16975308641554</v>
      </c>
      <c r="H81">
        <f t="shared" si="2"/>
        <v>-19.16975308641554</v>
      </c>
    </row>
    <row r="82" spans="1:8" x14ac:dyDescent="0.25">
      <c r="A82">
        <v>80</v>
      </c>
      <c r="B82">
        <v>49.655480408350201</v>
      </c>
      <c r="C82">
        <v>20.177856556842201</v>
      </c>
      <c r="D82">
        <v>8</v>
      </c>
      <c r="E82">
        <v>628</v>
      </c>
      <c r="F82">
        <f t="shared" si="3"/>
        <v>656.20987654320561</v>
      </c>
      <c r="H82">
        <f t="shared" si="2"/>
        <v>-28.20987654320561</v>
      </c>
    </row>
    <row r="83" spans="1:8" x14ac:dyDescent="0.25">
      <c r="A83">
        <v>81</v>
      </c>
      <c r="B83">
        <v>49.6546404523814</v>
      </c>
      <c r="C83">
        <v>20.178352906265498</v>
      </c>
      <c r="D83">
        <v>8.1</v>
      </c>
      <c r="E83">
        <v>616</v>
      </c>
      <c r="F83">
        <f t="shared" si="3"/>
        <v>656.24999999999568</v>
      </c>
      <c r="H83">
        <f t="shared" si="2"/>
        <v>-40.24999999999568</v>
      </c>
    </row>
    <row r="84" spans="1:8" x14ac:dyDescent="0.25">
      <c r="A84">
        <v>82</v>
      </c>
      <c r="B84">
        <v>49.653800494290998</v>
      </c>
      <c r="C84">
        <v>20.1788492385563</v>
      </c>
      <c r="D84">
        <v>8.1999999999999993</v>
      </c>
      <c r="E84">
        <v>603</v>
      </c>
      <c r="F84">
        <f t="shared" si="3"/>
        <v>656.29012345678575</v>
      </c>
      <c r="H84">
        <f t="shared" si="2"/>
        <v>-53.29012345678575</v>
      </c>
    </row>
    <row r="85" spans="1:8" x14ac:dyDescent="0.25">
      <c r="A85">
        <v>83</v>
      </c>
      <c r="B85">
        <v>49.652960534079298</v>
      </c>
      <c r="C85">
        <v>20.179345553715599</v>
      </c>
      <c r="D85">
        <v>8.3000000000000007</v>
      </c>
      <c r="E85">
        <v>591</v>
      </c>
      <c r="F85">
        <f t="shared" si="3"/>
        <v>656.33024691357582</v>
      </c>
      <c r="H85">
        <f t="shared" si="2"/>
        <v>-65.33024691357582</v>
      </c>
    </row>
    <row r="86" spans="1:8" x14ac:dyDescent="0.25">
      <c r="A86">
        <v>84</v>
      </c>
      <c r="B86">
        <v>49.652120571746302</v>
      </c>
      <c r="C86">
        <v>20.179841851744602</v>
      </c>
      <c r="D86">
        <v>8.4</v>
      </c>
      <c r="E86">
        <v>594</v>
      </c>
      <c r="F86">
        <f t="shared" si="3"/>
        <v>656.37037037036589</v>
      </c>
      <c r="H86">
        <f t="shared" si="2"/>
        <v>-62.37037037036589</v>
      </c>
    </row>
    <row r="87" spans="1:8" x14ac:dyDescent="0.25">
      <c r="A87">
        <v>85</v>
      </c>
      <c r="B87">
        <v>49.6512806072922</v>
      </c>
      <c r="C87">
        <v>20.180338132644302</v>
      </c>
      <c r="D87">
        <v>8.5</v>
      </c>
      <c r="E87">
        <v>601</v>
      </c>
      <c r="F87">
        <f t="shared" si="3"/>
        <v>656.41049382715596</v>
      </c>
      <c r="H87">
        <f t="shared" si="2"/>
        <v>-55.41049382715596</v>
      </c>
    </row>
    <row r="88" spans="1:8" x14ac:dyDescent="0.25">
      <c r="A88">
        <v>86</v>
      </c>
      <c r="B88">
        <v>49.6504406407171</v>
      </c>
      <c r="C88">
        <v>20.180834396415701</v>
      </c>
      <c r="D88">
        <v>8.6</v>
      </c>
      <c r="E88">
        <v>619</v>
      </c>
      <c r="F88">
        <f t="shared" si="3"/>
        <v>656.45061728394603</v>
      </c>
      <c r="H88">
        <f t="shared" si="2"/>
        <v>-37.450617283946031</v>
      </c>
    </row>
    <row r="89" spans="1:8" x14ac:dyDescent="0.25">
      <c r="A89">
        <v>87</v>
      </c>
      <c r="B89">
        <v>49.649600672021201</v>
      </c>
      <c r="C89">
        <v>20.181330643060001</v>
      </c>
      <c r="D89">
        <v>8.6999999999999993</v>
      </c>
      <c r="E89">
        <v>631</v>
      </c>
      <c r="F89">
        <f t="shared" si="3"/>
        <v>656.4907407407361</v>
      </c>
      <c r="H89">
        <f t="shared" si="2"/>
        <v>-25.490740740736101</v>
      </c>
    </row>
    <row r="90" spans="1:8" x14ac:dyDescent="0.25">
      <c r="A90">
        <v>88</v>
      </c>
      <c r="B90">
        <v>49.648760701204601</v>
      </c>
      <c r="C90">
        <v>20.1818268725781</v>
      </c>
      <c r="D90">
        <v>8.8000000000000007</v>
      </c>
      <c r="E90">
        <v>650</v>
      </c>
      <c r="F90">
        <f t="shared" si="3"/>
        <v>656.53086419752617</v>
      </c>
      <c r="H90">
        <f t="shared" si="2"/>
        <v>-6.5308641975261708</v>
      </c>
    </row>
    <row r="91" spans="1:8" x14ac:dyDescent="0.25">
      <c r="A91">
        <v>89</v>
      </c>
      <c r="B91">
        <v>49.647920728267302</v>
      </c>
      <c r="C91">
        <v>20.182323084971198</v>
      </c>
      <c r="D91">
        <v>8.9</v>
      </c>
      <c r="E91">
        <v>682</v>
      </c>
      <c r="F91">
        <f t="shared" si="3"/>
        <v>656.57098765431624</v>
      </c>
      <c r="H91">
        <f t="shared" si="2"/>
        <v>25.429012345683759</v>
      </c>
    </row>
    <row r="92" spans="1:8" x14ac:dyDescent="0.25">
      <c r="A92">
        <v>90</v>
      </c>
      <c r="B92">
        <v>49.6470807532096</v>
      </c>
      <c r="C92">
        <v>20.182819280240199</v>
      </c>
      <c r="D92">
        <v>9</v>
      </c>
      <c r="E92">
        <v>727</v>
      </c>
      <c r="F92">
        <f t="shared" si="3"/>
        <v>656.61111111110631</v>
      </c>
      <c r="H92">
        <f t="shared" si="2"/>
        <v>70.388888888893689</v>
      </c>
    </row>
    <row r="93" spans="1:8" x14ac:dyDescent="0.25">
      <c r="A93">
        <v>91</v>
      </c>
      <c r="B93">
        <v>49.646240776031703</v>
      </c>
      <c r="C93">
        <v>20.1833154583862</v>
      </c>
      <c r="D93">
        <v>9.1</v>
      </c>
      <c r="E93">
        <v>736</v>
      </c>
      <c r="F93">
        <f t="shared" si="3"/>
        <v>656.65123456789638</v>
      </c>
      <c r="H93">
        <f t="shared" si="2"/>
        <v>79.348765432103619</v>
      </c>
    </row>
    <row r="94" spans="1:8" x14ac:dyDescent="0.25">
      <c r="A94">
        <v>92</v>
      </c>
      <c r="B94">
        <v>49.645400796733497</v>
      </c>
      <c r="C94">
        <v>20.183811619410399</v>
      </c>
      <c r="D94">
        <v>9.1999999999999993</v>
      </c>
      <c r="E94">
        <v>736</v>
      </c>
      <c r="F94">
        <f t="shared" si="3"/>
        <v>656.69135802468645</v>
      </c>
      <c r="H94">
        <f t="shared" si="2"/>
        <v>79.308641975313549</v>
      </c>
    </row>
    <row r="95" spans="1:8" x14ac:dyDescent="0.25">
      <c r="A95">
        <v>93</v>
      </c>
      <c r="B95">
        <v>49.644560815315302</v>
      </c>
      <c r="C95">
        <v>20.184307763313701</v>
      </c>
      <c r="D95">
        <v>9.3000000000000007</v>
      </c>
      <c r="E95">
        <v>723</v>
      </c>
      <c r="F95">
        <f t="shared" si="3"/>
        <v>656.73148148147652</v>
      </c>
      <c r="H95">
        <f t="shared" si="2"/>
        <v>66.268518518523479</v>
      </c>
    </row>
    <row r="96" spans="1:8" x14ac:dyDescent="0.25">
      <c r="A96">
        <v>94</v>
      </c>
      <c r="B96">
        <v>49.643720831777202</v>
      </c>
      <c r="C96">
        <v>20.1848038900972</v>
      </c>
      <c r="D96">
        <v>9.4</v>
      </c>
      <c r="E96">
        <v>737</v>
      </c>
      <c r="F96">
        <f t="shared" si="3"/>
        <v>656.77160493826659</v>
      </c>
      <c r="H96">
        <f t="shared" si="2"/>
        <v>80.228395061733409</v>
      </c>
    </row>
    <row r="97" spans="1:8" x14ac:dyDescent="0.25">
      <c r="A97">
        <v>95</v>
      </c>
      <c r="B97">
        <v>49.642880846119397</v>
      </c>
      <c r="C97">
        <v>20.185299999761899</v>
      </c>
      <c r="D97">
        <v>9.5</v>
      </c>
      <c r="E97">
        <v>757</v>
      </c>
      <c r="F97">
        <f t="shared" si="3"/>
        <v>656.81172839505666</v>
      </c>
      <c r="H97">
        <f t="shared" si="2"/>
        <v>100.18827160494334</v>
      </c>
    </row>
    <row r="98" spans="1:8" x14ac:dyDescent="0.25">
      <c r="A98" s="2">
        <v>96</v>
      </c>
      <c r="B98" s="2">
        <v>49.6420408583419</v>
      </c>
      <c r="C98" s="2">
        <v>20.185796092309001</v>
      </c>
      <c r="D98" s="2">
        <v>9.6</v>
      </c>
      <c r="E98" s="2">
        <v>763</v>
      </c>
      <c r="F98" s="2">
        <f t="shared" si="3"/>
        <v>656.85185185184673</v>
      </c>
      <c r="G98" s="2" t="s">
        <v>16</v>
      </c>
      <c r="H98" s="2">
        <f t="shared" si="2"/>
        <v>106.14814814815327</v>
      </c>
    </row>
    <row r="99" spans="1:8" x14ac:dyDescent="0.25">
      <c r="A99">
        <v>97</v>
      </c>
      <c r="B99">
        <v>49.641200868444997</v>
      </c>
      <c r="C99">
        <v>20.186292167739499</v>
      </c>
      <c r="D99">
        <v>9.6999999999999993</v>
      </c>
      <c r="E99">
        <v>757</v>
      </c>
      <c r="F99">
        <f t="shared" si="3"/>
        <v>656.8919753086368</v>
      </c>
      <c r="H99">
        <f t="shared" si="2"/>
        <v>100.1080246913632</v>
      </c>
    </row>
    <row r="100" spans="1:8" x14ac:dyDescent="0.25">
      <c r="A100">
        <v>98</v>
      </c>
      <c r="B100">
        <v>49.640360876428602</v>
      </c>
      <c r="C100">
        <v>20.186788226054301</v>
      </c>
      <c r="D100">
        <v>9.8000000000000007</v>
      </c>
      <c r="E100">
        <v>734</v>
      </c>
      <c r="F100">
        <f t="shared" si="3"/>
        <v>656.93209876542687</v>
      </c>
      <c r="H100">
        <f t="shared" si="2"/>
        <v>77.067901234573128</v>
      </c>
    </row>
    <row r="101" spans="1:8" x14ac:dyDescent="0.25">
      <c r="A101">
        <v>99</v>
      </c>
      <c r="B101">
        <v>49.639520882293098</v>
      </c>
      <c r="C101">
        <v>20.1872842672547</v>
      </c>
      <c r="D101">
        <v>9.9</v>
      </c>
      <c r="E101">
        <v>717</v>
      </c>
      <c r="F101">
        <f t="shared" si="3"/>
        <v>656.97222222221694</v>
      </c>
      <c r="H101">
        <f t="shared" si="2"/>
        <v>60.027777777783058</v>
      </c>
    </row>
    <row r="102" spans="1:8" x14ac:dyDescent="0.25">
      <c r="A102">
        <v>100</v>
      </c>
      <c r="B102">
        <v>49.6386808860385</v>
      </c>
      <c r="C102">
        <v>20.1877802913416</v>
      </c>
      <c r="D102">
        <v>10</v>
      </c>
      <c r="E102">
        <v>695</v>
      </c>
      <c r="F102">
        <f t="shared" si="3"/>
        <v>657.01234567900701</v>
      </c>
      <c r="H102">
        <f t="shared" si="2"/>
        <v>37.987654320992988</v>
      </c>
    </row>
    <row r="103" spans="1:8" x14ac:dyDescent="0.25">
      <c r="A103">
        <v>101</v>
      </c>
      <c r="B103">
        <v>49.637840887665</v>
      </c>
      <c r="C103">
        <v>20.188276298316101</v>
      </c>
      <c r="D103">
        <v>10.1</v>
      </c>
      <c r="E103">
        <v>684</v>
      </c>
      <c r="F103">
        <f t="shared" si="3"/>
        <v>657.05246913579708</v>
      </c>
      <c r="H103">
        <f t="shared" si="2"/>
        <v>26.947530864202918</v>
      </c>
    </row>
    <row r="104" spans="1:8" x14ac:dyDescent="0.25">
      <c r="A104">
        <v>102</v>
      </c>
      <c r="B104">
        <v>49.637000887172597</v>
      </c>
      <c r="C104">
        <v>20.188772288179301</v>
      </c>
      <c r="D104">
        <v>10.199999999999999</v>
      </c>
      <c r="E104">
        <v>670</v>
      </c>
      <c r="F104">
        <f t="shared" si="3"/>
        <v>657.09259259258715</v>
      </c>
      <c r="H104">
        <f t="shared" si="2"/>
        <v>12.907407407412848</v>
      </c>
    </row>
    <row r="105" spans="1:8" x14ac:dyDescent="0.25">
      <c r="A105">
        <v>103</v>
      </c>
      <c r="B105">
        <v>49.636160884561598</v>
      </c>
      <c r="C105">
        <v>20.189268260932099</v>
      </c>
      <c r="D105">
        <v>10.3</v>
      </c>
      <c r="E105">
        <v>689</v>
      </c>
      <c r="F105">
        <f t="shared" si="3"/>
        <v>657.13271604937722</v>
      </c>
      <c r="H105">
        <f t="shared" si="2"/>
        <v>31.867283950622777</v>
      </c>
    </row>
    <row r="106" spans="1:8" x14ac:dyDescent="0.25">
      <c r="A106">
        <v>104</v>
      </c>
      <c r="B106">
        <v>49.635320879832001</v>
      </c>
      <c r="C106">
        <v>20.1897642165757</v>
      </c>
      <c r="D106">
        <v>10.4</v>
      </c>
      <c r="E106">
        <v>728</v>
      </c>
      <c r="F106">
        <f t="shared" si="3"/>
        <v>657.17283950616729</v>
      </c>
      <c r="H106">
        <f t="shared" si="2"/>
        <v>70.827160493832707</v>
      </c>
    </row>
    <row r="107" spans="1:8" x14ac:dyDescent="0.25">
      <c r="A107">
        <v>105</v>
      </c>
      <c r="B107">
        <v>49.634480872984</v>
      </c>
      <c r="C107">
        <v>20.190260155111201</v>
      </c>
      <c r="D107">
        <v>10.5</v>
      </c>
      <c r="E107">
        <v>747</v>
      </c>
      <c r="F107">
        <f t="shared" si="3"/>
        <v>657.21296296295736</v>
      </c>
      <c r="H107">
        <f t="shared" si="2"/>
        <v>89.787037037042637</v>
      </c>
    </row>
    <row r="108" spans="1:8" x14ac:dyDescent="0.25">
      <c r="A108">
        <v>106</v>
      </c>
      <c r="B108">
        <v>49.633640864017799</v>
      </c>
      <c r="C108">
        <v>20.1907560765395</v>
      </c>
      <c r="D108">
        <v>10.6</v>
      </c>
      <c r="E108">
        <v>748</v>
      </c>
      <c r="F108">
        <f t="shared" si="3"/>
        <v>657.25308641974743</v>
      </c>
      <c r="H108">
        <f t="shared" si="2"/>
        <v>90.746913580252567</v>
      </c>
    </row>
    <row r="109" spans="1:8" x14ac:dyDescent="0.25">
      <c r="A109">
        <v>107</v>
      </c>
      <c r="B109">
        <v>49.6328008529334</v>
      </c>
      <c r="C109">
        <v>20.191251980861701</v>
      </c>
      <c r="D109">
        <v>10.7</v>
      </c>
      <c r="E109">
        <v>747</v>
      </c>
      <c r="F109">
        <f t="shared" si="3"/>
        <v>657.2932098765375</v>
      </c>
      <c r="H109">
        <f t="shared" si="2"/>
        <v>89.706790123462497</v>
      </c>
    </row>
    <row r="110" spans="1:8" x14ac:dyDescent="0.25">
      <c r="A110">
        <v>108</v>
      </c>
      <c r="B110">
        <v>49.631960839731001</v>
      </c>
      <c r="C110">
        <v>20.191747868078899</v>
      </c>
      <c r="D110">
        <v>10.8</v>
      </c>
      <c r="E110">
        <v>757</v>
      </c>
      <c r="F110">
        <f t="shared" si="3"/>
        <v>657.33333333332757</v>
      </c>
      <c r="H110">
        <f t="shared" si="2"/>
        <v>99.666666666672427</v>
      </c>
    </row>
    <row r="111" spans="1:8" x14ac:dyDescent="0.25">
      <c r="A111">
        <v>109</v>
      </c>
      <c r="B111">
        <v>49.6311208244108</v>
      </c>
      <c r="C111">
        <v>20.1922437381922</v>
      </c>
      <c r="D111">
        <v>10.9</v>
      </c>
      <c r="E111">
        <v>792</v>
      </c>
      <c r="F111">
        <f t="shared" si="3"/>
        <v>657.37345679011764</v>
      </c>
      <c r="H111">
        <f t="shared" si="2"/>
        <v>134.62654320988236</v>
      </c>
    </row>
    <row r="112" spans="1:8" x14ac:dyDescent="0.25">
      <c r="A112">
        <v>110</v>
      </c>
      <c r="B112">
        <v>49.630280806972898</v>
      </c>
      <c r="C112">
        <v>20.192739591202599</v>
      </c>
      <c r="D112">
        <v>11</v>
      </c>
      <c r="E112">
        <v>813</v>
      </c>
      <c r="F112">
        <f t="shared" si="3"/>
        <v>657.41358024690771</v>
      </c>
      <c r="H112">
        <f t="shared" si="2"/>
        <v>155.58641975309229</v>
      </c>
    </row>
    <row r="113" spans="1:8" x14ac:dyDescent="0.25">
      <c r="A113" s="2">
        <v>111</v>
      </c>
      <c r="B113" s="2">
        <v>49.629440787417401</v>
      </c>
      <c r="C113" s="2">
        <v>20.193235427111102</v>
      </c>
      <c r="D113" s="2">
        <v>11.1</v>
      </c>
      <c r="E113" s="2">
        <v>823</v>
      </c>
      <c r="F113" s="2">
        <f t="shared" si="3"/>
        <v>657.45370370369778</v>
      </c>
      <c r="G113" s="3" t="s">
        <v>17</v>
      </c>
      <c r="H113" s="2">
        <f t="shared" si="2"/>
        <v>165.54629629630222</v>
      </c>
    </row>
    <row r="114" spans="1:8" x14ac:dyDescent="0.25">
      <c r="A114">
        <v>112</v>
      </c>
      <c r="B114">
        <v>49.628600765744402</v>
      </c>
      <c r="C114">
        <v>20.193731245918801</v>
      </c>
      <c r="D114">
        <v>11.2</v>
      </c>
      <c r="E114">
        <v>819</v>
      </c>
      <c r="F114">
        <f t="shared" si="3"/>
        <v>657.49382716048785</v>
      </c>
      <c r="H114">
        <f t="shared" si="2"/>
        <v>161.50617283951215</v>
      </c>
    </row>
    <row r="115" spans="1:8" x14ac:dyDescent="0.25">
      <c r="A115">
        <v>113</v>
      </c>
      <c r="B115">
        <v>49.627760741954098</v>
      </c>
      <c r="C115">
        <v>20.194227047626701</v>
      </c>
      <c r="D115">
        <v>11.3</v>
      </c>
      <c r="E115">
        <v>795</v>
      </c>
      <c r="F115">
        <f t="shared" si="3"/>
        <v>657.53395061727792</v>
      </c>
      <c r="H115">
        <f t="shared" si="2"/>
        <v>137.46604938272208</v>
      </c>
    </row>
    <row r="116" spans="1:8" x14ac:dyDescent="0.25">
      <c r="A116">
        <v>114</v>
      </c>
      <c r="B116">
        <v>49.626920716046698</v>
      </c>
      <c r="C116">
        <v>20.194722832236</v>
      </c>
      <c r="D116">
        <v>11.4</v>
      </c>
      <c r="E116">
        <v>778</v>
      </c>
      <c r="F116">
        <f t="shared" si="3"/>
        <v>657.57407407406799</v>
      </c>
      <c r="H116">
        <f t="shared" si="2"/>
        <v>120.42592592593201</v>
      </c>
    </row>
    <row r="117" spans="1:8" x14ac:dyDescent="0.25">
      <c r="A117">
        <v>115</v>
      </c>
      <c r="B117">
        <v>49.626080688022199</v>
      </c>
      <c r="C117">
        <v>20.195218599747601</v>
      </c>
      <c r="D117">
        <v>11.5</v>
      </c>
      <c r="E117">
        <v>769</v>
      </c>
      <c r="F117">
        <f t="shared" si="3"/>
        <v>657.61419753085806</v>
      </c>
      <c r="H117">
        <f t="shared" si="2"/>
        <v>111.38580246914194</v>
      </c>
    </row>
    <row r="118" spans="1:8" x14ac:dyDescent="0.25">
      <c r="A118">
        <v>116</v>
      </c>
      <c r="B118">
        <v>49.625240657880802</v>
      </c>
      <c r="C118">
        <v>20.195714350162699</v>
      </c>
      <c r="D118">
        <v>11.6</v>
      </c>
      <c r="E118">
        <v>743</v>
      </c>
      <c r="F118">
        <f t="shared" si="3"/>
        <v>657.65432098764813</v>
      </c>
      <c r="H118">
        <f t="shared" si="2"/>
        <v>85.345679012351866</v>
      </c>
    </row>
    <row r="119" spans="1:8" x14ac:dyDescent="0.25">
      <c r="A119">
        <v>117</v>
      </c>
      <c r="B119">
        <v>49.624400625622599</v>
      </c>
      <c r="C119">
        <v>20.1962100834822</v>
      </c>
      <c r="D119">
        <v>11.7</v>
      </c>
      <c r="E119">
        <v>722</v>
      </c>
      <c r="F119">
        <f t="shared" si="3"/>
        <v>657.6944444444382</v>
      </c>
      <c r="H119">
        <f t="shared" si="2"/>
        <v>64.305555555561796</v>
      </c>
    </row>
    <row r="120" spans="1:8" x14ac:dyDescent="0.25">
      <c r="A120">
        <v>118</v>
      </c>
      <c r="B120">
        <v>49.623560591247802</v>
      </c>
      <c r="C120">
        <v>20.196705799707299</v>
      </c>
      <c r="D120">
        <v>11.8</v>
      </c>
      <c r="E120">
        <v>694</v>
      </c>
      <c r="F120">
        <f t="shared" si="3"/>
        <v>657.73456790122827</v>
      </c>
      <c r="H120">
        <f t="shared" si="2"/>
        <v>36.265432098771726</v>
      </c>
    </row>
    <row r="121" spans="1:8" x14ac:dyDescent="0.25">
      <c r="A121">
        <v>119</v>
      </c>
      <c r="B121">
        <v>49.622720554756498</v>
      </c>
      <c r="C121">
        <v>20.197201498838901</v>
      </c>
      <c r="D121">
        <v>11.9</v>
      </c>
      <c r="E121">
        <v>678</v>
      </c>
      <c r="F121">
        <f t="shared" si="3"/>
        <v>657.77469135801834</v>
      </c>
      <c r="H121">
        <f t="shared" si="2"/>
        <v>20.225308641981655</v>
      </c>
    </row>
    <row r="122" spans="1:8" x14ac:dyDescent="0.25">
      <c r="A122">
        <v>120</v>
      </c>
      <c r="B122">
        <v>49.621880516148799</v>
      </c>
      <c r="C122">
        <v>20.197697180878201</v>
      </c>
      <c r="D122">
        <v>12</v>
      </c>
      <c r="E122">
        <v>673</v>
      </c>
      <c r="F122">
        <f t="shared" si="3"/>
        <v>657.81481481480841</v>
      </c>
      <c r="H122">
        <f t="shared" si="2"/>
        <v>15.185185185191585</v>
      </c>
    </row>
    <row r="123" spans="1:8" x14ac:dyDescent="0.25">
      <c r="A123">
        <v>121</v>
      </c>
      <c r="B123">
        <v>49.621040475424898</v>
      </c>
      <c r="C123">
        <v>20.198192845826199</v>
      </c>
      <c r="D123">
        <v>12.1</v>
      </c>
      <c r="E123">
        <v>665</v>
      </c>
      <c r="F123">
        <f t="shared" si="3"/>
        <v>657.85493827159848</v>
      </c>
      <c r="H123">
        <f t="shared" si="2"/>
        <v>7.1450617284015152</v>
      </c>
    </row>
    <row r="124" spans="1:8" x14ac:dyDescent="0.25">
      <c r="A124">
        <v>122</v>
      </c>
      <c r="B124">
        <v>49.620200432584902</v>
      </c>
      <c r="C124">
        <v>20.1986884936839</v>
      </c>
      <c r="D124">
        <v>12.2</v>
      </c>
      <c r="E124">
        <v>659</v>
      </c>
      <c r="F124">
        <f t="shared" si="3"/>
        <v>657.89506172838855</v>
      </c>
      <c r="H124">
        <f t="shared" si="2"/>
        <v>1.1049382716114451</v>
      </c>
    </row>
    <row r="125" spans="1:8" x14ac:dyDescent="0.25">
      <c r="A125">
        <v>123</v>
      </c>
      <c r="B125">
        <v>49.619360387629001</v>
      </c>
      <c r="C125">
        <v>20.199184124452501</v>
      </c>
      <c r="D125">
        <v>12.3</v>
      </c>
      <c r="E125">
        <v>661</v>
      </c>
      <c r="F125">
        <f t="shared" si="3"/>
        <v>657.93518518517863</v>
      </c>
      <c r="H125">
        <f t="shared" si="2"/>
        <v>3.064814814821375</v>
      </c>
    </row>
    <row r="126" spans="1:8" x14ac:dyDescent="0.25">
      <c r="A126">
        <v>124</v>
      </c>
      <c r="B126">
        <v>49.618520340557197</v>
      </c>
      <c r="C126">
        <v>20.199679738132801</v>
      </c>
      <c r="D126">
        <v>12.4</v>
      </c>
      <c r="E126">
        <v>671</v>
      </c>
      <c r="F126">
        <f t="shared" si="3"/>
        <v>657.9753086419687</v>
      </c>
      <c r="H126">
        <f t="shared" si="2"/>
        <v>13.024691358031305</v>
      </c>
    </row>
    <row r="127" spans="1:8" x14ac:dyDescent="0.25">
      <c r="A127">
        <v>125</v>
      </c>
      <c r="B127">
        <v>49.617680291369801</v>
      </c>
      <c r="C127">
        <v>20.200175334726101</v>
      </c>
      <c r="D127">
        <v>12.5</v>
      </c>
      <c r="E127">
        <v>674</v>
      </c>
      <c r="F127">
        <f t="shared" si="3"/>
        <v>658.01543209875877</v>
      </c>
      <c r="H127">
        <f t="shared" si="2"/>
        <v>15.984567901241235</v>
      </c>
    </row>
    <row r="128" spans="1:8" x14ac:dyDescent="0.25">
      <c r="A128">
        <v>126</v>
      </c>
      <c r="B128">
        <v>49.6168402400668</v>
      </c>
      <c r="C128">
        <v>20.200670914233399</v>
      </c>
      <c r="D128">
        <v>12.6</v>
      </c>
      <c r="E128">
        <v>678</v>
      </c>
      <c r="F128">
        <f t="shared" si="3"/>
        <v>658.05555555554884</v>
      </c>
      <c r="H128">
        <f t="shared" si="2"/>
        <v>19.944444444451165</v>
      </c>
    </row>
    <row r="129" spans="1:8" x14ac:dyDescent="0.25">
      <c r="A129">
        <v>127</v>
      </c>
      <c r="B129">
        <v>49.6160001866484</v>
      </c>
      <c r="C129">
        <v>20.201166476655601</v>
      </c>
      <c r="D129">
        <v>12.7</v>
      </c>
      <c r="E129">
        <v>684</v>
      </c>
      <c r="F129">
        <f t="shared" si="3"/>
        <v>658.09567901233891</v>
      </c>
      <c r="H129">
        <f t="shared" si="2"/>
        <v>25.904320987661094</v>
      </c>
    </row>
    <row r="130" spans="1:8" x14ac:dyDescent="0.25">
      <c r="A130">
        <v>128</v>
      </c>
      <c r="B130">
        <v>49.615160131114699</v>
      </c>
      <c r="C130">
        <v>20.201662021994</v>
      </c>
      <c r="D130">
        <v>12.8</v>
      </c>
      <c r="E130">
        <v>678</v>
      </c>
      <c r="F130">
        <f t="shared" si="3"/>
        <v>658.13580246912898</v>
      </c>
      <c r="H130">
        <f t="shared" si="2"/>
        <v>19.864197530871024</v>
      </c>
    </row>
    <row r="131" spans="1:8" x14ac:dyDescent="0.25">
      <c r="A131">
        <v>129</v>
      </c>
      <c r="B131">
        <v>49.614320073465898</v>
      </c>
      <c r="C131">
        <v>20.2021575502494</v>
      </c>
      <c r="D131">
        <v>12.9</v>
      </c>
      <c r="E131">
        <v>664</v>
      </c>
      <c r="F131">
        <f t="shared" si="3"/>
        <v>658.17592592591905</v>
      </c>
      <c r="H131">
        <f t="shared" ref="H131:H194" si="4">E131-F131</f>
        <v>5.8240740740809542</v>
      </c>
    </row>
    <row r="132" spans="1:8" x14ac:dyDescent="0.25">
      <c r="A132">
        <v>130</v>
      </c>
      <c r="B132">
        <v>49.613480013702102</v>
      </c>
      <c r="C132">
        <v>20.202653061423</v>
      </c>
      <c r="D132">
        <v>13</v>
      </c>
      <c r="E132">
        <v>649</v>
      </c>
      <c r="F132">
        <f t="shared" ref="F132:F195" si="5">F131+13/324</f>
        <v>658.21604938270912</v>
      </c>
      <c r="H132">
        <f t="shared" si="4"/>
        <v>-9.2160493827091159</v>
      </c>
    </row>
    <row r="133" spans="1:8" x14ac:dyDescent="0.25">
      <c r="A133">
        <v>131</v>
      </c>
      <c r="B133">
        <v>49.612639951823397</v>
      </c>
      <c r="C133">
        <v>20.203148555515899</v>
      </c>
      <c r="D133">
        <v>13.1</v>
      </c>
      <c r="E133">
        <v>630</v>
      </c>
      <c r="F133">
        <f t="shared" si="5"/>
        <v>658.25617283949919</v>
      </c>
      <c r="H133">
        <f t="shared" si="4"/>
        <v>-28.256172839499186</v>
      </c>
    </row>
    <row r="134" spans="1:8" x14ac:dyDescent="0.25">
      <c r="A134">
        <v>132</v>
      </c>
      <c r="B134">
        <v>49.611799887830003</v>
      </c>
      <c r="C134">
        <v>20.203644032528999</v>
      </c>
      <c r="D134">
        <v>13.2</v>
      </c>
      <c r="E134">
        <v>616</v>
      </c>
      <c r="F134">
        <f t="shared" si="5"/>
        <v>658.29629629628926</v>
      </c>
      <c r="H134">
        <f t="shared" si="4"/>
        <v>-42.296296296289256</v>
      </c>
    </row>
    <row r="135" spans="1:8" x14ac:dyDescent="0.25">
      <c r="A135">
        <v>133</v>
      </c>
      <c r="B135">
        <v>49.610959821721998</v>
      </c>
      <c r="C135">
        <v>20.204139492463501</v>
      </c>
      <c r="D135">
        <v>13.3</v>
      </c>
      <c r="E135">
        <v>621</v>
      </c>
      <c r="F135">
        <f t="shared" si="5"/>
        <v>658.33641975307933</v>
      </c>
      <c r="H135">
        <f t="shared" si="4"/>
        <v>-37.336419753079326</v>
      </c>
    </row>
    <row r="136" spans="1:8" x14ac:dyDescent="0.25">
      <c r="A136">
        <v>134</v>
      </c>
      <c r="B136">
        <v>49.610119753499497</v>
      </c>
      <c r="C136">
        <v>20.204634935320399</v>
      </c>
      <c r="D136">
        <v>13.4</v>
      </c>
      <c r="E136">
        <v>618</v>
      </c>
      <c r="F136">
        <f t="shared" si="5"/>
        <v>658.3765432098694</v>
      </c>
      <c r="H136">
        <f t="shared" si="4"/>
        <v>-40.376543209869396</v>
      </c>
    </row>
    <row r="137" spans="1:8" x14ac:dyDescent="0.25">
      <c r="A137">
        <v>135</v>
      </c>
      <c r="B137">
        <v>49.609279683162697</v>
      </c>
      <c r="C137">
        <v>20.2051303611007</v>
      </c>
      <c r="D137">
        <v>13.5</v>
      </c>
      <c r="E137">
        <v>607</v>
      </c>
      <c r="F137">
        <f t="shared" si="5"/>
        <v>658.41666666665947</v>
      </c>
      <c r="H137">
        <f t="shared" si="4"/>
        <v>-51.416666666659467</v>
      </c>
    </row>
    <row r="138" spans="1:8" x14ac:dyDescent="0.25">
      <c r="A138">
        <v>136</v>
      </c>
      <c r="B138">
        <v>49.608439610711699</v>
      </c>
      <c r="C138">
        <v>20.205625769805501</v>
      </c>
      <c r="D138">
        <v>13.6</v>
      </c>
      <c r="E138">
        <v>607</v>
      </c>
      <c r="F138">
        <f t="shared" si="5"/>
        <v>658.45679012344954</v>
      </c>
      <c r="H138">
        <f t="shared" si="4"/>
        <v>-51.456790123449537</v>
      </c>
    </row>
    <row r="139" spans="1:8" x14ac:dyDescent="0.25">
      <c r="A139">
        <v>137</v>
      </c>
      <c r="B139">
        <v>49.607599536146701</v>
      </c>
      <c r="C139">
        <v>20.206121161435799</v>
      </c>
      <c r="D139">
        <v>13.7</v>
      </c>
      <c r="E139">
        <v>606</v>
      </c>
      <c r="F139">
        <f t="shared" si="5"/>
        <v>658.49691358023961</v>
      </c>
      <c r="H139">
        <f t="shared" si="4"/>
        <v>-52.496913580239607</v>
      </c>
    </row>
    <row r="140" spans="1:8" x14ac:dyDescent="0.25">
      <c r="A140">
        <v>138</v>
      </c>
      <c r="B140">
        <v>49.606759459467703</v>
      </c>
      <c r="C140">
        <v>20.206616535992801</v>
      </c>
      <c r="D140">
        <v>13.8</v>
      </c>
      <c r="E140">
        <v>607</v>
      </c>
      <c r="F140">
        <f t="shared" si="5"/>
        <v>658.53703703702968</v>
      </c>
      <c r="H140">
        <f t="shared" si="4"/>
        <v>-51.537037037029677</v>
      </c>
    </row>
    <row r="141" spans="1:8" x14ac:dyDescent="0.25">
      <c r="A141">
        <v>139</v>
      </c>
      <c r="B141">
        <v>49.605919380674997</v>
      </c>
      <c r="C141">
        <v>20.2071118934774</v>
      </c>
      <c r="D141">
        <v>13.9</v>
      </c>
      <c r="E141">
        <v>621</v>
      </c>
      <c r="F141">
        <f t="shared" si="5"/>
        <v>658.57716049381975</v>
      </c>
      <c r="H141">
        <f t="shared" si="4"/>
        <v>-37.577160493819747</v>
      </c>
    </row>
    <row r="142" spans="1:8" x14ac:dyDescent="0.25">
      <c r="A142">
        <v>140</v>
      </c>
      <c r="B142">
        <v>49.605079299768597</v>
      </c>
      <c r="C142">
        <v>20.207607233890698</v>
      </c>
      <c r="D142">
        <v>14</v>
      </c>
      <c r="E142">
        <v>621</v>
      </c>
      <c r="F142">
        <f t="shared" si="5"/>
        <v>658.61728395060982</v>
      </c>
      <c r="H142">
        <f t="shared" si="4"/>
        <v>-37.617283950609817</v>
      </c>
    </row>
    <row r="143" spans="1:8" x14ac:dyDescent="0.25">
      <c r="A143">
        <v>141</v>
      </c>
      <c r="B143">
        <v>49.604239216748702</v>
      </c>
      <c r="C143">
        <v>20.208102557233701</v>
      </c>
      <c r="D143">
        <v>14.1</v>
      </c>
      <c r="E143">
        <v>634</v>
      </c>
      <c r="F143">
        <f t="shared" si="5"/>
        <v>658.65740740739989</v>
      </c>
      <c r="H143">
        <f t="shared" si="4"/>
        <v>-24.657407407399887</v>
      </c>
    </row>
    <row r="144" spans="1:8" x14ac:dyDescent="0.25">
      <c r="A144">
        <v>142</v>
      </c>
      <c r="B144">
        <v>49.603399131615397</v>
      </c>
      <c r="C144">
        <v>20.208597863507599</v>
      </c>
      <c r="D144">
        <v>14.2</v>
      </c>
      <c r="E144">
        <v>633</v>
      </c>
      <c r="F144">
        <f t="shared" si="5"/>
        <v>658.69753086418996</v>
      </c>
      <c r="H144">
        <f t="shared" si="4"/>
        <v>-25.697530864189957</v>
      </c>
    </row>
    <row r="145" spans="1:8" x14ac:dyDescent="0.25">
      <c r="A145">
        <v>143</v>
      </c>
      <c r="B145">
        <v>49.602559044368903</v>
      </c>
      <c r="C145">
        <v>20.209093152713301</v>
      </c>
      <c r="D145">
        <v>14.3</v>
      </c>
      <c r="E145">
        <v>648</v>
      </c>
      <c r="F145">
        <f t="shared" si="5"/>
        <v>658.73765432098003</v>
      </c>
      <c r="H145">
        <f t="shared" si="4"/>
        <v>-10.737654320980027</v>
      </c>
    </row>
    <row r="146" spans="1:8" x14ac:dyDescent="0.25">
      <c r="A146">
        <v>144</v>
      </c>
      <c r="B146">
        <v>49.601718955009297</v>
      </c>
      <c r="C146">
        <v>20.209588424851901</v>
      </c>
      <c r="D146">
        <v>14.4</v>
      </c>
      <c r="E146">
        <v>651</v>
      </c>
      <c r="F146">
        <f t="shared" si="5"/>
        <v>658.7777777777701</v>
      </c>
      <c r="H146">
        <f t="shared" si="4"/>
        <v>-7.7777777777700976</v>
      </c>
    </row>
    <row r="147" spans="1:8" x14ac:dyDescent="0.25">
      <c r="A147">
        <v>145</v>
      </c>
      <c r="B147">
        <v>49.6008788635367</v>
      </c>
      <c r="C147">
        <v>20.210083679924601</v>
      </c>
      <c r="D147">
        <v>14.5</v>
      </c>
      <c r="E147">
        <v>668</v>
      </c>
      <c r="F147">
        <f t="shared" si="5"/>
        <v>658.81790123456017</v>
      </c>
      <c r="H147">
        <f t="shared" si="4"/>
        <v>9.1820987654398323</v>
      </c>
    </row>
    <row r="148" spans="1:8" x14ac:dyDescent="0.25">
      <c r="A148">
        <v>146</v>
      </c>
      <c r="B148">
        <v>49.600038769951297</v>
      </c>
      <c r="C148">
        <v>20.2105789179322</v>
      </c>
      <c r="D148">
        <v>14.6</v>
      </c>
      <c r="E148">
        <v>699</v>
      </c>
      <c r="F148">
        <f t="shared" si="5"/>
        <v>658.85802469135024</v>
      </c>
      <c r="H148">
        <f t="shared" si="4"/>
        <v>40.141975308649762</v>
      </c>
    </row>
    <row r="149" spans="1:8" x14ac:dyDescent="0.25">
      <c r="A149">
        <v>147</v>
      </c>
      <c r="B149">
        <v>49.599198674253103</v>
      </c>
      <c r="C149">
        <v>20.211074138875901</v>
      </c>
      <c r="D149">
        <v>14.7</v>
      </c>
      <c r="E149">
        <v>726</v>
      </c>
      <c r="F149">
        <f t="shared" si="5"/>
        <v>658.89814814814031</v>
      </c>
      <c r="H149">
        <f t="shared" si="4"/>
        <v>67.101851851859692</v>
      </c>
    </row>
    <row r="150" spans="1:8" x14ac:dyDescent="0.25">
      <c r="A150">
        <v>148</v>
      </c>
      <c r="B150">
        <v>49.5983585764425</v>
      </c>
      <c r="C150">
        <v>20.2115693427567</v>
      </c>
      <c r="D150">
        <v>14.8</v>
      </c>
      <c r="E150">
        <v>736</v>
      </c>
      <c r="F150">
        <f t="shared" si="5"/>
        <v>658.93827160493038</v>
      </c>
      <c r="H150">
        <f t="shared" si="4"/>
        <v>77.061728395069622</v>
      </c>
    </row>
    <row r="151" spans="1:8" x14ac:dyDescent="0.25">
      <c r="A151">
        <v>149</v>
      </c>
      <c r="B151">
        <v>49.597518476519298</v>
      </c>
      <c r="C151">
        <v>20.212064529575699</v>
      </c>
      <c r="D151">
        <v>14.9</v>
      </c>
      <c r="E151">
        <v>719</v>
      </c>
      <c r="F151">
        <f t="shared" si="5"/>
        <v>658.97839506172045</v>
      </c>
      <c r="H151">
        <f t="shared" si="4"/>
        <v>60.021604938279552</v>
      </c>
    </row>
    <row r="152" spans="1:8" x14ac:dyDescent="0.25">
      <c r="A152">
        <v>150</v>
      </c>
      <c r="B152">
        <v>49.596678374484</v>
      </c>
      <c r="C152">
        <v>20.212559699333902</v>
      </c>
      <c r="D152">
        <v>15</v>
      </c>
      <c r="E152">
        <v>712</v>
      </c>
      <c r="F152">
        <f t="shared" si="5"/>
        <v>659.01851851851052</v>
      </c>
      <c r="H152">
        <f t="shared" si="4"/>
        <v>52.981481481489482</v>
      </c>
    </row>
    <row r="153" spans="1:8" x14ac:dyDescent="0.25">
      <c r="A153">
        <v>151</v>
      </c>
      <c r="B153">
        <v>49.595838270336401</v>
      </c>
      <c r="C153">
        <v>20.2130548520324</v>
      </c>
      <c r="D153">
        <v>15.1</v>
      </c>
      <c r="E153">
        <v>719</v>
      </c>
      <c r="F153">
        <f t="shared" si="5"/>
        <v>659.05864197530059</v>
      </c>
      <c r="H153">
        <f t="shared" si="4"/>
        <v>59.941358024699412</v>
      </c>
    </row>
    <row r="154" spans="1:8" x14ac:dyDescent="0.25">
      <c r="A154">
        <v>152</v>
      </c>
      <c r="B154">
        <v>49.594998164076799</v>
      </c>
      <c r="C154">
        <v>20.213549987672199</v>
      </c>
      <c r="D154">
        <v>15.2</v>
      </c>
      <c r="E154">
        <v>754</v>
      </c>
      <c r="F154">
        <f t="shared" si="5"/>
        <v>659.09876543209066</v>
      </c>
      <c r="H154">
        <f t="shared" si="4"/>
        <v>94.901234567909341</v>
      </c>
    </row>
    <row r="155" spans="1:8" x14ac:dyDescent="0.25">
      <c r="A155">
        <v>153</v>
      </c>
      <c r="B155">
        <v>49.5941580557054</v>
      </c>
      <c r="C155">
        <v>20.2140451062544</v>
      </c>
      <c r="D155">
        <v>15.3</v>
      </c>
      <c r="E155">
        <v>779</v>
      </c>
      <c r="F155">
        <f t="shared" si="5"/>
        <v>659.13888888888073</v>
      </c>
      <c r="H155">
        <f t="shared" si="4"/>
        <v>119.86111111111927</v>
      </c>
    </row>
    <row r="156" spans="1:8" x14ac:dyDescent="0.25">
      <c r="A156">
        <v>154</v>
      </c>
      <c r="B156">
        <v>49.593317945222203</v>
      </c>
      <c r="C156">
        <v>20.2145402077801</v>
      </c>
      <c r="D156">
        <v>15.4</v>
      </c>
      <c r="E156">
        <v>805</v>
      </c>
      <c r="F156">
        <f t="shared" si="5"/>
        <v>659.1790123456708</v>
      </c>
      <c r="H156">
        <f t="shared" si="4"/>
        <v>145.8209876543292</v>
      </c>
    </row>
    <row r="157" spans="1:8" x14ac:dyDescent="0.25">
      <c r="A157">
        <v>155</v>
      </c>
      <c r="B157">
        <v>49.592477832627303</v>
      </c>
      <c r="C157">
        <v>20.215035292250199</v>
      </c>
      <c r="D157">
        <v>15.5</v>
      </c>
      <c r="E157">
        <v>829</v>
      </c>
      <c r="F157">
        <f t="shared" si="5"/>
        <v>659.21913580246087</v>
      </c>
      <c r="H157">
        <f t="shared" si="4"/>
        <v>169.78086419753913</v>
      </c>
    </row>
    <row r="158" spans="1:8" x14ac:dyDescent="0.25">
      <c r="A158">
        <v>156</v>
      </c>
      <c r="B158">
        <v>49.591637717921003</v>
      </c>
      <c r="C158">
        <v>20.215530359665799</v>
      </c>
      <c r="D158">
        <v>15.6</v>
      </c>
      <c r="E158">
        <v>862</v>
      </c>
      <c r="F158">
        <f t="shared" si="5"/>
        <v>659.25925925925094</v>
      </c>
      <c r="H158">
        <f t="shared" si="4"/>
        <v>202.74074074074906</v>
      </c>
    </row>
    <row r="159" spans="1:8" x14ac:dyDescent="0.25">
      <c r="A159">
        <v>157</v>
      </c>
      <c r="B159">
        <v>49.590797601103397</v>
      </c>
      <c r="C159">
        <v>20.216025410028099</v>
      </c>
      <c r="D159">
        <v>15.7</v>
      </c>
      <c r="E159">
        <v>881</v>
      </c>
      <c r="F159">
        <f t="shared" si="5"/>
        <v>659.29938271604101</v>
      </c>
      <c r="H159">
        <f t="shared" si="4"/>
        <v>221.70061728395899</v>
      </c>
    </row>
    <row r="160" spans="1:8" x14ac:dyDescent="0.25">
      <c r="A160" s="2">
        <v>158</v>
      </c>
      <c r="B160" s="2">
        <v>49.589957482174498</v>
      </c>
      <c r="C160" s="2">
        <v>20.216520443337899</v>
      </c>
      <c r="D160" s="2">
        <v>15.8</v>
      </c>
      <c r="E160" s="2">
        <v>888</v>
      </c>
      <c r="F160" s="2">
        <f t="shared" si="5"/>
        <v>659.33950617283108</v>
      </c>
      <c r="G160" s="2" t="s">
        <v>18</v>
      </c>
      <c r="H160" s="2">
        <f t="shared" si="4"/>
        <v>228.66049382716892</v>
      </c>
    </row>
    <row r="161" spans="1:8" x14ac:dyDescent="0.25">
      <c r="A161">
        <v>159</v>
      </c>
      <c r="B161">
        <v>49.589117361134598</v>
      </c>
      <c r="C161">
        <v>20.217015459596499</v>
      </c>
      <c r="D161">
        <v>15.9</v>
      </c>
      <c r="E161">
        <v>853</v>
      </c>
      <c r="F161">
        <f t="shared" si="5"/>
        <v>659.37962962962115</v>
      </c>
      <c r="H161">
        <f t="shared" si="4"/>
        <v>193.62037037037885</v>
      </c>
    </row>
    <row r="162" spans="1:8" x14ac:dyDescent="0.25">
      <c r="A162">
        <v>160</v>
      </c>
      <c r="B162">
        <v>49.588277237983803</v>
      </c>
      <c r="C162">
        <v>20.217510458804799</v>
      </c>
      <c r="D162">
        <v>16</v>
      </c>
      <c r="E162">
        <v>820</v>
      </c>
      <c r="F162">
        <f t="shared" si="5"/>
        <v>659.41975308641122</v>
      </c>
      <c r="H162">
        <f t="shared" si="4"/>
        <v>160.58024691358878</v>
      </c>
    </row>
    <row r="163" spans="1:8" x14ac:dyDescent="0.25">
      <c r="A163">
        <v>161</v>
      </c>
      <c r="B163">
        <v>49.5874371127221</v>
      </c>
      <c r="C163">
        <v>20.2180054409639</v>
      </c>
      <c r="D163">
        <v>16.100000000000001</v>
      </c>
      <c r="E163">
        <v>802</v>
      </c>
      <c r="F163">
        <f t="shared" si="5"/>
        <v>659.45987654320129</v>
      </c>
      <c r="H163">
        <f t="shared" si="4"/>
        <v>142.54012345679871</v>
      </c>
    </row>
    <row r="164" spans="1:8" x14ac:dyDescent="0.25">
      <c r="A164">
        <v>162</v>
      </c>
      <c r="B164">
        <v>49.5865969853498</v>
      </c>
      <c r="C164">
        <v>20.218500406074799</v>
      </c>
      <c r="D164">
        <v>16.2</v>
      </c>
      <c r="E164">
        <v>829</v>
      </c>
      <c r="F164">
        <f t="shared" si="5"/>
        <v>659.49999999999136</v>
      </c>
      <c r="H164">
        <f t="shared" si="4"/>
        <v>169.50000000000864</v>
      </c>
    </row>
    <row r="165" spans="1:8" x14ac:dyDescent="0.25">
      <c r="A165">
        <v>163</v>
      </c>
      <c r="B165">
        <v>49.585756855866897</v>
      </c>
      <c r="C165">
        <v>20.218995354138698</v>
      </c>
      <c r="D165">
        <v>16.3</v>
      </c>
      <c r="E165">
        <v>809</v>
      </c>
      <c r="F165">
        <f t="shared" si="5"/>
        <v>659.54012345678143</v>
      </c>
      <c r="H165">
        <f t="shared" si="4"/>
        <v>149.45987654321857</v>
      </c>
    </row>
    <row r="166" spans="1:8" x14ac:dyDescent="0.25">
      <c r="A166">
        <v>164</v>
      </c>
      <c r="B166">
        <v>49.584916724273697</v>
      </c>
      <c r="C166">
        <v>20.2194902851564</v>
      </c>
      <c r="D166">
        <v>16.399999999999999</v>
      </c>
      <c r="E166">
        <v>833</v>
      </c>
      <c r="F166">
        <f t="shared" si="5"/>
        <v>659.5802469135715</v>
      </c>
      <c r="H166">
        <f t="shared" si="4"/>
        <v>173.4197530864285</v>
      </c>
    </row>
    <row r="167" spans="1:8" x14ac:dyDescent="0.25">
      <c r="A167">
        <v>165</v>
      </c>
      <c r="B167">
        <v>49.584076590570099</v>
      </c>
      <c r="C167">
        <v>20.219985199129201</v>
      </c>
      <c r="D167">
        <v>16.5</v>
      </c>
      <c r="E167">
        <v>819</v>
      </c>
      <c r="F167">
        <f t="shared" si="5"/>
        <v>659.62037037036157</v>
      </c>
      <c r="H167">
        <f t="shared" si="4"/>
        <v>159.37962962963843</v>
      </c>
    </row>
    <row r="168" spans="1:8" x14ac:dyDescent="0.25">
      <c r="A168">
        <v>166</v>
      </c>
      <c r="B168">
        <v>49.583236454756502</v>
      </c>
      <c r="C168">
        <v>20.220480096058001</v>
      </c>
      <c r="D168">
        <v>16.600000000000001</v>
      </c>
      <c r="E168">
        <v>782</v>
      </c>
      <c r="F168">
        <f t="shared" si="5"/>
        <v>659.66049382715164</v>
      </c>
      <c r="H168">
        <f t="shared" si="4"/>
        <v>122.33950617284836</v>
      </c>
    </row>
    <row r="169" spans="1:8" x14ac:dyDescent="0.25">
      <c r="A169">
        <v>167</v>
      </c>
      <c r="B169">
        <v>49.582396316832899</v>
      </c>
      <c r="C169">
        <v>20.2209749759439</v>
      </c>
      <c r="D169">
        <v>16.7</v>
      </c>
      <c r="E169">
        <v>737</v>
      </c>
      <c r="F169">
        <f t="shared" si="5"/>
        <v>659.70061728394171</v>
      </c>
      <c r="H169">
        <f t="shared" si="4"/>
        <v>77.29938271605829</v>
      </c>
    </row>
    <row r="170" spans="1:8" x14ac:dyDescent="0.25">
      <c r="A170">
        <v>168</v>
      </c>
      <c r="B170">
        <v>49.581556176799403</v>
      </c>
      <c r="C170">
        <v>20.2214698387879</v>
      </c>
      <c r="D170">
        <v>16.8</v>
      </c>
      <c r="E170">
        <v>737</v>
      </c>
      <c r="F170">
        <f t="shared" si="5"/>
        <v>659.74074074073178</v>
      </c>
      <c r="H170">
        <f t="shared" si="4"/>
        <v>77.259259259268219</v>
      </c>
    </row>
    <row r="171" spans="1:8" x14ac:dyDescent="0.25">
      <c r="A171">
        <v>169</v>
      </c>
      <c r="B171">
        <v>49.580716034656199</v>
      </c>
      <c r="C171">
        <v>20.2219646845912</v>
      </c>
      <c r="D171">
        <v>16.899999999999999</v>
      </c>
      <c r="E171">
        <v>736</v>
      </c>
      <c r="F171">
        <f t="shared" si="5"/>
        <v>659.78086419752185</v>
      </c>
      <c r="H171">
        <f t="shared" si="4"/>
        <v>76.219135802478149</v>
      </c>
    </row>
    <row r="172" spans="1:8" x14ac:dyDescent="0.25">
      <c r="A172">
        <v>170</v>
      </c>
      <c r="B172">
        <v>49.5798758904035</v>
      </c>
      <c r="C172">
        <v>20.2224595133547</v>
      </c>
      <c r="D172">
        <v>17</v>
      </c>
      <c r="E172">
        <v>768</v>
      </c>
      <c r="F172">
        <f t="shared" si="5"/>
        <v>659.82098765431192</v>
      </c>
      <c r="H172">
        <f t="shared" si="4"/>
        <v>108.17901234568808</v>
      </c>
    </row>
    <row r="173" spans="1:8" x14ac:dyDescent="0.25">
      <c r="A173">
        <v>171</v>
      </c>
      <c r="B173">
        <v>49.5790357440412</v>
      </c>
      <c r="C173">
        <v>20.222954325079399</v>
      </c>
      <c r="D173">
        <v>17.100000000000001</v>
      </c>
      <c r="E173">
        <v>793</v>
      </c>
      <c r="F173">
        <f t="shared" si="5"/>
        <v>659.86111111110199</v>
      </c>
      <c r="H173">
        <f t="shared" si="4"/>
        <v>133.13888888889801</v>
      </c>
    </row>
    <row r="174" spans="1:8" x14ac:dyDescent="0.25">
      <c r="A174">
        <v>172</v>
      </c>
      <c r="B174">
        <v>49.578195595569703</v>
      </c>
      <c r="C174">
        <v>20.223449119766599</v>
      </c>
      <c r="D174">
        <v>17.2</v>
      </c>
      <c r="E174">
        <v>820</v>
      </c>
      <c r="F174">
        <f t="shared" si="5"/>
        <v>659.90123456789206</v>
      </c>
      <c r="H174">
        <f t="shared" si="4"/>
        <v>160.09876543210794</v>
      </c>
    </row>
    <row r="175" spans="1:8" x14ac:dyDescent="0.25">
      <c r="A175">
        <v>173</v>
      </c>
      <c r="B175">
        <v>49.577355444989003</v>
      </c>
      <c r="C175">
        <v>20.223943897417101</v>
      </c>
      <c r="D175">
        <v>17.3</v>
      </c>
      <c r="E175">
        <v>846</v>
      </c>
      <c r="F175">
        <f t="shared" si="5"/>
        <v>659.94135802468213</v>
      </c>
      <c r="H175">
        <f t="shared" si="4"/>
        <v>186.05864197531787</v>
      </c>
    </row>
    <row r="176" spans="1:8" x14ac:dyDescent="0.25">
      <c r="A176">
        <v>174</v>
      </c>
      <c r="B176">
        <v>49.576515292299199</v>
      </c>
      <c r="C176">
        <v>20.224438658032</v>
      </c>
      <c r="D176">
        <v>17.399999999999999</v>
      </c>
      <c r="E176">
        <v>854</v>
      </c>
      <c r="F176">
        <f t="shared" si="5"/>
        <v>659.9814814814722</v>
      </c>
      <c r="H176">
        <f t="shared" si="4"/>
        <v>194.0185185185278</v>
      </c>
    </row>
    <row r="177" spans="1:8" x14ac:dyDescent="0.25">
      <c r="A177">
        <v>175</v>
      </c>
      <c r="B177">
        <v>49.575675137500603</v>
      </c>
      <c r="C177">
        <v>20.2249334016125</v>
      </c>
      <c r="D177">
        <v>17.5</v>
      </c>
      <c r="E177">
        <v>844</v>
      </c>
      <c r="F177">
        <f t="shared" si="5"/>
        <v>660.02160493826227</v>
      </c>
      <c r="H177">
        <f t="shared" si="4"/>
        <v>183.97839506173773</v>
      </c>
    </row>
    <row r="178" spans="1:8" x14ac:dyDescent="0.25">
      <c r="A178">
        <v>176</v>
      </c>
      <c r="B178">
        <v>49.574834980593103</v>
      </c>
      <c r="C178">
        <v>20.2254281281595</v>
      </c>
      <c r="D178">
        <v>17.600000000000001</v>
      </c>
      <c r="E178">
        <v>845</v>
      </c>
      <c r="F178">
        <f t="shared" si="5"/>
        <v>660.06172839505234</v>
      </c>
      <c r="H178">
        <f t="shared" si="4"/>
        <v>184.93827160494766</v>
      </c>
    </row>
    <row r="179" spans="1:8" x14ac:dyDescent="0.25">
      <c r="A179">
        <v>177</v>
      </c>
      <c r="B179">
        <v>49.573994821577102</v>
      </c>
      <c r="C179">
        <v>20.225922837674101</v>
      </c>
      <c r="D179">
        <v>17.7</v>
      </c>
      <c r="E179">
        <v>861</v>
      </c>
      <c r="F179">
        <f t="shared" si="5"/>
        <v>660.10185185184241</v>
      </c>
      <c r="H179">
        <f t="shared" si="4"/>
        <v>200.89814814815759</v>
      </c>
    </row>
    <row r="180" spans="1:8" x14ac:dyDescent="0.25">
      <c r="A180">
        <v>178</v>
      </c>
      <c r="B180">
        <v>49.573154660452502</v>
      </c>
      <c r="C180">
        <v>20.226417530157299</v>
      </c>
      <c r="D180">
        <v>17.8</v>
      </c>
      <c r="E180">
        <v>892</v>
      </c>
      <c r="F180">
        <f t="shared" si="5"/>
        <v>660.14197530863248</v>
      </c>
      <c r="H180">
        <f t="shared" si="4"/>
        <v>231.85802469136752</v>
      </c>
    </row>
    <row r="181" spans="1:8" x14ac:dyDescent="0.25">
      <c r="A181">
        <v>179</v>
      </c>
      <c r="B181">
        <v>49.572314497219601</v>
      </c>
      <c r="C181">
        <v>20.226912205610201</v>
      </c>
      <c r="D181">
        <v>17.899999999999999</v>
      </c>
      <c r="E181">
        <v>909</v>
      </c>
      <c r="F181">
        <f t="shared" si="5"/>
        <v>660.18209876542255</v>
      </c>
      <c r="H181">
        <f t="shared" si="4"/>
        <v>248.81790123457745</v>
      </c>
    </row>
    <row r="182" spans="1:8" x14ac:dyDescent="0.25">
      <c r="A182">
        <v>180</v>
      </c>
      <c r="B182">
        <v>49.571474331878399</v>
      </c>
      <c r="C182">
        <v>20.227406864033899</v>
      </c>
      <c r="D182">
        <v>18</v>
      </c>
      <c r="E182">
        <v>939</v>
      </c>
      <c r="F182">
        <f t="shared" si="5"/>
        <v>660.22222222221262</v>
      </c>
      <c r="H182">
        <f t="shared" si="4"/>
        <v>278.77777777778738</v>
      </c>
    </row>
    <row r="183" spans="1:8" x14ac:dyDescent="0.25">
      <c r="A183" s="2">
        <v>181</v>
      </c>
      <c r="B183" s="2">
        <v>49.570634164429201</v>
      </c>
      <c r="C183" s="2">
        <v>20.227901505429401</v>
      </c>
      <c r="D183" s="2">
        <v>18.100000000000001</v>
      </c>
      <c r="E183" s="2">
        <v>949</v>
      </c>
      <c r="F183" s="2">
        <f t="shared" si="5"/>
        <v>660.26234567900269</v>
      </c>
      <c r="G183" s="2" t="s">
        <v>20</v>
      </c>
      <c r="H183" s="2">
        <f t="shared" si="4"/>
        <v>288.73765432099731</v>
      </c>
    </row>
    <row r="184" spans="1:8" x14ac:dyDescent="0.25">
      <c r="A184">
        <v>182</v>
      </c>
      <c r="B184">
        <v>49.569793994871901</v>
      </c>
      <c r="C184">
        <v>20.228396129797702</v>
      </c>
      <c r="D184">
        <v>18.2</v>
      </c>
      <c r="E184">
        <v>940</v>
      </c>
      <c r="F184">
        <f t="shared" si="5"/>
        <v>660.30246913579276</v>
      </c>
      <c r="H184">
        <f t="shared" si="4"/>
        <v>279.69753086420724</v>
      </c>
    </row>
    <row r="185" spans="1:8" x14ac:dyDescent="0.25">
      <c r="A185">
        <v>183</v>
      </c>
      <c r="B185">
        <v>49.568953823206897</v>
      </c>
      <c r="C185">
        <v>20.228890737139899</v>
      </c>
      <c r="D185">
        <v>18.3</v>
      </c>
      <c r="E185">
        <v>906</v>
      </c>
      <c r="F185">
        <f t="shared" si="5"/>
        <v>660.34259259258283</v>
      </c>
      <c r="H185">
        <f t="shared" si="4"/>
        <v>245.65740740741717</v>
      </c>
    </row>
    <row r="186" spans="1:8" x14ac:dyDescent="0.25">
      <c r="A186">
        <v>184</v>
      </c>
      <c r="B186">
        <v>49.568113649434203</v>
      </c>
      <c r="C186">
        <v>20.229385327456999</v>
      </c>
      <c r="D186">
        <v>18.399999999999999</v>
      </c>
      <c r="E186">
        <v>858</v>
      </c>
      <c r="F186">
        <f t="shared" si="5"/>
        <v>660.3827160493729</v>
      </c>
      <c r="H186">
        <f t="shared" si="4"/>
        <v>197.6172839506271</v>
      </c>
    </row>
    <row r="187" spans="1:8" x14ac:dyDescent="0.25">
      <c r="A187">
        <v>185</v>
      </c>
      <c r="B187">
        <v>49.567273473553897</v>
      </c>
      <c r="C187">
        <v>20.229879900750099</v>
      </c>
      <c r="D187">
        <v>18.5</v>
      </c>
      <c r="E187">
        <v>861</v>
      </c>
      <c r="F187">
        <f t="shared" si="5"/>
        <v>660.42283950616297</v>
      </c>
      <c r="H187">
        <f t="shared" si="4"/>
        <v>200.57716049383703</v>
      </c>
    </row>
    <row r="188" spans="1:8" x14ac:dyDescent="0.25">
      <c r="A188">
        <v>186</v>
      </c>
      <c r="B188">
        <v>49.566433295566199</v>
      </c>
      <c r="C188">
        <v>20.2303744570203</v>
      </c>
      <c r="D188">
        <v>18.600000000000001</v>
      </c>
      <c r="E188">
        <v>910</v>
      </c>
      <c r="F188">
        <f t="shared" si="5"/>
        <v>660.46296296295304</v>
      </c>
      <c r="H188">
        <f t="shared" si="4"/>
        <v>249.53703703704696</v>
      </c>
    </row>
    <row r="189" spans="1:8" x14ac:dyDescent="0.25">
      <c r="A189">
        <v>187</v>
      </c>
      <c r="B189">
        <v>49.565593115471202</v>
      </c>
      <c r="C189">
        <v>20.230868996268502</v>
      </c>
      <c r="D189">
        <v>18.7</v>
      </c>
      <c r="E189">
        <v>958</v>
      </c>
      <c r="F189">
        <f t="shared" si="5"/>
        <v>660.50308641974311</v>
      </c>
      <c r="H189">
        <f t="shared" si="4"/>
        <v>297.49691358025689</v>
      </c>
    </row>
    <row r="190" spans="1:8" x14ac:dyDescent="0.25">
      <c r="A190">
        <v>188</v>
      </c>
      <c r="B190">
        <v>49.564752933268998</v>
      </c>
      <c r="C190">
        <v>20.2313635184959</v>
      </c>
      <c r="D190">
        <v>18.8</v>
      </c>
      <c r="E190">
        <v>967</v>
      </c>
      <c r="F190">
        <f t="shared" si="5"/>
        <v>660.54320987653318</v>
      </c>
      <c r="H190">
        <f t="shared" si="4"/>
        <v>306.45679012346682</v>
      </c>
    </row>
    <row r="191" spans="1:8" x14ac:dyDescent="0.25">
      <c r="A191">
        <v>189</v>
      </c>
      <c r="B191">
        <v>49.563912748959901</v>
      </c>
      <c r="C191">
        <v>20.231858023703499</v>
      </c>
      <c r="D191">
        <v>18.899999999999999</v>
      </c>
      <c r="E191">
        <v>945</v>
      </c>
      <c r="F191">
        <f t="shared" si="5"/>
        <v>660.58333333332325</v>
      </c>
      <c r="H191">
        <f t="shared" si="4"/>
        <v>284.41666666667675</v>
      </c>
    </row>
    <row r="192" spans="1:8" x14ac:dyDescent="0.25">
      <c r="A192">
        <v>190</v>
      </c>
      <c r="B192">
        <v>49.563072562543901</v>
      </c>
      <c r="C192">
        <v>20.232352511892199</v>
      </c>
      <c r="D192">
        <v>19</v>
      </c>
      <c r="E192">
        <v>952</v>
      </c>
      <c r="F192">
        <f t="shared" si="5"/>
        <v>660.62345679011332</v>
      </c>
      <c r="H192">
        <f t="shared" si="4"/>
        <v>291.37654320988668</v>
      </c>
    </row>
    <row r="193" spans="1:8" x14ac:dyDescent="0.25">
      <c r="A193">
        <v>191</v>
      </c>
      <c r="B193">
        <v>49.5622323740211</v>
      </c>
      <c r="C193">
        <v>20.2328469830633</v>
      </c>
      <c r="D193">
        <v>19.100000000000001</v>
      </c>
      <c r="E193">
        <v>953</v>
      </c>
      <c r="F193">
        <f t="shared" si="5"/>
        <v>660.66358024690339</v>
      </c>
      <c r="H193">
        <f t="shared" si="4"/>
        <v>292.33641975309661</v>
      </c>
    </row>
    <row r="194" spans="1:8" x14ac:dyDescent="0.25">
      <c r="A194">
        <v>192</v>
      </c>
      <c r="B194">
        <v>49.561392183391703</v>
      </c>
      <c r="C194">
        <v>20.2333414372177</v>
      </c>
      <c r="D194">
        <v>19.2</v>
      </c>
      <c r="E194">
        <v>948</v>
      </c>
      <c r="F194">
        <f t="shared" si="5"/>
        <v>660.70370370369346</v>
      </c>
      <c r="H194">
        <f t="shared" si="4"/>
        <v>287.29629629630654</v>
      </c>
    </row>
    <row r="195" spans="1:8" x14ac:dyDescent="0.25">
      <c r="A195">
        <v>193</v>
      </c>
      <c r="B195">
        <v>49.560551990655803</v>
      </c>
      <c r="C195">
        <v>20.233835874356501</v>
      </c>
      <c r="D195">
        <v>19.3</v>
      </c>
      <c r="E195">
        <v>950</v>
      </c>
      <c r="F195">
        <f t="shared" si="5"/>
        <v>660.74382716048353</v>
      </c>
      <c r="H195">
        <f t="shared" ref="H195:H258" si="6">E195-F195</f>
        <v>289.25617283951647</v>
      </c>
    </row>
    <row r="196" spans="1:8" x14ac:dyDescent="0.25">
      <c r="A196">
        <v>194</v>
      </c>
      <c r="B196">
        <v>49.559711795813598</v>
      </c>
      <c r="C196">
        <v>20.234330294480699</v>
      </c>
      <c r="D196">
        <v>19.399999999999999</v>
      </c>
      <c r="E196">
        <v>994</v>
      </c>
      <c r="F196">
        <f t="shared" ref="F196:F259" si="7">F195+13/324</f>
        <v>660.7839506172736</v>
      </c>
      <c r="H196">
        <f t="shared" si="6"/>
        <v>333.2160493827264</v>
      </c>
    </row>
    <row r="197" spans="1:8" x14ac:dyDescent="0.25">
      <c r="A197">
        <v>195</v>
      </c>
      <c r="B197">
        <v>49.558871598865203</v>
      </c>
      <c r="C197">
        <v>20.234824697591399</v>
      </c>
      <c r="D197">
        <v>19.5</v>
      </c>
      <c r="E197">
        <v>1028</v>
      </c>
      <c r="F197">
        <f t="shared" si="7"/>
        <v>660.82407407406367</v>
      </c>
      <c r="H197">
        <f t="shared" si="6"/>
        <v>367.17592592593633</v>
      </c>
    </row>
    <row r="198" spans="1:8" x14ac:dyDescent="0.25">
      <c r="A198" s="2">
        <v>196</v>
      </c>
      <c r="B198" s="2">
        <v>49.558031399810801</v>
      </c>
      <c r="C198" s="2">
        <v>20.2353190836896</v>
      </c>
      <c r="D198" s="2">
        <v>19.600000000000001</v>
      </c>
      <c r="E198" s="2">
        <v>1062</v>
      </c>
      <c r="F198" s="2">
        <f t="shared" si="7"/>
        <v>660.86419753085374</v>
      </c>
      <c r="G198" s="2" t="s">
        <v>21</v>
      </c>
      <c r="H198" s="2">
        <f t="shared" si="6"/>
        <v>401.13580246914626</v>
      </c>
    </row>
    <row r="199" spans="1:8" x14ac:dyDescent="0.25">
      <c r="A199">
        <v>197</v>
      </c>
      <c r="B199">
        <v>49.557191198650401</v>
      </c>
      <c r="C199">
        <v>20.235813452776299</v>
      </c>
      <c r="D199">
        <v>19.7</v>
      </c>
      <c r="E199">
        <v>1057</v>
      </c>
      <c r="F199">
        <f t="shared" si="7"/>
        <v>660.90432098764381</v>
      </c>
      <c r="H199">
        <f t="shared" si="6"/>
        <v>396.09567901235619</v>
      </c>
    </row>
    <row r="200" spans="1:8" x14ac:dyDescent="0.25">
      <c r="A200">
        <v>198</v>
      </c>
      <c r="B200">
        <v>49.5563509953842</v>
      </c>
      <c r="C200">
        <v>20.2363078048527</v>
      </c>
      <c r="D200">
        <v>19.8</v>
      </c>
      <c r="E200">
        <v>1024</v>
      </c>
      <c r="F200">
        <f t="shared" si="7"/>
        <v>660.94444444443388</v>
      </c>
      <c r="H200">
        <f t="shared" si="6"/>
        <v>363.05555555556612</v>
      </c>
    </row>
    <row r="201" spans="1:8" x14ac:dyDescent="0.25">
      <c r="A201">
        <v>199</v>
      </c>
      <c r="B201">
        <v>49.555510790012299</v>
      </c>
      <c r="C201">
        <v>20.236802139919799</v>
      </c>
      <c r="D201">
        <v>19.899999999999999</v>
      </c>
      <c r="E201">
        <v>1006</v>
      </c>
      <c r="F201">
        <f t="shared" si="7"/>
        <v>660.98456790122395</v>
      </c>
      <c r="H201">
        <f t="shared" si="6"/>
        <v>345.01543209877605</v>
      </c>
    </row>
    <row r="202" spans="1:8" x14ac:dyDescent="0.25">
      <c r="A202">
        <v>200</v>
      </c>
      <c r="B202">
        <v>49.554670582534897</v>
      </c>
      <c r="C202">
        <v>20.237296457978601</v>
      </c>
      <c r="D202">
        <v>20</v>
      </c>
      <c r="E202">
        <v>976</v>
      </c>
      <c r="F202">
        <f t="shared" si="7"/>
        <v>661.02469135801402</v>
      </c>
      <c r="H202">
        <f t="shared" si="6"/>
        <v>314.97530864198598</v>
      </c>
    </row>
    <row r="203" spans="1:8" x14ac:dyDescent="0.25">
      <c r="A203">
        <v>201</v>
      </c>
      <c r="B203">
        <v>49.553830372952199</v>
      </c>
      <c r="C203">
        <v>20.237790759030101</v>
      </c>
      <c r="D203">
        <v>20.100000000000001</v>
      </c>
      <c r="E203">
        <v>940</v>
      </c>
      <c r="F203">
        <f t="shared" si="7"/>
        <v>661.06481481480409</v>
      </c>
      <c r="H203">
        <f t="shared" si="6"/>
        <v>278.93518518519591</v>
      </c>
    </row>
    <row r="204" spans="1:8" x14ac:dyDescent="0.25">
      <c r="A204">
        <v>202</v>
      </c>
      <c r="B204">
        <v>49.552990161264098</v>
      </c>
      <c r="C204">
        <v>20.2382850430754</v>
      </c>
      <c r="D204">
        <v>20.2</v>
      </c>
      <c r="E204">
        <v>909</v>
      </c>
      <c r="F204">
        <f t="shared" si="7"/>
        <v>661.10493827159416</v>
      </c>
      <c r="H204">
        <f t="shared" si="6"/>
        <v>247.89506172840584</v>
      </c>
    </row>
    <row r="205" spans="1:8" x14ac:dyDescent="0.25">
      <c r="A205">
        <v>203</v>
      </c>
      <c r="B205">
        <v>49.552149947470902</v>
      </c>
      <c r="C205">
        <v>20.2387793101156</v>
      </c>
      <c r="D205">
        <v>20.3</v>
      </c>
      <c r="E205">
        <v>911</v>
      </c>
      <c r="F205">
        <f t="shared" si="7"/>
        <v>661.14506172838423</v>
      </c>
      <c r="H205">
        <f t="shared" si="6"/>
        <v>249.85493827161577</v>
      </c>
    </row>
    <row r="206" spans="1:8" x14ac:dyDescent="0.25">
      <c r="A206">
        <v>204</v>
      </c>
      <c r="B206">
        <v>49.5513097315728</v>
      </c>
      <c r="C206">
        <v>20.239273560151702</v>
      </c>
      <c r="D206">
        <v>20.399999999999999</v>
      </c>
      <c r="E206">
        <v>938</v>
      </c>
      <c r="F206">
        <f t="shared" si="7"/>
        <v>661.1851851851743</v>
      </c>
      <c r="H206">
        <f t="shared" si="6"/>
        <v>276.8148148148257</v>
      </c>
    </row>
    <row r="207" spans="1:8" x14ac:dyDescent="0.25">
      <c r="A207">
        <v>205</v>
      </c>
      <c r="B207">
        <v>49.550469513569801</v>
      </c>
      <c r="C207">
        <v>20.2397677931848</v>
      </c>
      <c r="D207">
        <v>20.5</v>
      </c>
      <c r="E207">
        <v>961</v>
      </c>
      <c r="F207">
        <f t="shared" si="7"/>
        <v>661.22530864196438</v>
      </c>
      <c r="H207">
        <f t="shared" si="6"/>
        <v>299.77469135803562</v>
      </c>
    </row>
    <row r="208" spans="1:8" x14ac:dyDescent="0.25">
      <c r="A208">
        <v>206</v>
      </c>
      <c r="B208">
        <v>49.549629293462097</v>
      </c>
      <c r="C208">
        <v>20.240262009215801</v>
      </c>
      <c r="D208">
        <v>20.6</v>
      </c>
      <c r="E208">
        <v>976</v>
      </c>
      <c r="F208">
        <f t="shared" si="7"/>
        <v>661.26543209875445</v>
      </c>
      <c r="H208">
        <f t="shared" si="6"/>
        <v>314.73456790124555</v>
      </c>
    </row>
    <row r="209" spans="1:8" x14ac:dyDescent="0.25">
      <c r="A209">
        <v>207</v>
      </c>
      <c r="B209">
        <v>49.5487890712498</v>
      </c>
      <c r="C209">
        <v>20.240756208245902</v>
      </c>
      <c r="D209">
        <v>20.7</v>
      </c>
      <c r="E209">
        <v>988</v>
      </c>
      <c r="F209">
        <f t="shared" si="7"/>
        <v>661.30555555554452</v>
      </c>
      <c r="H209">
        <f t="shared" si="6"/>
        <v>326.69444444445548</v>
      </c>
    </row>
    <row r="210" spans="1:8" x14ac:dyDescent="0.25">
      <c r="A210" s="2">
        <v>208</v>
      </c>
      <c r="B210" s="2">
        <v>49.547948846932997</v>
      </c>
      <c r="C210" s="2">
        <v>20.2412503902761</v>
      </c>
      <c r="D210" s="2">
        <v>20.8</v>
      </c>
      <c r="E210" s="2">
        <v>1012</v>
      </c>
      <c r="F210" s="2">
        <f t="shared" si="7"/>
        <v>661.34567901233459</v>
      </c>
      <c r="G210" s="2" t="s">
        <v>22</v>
      </c>
      <c r="H210" s="2">
        <f t="shared" si="6"/>
        <v>350.65432098766541</v>
      </c>
    </row>
    <row r="211" spans="1:8" x14ac:dyDescent="0.25">
      <c r="A211">
        <v>209</v>
      </c>
      <c r="B211">
        <v>49.547108620511899</v>
      </c>
      <c r="C211">
        <v>20.241744555307399</v>
      </c>
      <c r="D211">
        <v>20.9</v>
      </c>
      <c r="E211">
        <v>1004</v>
      </c>
      <c r="F211">
        <f t="shared" si="7"/>
        <v>661.38580246912466</v>
      </c>
      <c r="H211">
        <f t="shared" si="6"/>
        <v>342.61419753087534</v>
      </c>
    </row>
    <row r="212" spans="1:8" x14ac:dyDescent="0.25">
      <c r="A212">
        <v>210</v>
      </c>
      <c r="B212">
        <v>49.5462683919867</v>
      </c>
      <c r="C212">
        <v>20.242238703340899</v>
      </c>
      <c r="D212">
        <v>21</v>
      </c>
      <c r="E212">
        <v>983</v>
      </c>
      <c r="F212">
        <f t="shared" si="7"/>
        <v>661.42592592591473</v>
      </c>
      <c r="H212">
        <f t="shared" si="6"/>
        <v>321.57407407408527</v>
      </c>
    </row>
    <row r="213" spans="1:8" x14ac:dyDescent="0.25">
      <c r="A213">
        <v>211</v>
      </c>
      <c r="B213">
        <v>49.5454281613574</v>
      </c>
      <c r="C213">
        <v>20.242732834377701</v>
      </c>
      <c r="D213">
        <v>21.1</v>
      </c>
      <c r="E213">
        <v>959</v>
      </c>
      <c r="F213">
        <f t="shared" si="7"/>
        <v>661.4660493827048</v>
      </c>
      <c r="H213">
        <f t="shared" si="6"/>
        <v>297.5339506172952</v>
      </c>
    </row>
    <row r="214" spans="1:8" x14ac:dyDescent="0.25">
      <c r="A214">
        <v>212</v>
      </c>
      <c r="B214">
        <v>49.544587928624203</v>
      </c>
      <c r="C214">
        <v>20.243226948418702</v>
      </c>
      <c r="D214">
        <v>21.2</v>
      </c>
      <c r="E214">
        <v>922</v>
      </c>
      <c r="F214">
        <f t="shared" si="7"/>
        <v>661.50617283949487</v>
      </c>
      <c r="H214">
        <f t="shared" si="6"/>
        <v>260.49382716050513</v>
      </c>
    </row>
    <row r="215" spans="1:8" x14ac:dyDescent="0.25">
      <c r="A215">
        <v>213</v>
      </c>
      <c r="B215">
        <v>49.543747693787203</v>
      </c>
      <c r="C215">
        <v>20.243721045465101</v>
      </c>
      <c r="D215">
        <v>21.3</v>
      </c>
      <c r="E215">
        <v>881</v>
      </c>
      <c r="F215">
        <f t="shared" si="7"/>
        <v>661.54629629628494</v>
      </c>
      <c r="H215">
        <f t="shared" si="6"/>
        <v>219.45370370371506</v>
      </c>
    </row>
    <row r="216" spans="1:8" x14ac:dyDescent="0.25">
      <c r="A216">
        <v>214</v>
      </c>
      <c r="B216">
        <v>49.542907456846599</v>
      </c>
      <c r="C216">
        <v>20.244215125517801</v>
      </c>
      <c r="D216">
        <v>21.4</v>
      </c>
      <c r="E216">
        <v>861</v>
      </c>
      <c r="F216">
        <f t="shared" si="7"/>
        <v>661.58641975307501</v>
      </c>
      <c r="H216">
        <f t="shared" si="6"/>
        <v>199.41358024692499</v>
      </c>
    </row>
    <row r="217" spans="1:8" x14ac:dyDescent="0.25">
      <c r="A217">
        <v>215</v>
      </c>
      <c r="B217">
        <v>49.542067217802497</v>
      </c>
      <c r="C217">
        <v>20.244709188578</v>
      </c>
      <c r="D217">
        <v>21.5</v>
      </c>
      <c r="E217">
        <v>839</v>
      </c>
      <c r="F217">
        <f t="shared" si="7"/>
        <v>661.62654320986508</v>
      </c>
      <c r="H217">
        <f t="shared" si="6"/>
        <v>177.37345679013492</v>
      </c>
    </row>
    <row r="218" spans="1:8" x14ac:dyDescent="0.25">
      <c r="A218">
        <v>216</v>
      </c>
      <c r="B218">
        <v>49.541226976654997</v>
      </c>
      <c r="C218">
        <v>20.245203234646599</v>
      </c>
      <c r="D218">
        <v>21.6</v>
      </c>
      <c r="E218">
        <v>809</v>
      </c>
      <c r="F218">
        <f t="shared" si="7"/>
        <v>661.66666666665515</v>
      </c>
      <c r="H218">
        <f t="shared" si="6"/>
        <v>147.33333333334485</v>
      </c>
    </row>
    <row r="219" spans="1:8" x14ac:dyDescent="0.25">
      <c r="A219">
        <v>217</v>
      </c>
      <c r="B219">
        <v>49.540386733404297</v>
      </c>
      <c r="C219">
        <v>20.245697263724701</v>
      </c>
      <c r="D219">
        <v>21.7</v>
      </c>
      <c r="E219">
        <v>855</v>
      </c>
      <c r="F219">
        <f t="shared" si="7"/>
        <v>661.70679012344522</v>
      </c>
      <c r="H219">
        <f t="shared" si="6"/>
        <v>193.29320987655478</v>
      </c>
    </row>
    <row r="220" spans="1:8" x14ac:dyDescent="0.25">
      <c r="A220">
        <v>218</v>
      </c>
      <c r="B220">
        <v>49.539546488050398</v>
      </c>
      <c r="C220">
        <v>20.246191275813398</v>
      </c>
      <c r="D220">
        <v>21.8</v>
      </c>
      <c r="E220">
        <v>873</v>
      </c>
      <c r="F220">
        <f t="shared" si="7"/>
        <v>661.74691358023529</v>
      </c>
      <c r="H220">
        <f t="shared" si="6"/>
        <v>211.25308641976471</v>
      </c>
    </row>
    <row r="221" spans="1:8" x14ac:dyDescent="0.25">
      <c r="A221">
        <v>219</v>
      </c>
      <c r="B221">
        <v>49.538706240593598</v>
      </c>
      <c r="C221">
        <v>20.246685270913801</v>
      </c>
      <c r="D221">
        <v>21.9</v>
      </c>
      <c r="E221">
        <v>892</v>
      </c>
      <c r="F221">
        <f t="shared" si="7"/>
        <v>661.78703703702536</v>
      </c>
      <c r="H221">
        <f t="shared" si="6"/>
        <v>230.21296296297464</v>
      </c>
    </row>
    <row r="222" spans="1:8" x14ac:dyDescent="0.25">
      <c r="A222">
        <v>220</v>
      </c>
      <c r="B222">
        <v>49.537865991034003</v>
      </c>
      <c r="C222">
        <v>20.247179249026701</v>
      </c>
      <c r="D222">
        <v>22</v>
      </c>
      <c r="E222">
        <v>879</v>
      </c>
      <c r="F222">
        <f t="shared" si="7"/>
        <v>661.82716049381543</v>
      </c>
      <c r="H222">
        <f t="shared" si="6"/>
        <v>217.17283950618457</v>
      </c>
    </row>
    <row r="223" spans="1:8" x14ac:dyDescent="0.25">
      <c r="A223">
        <v>221</v>
      </c>
      <c r="B223">
        <v>49.5370257393717</v>
      </c>
      <c r="C223">
        <v>20.247673210153401</v>
      </c>
      <c r="D223">
        <v>22.1</v>
      </c>
      <c r="E223">
        <v>855</v>
      </c>
      <c r="F223">
        <f t="shared" si="7"/>
        <v>661.8672839506055</v>
      </c>
      <c r="H223">
        <f t="shared" si="6"/>
        <v>193.1327160493945</v>
      </c>
    </row>
    <row r="224" spans="1:8" x14ac:dyDescent="0.25">
      <c r="A224">
        <v>222</v>
      </c>
      <c r="B224">
        <v>49.536185485606801</v>
      </c>
      <c r="C224">
        <v>20.248167154294801</v>
      </c>
      <c r="D224">
        <v>22.2</v>
      </c>
      <c r="E224">
        <v>861</v>
      </c>
      <c r="F224">
        <f t="shared" si="7"/>
        <v>661.90740740739557</v>
      </c>
      <c r="H224">
        <f t="shared" si="6"/>
        <v>199.09259259260443</v>
      </c>
    </row>
    <row r="225" spans="1:8" x14ac:dyDescent="0.25">
      <c r="A225">
        <v>223</v>
      </c>
      <c r="B225">
        <v>49.535345229739498</v>
      </c>
      <c r="C225">
        <v>20.248661081451999</v>
      </c>
      <c r="D225">
        <v>22.3</v>
      </c>
      <c r="E225">
        <v>872</v>
      </c>
      <c r="F225">
        <f t="shared" si="7"/>
        <v>661.94753086418564</v>
      </c>
      <c r="H225">
        <f t="shared" si="6"/>
        <v>210.05246913581436</v>
      </c>
    </row>
    <row r="226" spans="1:8" x14ac:dyDescent="0.25">
      <c r="A226">
        <v>224</v>
      </c>
      <c r="B226">
        <v>49.534504971769898</v>
      </c>
      <c r="C226">
        <v>20.249154991626</v>
      </c>
      <c r="D226">
        <v>22.4</v>
      </c>
      <c r="E226">
        <v>896</v>
      </c>
      <c r="F226">
        <f t="shared" si="7"/>
        <v>661.98765432097571</v>
      </c>
      <c r="H226">
        <f t="shared" si="6"/>
        <v>234.01234567902429</v>
      </c>
    </row>
    <row r="227" spans="1:8" x14ac:dyDescent="0.25">
      <c r="A227" s="2">
        <v>225</v>
      </c>
      <c r="B227" s="2">
        <v>49.533664711698201</v>
      </c>
      <c r="C227" s="2">
        <v>20.249648884817901</v>
      </c>
      <c r="D227" s="2">
        <v>22.5</v>
      </c>
      <c r="E227" s="2">
        <v>911</v>
      </c>
      <c r="F227" s="2">
        <f t="shared" si="7"/>
        <v>662.02777777776578</v>
      </c>
      <c r="G227" s="2" t="s">
        <v>108</v>
      </c>
      <c r="H227" s="2">
        <f t="shared" si="6"/>
        <v>248.97222222223422</v>
      </c>
    </row>
    <row r="228" spans="1:8" x14ac:dyDescent="0.25">
      <c r="A228">
        <v>226</v>
      </c>
      <c r="B228">
        <v>49.532824449524398</v>
      </c>
      <c r="C228">
        <v>20.250142761028801</v>
      </c>
      <c r="D228">
        <v>22.6</v>
      </c>
      <c r="E228">
        <v>908</v>
      </c>
      <c r="F228">
        <f t="shared" si="7"/>
        <v>662.06790123455585</v>
      </c>
      <c r="H228">
        <f t="shared" si="6"/>
        <v>245.93209876544415</v>
      </c>
    </row>
    <row r="229" spans="1:8" x14ac:dyDescent="0.25">
      <c r="A229">
        <v>227</v>
      </c>
      <c r="B229">
        <v>49.531984185248703</v>
      </c>
      <c r="C229">
        <v>20.250636620259598</v>
      </c>
      <c r="D229">
        <v>22.7</v>
      </c>
      <c r="E229">
        <v>874</v>
      </c>
      <c r="F229">
        <f t="shared" si="7"/>
        <v>662.10802469134592</v>
      </c>
      <c r="H229">
        <f t="shared" si="6"/>
        <v>211.89197530865408</v>
      </c>
    </row>
    <row r="230" spans="1:8" x14ac:dyDescent="0.25">
      <c r="A230">
        <v>228</v>
      </c>
      <c r="B230">
        <v>49.531143918871301</v>
      </c>
      <c r="C230">
        <v>20.251130462511501</v>
      </c>
      <c r="D230">
        <v>22.8</v>
      </c>
      <c r="E230">
        <v>840</v>
      </c>
      <c r="F230">
        <f t="shared" si="7"/>
        <v>662.14814814813599</v>
      </c>
      <c r="H230">
        <f t="shared" si="6"/>
        <v>177.85185185186401</v>
      </c>
    </row>
    <row r="231" spans="1:8" x14ac:dyDescent="0.25">
      <c r="A231">
        <v>229</v>
      </c>
      <c r="B231">
        <v>49.530303650392298</v>
      </c>
      <c r="C231">
        <v>20.2516242877854</v>
      </c>
      <c r="D231">
        <v>22.9</v>
      </c>
      <c r="E231">
        <v>814</v>
      </c>
      <c r="F231">
        <f t="shared" si="7"/>
        <v>662.18827160492606</v>
      </c>
      <c r="H231">
        <f t="shared" si="6"/>
        <v>151.81172839507394</v>
      </c>
    </row>
    <row r="232" spans="1:8" x14ac:dyDescent="0.25">
      <c r="A232">
        <v>230</v>
      </c>
      <c r="B232">
        <v>49.529463379811801</v>
      </c>
      <c r="C232">
        <v>20.252118096082398</v>
      </c>
      <c r="D232">
        <v>23</v>
      </c>
      <c r="E232">
        <v>785</v>
      </c>
      <c r="F232">
        <f t="shared" si="7"/>
        <v>662.22839506171613</v>
      </c>
      <c r="H232">
        <f t="shared" si="6"/>
        <v>122.77160493828387</v>
      </c>
    </row>
    <row r="233" spans="1:8" x14ac:dyDescent="0.25">
      <c r="A233">
        <v>231</v>
      </c>
      <c r="B233">
        <v>49.528623107129903</v>
      </c>
      <c r="C233">
        <v>20.252611887403599</v>
      </c>
      <c r="D233">
        <v>23.1</v>
      </c>
      <c r="E233">
        <v>761</v>
      </c>
      <c r="F233">
        <f t="shared" si="7"/>
        <v>662.2685185185062</v>
      </c>
      <c r="H233">
        <f t="shared" si="6"/>
        <v>98.731481481493802</v>
      </c>
    </row>
    <row r="234" spans="1:8" x14ac:dyDescent="0.25">
      <c r="A234">
        <v>232</v>
      </c>
      <c r="B234">
        <v>49.527782832346801</v>
      </c>
      <c r="C234">
        <v>20.253105661749998</v>
      </c>
      <c r="D234">
        <v>23.2</v>
      </c>
      <c r="E234">
        <v>738</v>
      </c>
      <c r="F234">
        <f t="shared" si="7"/>
        <v>662.30864197529627</v>
      </c>
      <c r="H234">
        <f t="shared" si="6"/>
        <v>75.691358024703732</v>
      </c>
    </row>
    <row r="235" spans="1:8" x14ac:dyDescent="0.25">
      <c r="A235">
        <v>233</v>
      </c>
      <c r="B235">
        <v>49.526942555462597</v>
      </c>
      <c r="C235">
        <v>20.253599419122601</v>
      </c>
      <c r="D235">
        <v>23.3</v>
      </c>
      <c r="E235">
        <v>741</v>
      </c>
      <c r="F235">
        <f t="shared" si="7"/>
        <v>662.34876543208634</v>
      </c>
      <c r="H235">
        <f t="shared" si="6"/>
        <v>78.651234567913662</v>
      </c>
    </row>
    <row r="236" spans="1:8" x14ac:dyDescent="0.25">
      <c r="A236">
        <v>234</v>
      </c>
      <c r="B236">
        <v>49.526102276477502</v>
      </c>
      <c r="C236">
        <v>20.254093159522501</v>
      </c>
      <c r="D236">
        <v>23.4</v>
      </c>
      <c r="E236">
        <v>735</v>
      </c>
      <c r="F236">
        <f t="shared" si="7"/>
        <v>662.38888888887641</v>
      </c>
      <c r="H236">
        <f t="shared" si="6"/>
        <v>72.611111111123591</v>
      </c>
    </row>
    <row r="237" spans="1:8" x14ac:dyDescent="0.25">
      <c r="A237">
        <v>235</v>
      </c>
      <c r="B237">
        <v>49.525261995391602</v>
      </c>
      <c r="C237">
        <v>20.2545868829508</v>
      </c>
      <c r="D237">
        <v>23.5</v>
      </c>
      <c r="E237">
        <v>746</v>
      </c>
      <c r="F237">
        <f t="shared" si="7"/>
        <v>662.42901234566648</v>
      </c>
      <c r="H237">
        <f t="shared" si="6"/>
        <v>83.570987654333521</v>
      </c>
    </row>
    <row r="238" spans="1:8" x14ac:dyDescent="0.25">
      <c r="A238">
        <v>236</v>
      </c>
      <c r="B238">
        <v>49.524421712204997</v>
      </c>
      <c r="C238">
        <v>20.255080589408401</v>
      </c>
      <c r="D238">
        <v>23.6</v>
      </c>
      <c r="E238">
        <v>762</v>
      </c>
      <c r="F238">
        <f t="shared" si="7"/>
        <v>662.46913580245655</v>
      </c>
      <c r="H238">
        <f t="shared" si="6"/>
        <v>99.530864197543451</v>
      </c>
    </row>
    <row r="239" spans="1:8" x14ac:dyDescent="0.25">
      <c r="A239">
        <v>237</v>
      </c>
      <c r="B239">
        <v>49.5235814269179</v>
      </c>
      <c r="C239">
        <v>20.2555742788965</v>
      </c>
      <c r="D239">
        <v>23.7</v>
      </c>
      <c r="E239">
        <v>748</v>
      </c>
      <c r="F239">
        <f t="shared" si="7"/>
        <v>662.50925925924662</v>
      </c>
      <c r="H239">
        <f t="shared" si="6"/>
        <v>85.490740740753381</v>
      </c>
    </row>
    <row r="240" spans="1:8" x14ac:dyDescent="0.25">
      <c r="A240">
        <v>238</v>
      </c>
      <c r="B240">
        <v>49.522741139530403</v>
      </c>
      <c r="C240">
        <v>20.2560679514161</v>
      </c>
      <c r="D240">
        <v>23.8</v>
      </c>
      <c r="E240">
        <v>724</v>
      </c>
      <c r="F240">
        <f t="shared" si="7"/>
        <v>662.54938271603669</v>
      </c>
      <c r="H240">
        <f t="shared" si="6"/>
        <v>61.450617283963311</v>
      </c>
    </row>
    <row r="241" spans="1:8" x14ac:dyDescent="0.25">
      <c r="A241">
        <v>239</v>
      </c>
      <c r="B241">
        <v>49.521900850042499</v>
      </c>
      <c r="C241">
        <v>20.256561606968098</v>
      </c>
      <c r="D241">
        <v>23.9</v>
      </c>
      <c r="E241">
        <v>690</v>
      </c>
      <c r="F241">
        <f t="shared" si="7"/>
        <v>662.58950617282676</v>
      </c>
      <c r="H241">
        <f t="shared" si="6"/>
        <v>27.410493827173241</v>
      </c>
    </row>
    <row r="242" spans="1:8" x14ac:dyDescent="0.25">
      <c r="A242">
        <v>240</v>
      </c>
      <c r="B242">
        <v>49.5210605584546</v>
      </c>
      <c r="C242">
        <v>20.257055245553801</v>
      </c>
      <c r="D242">
        <v>24</v>
      </c>
      <c r="E242">
        <v>671</v>
      </c>
      <c r="F242">
        <f t="shared" si="7"/>
        <v>662.62962962961683</v>
      </c>
      <c r="H242">
        <f t="shared" si="6"/>
        <v>8.3703703703831707</v>
      </c>
    </row>
    <row r="243" spans="1:8" x14ac:dyDescent="0.25">
      <c r="A243">
        <v>241</v>
      </c>
      <c r="B243">
        <v>49.5202202647666</v>
      </c>
      <c r="C243">
        <v>20.257548867173998</v>
      </c>
      <c r="D243">
        <v>24.1</v>
      </c>
      <c r="E243">
        <v>657</v>
      </c>
      <c r="F243">
        <f t="shared" si="7"/>
        <v>662.6697530864069</v>
      </c>
      <c r="H243">
        <f t="shared" si="6"/>
        <v>-5.6697530864068995</v>
      </c>
    </row>
    <row r="244" spans="1:8" x14ac:dyDescent="0.25">
      <c r="A244">
        <v>242</v>
      </c>
      <c r="B244">
        <v>49.519379968978797</v>
      </c>
      <c r="C244">
        <v>20.258042471829899</v>
      </c>
      <c r="D244">
        <v>24.2</v>
      </c>
      <c r="E244">
        <v>624</v>
      </c>
      <c r="F244">
        <f t="shared" si="7"/>
        <v>662.70987654319697</v>
      </c>
      <c r="H244">
        <f t="shared" si="6"/>
        <v>-38.70987654319697</v>
      </c>
    </row>
    <row r="245" spans="1:8" x14ac:dyDescent="0.25">
      <c r="A245">
        <v>243</v>
      </c>
      <c r="B245">
        <v>49.518539671091297</v>
      </c>
      <c r="C245">
        <v>20.258536059522498</v>
      </c>
      <c r="D245">
        <v>24.3</v>
      </c>
      <c r="E245">
        <v>583</v>
      </c>
      <c r="F245">
        <f t="shared" si="7"/>
        <v>662.74999999998704</v>
      </c>
      <c r="H245">
        <f t="shared" si="6"/>
        <v>-79.74999999998704</v>
      </c>
    </row>
    <row r="246" spans="1:8" x14ac:dyDescent="0.25">
      <c r="A246">
        <v>244</v>
      </c>
      <c r="B246">
        <v>49.517699371104101</v>
      </c>
      <c r="C246">
        <v>20.259029630252801</v>
      </c>
      <c r="D246">
        <v>24.4</v>
      </c>
      <c r="E246">
        <v>581</v>
      </c>
      <c r="F246">
        <f t="shared" si="7"/>
        <v>662.79012345677711</v>
      </c>
      <c r="H246">
        <f t="shared" si="6"/>
        <v>-81.79012345677711</v>
      </c>
    </row>
    <row r="247" spans="1:8" x14ac:dyDescent="0.25">
      <c r="A247">
        <v>245</v>
      </c>
      <c r="B247">
        <v>49.516859069017499</v>
      </c>
      <c r="C247">
        <v>20.259523184021901</v>
      </c>
      <c r="D247">
        <v>24.5</v>
      </c>
      <c r="E247">
        <v>577</v>
      </c>
      <c r="F247">
        <f t="shared" si="7"/>
        <v>662.83024691356718</v>
      </c>
      <c r="H247">
        <f t="shared" si="6"/>
        <v>-85.83024691356718</v>
      </c>
    </row>
    <row r="248" spans="1:8" x14ac:dyDescent="0.25">
      <c r="A248">
        <v>246</v>
      </c>
      <c r="B248">
        <v>49.5160187648315</v>
      </c>
      <c r="C248">
        <v>20.260016720830802</v>
      </c>
      <c r="D248">
        <v>24.6</v>
      </c>
      <c r="E248">
        <v>604</v>
      </c>
      <c r="F248">
        <f t="shared" si="7"/>
        <v>662.87037037035725</v>
      </c>
      <c r="H248">
        <f t="shared" si="6"/>
        <v>-58.87037037035725</v>
      </c>
    </row>
    <row r="249" spans="1:8" x14ac:dyDescent="0.25">
      <c r="A249">
        <v>247</v>
      </c>
      <c r="B249">
        <v>49.515178458546401</v>
      </c>
      <c r="C249">
        <v>20.260510240680599</v>
      </c>
      <c r="D249">
        <v>24.7</v>
      </c>
      <c r="E249">
        <v>624</v>
      </c>
      <c r="F249">
        <f t="shared" si="7"/>
        <v>662.91049382714732</v>
      </c>
      <c r="H249">
        <f t="shared" si="6"/>
        <v>-38.91049382714732</v>
      </c>
    </row>
    <row r="250" spans="1:8" x14ac:dyDescent="0.25">
      <c r="A250">
        <v>248</v>
      </c>
      <c r="B250">
        <v>49.514338150162203</v>
      </c>
      <c r="C250">
        <v>20.261003743572399</v>
      </c>
      <c r="D250">
        <v>24.8</v>
      </c>
      <c r="E250">
        <v>630</v>
      </c>
      <c r="F250">
        <f t="shared" si="7"/>
        <v>662.95061728393739</v>
      </c>
      <c r="H250">
        <f t="shared" si="6"/>
        <v>-32.95061728393739</v>
      </c>
    </row>
    <row r="251" spans="1:8" x14ac:dyDescent="0.25">
      <c r="A251">
        <v>249</v>
      </c>
      <c r="B251">
        <v>49.513497839679097</v>
      </c>
      <c r="C251">
        <v>20.261497229507</v>
      </c>
      <c r="D251">
        <v>24.9</v>
      </c>
      <c r="E251">
        <v>634</v>
      </c>
      <c r="F251">
        <f t="shared" si="7"/>
        <v>662.99074074072746</v>
      </c>
      <c r="H251">
        <f t="shared" si="6"/>
        <v>-28.99074074072746</v>
      </c>
    </row>
    <row r="252" spans="1:8" x14ac:dyDescent="0.25">
      <c r="A252">
        <v>250</v>
      </c>
      <c r="B252">
        <v>49.512657527097097</v>
      </c>
      <c r="C252">
        <v>20.2619906984857</v>
      </c>
      <c r="D252">
        <v>25</v>
      </c>
      <c r="E252">
        <v>654</v>
      </c>
      <c r="F252">
        <f t="shared" si="7"/>
        <v>663.03086419751753</v>
      </c>
      <c r="H252">
        <f t="shared" si="6"/>
        <v>-9.0308641975175306</v>
      </c>
    </row>
    <row r="253" spans="1:8" x14ac:dyDescent="0.25">
      <c r="A253">
        <v>251</v>
      </c>
      <c r="B253">
        <v>49.511817212416503</v>
      </c>
      <c r="C253">
        <v>20.262484150509501</v>
      </c>
      <c r="D253">
        <v>25.1</v>
      </c>
      <c r="E253">
        <v>673</v>
      </c>
      <c r="F253">
        <f t="shared" si="7"/>
        <v>663.0709876543076</v>
      </c>
      <c r="H253">
        <f t="shared" si="6"/>
        <v>9.9290123456923993</v>
      </c>
    </row>
    <row r="254" spans="1:8" x14ac:dyDescent="0.25">
      <c r="A254">
        <v>252</v>
      </c>
      <c r="B254">
        <v>49.510976895637398</v>
      </c>
      <c r="C254">
        <v>20.2629775855793</v>
      </c>
      <c r="D254">
        <v>25.2</v>
      </c>
      <c r="E254">
        <v>688</v>
      </c>
      <c r="F254">
        <f t="shared" si="7"/>
        <v>663.11111111109767</v>
      </c>
      <c r="H254">
        <f t="shared" si="6"/>
        <v>24.888888888902329</v>
      </c>
    </row>
    <row r="255" spans="1:8" x14ac:dyDescent="0.25">
      <c r="A255">
        <v>253</v>
      </c>
      <c r="B255">
        <v>49.510136576759898</v>
      </c>
      <c r="C255">
        <v>20.263471003696299</v>
      </c>
      <c r="D255">
        <v>25.3</v>
      </c>
      <c r="E255">
        <v>724</v>
      </c>
      <c r="F255">
        <f t="shared" si="7"/>
        <v>663.15123456788774</v>
      </c>
      <c r="H255">
        <f t="shared" si="6"/>
        <v>60.848765432112259</v>
      </c>
    </row>
    <row r="256" spans="1:8" x14ac:dyDescent="0.25">
      <c r="A256">
        <v>254</v>
      </c>
      <c r="B256">
        <v>49.5092962557842</v>
      </c>
      <c r="C256">
        <v>20.263964404861401</v>
      </c>
      <c r="D256">
        <v>25.4</v>
      </c>
      <c r="E256">
        <v>749</v>
      </c>
      <c r="F256">
        <f t="shared" si="7"/>
        <v>663.19135802467781</v>
      </c>
      <c r="H256">
        <f t="shared" si="6"/>
        <v>85.808641975322189</v>
      </c>
    </row>
    <row r="257" spans="1:8" x14ac:dyDescent="0.25">
      <c r="A257">
        <v>255</v>
      </c>
      <c r="B257">
        <v>49.508455932710298</v>
      </c>
      <c r="C257">
        <v>20.264457789075799</v>
      </c>
      <c r="D257">
        <v>25.5</v>
      </c>
      <c r="E257">
        <v>775</v>
      </c>
      <c r="F257">
        <f t="shared" si="7"/>
        <v>663.23148148146788</v>
      </c>
      <c r="H257">
        <f t="shared" si="6"/>
        <v>111.76851851853212</v>
      </c>
    </row>
    <row r="258" spans="1:8" x14ac:dyDescent="0.25">
      <c r="A258">
        <v>256</v>
      </c>
      <c r="B258">
        <v>49.507615607538497</v>
      </c>
      <c r="C258">
        <v>20.264951156340398</v>
      </c>
      <c r="D258">
        <v>25.6</v>
      </c>
      <c r="E258">
        <v>787</v>
      </c>
      <c r="F258">
        <f t="shared" si="7"/>
        <v>663.27160493825795</v>
      </c>
      <c r="H258">
        <f t="shared" si="6"/>
        <v>123.72839506174205</v>
      </c>
    </row>
    <row r="259" spans="1:8" x14ac:dyDescent="0.25">
      <c r="A259">
        <v>257</v>
      </c>
      <c r="B259">
        <v>49.506775280268798</v>
      </c>
      <c r="C259">
        <v>20.265444506656401</v>
      </c>
      <c r="D259">
        <v>25.7</v>
      </c>
      <c r="E259">
        <v>765</v>
      </c>
      <c r="F259">
        <f t="shared" si="7"/>
        <v>663.31172839504802</v>
      </c>
      <c r="H259">
        <f t="shared" ref="H259:H322" si="8">E259-F259</f>
        <v>101.68827160495198</v>
      </c>
    </row>
    <row r="260" spans="1:8" x14ac:dyDescent="0.25">
      <c r="A260">
        <v>258</v>
      </c>
      <c r="B260">
        <v>49.505934950901299</v>
      </c>
      <c r="C260">
        <v>20.265937840024701</v>
      </c>
      <c r="D260">
        <v>25.8</v>
      </c>
      <c r="E260">
        <v>744</v>
      </c>
      <c r="F260">
        <f t="shared" ref="F260:F323" si="9">F259+13/324</f>
        <v>663.35185185183809</v>
      </c>
      <c r="H260">
        <f t="shared" si="8"/>
        <v>80.648148148161908</v>
      </c>
    </row>
    <row r="261" spans="1:8" x14ac:dyDescent="0.25">
      <c r="A261">
        <v>259</v>
      </c>
      <c r="B261">
        <v>49.505094619436299</v>
      </c>
      <c r="C261">
        <v>20.266431156446401</v>
      </c>
      <c r="D261">
        <v>25.9</v>
      </c>
      <c r="E261">
        <v>739</v>
      </c>
      <c r="F261">
        <f t="shared" si="9"/>
        <v>663.39197530862816</v>
      </c>
      <c r="H261">
        <f t="shared" si="8"/>
        <v>75.608024691371838</v>
      </c>
    </row>
    <row r="262" spans="1:8" x14ac:dyDescent="0.25">
      <c r="A262">
        <v>260</v>
      </c>
      <c r="B262">
        <v>49.504254285873898</v>
      </c>
      <c r="C262">
        <v>20.266924455922499</v>
      </c>
      <c r="D262">
        <v>26</v>
      </c>
      <c r="E262">
        <v>746</v>
      </c>
      <c r="F262">
        <f t="shared" si="9"/>
        <v>663.43209876541823</v>
      </c>
      <c r="H262">
        <f t="shared" si="8"/>
        <v>82.567901234581768</v>
      </c>
    </row>
    <row r="263" spans="1:8" x14ac:dyDescent="0.25">
      <c r="A263">
        <v>261</v>
      </c>
      <c r="B263">
        <v>49.503413950214103</v>
      </c>
      <c r="C263">
        <v>20.2674177384541</v>
      </c>
      <c r="D263">
        <v>26.1</v>
      </c>
      <c r="E263">
        <v>783</v>
      </c>
      <c r="F263">
        <f t="shared" si="9"/>
        <v>663.4722222222083</v>
      </c>
      <c r="H263">
        <f t="shared" si="8"/>
        <v>119.5277777777917</v>
      </c>
    </row>
    <row r="264" spans="1:8" x14ac:dyDescent="0.25">
      <c r="A264">
        <v>262</v>
      </c>
      <c r="B264">
        <v>49.502573612457198</v>
      </c>
      <c r="C264">
        <v>20.267911004042301</v>
      </c>
      <c r="D264">
        <v>26.2</v>
      </c>
      <c r="E264">
        <v>801</v>
      </c>
      <c r="F264">
        <f t="shared" si="9"/>
        <v>663.51234567899837</v>
      </c>
      <c r="H264">
        <f t="shared" si="8"/>
        <v>137.48765432100163</v>
      </c>
    </row>
    <row r="265" spans="1:8" x14ac:dyDescent="0.25">
      <c r="A265">
        <v>263</v>
      </c>
      <c r="B265">
        <v>49.501733272603197</v>
      </c>
      <c r="C265">
        <v>20.268404252688001</v>
      </c>
      <c r="D265">
        <v>26.3</v>
      </c>
      <c r="E265">
        <v>866</v>
      </c>
      <c r="F265">
        <f t="shared" si="9"/>
        <v>663.55246913578844</v>
      </c>
      <c r="H265">
        <f t="shared" si="8"/>
        <v>202.44753086421156</v>
      </c>
    </row>
    <row r="266" spans="1:8" x14ac:dyDescent="0.25">
      <c r="A266" s="2">
        <v>264</v>
      </c>
      <c r="B266" s="2">
        <v>49.500892930652299</v>
      </c>
      <c r="C266" s="2">
        <v>20.268897484392301</v>
      </c>
      <c r="D266" s="2">
        <v>26.4</v>
      </c>
      <c r="E266" s="2">
        <v>913</v>
      </c>
      <c r="F266" s="2">
        <f t="shared" si="9"/>
        <v>663.59259259257851</v>
      </c>
      <c r="G266" s="2" t="s">
        <v>109</v>
      </c>
      <c r="H266" s="2">
        <f t="shared" si="8"/>
        <v>249.40740740742149</v>
      </c>
    </row>
    <row r="267" spans="1:8" x14ac:dyDescent="0.25">
      <c r="A267">
        <v>265</v>
      </c>
      <c r="B267">
        <v>49.500052586604603</v>
      </c>
      <c r="C267">
        <v>20.2693906991563</v>
      </c>
      <c r="D267">
        <v>26.5</v>
      </c>
      <c r="E267">
        <v>905</v>
      </c>
      <c r="F267">
        <f t="shared" si="9"/>
        <v>663.63271604936858</v>
      </c>
      <c r="H267">
        <f t="shared" si="8"/>
        <v>241.36728395063142</v>
      </c>
    </row>
    <row r="268" spans="1:8" x14ac:dyDescent="0.25">
      <c r="A268">
        <v>266</v>
      </c>
      <c r="B268">
        <v>49.499212240460203</v>
      </c>
      <c r="C268">
        <v>20.2698838969809</v>
      </c>
      <c r="D268">
        <v>26.6</v>
      </c>
      <c r="E268">
        <v>892</v>
      </c>
      <c r="F268">
        <f t="shared" si="9"/>
        <v>663.67283950615865</v>
      </c>
      <c r="H268">
        <f t="shared" si="8"/>
        <v>228.32716049384135</v>
      </c>
    </row>
    <row r="269" spans="1:8" x14ac:dyDescent="0.25">
      <c r="A269">
        <v>267</v>
      </c>
      <c r="B269">
        <v>49.498371892219403</v>
      </c>
      <c r="C269">
        <v>20.270377077867401</v>
      </c>
      <c r="D269">
        <v>26.7</v>
      </c>
      <c r="E269">
        <v>887</v>
      </c>
      <c r="F269">
        <f t="shared" si="9"/>
        <v>663.71296296294872</v>
      </c>
      <c r="H269">
        <f t="shared" si="8"/>
        <v>223.28703703705128</v>
      </c>
    </row>
    <row r="270" spans="1:8" x14ac:dyDescent="0.25">
      <c r="A270">
        <v>268</v>
      </c>
      <c r="B270">
        <v>49.497531541882203</v>
      </c>
      <c r="C270">
        <v>20.2708702418165</v>
      </c>
      <c r="D270">
        <v>26.8</v>
      </c>
      <c r="E270">
        <v>854</v>
      </c>
      <c r="F270">
        <f t="shared" si="9"/>
        <v>663.75308641973879</v>
      </c>
      <c r="H270">
        <f t="shared" si="8"/>
        <v>190.24691358026121</v>
      </c>
    </row>
    <row r="271" spans="1:8" x14ac:dyDescent="0.25">
      <c r="A271">
        <v>269</v>
      </c>
      <c r="B271">
        <v>49.496691189448804</v>
      </c>
      <c r="C271">
        <v>20.271363388829599</v>
      </c>
      <c r="D271">
        <v>26.9</v>
      </c>
      <c r="E271">
        <v>871</v>
      </c>
      <c r="F271">
        <f t="shared" si="9"/>
        <v>663.79320987652886</v>
      </c>
      <c r="H271">
        <f t="shared" si="8"/>
        <v>207.20679012347114</v>
      </c>
    </row>
    <row r="272" spans="1:8" x14ac:dyDescent="0.25">
      <c r="A272">
        <v>270</v>
      </c>
      <c r="B272">
        <v>49.495850834919203</v>
      </c>
      <c r="C272">
        <v>20.271856518907398</v>
      </c>
      <c r="D272">
        <v>27</v>
      </c>
      <c r="E272">
        <v>885</v>
      </c>
      <c r="F272">
        <f t="shared" si="9"/>
        <v>663.83333333331893</v>
      </c>
      <c r="H272">
        <f t="shared" si="8"/>
        <v>221.16666666668107</v>
      </c>
    </row>
    <row r="273" spans="1:8" x14ac:dyDescent="0.25">
      <c r="A273">
        <v>271</v>
      </c>
      <c r="B273">
        <v>49.4950104782937</v>
      </c>
      <c r="C273">
        <v>20.272349632051199</v>
      </c>
      <c r="D273">
        <v>27.1</v>
      </c>
      <c r="E273">
        <v>883</v>
      </c>
      <c r="F273">
        <f t="shared" si="9"/>
        <v>663.873456790109</v>
      </c>
      <c r="H273">
        <f t="shared" si="8"/>
        <v>219.126543209891</v>
      </c>
    </row>
    <row r="274" spans="1:8" x14ac:dyDescent="0.25">
      <c r="A274">
        <v>272</v>
      </c>
      <c r="B274">
        <v>49.494170119572303</v>
      </c>
      <c r="C274">
        <v>20.272842728261999</v>
      </c>
      <c r="D274">
        <v>27.2</v>
      </c>
      <c r="E274">
        <v>902</v>
      </c>
      <c r="F274">
        <f t="shared" si="9"/>
        <v>663.91358024689907</v>
      </c>
      <c r="H274">
        <f t="shared" si="8"/>
        <v>238.08641975310093</v>
      </c>
    </row>
    <row r="275" spans="1:8" x14ac:dyDescent="0.25">
      <c r="A275">
        <v>273</v>
      </c>
      <c r="B275">
        <v>49.493329758755301</v>
      </c>
      <c r="C275">
        <v>20.2733358075407</v>
      </c>
      <c r="D275">
        <v>27.3</v>
      </c>
      <c r="E275">
        <v>945</v>
      </c>
      <c r="F275">
        <f t="shared" si="9"/>
        <v>663.95370370368914</v>
      </c>
      <c r="H275">
        <f t="shared" si="8"/>
        <v>281.04629629631086</v>
      </c>
    </row>
    <row r="276" spans="1:8" x14ac:dyDescent="0.25">
      <c r="A276" s="2">
        <v>274</v>
      </c>
      <c r="B276" s="2">
        <v>49.492489395842597</v>
      </c>
      <c r="C276" s="2">
        <v>20.273828869888501</v>
      </c>
      <c r="D276" s="2">
        <v>27.4</v>
      </c>
      <c r="E276" s="2">
        <v>981</v>
      </c>
      <c r="F276" s="2">
        <f t="shared" si="9"/>
        <v>663.99382716047921</v>
      </c>
      <c r="G276" s="2" t="s">
        <v>110</v>
      </c>
      <c r="H276" s="2">
        <f t="shared" si="8"/>
        <v>317.00617283952079</v>
      </c>
    </row>
    <row r="277" spans="1:8" x14ac:dyDescent="0.25">
      <c r="A277">
        <v>275</v>
      </c>
      <c r="B277">
        <v>49.491649030834502</v>
      </c>
      <c r="C277">
        <v>20.274321915306299</v>
      </c>
      <c r="D277">
        <v>27.5</v>
      </c>
      <c r="E277">
        <v>951</v>
      </c>
      <c r="F277">
        <f t="shared" si="9"/>
        <v>664.03395061726928</v>
      </c>
      <c r="H277">
        <f t="shared" si="8"/>
        <v>286.96604938273072</v>
      </c>
    </row>
    <row r="278" spans="1:8" x14ac:dyDescent="0.25">
      <c r="A278">
        <v>276</v>
      </c>
      <c r="B278">
        <v>49.490808663731201</v>
      </c>
      <c r="C278">
        <v>20.274814943795299</v>
      </c>
      <c r="D278">
        <v>27.6</v>
      </c>
      <c r="E278">
        <v>914</v>
      </c>
      <c r="F278">
        <f t="shared" si="9"/>
        <v>664.07407407405935</v>
      </c>
      <c r="H278">
        <f t="shared" si="8"/>
        <v>249.92592592594065</v>
      </c>
    </row>
    <row r="279" spans="1:8" x14ac:dyDescent="0.25">
      <c r="A279">
        <v>277</v>
      </c>
      <c r="B279">
        <v>49.489968294532702</v>
      </c>
      <c r="C279">
        <v>20.2753079553564</v>
      </c>
      <c r="D279">
        <v>27.7</v>
      </c>
      <c r="E279">
        <v>913</v>
      </c>
      <c r="F279">
        <f t="shared" si="9"/>
        <v>664.11419753084942</v>
      </c>
      <c r="H279">
        <f t="shared" si="8"/>
        <v>248.88580246915058</v>
      </c>
    </row>
    <row r="280" spans="1:8" x14ac:dyDescent="0.25">
      <c r="A280">
        <v>278</v>
      </c>
      <c r="B280">
        <v>49.489127923239103</v>
      </c>
      <c r="C280">
        <v>20.275800949990799</v>
      </c>
      <c r="D280">
        <v>27.8</v>
      </c>
      <c r="E280">
        <v>921</v>
      </c>
      <c r="F280">
        <f t="shared" si="9"/>
        <v>664.15432098763949</v>
      </c>
      <c r="H280">
        <f t="shared" si="8"/>
        <v>256.84567901236051</v>
      </c>
    </row>
    <row r="281" spans="1:8" x14ac:dyDescent="0.25">
      <c r="A281">
        <v>279</v>
      </c>
      <c r="B281">
        <v>49.488287549850597</v>
      </c>
      <c r="C281">
        <v>20.2762939276993</v>
      </c>
      <c r="D281">
        <v>27.9</v>
      </c>
      <c r="E281">
        <v>885</v>
      </c>
      <c r="F281">
        <f t="shared" si="9"/>
        <v>664.19444444442956</v>
      </c>
      <c r="H281">
        <f t="shared" si="8"/>
        <v>220.80555555557044</v>
      </c>
    </row>
    <row r="282" spans="1:8" x14ac:dyDescent="0.25">
      <c r="A282">
        <v>280</v>
      </c>
      <c r="B282">
        <v>49.487447174367396</v>
      </c>
      <c r="C282">
        <v>20.276786888483201</v>
      </c>
      <c r="D282">
        <v>28</v>
      </c>
      <c r="E282">
        <v>867</v>
      </c>
      <c r="F282">
        <f t="shared" si="9"/>
        <v>664.23456790121963</v>
      </c>
      <c r="H282">
        <f t="shared" si="8"/>
        <v>202.76543209878037</v>
      </c>
    </row>
    <row r="283" spans="1:8" x14ac:dyDescent="0.25">
      <c r="A283">
        <v>281</v>
      </c>
      <c r="B283">
        <v>49.486606796789502</v>
      </c>
      <c r="C283">
        <v>20.2772798323434</v>
      </c>
      <c r="D283">
        <v>28.1</v>
      </c>
      <c r="E283">
        <v>875</v>
      </c>
      <c r="F283">
        <f t="shared" si="9"/>
        <v>664.2746913580097</v>
      </c>
      <c r="H283">
        <f t="shared" si="8"/>
        <v>210.7253086419903</v>
      </c>
    </row>
    <row r="284" spans="1:8" x14ac:dyDescent="0.25">
      <c r="A284">
        <v>282</v>
      </c>
      <c r="B284">
        <v>49.485766417117198</v>
      </c>
      <c r="C284">
        <v>20.2777727592809</v>
      </c>
      <c r="D284">
        <v>28.2</v>
      </c>
      <c r="E284">
        <v>856</v>
      </c>
      <c r="F284">
        <f t="shared" si="9"/>
        <v>664.31481481479977</v>
      </c>
      <c r="H284">
        <f t="shared" si="8"/>
        <v>191.68518518520023</v>
      </c>
    </row>
    <row r="285" spans="1:8" x14ac:dyDescent="0.25">
      <c r="A285">
        <v>283</v>
      </c>
      <c r="B285">
        <v>49.484926035350497</v>
      </c>
      <c r="C285">
        <v>20.2782656692969</v>
      </c>
      <c r="D285">
        <v>28.3</v>
      </c>
      <c r="E285">
        <v>841</v>
      </c>
      <c r="F285">
        <f t="shared" si="9"/>
        <v>664.35493827158984</v>
      </c>
      <c r="H285">
        <f t="shared" si="8"/>
        <v>176.64506172841016</v>
      </c>
    </row>
    <row r="286" spans="1:8" x14ac:dyDescent="0.25">
      <c r="A286">
        <v>284</v>
      </c>
      <c r="B286">
        <v>49.484085651489501</v>
      </c>
      <c r="C286">
        <v>20.278758562392301</v>
      </c>
      <c r="D286">
        <v>28.4</v>
      </c>
      <c r="E286">
        <v>855</v>
      </c>
      <c r="F286">
        <f t="shared" si="9"/>
        <v>664.39506172837991</v>
      </c>
      <c r="H286">
        <f t="shared" si="8"/>
        <v>190.60493827162009</v>
      </c>
    </row>
    <row r="287" spans="1:8" x14ac:dyDescent="0.25">
      <c r="A287">
        <v>285</v>
      </c>
      <c r="B287">
        <v>49.483245265534499</v>
      </c>
      <c r="C287">
        <v>20.279251438568199</v>
      </c>
      <c r="D287">
        <v>28.5</v>
      </c>
      <c r="E287">
        <v>832</v>
      </c>
      <c r="F287">
        <f t="shared" si="9"/>
        <v>664.43518518516998</v>
      </c>
      <c r="H287">
        <f t="shared" si="8"/>
        <v>167.56481481483002</v>
      </c>
    </row>
    <row r="288" spans="1:8" x14ac:dyDescent="0.25">
      <c r="A288">
        <v>286</v>
      </c>
      <c r="B288">
        <v>49.4824048774855</v>
      </c>
      <c r="C288">
        <v>20.279744297825602</v>
      </c>
      <c r="D288">
        <v>28.6</v>
      </c>
      <c r="E288">
        <v>817</v>
      </c>
      <c r="F288">
        <f t="shared" si="9"/>
        <v>664.47530864196005</v>
      </c>
      <c r="H288">
        <f t="shared" si="8"/>
        <v>152.52469135803995</v>
      </c>
    </row>
    <row r="289" spans="1:8" x14ac:dyDescent="0.25">
      <c r="A289">
        <v>287</v>
      </c>
      <c r="B289">
        <v>49.481564487342702</v>
      </c>
      <c r="C289">
        <v>20.2802371401656</v>
      </c>
      <c r="D289">
        <v>28.7</v>
      </c>
      <c r="E289">
        <v>812</v>
      </c>
      <c r="F289">
        <f t="shared" si="9"/>
        <v>664.51543209875013</v>
      </c>
      <c r="H289">
        <f t="shared" si="8"/>
        <v>147.48456790124987</v>
      </c>
    </row>
    <row r="290" spans="1:8" x14ac:dyDescent="0.25">
      <c r="A290">
        <v>288</v>
      </c>
      <c r="B290">
        <v>49.480724095106197</v>
      </c>
      <c r="C290">
        <v>20.280729965589298</v>
      </c>
      <c r="D290">
        <v>28.8</v>
      </c>
      <c r="E290">
        <v>788</v>
      </c>
      <c r="F290">
        <f t="shared" si="9"/>
        <v>664.5555555555402</v>
      </c>
      <c r="H290">
        <f t="shared" si="8"/>
        <v>123.4444444444598</v>
      </c>
    </row>
    <row r="291" spans="1:8" x14ac:dyDescent="0.25">
      <c r="A291">
        <v>289</v>
      </c>
      <c r="B291">
        <v>49.479883700776099</v>
      </c>
      <c r="C291">
        <v>20.2812227740975</v>
      </c>
      <c r="D291">
        <v>28.9</v>
      </c>
      <c r="E291">
        <v>727</v>
      </c>
      <c r="F291">
        <f t="shared" si="9"/>
        <v>664.59567901233027</v>
      </c>
      <c r="H291">
        <f t="shared" si="8"/>
        <v>62.404320987669735</v>
      </c>
    </row>
    <row r="292" spans="1:8" x14ac:dyDescent="0.25">
      <c r="A292">
        <v>290</v>
      </c>
      <c r="B292">
        <v>49.479043304352601</v>
      </c>
      <c r="C292">
        <v>20.281715565691499</v>
      </c>
      <c r="D292">
        <v>29</v>
      </c>
      <c r="E292">
        <v>733</v>
      </c>
      <c r="F292">
        <f t="shared" si="9"/>
        <v>664.63580246912034</v>
      </c>
      <c r="H292">
        <f t="shared" si="8"/>
        <v>68.364197530879665</v>
      </c>
    </row>
    <row r="293" spans="1:8" x14ac:dyDescent="0.25">
      <c r="A293">
        <v>291</v>
      </c>
      <c r="B293">
        <v>49.478202905835801</v>
      </c>
      <c r="C293">
        <v>20.2822083403722</v>
      </c>
      <c r="D293">
        <v>29.1</v>
      </c>
      <c r="E293">
        <v>766</v>
      </c>
      <c r="F293">
        <f t="shared" si="9"/>
        <v>664.67592592591041</v>
      </c>
      <c r="H293">
        <f t="shared" si="8"/>
        <v>101.32407407408959</v>
      </c>
    </row>
    <row r="294" spans="1:8" x14ac:dyDescent="0.25">
      <c r="A294">
        <v>292</v>
      </c>
      <c r="B294">
        <v>49.477362505225898</v>
      </c>
      <c r="C294">
        <v>20.282701098140699</v>
      </c>
      <c r="D294">
        <v>29.2</v>
      </c>
      <c r="E294">
        <v>786</v>
      </c>
      <c r="F294">
        <f t="shared" si="9"/>
        <v>664.71604938270048</v>
      </c>
      <c r="H294">
        <f t="shared" si="8"/>
        <v>121.28395061729952</v>
      </c>
    </row>
    <row r="295" spans="1:8" x14ac:dyDescent="0.25">
      <c r="A295" s="2">
        <v>293</v>
      </c>
      <c r="B295" s="2">
        <v>49.4765221025229</v>
      </c>
      <c r="C295" s="2">
        <v>20.283193838997999</v>
      </c>
      <c r="D295" s="2">
        <v>29.3</v>
      </c>
      <c r="E295" s="2">
        <v>817</v>
      </c>
      <c r="F295" s="2">
        <f t="shared" si="9"/>
        <v>664.75617283949055</v>
      </c>
      <c r="G295" s="2" t="s">
        <v>38</v>
      </c>
      <c r="H295" s="2">
        <f t="shared" si="8"/>
        <v>152.24382716050945</v>
      </c>
    </row>
    <row r="296" spans="1:8" x14ac:dyDescent="0.25">
      <c r="A296">
        <v>294</v>
      </c>
      <c r="B296">
        <v>49.475681697727097</v>
      </c>
      <c r="C296">
        <v>20.283686562945199</v>
      </c>
      <c r="D296">
        <v>29.4</v>
      </c>
      <c r="E296">
        <v>803</v>
      </c>
      <c r="F296">
        <f t="shared" si="9"/>
        <v>664.79629629628062</v>
      </c>
      <c r="H296">
        <f t="shared" si="8"/>
        <v>138.20370370371938</v>
      </c>
    </row>
    <row r="297" spans="1:8" x14ac:dyDescent="0.25">
      <c r="A297">
        <v>295</v>
      </c>
      <c r="B297">
        <v>49.474841290838498</v>
      </c>
      <c r="C297">
        <v>20.284179269983301</v>
      </c>
      <c r="D297">
        <v>29.5</v>
      </c>
      <c r="E297">
        <v>761</v>
      </c>
      <c r="F297">
        <f t="shared" si="9"/>
        <v>664.83641975307069</v>
      </c>
      <c r="H297">
        <f t="shared" si="8"/>
        <v>96.163580246929314</v>
      </c>
    </row>
    <row r="298" spans="1:8" x14ac:dyDescent="0.25">
      <c r="A298">
        <v>296</v>
      </c>
      <c r="B298">
        <v>49.4740008818573</v>
      </c>
      <c r="C298">
        <v>20.2846719601133</v>
      </c>
      <c r="D298">
        <v>29.6</v>
      </c>
      <c r="E298">
        <v>723</v>
      </c>
      <c r="F298">
        <f t="shared" si="9"/>
        <v>664.87654320986076</v>
      </c>
      <c r="H298">
        <f t="shared" si="8"/>
        <v>58.123456790139244</v>
      </c>
    </row>
    <row r="299" spans="1:8" x14ac:dyDescent="0.25">
      <c r="A299">
        <v>297</v>
      </c>
      <c r="B299">
        <v>49.473160470783597</v>
      </c>
      <c r="C299">
        <v>20.285164633336301</v>
      </c>
      <c r="D299">
        <v>29.7</v>
      </c>
      <c r="E299">
        <v>740</v>
      </c>
      <c r="F299">
        <f t="shared" si="9"/>
        <v>664.91666666665083</v>
      </c>
      <c r="H299">
        <f t="shared" si="8"/>
        <v>75.083333333349174</v>
      </c>
    </row>
    <row r="300" spans="1:8" x14ac:dyDescent="0.25">
      <c r="A300" s="2">
        <v>298</v>
      </c>
      <c r="B300" s="2">
        <v>49.472320057617601</v>
      </c>
      <c r="C300" s="2">
        <v>20.285657289653301</v>
      </c>
      <c r="D300" s="2">
        <v>29.8</v>
      </c>
      <c r="E300" s="2">
        <v>751</v>
      </c>
      <c r="F300" s="2">
        <f t="shared" si="9"/>
        <v>664.9567901234409</v>
      </c>
      <c r="G300" s="2" t="s">
        <v>39</v>
      </c>
      <c r="H300" s="2">
        <f t="shared" si="8"/>
        <v>86.043209876559104</v>
      </c>
    </row>
    <row r="301" spans="1:8" x14ac:dyDescent="0.25">
      <c r="A301">
        <v>299</v>
      </c>
      <c r="B301">
        <v>49.471479642359299</v>
      </c>
      <c r="C301">
        <v>20.286149929065399</v>
      </c>
      <c r="D301">
        <v>29.9</v>
      </c>
      <c r="E301">
        <v>746</v>
      </c>
      <c r="F301">
        <f t="shared" si="9"/>
        <v>664.99691358023097</v>
      </c>
      <c r="H301">
        <f t="shared" si="8"/>
        <v>81.003086419769033</v>
      </c>
    </row>
    <row r="302" spans="1:8" x14ac:dyDescent="0.25">
      <c r="A302">
        <v>300</v>
      </c>
      <c r="B302">
        <v>49.470639225008902</v>
      </c>
      <c r="C302">
        <v>20.2866425515735</v>
      </c>
      <c r="D302">
        <v>30</v>
      </c>
      <c r="E302">
        <v>717</v>
      </c>
      <c r="F302">
        <f t="shared" si="9"/>
        <v>665.03703703702104</v>
      </c>
      <c r="H302">
        <f t="shared" si="8"/>
        <v>51.962962962978963</v>
      </c>
    </row>
    <row r="303" spans="1:8" x14ac:dyDescent="0.25">
      <c r="A303">
        <v>301</v>
      </c>
      <c r="B303">
        <v>49.469798805566597</v>
      </c>
      <c r="C303">
        <v>20.287135157178799</v>
      </c>
      <c r="D303">
        <v>30.1</v>
      </c>
      <c r="E303">
        <v>696</v>
      </c>
      <c r="F303">
        <f t="shared" si="9"/>
        <v>665.07716049381111</v>
      </c>
      <c r="H303">
        <f t="shared" si="8"/>
        <v>30.922839506188893</v>
      </c>
    </row>
    <row r="304" spans="1:8" x14ac:dyDescent="0.25">
      <c r="A304">
        <v>302</v>
      </c>
      <c r="B304">
        <v>49.468958384032497</v>
      </c>
      <c r="C304">
        <v>20.2876277458823</v>
      </c>
      <c r="D304">
        <v>30.2</v>
      </c>
      <c r="E304">
        <v>687</v>
      </c>
      <c r="F304">
        <f t="shared" si="9"/>
        <v>665.11728395060118</v>
      </c>
      <c r="H304">
        <f t="shared" si="8"/>
        <v>21.882716049398823</v>
      </c>
    </row>
    <row r="305" spans="1:8" x14ac:dyDescent="0.25">
      <c r="A305">
        <v>303</v>
      </c>
      <c r="B305">
        <v>49.468117960406701</v>
      </c>
      <c r="C305">
        <v>20.288120317684999</v>
      </c>
      <c r="D305">
        <v>30.3</v>
      </c>
      <c r="E305">
        <v>683</v>
      </c>
      <c r="F305">
        <f t="shared" si="9"/>
        <v>665.15740740739125</v>
      </c>
      <c r="H305">
        <f t="shared" si="8"/>
        <v>17.842592592608753</v>
      </c>
    </row>
    <row r="306" spans="1:8" x14ac:dyDescent="0.25">
      <c r="A306" s="2">
        <v>304</v>
      </c>
      <c r="B306" s="2">
        <v>49.467277534689401</v>
      </c>
      <c r="C306" s="2">
        <v>20.288612872588001</v>
      </c>
      <c r="D306" s="2">
        <v>30.4</v>
      </c>
      <c r="E306" s="2">
        <v>701</v>
      </c>
      <c r="F306" s="2">
        <f t="shared" si="9"/>
        <v>665.19753086418132</v>
      </c>
      <c r="G306" s="2" t="s">
        <v>41</v>
      </c>
      <c r="H306" s="2">
        <f t="shared" si="8"/>
        <v>35.802469135818683</v>
      </c>
    </row>
    <row r="307" spans="1:8" x14ac:dyDescent="0.25">
      <c r="A307">
        <v>305</v>
      </c>
      <c r="B307">
        <v>49.466437106880598</v>
      </c>
      <c r="C307">
        <v>20.289105410592299</v>
      </c>
      <c r="D307">
        <v>30.5</v>
      </c>
      <c r="E307">
        <v>687</v>
      </c>
      <c r="F307">
        <f t="shared" si="9"/>
        <v>665.23765432097139</v>
      </c>
      <c r="H307">
        <f t="shared" si="8"/>
        <v>21.762345679028613</v>
      </c>
    </row>
    <row r="308" spans="1:8" x14ac:dyDescent="0.25">
      <c r="A308">
        <v>306</v>
      </c>
      <c r="B308">
        <v>49.465596676980603</v>
      </c>
      <c r="C308">
        <v>20.2895979316989</v>
      </c>
      <c r="D308">
        <v>30.6</v>
      </c>
      <c r="E308">
        <v>674</v>
      </c>
      <c r="F308">
        <f t="shared" si="9"/>
        <v>665.27777777776146</v>
      </c>
      <c r="H308">
        <f t="shared" si="8"/>
        <v>8.7222222222385426</v>
      </c>
    </row>
    <row r="309" spans="1:8" x14ac:dyDescent="0.25">
      <c r="A309">
        <v>307</v>
      </c>
      <c r="B309">
        <v>49.464756244989402</v>
      </c>
      <c r="C309">
        <v>20.290090435908802</v>
      </c>
      <c r="D309">
        <v>30.7</v>
      </c>
      <c r="E309">
        <v>666</v>
      </c>
      <c r="F309">
        <f t="shared" si="9"/>
        <v>665.31790123455153</v>
      </c>
      <c r="H309">
        <f t="shared" si="8"/>
        <v>0.68209876544847248</v>
      </c>
    </row>
    <row r="310" spans="1:8" x14ac:dyDescent="0.25">
      <c r="A310">
        <v>308</v>
      </c>
      <c r="B310">
        <v>49.463915810907203</v>
      </c>
      <c r="C310">
        <v>20.290582923223202</v>
      </c>
      <c r="D310">
        <v>30.8</v>
      </c>
      <c r="E310">
        <v>648</v>
      </c>
      <c r="F310">
        <f t="shared" si="9"/>
        <v>665.3580246913416</v>
      </c>
      <c r="H310">
        <f t="shared" si="8"/>
        <v>-17.358024691341598</v>
      </c>
    </row>
    <row r="311" spans="1:8" x14ac:dyDescent="0.25">
      <c r="A311">
        <v>309</v>
      </c>
      <c r="B311">
        <v>49.463075374734103</v>
      </c>
      <c r="C311">
        <v>20.291075393643101</v>
      </c>
      <c r="D311">
        <v>30.9</v>
      </c>
      <c r="E311">
        <v>638</v>
      </c>
      <c r="F311">
        <f t="shared" si="9"/>
        <v>665.39814814813167</v>
      </c>
      <c r="H311">
        <f t="shared" si="8"/>
        <v>-27.398148148131668</v>
      </c>
    </row>
    <row r="312" spans="1:8" x14ac:dyDescent="0.25">
      <c r="A312">
        <v>310</v>
      </c>
      <c r="B312">
        <v>49.462234936470303</v>
      </c>
      <c r="C312">
        <v>20.2915678471694</v>
      </c>
      <c r="D312">
        <v>31</v>
      </c>
      <c r="E312">
        <v>615</v>
      </c>
      <c r="F312">
        <f t="shared" si="9"/>
        <v>665.43827160492174</v>
      </c>
      <c r="H312">
        <f t="shared" si="8"/>
        <v>-50.438271604921738</v>
      </c>
    </row>
    <row r="313" spans="1:8" x14ac:dyDescent="0.25">
      <c r="A313">
        <v>311</v>
      </c>
      <c r="B313">
        <v>49.461394496115901</v>
      </c>
      <c r="C313">
        <v>20.292060283803298</v>
      </c>
      <c r="D313">
        <v>31.1</v>
      </c>
      <c r="E313">
        <v>604</v>
      </c>
      <c r="F313">
        <f t="shared" si="9"/>
        <v>665.47839506171181</v>
      </c>
      <c r="H313">
        <f t="shared" si="8"/>
        <v>-61.478395061711808</v>
      </c>
    </row>
    <row r="314" spans="1:8" x14ac:dyDescent="0.25">
      <c r="A314">
        <v>312</v>
      </c>
      <c r="B314">
        <v>49.460554053670997</v>
      </c>
      <c r="C314">
        <v>20.292552703545802</v>
      </c>
      <c r="D314">
        <v>31.2</v>
      </c>
      <c r="E314">
        <v>582</v>
      </c>
      <c r="F314">
        <f t="shared" si="9"/>
        <v>665.51851851850188</v>
      </c>
      <c r="H314">
        <f t="shared" si="8"/>
        <v>-83.518518518501878</v>
      </c>
    </row>
    <row r="315" spans="1:8" x14ac:dyDescent="0.25">
      <c r="A315">
        <v>313</v>
      </c>
      <c r="B315">
        <v>49.459713609135797</v>
      </c>
      <c r="C315">
        <v>20.293045106397798</v>
      </c>
      <c r="D315">
        <v>31.3</v>
      </c>
      <c r="E315">
        <v>582</v>
      </c>
      <c r="F315">
        <f t="shared" si="9"/>
        <v>665.55864197529195</v>
      </c>
      <c r="H315">
        <f t="shared" si="8"/>
        <v>-83.558641975291948</v>
      </c>
    </row>
    <row r="316" spans="1:8" x14ac:dyDescent="0.25">
      <c r="A316">
        <v>314</v>
      </c>
      <c r="B316">
        <v>49.458873162510301</v>
      </c>
      <c r="C316">
        <v>20.293537492360599</v>
      </c>
      <c r="D316">
        <v>31.4</v>
      </c>
      <c r="E316">
        <v>577</v>
      </c>
      <c r="F316">
        <f t="shared" si="9"/>
        <v>665.59876543208202</v>
      </c>
      <c r="H316">
        <f t="shared" si="8"/>
        <v>-88.598765432082018</v>
      </c>
    </row>
    <row r="317" spans="1:8" x14ac:dyDescent="0.25">
      <c r="A317">
        <v>315</v>
      </c>
      <c r="B317">
        <v>49.458032713794701</v>
      </c>
      <c r="C317">
        <v>20.294029861435</v>
      </c>
      <c r="D317">
        <v>31.5</v>
      </c>
      <c r="E317">
        <v>580</v>
      </c>
      <c r="F317">
        <f t="shared" si="9"/>
        <v>665.63888888887209</v>
      </c>
      <c r="H317">
        <f t="shared" si="8"/>
        <v>-85.638888888872089</v>
      </c>
    </row>
    <row r="318" spans="1:8" x14ac:dyDescent="0.25">
      <c r="A318">
        <v>316</v>
      </c>
      <c r="B318">
        <v>49.457192262989302</v>
      </c>
      <c r="C318">
        <v>20.294522213622098</v>
      </c>
      <c r="D318">
        <v>31.6</v>
      </c>
      <c r="E318">
        <v>577</v>
      </c>
      <c r="F318">
        <f t="shared" si="9"/>
        <v>665.67901234566216</v>
      </c>
      <c r="H318">
        <f t="shared" si="8"/>
        <v>-88.679012345662159</v>
      </c>
    </row>
    <row r="319" spans="1:8" x14ac:dyDescent="0.25">
      <c r="A319">
        <v>317</v>
      </c>
      <c r="B319">
        <v>49.456351810093999</v>
      </c>
      <c r="C319">
        <v>20.295014548923</v>
      </c>
      <c r="D319">
        <v>31.7</v>
      </c>
      <c r="E319">
        <v>581</v>
      </c>
      <c r="F319">
        <f t="shared" si="9"/>
        <v>665.71913580245223</v>
      </c>
      <c r="H319">
        <f t="shared" si="8"/>
        <v>-84.719135802452229</v>
      </c>
    </row>
    <row r="320" spans="1:8" x14ac:dyDescent="0.25">
      <c r="A320">
        <v>318</v>
      </c>
      <c r="B320">
        <v>49.455511355109003</v>
      </c>
      <c r="C320">
        <v>20.295506867338698</v>
      </c>
      <c r="D320">
        <v>31.8</v>
      </c>
      <c r="E320">
        <v>587</v>
      </c>
      <c r="F320">
        <f t="shared" si="9"/>
        <v>665.7592592592423</v>
      </c>
      <c r="H320">
        <f t="shared" si="8"/>
        <v>-78.759259259242299</v>
      </c>
    </row>
    <row r="321" spans="1:8" x14ac:dyDescent="0.25">
      <c r="A321">
        <v>319</v>
      </c>
      <c r="B321">
        <v>49.4546708980345</v>
      </c>
      <c r="C321">
        <v>20.295999168870299</v>
      </c>
      <c r="D321">
        <v>31.9</v>
      </c>
      <c r="E321">
        <v>583</v>
      </c>
      <c r="F321">
        <f t="shared" si="9"/>
        <v>665.79938271603237</v>
      </c>
      <c r="H321">
        <f t="shared" si="8"/>
        <v>-82.799382716032369</v>
      </c>
    </row>
    <row r="322" spans="1:8" x14ac:dyDescent="0.25">
      <c r="A322">
        <v>320</v>
      </c>
      <c r="B322">
        <v>49.453830438870597</v>
      </c>
      <c r="C322">
        <v>20.296491453518701</v>
      </c>
      <c r="D322">
        <v>32</v>
      </c>
      <c r="E322">
        <v>578</v>
      </c>
      <c r="F322">
        <f t="shared" si="9"/>
        <v>665.83950617282244</v>
      </c>
      <c r="H322">
        <f t="shared" si="8"/>
        <v>-87.839506172822439</v>
      </c>
    </row>
    <row r="323" spans="1:8" x14ac:dyDescent="0.25">
      <c r="A323">
        <v>321</v>
      </c>
      <c r="B323">
        <v>49.452989977617399</v>
      </c>
      <c r="C323">
        <v>20.296983721285098</v>
      </c>
      <c r="D323">
        <v>32.1</v>
      </c>
      <c r="E323">
        <v>571</v>
      </c>
      <c r="F323">
        <f t="shared" si="9"/>
        <v>665.87962962961251</v>
      </c>
      <c r="H323">
        <f t="shared" ref="H323:H326" si="10">E323-F323</f>
        <v>-94.879629629612509</v>
      </c>
    </row>
    <row r="324" spans="1:8" x14ac:dyDescent="0.25">
      <c r="A324">
        <v>322</v>
      </c>
      <c r="B324">
        <v>49.452149514275099</v>
      </c>
      <c r="C324">
        <v>20.2974759721704</v>
      </c>
      <c r="D324">
        <v>32.200000000000003</v>
      </c>
      <c r="E324">
        <v>571</v>
      </c>
      <c r="F324">
        <f t="shared" ref="F324:F326" si="11">F323+13/324</f>
        <v>665.91975308640258</v>
      </c>
      <c r="H324">
        <f t="shared" si="10"/>
        <v>-94.919753086402579</v>
      </c>
    </row>
    <row r="325" spans="1:8" x14ac:dyDescent="0.25">
      <c r="A325">
        <v>323</v>
      </c>
      <c r="B325">
        <v>49.451309048843797</v>
      </c>
      <c r="C325">
        <v>20.297968206175799</v>
      </c>
      <c r="D325">
        <v>32.299999999999997</v>
      </c>
      <c r="E325">
        <v>567</v>
      </c>
      <c r="F325">
        <f t="shared" si="11"/>
        <v>665.95987654319265</v>
      </c>
      <c r="H325">
        <f t="shared" si="10"/>
        <v>-98.959876543192649</v>
      </c>
    </row>
    <row r="326" spans="1:8" x14ac:dyDescent="0.25">
      <c r="A326">
        <v>324</v>
      </c>
      <c r="B326">
        <v>49.450762997333598</v>
      </c>
      <c r="C326">
        <v>20.2982880015634</v>
      </c>
      <c r="D326">
        <v>32.36497</v>
      </c>
      <c r="E326">
        <v>566</v>
      </c>
      <c r="F326">
        <f t="shared" si="11"/>
        <v>665.99999999998272</v>
      </c>
      <c r="H326">
        <f t="shared" si="10"/>
        <v>-99.99999999998272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DD3C-2B02-4C66-9181-A6F0060344C0}">
  <dimension ref="A3:R132"/>
  <sheetViews>
    <sheetView tabSelected="1" topLeftCell="A34" zoomScale="85" zoomScaleNormal="85" workbookViewId="0">
      <selection activeCell="Q133" sqref="Q133"/>
    </sheetView>
  </sheetViews>
  <sheetFormatPr defaultRowHeight="15" x14ac:dyDescent="0.25"/>
  <cols>
    <col min="1" max="1" width="12.85546875" customWidth="1"/>
    <col min="2" max="2" width="24.7109375" customWidth="1"/>
    <col min="3" max="3" width="17.5703125" customWidth="1"/>
    <col min="4" max="4" width="24" customWidth="1"/>
    <col min="5" max="5" width="12.140625" bestFit="1" customWidth="1"/>
    <col min="6" max="6" width="14.28515625" bestFit="1" customWidth="1"/>
    <col min="7" max="7" width="27.28515625" customWidth="1"/>
    <col min="8" max="8" width="14.28515625" customWidth="1"/>
    <col min="12" max="12" width="13" customWidth="1"/>
    <col min="13" max="13" width="18.5703125" customWidth="1"/>
    <col min="14" max="14" width="19.42578125" customWidth="1"/>
    <col min="15" max="15" width="10.42578125" customWidth="1"/>
    <col min="16" max="16" width="16.5703125" customWidth="1"/>
    <col min="17" max="17" width="31.42578125" customWidth="1"/>
  </cols>
  <sheetData>
    <row r="3" spans="1:18" ht="21" customHeight="1" thickBot="1" x14ac:dyDescent="0.3"/>
    <row r="4" spans="1:18" ht="15.75" thickBot="1" x14ac:dyDescent="0.3">
      <c r="K4" s="31"/>
      <c r="L4" s="32"/>
      <c r="M4" s="32"/>
      <c r="N4" s="32"/>
      <c r="O4" s="32"/>
      <c r="P4" s="32"/>
      <c r="Q4" s="32"/>
      <c r="R4" s="33"/>
    </row>
    <row r="5" spans="1:18" ht="15.75" thickBot="1" x14ac:dyDescent="0.3">
      <c r="F5" s="14"/>
      <c r="G5" s="14" t="s">
        <v>126</v>
      </c>
      <c r="K5" s="34"/>
      <c r="L5" s="48" t="s">
        <v>61</v>
      </c>
      <c r="M5" s="49"/>
      <c r="N5" s="49"/>
      <c r="O5" s="49"/>
      <c r="P5" s="49"/>
      <c r="Q5" s="50"/>
      <c r="R5" s="35"/>
    </row>
    <row r="6" spans="1:18" x14ac:dyDescent="0.25">
      <c r="F6" s="14" t="s">
        <v>47</v>
      </c>
      <c r="G6" s="14">
        <f>823-(((M10*41)/3425)+653)</f>
        <v>37.124087591240823</v>
      </c>
      <c r="K6" s="34"/>
      <c r="L6" s="21" t="s">
        <v>23</v>
      </c>
      <c r="M6" s="22" t="s">
        <v>98</v>
      </c>
      <c r="N6" s="22" t="s">
        <v>99</v>
      </c>
      <c r="O6" s="22" t="s">
        <v>59</v>
      </c>
      <c r="P6" s="22" t="s">
        <v>60</v>
      </c>
      <c r="Q6" s="23" t="s">
        <v>13</v>
      </c>
      <c r="R6" s="35"/>
    </row>
    <row r="7" spans="1:18" x14ac:dyDescent="0.25">
      <c r="F7" s="14" t="s">
        <v>48</v>
      </c>
      <c r="G7" s="14">
        <f>888-(((M11*41)/3425)+653)</f>
        <v>45.861313868613138</v>
      </c>
      <c r="K7" s="34"/>
      <c r="L7" s="24"/>
      <c r="M7" s="1"/>
      <c r="N7" s="1">
        <f>$B$17-M7</f>
        <v>32365</v>
      </c>
      <c r="O7" s="1"/>
      <c r="P7" s="1" t="s">
        <v>19</v>
      </c>
      <c r="Q7" s="25" t="s">
        <v>14</v>
      </c>
      <c r="R7" s="35"/>
    </row>
    <row r="8" spans="1:18" x14ac:dyDescent="0.25">
      <c r="F8" s="14" t="s">
        <v>49</v>
      </c>
      <c r="G8" s="14">
        <f>949-(((M12*41)/3425)+653)</f>
        <v>79.328467153284691</v>
      </c>
      <c r="K8" s="34"/>
      <c r="L8" s="24" t="s">
        <v>15</v>
      </c>
      <c r="M8" s="1">
        <v>4300</v>
      </c>
      <c r="N8" s="1">
        <f t="shared" ref="N8:N20" si="0">$B$17-M8</f>
        <v>28065</v>
      </c>
      <c r="O8" s="1">
        <v>14.274691358026985</v>
      </c>
      <c r="P8" s="1">
        <f>O8*(((2/$B$22)*((1/M8)+(1/N8)))^(1/2))</f>
        <v>0.28957185341697311</v>
      </c>
      <c r="Q8" s="25">
        <f>6.9+20*LOG((((P8-0.1)^2)+1)^(1/2)+P8-0.1)</f>
        <v>8.5368939152476528</v>
      </c>
      <c r="R8" s="35"/>
    </row>
    <row r="9" spans="1:18" x14ac:dyDescent="0.25">
      <c r="F9" s="14" t="s">
        <v>115</v>
      </c>
      <c r="G9" s="14">
        <f>1062-(((M13*41)/3425)+653)</f>
        <v>174.3722627737227</v>
      </c>
      <c r="K9" s="34"/>
      <c r="L9" s="24" t="s">
        <v>16</v>
      </c>
      <c r="M9" s="1">
        <v>9600</v>
      </c>
      <c r="N9" s="1">
        <f t="shared" si="0"/>
        <v>22765</v>
      </c>
      <c r="O9" s="1">
        <v>106.14814814815327</v>
      </c>
      <c r="P9" s="1">
        <f t="shared" ref="P9:P20" si="1">O9*(((2/$B$22)*((1/M9)+(1/N9)))^(1/2))</f>
        <v>1.6001081900042824</v>
      </c>
      <c r="Q9" s="25">
        <f t="shared" ref="Q9:Q20" si="2">6.9+20*LOG((((P9-0.1)^2)+1)^(1/2)+P9-0.1)</f>
        <v>17.278102702400346</v>
      </c>
      <c r="R9" s="35"/>
    </row>
    <row r="10" spans="1:18" x14ac:dyDescent="0.25">
      <c r="F10" s="14" t="s">
        <v>116</v>
      </c>
      <c r="G10" s="14">
        <f>1012-(((M14*41)/3425)+653)</f>
        <v>110.00729927007296</v>
      </c>
      <c r="K10" s="34"/>
      <c r="L10" s="24" t="s">
        <v>17</v>
      </c>
      <c r="M10" s="1">
        <v>11100</v>
      </c>
      <c r="N10" s="1">
        <f t="shared" si="0"/>
        <v>21265</v>
      </c>
      <c r="O10" s="1">
        <v>165.54629629630222</v>
      </c>
      <c r="P10" s="1">
        <f t="shared" si="1"/>
        <v>2.4012183636768936</v>
      </c>
      <c r="Q10" s="25">
        <f t="shared" si="2"/>
        <v>20.543484738022904</v>
      </c>
      <c r="R10" s="35"/>
    </row>
    <row r="11" spans="1:18" x14ac:dyDescent="0.25">
      <c r="K11" s="34"/>
      <c r="L11" s="24" t="s">
        <v>18</v>
      </c>
      <c r="M11" s="1">
        <v>15800</v>
      </c>
      <c r="N11" s="1">
        <f t="shared" si="0"/>
        <v>16565</v>
      </c>
      <c r="O11" s="1">
        <v>228.66049382716892</v>
      </c>
      <c r="P11" s="1">
        <f t="shared" si="1"/>
        <v>3.1497293951156702</v>
      </c>
      <c r="Q11" s="25">
        <f t="shared" si="2"/>
        <v>22.830408532163244</v>
      </c>
      <c r="R11" s="35"/>
    </row>
    <row r="12" spans="1:18" x14ac:dyDescent="0.25">
      <c r="F12" s="14"/>
      <c r="G12" s="14" t="s">
        <v>127</v>
      </c>
      <c r="K12" s="34"/>
      <c r="L12" s="24" t="s">
        <v>20</v>
      </c>
      <c r="M12" s="1">
        <v>18100</v>
      </c>
      <c r="N12" s="1">
        <f t="shared" si="0"/>
        <v>14265</v>
      </c>
      <c r="O12" s="1">
        <v>288.73765432099731</v>
      </c>
      <c r="P12" s="1">
        <f t="shared" si="1"/>
        <v>4.0043738683746248</v>
      </c>
      <c r="Q12" s="25">
        <f t="shared" si="2"/>
        <v>24.890692601179907</v>
      </c>
      <c r="R12" s="35"/>
    </row>
    <row r="13" spans="1:18" x14ac:dyDescent="0.25">
      <c r="F13" s="14" t="s">
        <v>119</v>
      </c>
      <c r="G13" s="14">
        <f>913-(((-132*M16)/4255)+1670.037603)</f>
        <v>61.951821206815566</v>
      </c>
      <c r="K13" s="34"/>
      <c r="L13" s="24" t="s">
        <v>21</v>
      </c>
      <c r="M13" s="1">
        <v>19600</v>
      </c>
      <c r="N13" s="1">
        <f t="shared" si="0"/>
        <v>12765</v>
      </c>
      <c r="O13" s="1">
        <v>401.13580246914626</v>
      </c>
      <c r="P13" s="1">
        <f t="shared" si="1"/>
        <v>5.6514429842460885</v>
      </c>
      <c r="Q13" s="25">
        <f t="shared" si="2"/>
        <v>27.878335350149989</v>
      </c>
      <c r="R13" s="35"/>
    </row>
    <row r="14" spans="1:18" x14ac:dyDescent="0.25">
      <c r="F14" s="14" t="s">
        <v>120</v>
      </c>
      <c r="G14" s="14">
        <f>981-(((-132*M17)/4255)+1670.037603)</f>
        <v>160.97414788131607</v>
      </c>
      <c r="K14" s="34"/>
      <c r="L14" s="24" t="s">
        <v>22</v>
      </c>
      <c r="M14" s="1">
        <v>20800</v>
      </c>
      <c r="N14" s="1">
        <f t="shared" si="0"/>
        <v>11565</v>
      </c>
      <c r="O14" s="1">
        <v>350.65432098766541</v>
      </c>
      <c r="P14" s="1">
        <f t="shared" si="1"/>
        <v>5.0382658397732794</v>
      </c>
      <c r="Q14" s="25">
        <f t="shared" si="2"/>
        <v>26.8797944829331</v>
      </c>
      <c r="R14" s="35"/>
    </row>
    <row r="15" spans="1:18" x14ac:dyDescent="0.25">
      <c r="F15" s="14" t="s">
        <v>121</v>
      </c>
      <c r="G15" s="14">
        <f>817-(((-132*M18)/4255)+1670.037603)</f>
        <v>55.916568562867269</v>
      </c>
      <c r="K15" s="34"/>
      <c r="L15" s="24" t="s">
        <v>108</v>
      </c>
      <c r="M15" s="1">
        <v>22500</v>
      </c>
      <c r="N15" s="1">
        <f t="shared" si="0"/>
        <v>9865</v>
      </c>
      <c r="O15" s="1">
        <v>248.97222222223422</v>
      </c>
      <c r="P15" s="1">
        <f t="shared" si="1"/>
        <v>3.7240667946458488</v>
      </c>
      <c r="Q15" s="25">
        <f t="shared" si="2"/>
        <v>24.265327271279368</v>
      </c>
      <c r="R15" s="35"/>
    </row>
    <row r="16" spans="1:18" x14ac:dyDescent="0.25">
      <c r="A16" s="1"/>
      <c r="B16" s="9" t="s">
        <v>24</v>
      </c>
      <c r="K16" s="34"/>
      <c r="L16" s="24" t="s">
        <v>109</v>
      </c>
      <c r="M16" s="1">
        <v>26400</v>
      </c>
      <c r="N16" s="1">
        <f t="shared" si="0"/>
        <v>5965</v>
      </c>
      <c r="O16" s="1">
        <v>249.40740740742149</v>
      </c>
      <c r="P16" s="1">
        <f t="shared" si="1"/>
        <v>4.4290290671060051</v>
      </c>
      <c r="Q16" s="25">
        <f t="shared" si="2"/>
        <v>25.762028393530088</v>
      </c>
      <c r="R16" s="35"/>
    </row>
    <row r="17" spans="1:18" x14ac:dyDescent="0.25">
      <c r="A17" s="9" t="s">
        <v>50</v>
      </c>
      <c r="B17" s="9">
        <v>32365</v>
      </c>
      <c r="K17" s="34"/>
      <c r="L17" s="26" t="s">
        <v>110</v>
      </c>
      <c r="M17" s="3">
        <v>27400</v>
      </c>
      <c r="N17" s="3">
        <f t="shared" si="0"/>
        <v>4965</v>
      </c>
      <c r="O17" s="3">
        <v>317.00617283952079</v>
      </c>
      <c r="P17" s="3">
        <f t="shared" si="1"/>
        <v>6.0567434907667597</v>
      </c>
      <c r="Q17" s="27">
        <f t="shared" si="2"/>
        <v>28.481338964112801</v>
      </c>
      <c r="R17" s="35"/>
    </row>
    <row r="18" spans="1:18" x14ac:dyDescent="0.25">
      <c r="K18" s="34"/>
      <c r="L18" s="24" t="s">
        <v>38</v>
      </c>
      <c r="M18" s="1">
        <v>29300</v>
      </c>
      <c r="N18" s="1">
        <f t="shared" si="0"/>
        <v>3065</v>
      </c>
      <c r="O18" s="1">
        <v>152.24382716050945</v>
      </c>
      <c r="P18" s="1">
        <f t="shared" si="1"/>
        <v>3.5801152975713704</v>
      </c>
      <c r="Q18" s="25">
        <f t="shared" si="2"/>
        <v>23.926457216800898</v>
      </c>
      <c r="R18" s="35"/>
    </row>
    <row r="19" spans="1:18" x14ac:dyDescent="0.25">
      <c r="K19" s="34"/>
      <c r="L19" s="24" t="s">
        <v>39</v>
      </c>
      <c r="M19" s="1">
        <v>29800</v>
      </c>
      <c r="N19" s="1">
        <f t="shared" si="0"/>
        <v>2565</v>
      </c>
      <c r="O19" s="1">
        <v>86.043209876559104</v>
      </c>
      <c r="P19" s="1">
        <f>O19*(((2/$B$22)*((1/M19)+(1/N19)))^(1/2))</f>
        <v>2.1931642442046475</v>
      </c>
      <c r="Q19" s="25">
        <f t="shared" si="2"/>
        <v>19.794550693922943</v>
      </c>
      <c r="R19" s="35"/>
    </row>
    <row r="20" spans="1:18" x14ac:dyDescent="0.25">
      <c r="A20" s="10" t="s">
        <v>40</v>
      </c>
      <c r="B20" s="11">
        <v>299792458</v>
      </c>
      <c r="K20" s="34"/>
      <c r="L20" s="24" t="s">
        <v>41</v>
      </c>
      <c r="M20" s="1">
        <v>30400</v>
      </c>
      <c r="N20" s="1">
        <f t="shared" si="0"/>
        <v>1965</v>
      </c>
      <c r="O20" s="1">
        <v>35.802469135818683</v>
      </c>
      <c r="P20" s="1">
        <f t="shared" si="1"/>
        <v>1.0322889533190167</v>
      </c>
      <c r="Q20" s="25">
        <f t="shared" si="2"/>
        <v>14.132525503624654</v>
      </c>
      <c r="R20" s="35"/>
    </row>
    <row r="21" spans="1:18" x14ac:dyDescent="0.25">
      <c r="A21" s="10" t="s">
        <v>51</v>
      </c>
      <c r="B21" s="10">
        <v>230000000</v>
      </c>
      <c r="C21" s="10" t="s">
        <v>53</v>
      </c>
      <c r="D21" s="10">
        <v>860000000</v>
      </c>
      <c r="E21" s="10" t="s">
        <v>55</v>
      </c>
      <c r="F21" s="10">
        <v>1800000000</v>
      </c>
      <c r="G21" s="10" t="s">
        <v>58</v>
      </c>
      <c r="H21" s="10">
        <v>5800000000</v>
      </c>
      <c r="K21" s="34"/>
      <c r="L21" s="24" t="s">
        <v>113</v>
      </c>
      <c r="M21" s="1" t="s">
        <v>98</v>
      </c>
      <c r="N21" s="1" t="s">
        <v>99</v>
      </c>
      <c r="O21" s="1" t="s">
        <v>59</v>
      </c>
      <c r="P21" s="1" t="s">
        <v>60</v>
      </c>
      <c r="Q21" s="25" t="s">
        <v>13</v>
      </c>
      <c r="R21" s="35"/>
    </row>
    <row r="22" spans="1:18" x14ac:dyDescent="0.25">
      <c r="A22" s="10" t="s">
        <v>52</v>
      </c>
      <c r="B22" s="10">
        <f>B20/B21</f>
        <v>1.3034454695652173</v>
      </c>
      <c r="C22" s="10" t="s">
        <v>54</v>
      </c>
      <c r="D22" s="10">
        <f>B20/D21</f>
        <v>0.34859588139534886</v>
      </c>
      <c r="E22" s="10" t="s">
        <v>56</v>
      </c>
      <c r="F22" s="10">
        <f>B21/F21</f>
        <v>0.12777777777777777</v>
      </c>
      <c r="G22" s="10" t="s">
        <v>57</v>
      </c>
      <c r="H22" s="10">
        <f>B20/H21</f>
        <v>5.1688354827586207E-2</v>
      </c>
      <c r="K22" s="34"/>
      <c r="L22" s="24"/>
      <c r="M22" s="1"/>
      <c r="N22" s="1"/>
      <c r="O22" s="1"/>
      <c r="P22" s="1" t="s">
        <v>19</v>
      </c>
      <c r="Q22" s="25" t="s">
        <v>14</v>
      </c>
      <c r="R22" s="35"/>
    </row>
    <row r="23" spans="1:18" x14ac:dyDescent="0.25">
      <c r="K23" s="34"/>
      <c r="L23" s="24" t="s">
        <v>47</v>
      </c>
      <c r="M23" s="1">
        <v>11100</v>
      </c>
      <c r="N23" s="1">
        <f t="shared" ref="N23:N27" si="3">$B$17-M23</f>
        <v>21265</v>
      </c>
      <c r="O23" s="1">
        <v>37.124087591240823</v>
      </c>
      <c r="P23" s="1">
        <f t="shared" ref="P23:P27" si="4">O23*(((2/$B$22)*((1/M23)+(1/N23)))^(1/2))</f>
        <v>0.5384780140250599</v>
      </c>
      <c r="Q23" s="25">
        <f t="shared" ref="Q23:Q27" si="5">6.9+20*LOG((((P23-0.1)^2)+1)^(1/2)+P23-0.1)</f>
        <v>10.596019471414893</v>
      </c>
      <c r="R23" s="35"/>
    </row>
    <row r="24" spans="1:18" x14ac:dyDescent="0.25">
      <c r="A24" s="3" t="s">
        <v>112</v>
      </c>
      <c r="B24" s="10" t="s">
        <v>114</v>
      </c>
      <c r="C24" s="3" t="s">
        <v>118</v>
      </c>
      <c r="E24" s="3" t="s">
        <v>122</v>
      </c>
      <c r="F24" s="10" t="s">
        <v>123</v>
      </c>
      <c r="G24" s="3" t="s">
        <v>125</v>
      </c>
      <c r="K24" s="34"/>
      <c r="L24" s="24" t="s">
        <v>48</v>
      </c>
      <c r="M24" s="1">
        <v>15800</v>
      </c>
      <c r="N24" s="1">
        <f t="shared" si="3"/>
        <v>16565</v>
      </c>
      <c r="O24" s="1">
        <v>45.861313868613138</v>
      </c>
      <c r="P24" s="1">
        <f t="shared" si="4"/>
        <v>0.63172577813016795</v>
      </c>
      <c r="Q24" s="25">
        <f t="shared" si="5"/>
        <v>11.324650546163911</v>
      </c>
      <c r="R24" s="35"/>
    </row>
    <row r="25" spans="1:18" x14ac:dyDescent="0.25">
      <c r="B25" s="18" t="s">
        <v>117</v>
      </c>
      <c r="F25" s="18" t="s">
        <v>124</v>
      </c>
      <c r="K25" s="34"/>
      <c r="L25" s="24" t="s">
        <v>49</v>
      </c>
      <c r="M25" s="1">
        <v>18100</v>
      </c>
      <c r="N25" s="1">
        <f t="shared" si="3"/>
        <v>14265</v>
      </c>
      <c r="O25" s="1">
        <v>79.328467153284691</v>
      </c>
      <c r="P25" s="1">
        <f t="shared" si="4"/>
        <v>1.1001711627596586</v>
      </c>
      <c r="Q25" s="25">
        <f t="shared" si="5"/>
        <v>14.556564918020507</v>
      </c>
      <c r="R25" s="35"/>
    </row>
    <row r="26" spans="1:18" x14ac:dyDescent="0.25">
      <c r="K26" s="34"/>
      <c r="L26" s="26" t="s">
        <v>115</v>
      </c>
      <c r="M26" s="3">
        <v>19600</v>
      </c>
      <c r="N26" s="3">
        <f t="shared" si="3"/>
        <v>12765</v>
      </c>
      <c r="O26" s="3">
        <v>174.3722627737227</v>
      </c>
      <c r="P26" s="3">
        <f t="shared" si="4"/>
        <v>2.4566615471214832</v>
      </c>
      <c r="Q26" s="27">
        <f t="shared" si="5"/>
        <v>20.733493785819064</v>
      </c>
      <c r="R26" s="35"/>
    </row>
    <row r="27" spans="1:18" x14ac:dyDescent="0.25">
      <c r="K27" s="34"/>
      <c r="L27" s="24" t="s">
        <v>116</v>
      </c>
      <c r="M27" s="1">
        <v>20800</v>
      </c>
      <c r="N27" s="1">
        <f t="shared" si="3"/>
        <v>11565</v>
      </c>
      <c r="O27" s="1">
        <v>110.00729927007296</v>
      </c>
      <c r="P27" s="1">
        <f t="shared" si="4"/>
        <v>1.5806051283697735</v>
      </c>
      <c r="Q27" s="25">
        <f t="shared" si="5"/>
        <v>17.183715517232805</v>
      </c>
      <c r="R27" s="35"/>
    </row>
    <row r="28" spans="1:18" x14ac:dyDescent="0.25">
      <c r="K28" s="34"/>
      <c r="L28" s="24" t="s">
        <v>128</v>
      </c>
      <c r="M28" s="1" t="s">
        <v>98</v>
      </c>
      <c r="N28" s="1" t="s">
        <v>99</v>
      </c>
      <c r="O28" s="1" t="s">
        <v>59</v>
      </c>
      <c r="P28" s="1" t="s">
        <v>60</v>
      </c>
      <c r="Q28" s="25" t="s">
        <v>13</v>
      </c>
      <c r="R28" s="35"/>
    </row>
    <row r="29" spans="1:18" x14ac:dyDescent="0.25">
      <c r="K29" s="34"/>
      <c r="L29" s="24"/>
      <c r="M29" s="1"/>
      <c r="N29" s="1"/>
      <c r="O29" s="1"/>
      <c r="P29" s="1" t="s">
        <v>19</v>
      </c>
      <c r="Q29" s="25" t="s">
        <v>14</v>
      </c>
      <c r="R29" s="35"/>
    </row>
    <row r="30" spans="1:18" x14ac:dyDescent="0.25">
      <c r="K30" s="34"/>
      <c r="L30" s="24" t="s">
        <v>119</v>
      </c>
      <c r="M30" s="1">
        <v>26400</v>
      </c>
      <c r="N30" s="1">
        <f t="shared" ref="N30:N32" si="6">$B$17-M30</f>
        <v>5965</v>
      </c>
      <c r="O30" s="1">
        <v>61.951821206815566</v>
      </c>
      <c r="P30" s="1">
        <f t="shared" ref="P30:P32" si="7">O30*(((2/$B$22)*((1/M30)+(1/N30)))^(1/2))</f>
        <v>1.1001534386543468</v>
      </c>
      <c r="Q30" s="25">
        <f t="shared" ref="Q30:Q32" si="8">6.9+20*LOG((((P30-0.1)^2)+1)^(1/2)+P30-0.1)</f>
        <v>14.556456068031927</v>
      </c>
      <c r="R30" s="35"/>
    </row>
    <row r="31" spans="1:18" x14ac:dyDescent="0.25">
      <c r="K31" s="34"/>
      <c r="L31" s="26" t="s">
        <v>120</v>
      </c>
      <c r="M31" s="3">
        <v>27400</v>
      </c>
      <c r="N31" s="3">
        <f t="shared" si="6"/>
        <v>4965</v>
      </c>
      <c r="O31" s="3">
        <v>160.97414788131607</v>
      </c>
      <c r="P31" s="3">
        <f t="shared" si="7"/>
        <v>3.0755840292594372</v>
      </c>
      <c r="Q31" s="27">
        <f t="shared" si="8"/>
        <v>22.627514682743332</v>
      </c>
      <c r="R31" s="35"/>
    </row>
    <row r="32" spans="1:18" ht="15.75" thickBot="1" x14ac:dyDescent="0.3">
      <c r="K32" s="34"/>
      <c r="L32" s="28" t="s">
        <v>121</v>
      </c>
      <c r="M32" s="29">
        <v>29300</v>
      </c>
      <c r="N32" s="29">
        <f t="shared" si="6"/>
        <v>3065</v>
      </c>
      <c r="O32" s="29">
        <v>55.916568562867269</v>
      </c>
      <c r="P32" s="29">
        <f t="shared" si="7"/>
        <v>1.3149154631311464</v>
      </c>
      <c r="Q32" s="30">
        <f t="shared" si="8"/>
        <v>15.807265785929237</v>
      </c>
      <c r="R32" s="35"/>
    </row>
    <row r="33" spans="11:18" ht="27" customHeight="1" thickBot="1" x14ac:dyDescent="0.3">
      <c r="K33" s="36"/>
      <c r="L33" s="37"/>
      <c r="M33" s="37"/>
      <c r="N33" s="37"/>
      <c r="O33" s="37"/>
      <c r="P33" s="37"/>
      <c r="Q33" s="37"/>
      <c r="R33" s="38"/>
    </row>
    <row r="34" spans="11:18" x14ac:dyDescent="0.25">
      <c r="N34" s="51" t="s">
        <v>129</v>
      </c>
      <c r="O34" s="51"/>
      <c r="P34" s="19">
        <f>Q17+Q26+Q31</f>
        <v>71.842347432675197</v>
      </c>
    </row>
    <row r="35" spans="11:18" ht="15.75" thickBot="1" x14ac:dyDescent="0.3">
      <c r="N35" s="52" t="s">
        <v>130</v>
      </c>
      <c r="O35" s="52"/>
      <c r="P35" s="3">
        <f>P34+109.88</f>
        <v>181.72234743267518</v>
      </c>
    </row>
    <row r="36" spans="11:18" ht="15.75" thickBot="1" x14ac:dyDescent="0.3">
      <c r="K36" s="31"/>
      <c r="L36" s="32"/>
      <c r="M36" s="32"/>
      <c r="N36" s="32"/>
      <c r="O36" s="32"/>
      <c r="P36" s="32"/>
      <c r="Q36" s="32"/>
      <c r="R36" s="33"/>
    </row>
    <row r="37" spans="11:18" ht="15.75" thickBot="1" x14ac:dyDescent="0.3">
      <c r="K37" s="34"/>
      <c r="L37" s="48" t="s">
        <v>70</v>
      </c>
      <c r="M37" s="49"/>
      <c r="N37" s="49"/>
      <c r="O37" s="49"/>
      <c r="P37" s="49"/>
      <c r="Q37" s="50"/>
      <c r="R37" s="35"/>
    </row>
    <row r="38" spans="11:18" x14ac:dyDescent="0.25">
      <c r="K38" s="34"/>
      <c r="L38" s="21" t="s">
        <v>23</v>
      </c>
      <c r="M38" s="22" t="s">
        <v>98</v>
      </c>
      <c r="N38" s="22" t="s">
        <v>99</v>
      </c>
      <c r="O38" s="22" t="s">
        <v>59</v>
      </c>
      <c r="P38" s="22" t="s">
        <v>60</v>
      </c>
      <c r="Q38" s="23" t="s">
        <v>13</v>
      </c>
      <c r="R38" s="35"/>
    </row>
    <row r="39" spans="11:18" x14ac:dyDescent="0.25">
      <c r="K39" s="34"/>
      <c r="L39" s="24"/>
      <c r="M39" s="1"/>
      <c r="N39" s="1">
        <f>$B$17-M39</f>
        <v>32365</v>
      </c>
      <c r="O39" s="1"/>
      <c r="P39" s="1" t="s">
        <v>19</v>
      </c>
      <c r="Q39" s="25" t="s">
        <v>14</v>
      </c>
      <c r="R39" s="35"/>
    </row>
    <row r="40" spans="11:18" x14ac:dyDescent="0.25">
      <c r="K40" s="34"/>
      <c r="L40" s="24" t="s">
        <v>15</v>
      </c>
      <c r="M40" s="1">
        <v>4300</v>
      </c>
      <c r="N40" s="1">
        <f t="shared" ref="N40:N52" si="9">$B$17-M40</f>
        <v>28065</v>
      </c>
      <c r="O40" s="1">
        <v>14.274691358026985</v>
      </c>
      <c r="P40" s="1">
        <f>O40*(((2/$D$22)*((1/M40)+(1/N40)))^(1/2))</f>
        <v>0.55994020694198365</v>
      </c>
      <c r="Q40" s="25">
        <f>6.9+20*LOG((((P40-0.1)^2)+1)^(1/2)+P40-0.1)</f>
        <v>10.766067216912361</v>
      </c>
      <c r="R40" s="35"/>
    </row>
    <row r="41" spans="11:18" x14ac:dyDescent="0.25">
      <c r="K41" s="34"/>
      <c r="L41" s="24" t="s">
        <v>16</v>
      </c>
      <c r="M41" s="1">
        <v>9600</v>
      </c>
      <c r="N41" s="1">
        <f t="shared" si="9"/>
        <v>22765</v>
      </c>
      <c r="O41" s="1">
        <v>106.14814814815327</v>
      </c>
      <c r="P41" s="1">
        <f t="shared" ref="P41:P52" si="10">O41*(((2/$D$22)*((1/M41)+(1/N41)))^(1/2))</f>
        <v>3.0941022080291871</v>
      </c>
      <c r="Q41" s="25">
        <f t="shared" ref="Q41:Q52" si="11">6.9+20*LOG((((P41-0.1)^2)+1)^(1/2)+P41-0.1)</f>
        <v>22.678611330300434</v>
      </c>
      <c r="R41" s="35"/>
    </row>
    <row r="42" spans="11:18" x14ac:dyDescent="0.25">
      <c r="K42" s="34"/>
      <c r="L42" s="24" t="s">
        <v>17</v>
      </c>
      <c r="M42" s="1">
        <v>11100</v>
      </c>
      <c r="N42" s="1">
        <f t="shared" si="9"/>
        <v>21265</v>
      </c>
      <c r="O42" s="1">
        <v>165.54629629630222</v>
      </c>
      <c r="P42" s="1">
        <f t="shared" si="10"/>
        <v>4.6431954335494172</v>
      </c>
      <c r="Q42" s="25">
        <f t="shared" si="11"/>
        <v>26.171170624554826</v>
      </c>
      <c r="R42" s="35"/>
    </row>
    <row r="43" spans="11:18" x14ac:dyDescent="0.25">
      <c r="K43" s="34"/>
      <c r="L43" s="24" t="s">
        <v>18</v>
      </c>
      <c r="M43" s="1">
        <v>15800</v>
      </c>
      <c r="N43" s="1">
        <f t="shared" si="9"/>
        <v>16565</v>
      </c>
      <c r="O43" s="1">
        <v>228.66049382716892</v>
      </c>
      <c r="P43" s="1">
        <f t="shared" si="10"/>
        <v>6.0905785852491316</v>
      </c>
      <c r="Q43" s="25">
        <f t="shared" si="11"/>
        <v>28.52986119216898</v>
      </c>
      <c r="R43" s="35"/>
    </row>
    <row r="44" spans="11:18" x14ac:dyDescent="0.25">
      <c r="K44" s="34"/>
      <c r="L44" s="24" t="s">
        <v>20</v>
      </c>
      <c r="M44" s="1">
        <v>18100</v>
      </c>
      <c r="N44" s="1">
        <f t="shared" si="9"/>
        <v>14265</v>
      </c>
      <c r="O44" s="1">
        <v>288.73765432099731</v>
      </c>
      <c r="P44" s="1">
        <f t="shared" si="10"/>
        <v>7.7431901825833078</v>
      </c>
      <c r="Q44" s="25">
        <f t="shared" si="11"/>
        <v>30.623027933475477</v>
      </c>
      <c r="R44" s="35"/>
    </row>
    <row r="45" spans="11:18" x14ac:dyDescent="0.25">
      <c r="K45" s="34"/>
      <c r="L45" s="24" t="s">
        <v>21</v>
      </c>
      <c r="M45" s="1">
        <v>19600</v>
      </c>
      <c r="N45" s="1">
        <f t="shared" si="9"/>
        <v>12765</v>
      </c>
      <c r="O45" s="1">
        <v>401.13580246914626</v>
      </c>
      <c r="P45" s="1">
        <f t="shared" si="10"/>
        <v>10.928099940579695</v>
      </c>
      <c r="Q45" s="25">
        <f t="shared" si="11"/>
        <v>33.630106444725634</v>
      </c>
      <c r="R45" s="35"/>
    </row>
    <row r="46" spans="11:18" x14ac:dyDescent="0.25">
      <c r="K46" s="34"/>
      <c r="L46" s="24" t="s">
        <v>22</v>
      </c>
      <c r="M46" s="1">
        <v>20800</v>
      </c>
      <c r="N46" s="1">
        <f t="shared" si="9"/>
        <v>11565</v>
      </c>
      <c r="O46" s="1">
        <v>350.65432098766541</v>
      </c>
      <c r="P46" s="1">
        <f t="shared" si="10"/>
        <v>9.7424096425872371</v>
      </c>
      <c r="Q46" s="25">
        <f t="shared" si="11"/>
        <v>32.627573007806319</v>
      </c>
      <c r="R46" s="35"/>
    </row>
    <row r="47" spans="11:18" x14ac:dyDescent="0.25">
      <c r="K47" s="34"/>
      <c r="L47" s="24" t="s">
        <v>108</v>
      </c>
      <c r="M47" s="1">
        <v>22500</v>
      </c>
      <c r="N47" s="1">
        <f t="shared" si="9"/>
        <v>9865</v>
      </c>
      <c r="O47" s="1">
        <v>248.97222222223422</v>
      </c>
      <c r="P47" s="1">
        <f t="shared" si="10"/>
        <v>7.2011651237976979</v>
      </c>
      <c r="Q47" s="25">
        <f t="shared" si="11"/>
        <v>29.989937479956197</v>
      </c>
      <c r="R47" s="35"/>
    </row>
    <row r="48" spans="11:18" x14ac:dyDescent="0.25">
      <c r="K48" s="34"/>
      <c r="L48" s="24" t="s">
        <v>109</v>
      </c>
      <c r="M48" s="1">
        <v>26400</v>
      </c>
      <c r="N48" s="1">
        <f t="shared" si="9"/>
        <v>5965</v>
      </c>
      <c r="O48" s="1">
        <v>249.40740740742149</v>
      </c>
      <c r="P48" s="1">
        <f t="shared" si="10"/>
        <v>8.5643387750683679</v>
      </c>
      <c r="Q48" s="25">
        <f t="shared" si="11"/>
        <v>31.502612000217624</v>
      </c>
      <c r="R48" s="35"/>
    </row>
    <row r="49" spans="11:18" x14ac:dyDescent="0.25">
      <c r="K49" s="34"/>
      <c r="L49" s="26" t="s">
        <v>110</v>
      </c>
      <c r="M49" s="3">
        <v>27400</v>
      </c>
      <c r="N49" s="3">
        <f t="shared" si="9"/>
        <v>4965</v>
      </c>
      <c r="O49" s="3">
        <v>317.00617283952079</v>
      </c>
      <c r="P49" s="1">
        <f t="shared" si="10"/>
        <v>11.711822691312944</v>
      </c>
      <c r="Q49" s="27">
        <f t="shared" si="11"/>
        <v>34.234667953001676</v>
      </c>
      <c r="R49" s="35"/>
    </row>
    <row r="50" spans="11:18" x14ac:dyDescent="0.25">
      <c r="K50" s="34"/>
      <c r="L50" s="24" t="s">
        <v>38</v>
      </c>
      <c r="M50" s="1">
        <v>29300</v>
      </c>
      <c r="N50" s="1">
        <f t="shared" si="9"/>
        <v>3065</v>
      </c>
      <c r="O50" s="1">
        <v>152.24382716050945</v>
      </c>
      <c r="P50" s="1">
        <f t="shared" si="10"/>
        <v>6.9228085428304711</v>
      </c>
      <c r="Q50" s="25">
        <f t="shared" si="11"/>
        <v>29.646139701872997</v>
      </c>
      <c r="R50" s="35"/>
    </row>
    <row r="51" spans="11:18" x14ac:dyDescent="0.25">
      <c r="K51" s="34"/>
      <c r="L51" s="24" t="s">
        <v>39</v>
      </c>
      <c r="M51" s="1">
        <v>29800</v>
      </c>
      <c r="N51" s="1">
        <f t="shared" si="9"/>
        <v>2565</v>
      </c>
      <c r="O51" s="1">
        <v>86.043209876559104</v>
      </c>
      <c r="P51" s="1">
        <f t="shared" si="10"/>
        <v>4.2408846932694608</v>
      </c>
      <c r="Q51" s="25">
        <f t="shared" si="11"/>
        <v>25.386418688714841</v>
      </c>
      <c r="R51" s="35"/>
    </row>
    <row r="52" spans="11:18" x14ac:dyDescent="0.25">
      <c r="K52" s="34"/>
      <c r="L52" s="24" t="s">
        <v>41</v>
      </c>
      <c r="M52" s="1">
        <v>30400</v>
      </c>
      <c r="N52" s="1">
        <f t="shared" si="9"/>
        <v>1965</v>
      </c>
      <c r="O52" s="1">
        <v>35.802469135818683</v>
      </c>
      <c r="P52" s="1">
        <f t="shared" si="10"/>
        <v>1.9961197309914154</v>
      </c>
      <c r="Q52" s="25">
        <f t="shared" si="11"/>
        <v>19.027149624034983</v>
      </c>
      <c r="R52" s="35"/>
    </row>
    <row r="53" spans="11:18" x14ac:dyDescent="0.25">
      <c r="K53" s="34"/>
      <c r="L53" s="24" t="s">
        <v>113</v>
      </c>
      <c r="M53" s="1" t="s">
        <v>98</v>
      </c>
      <c r="N53" s="1" t="s">
        <v>99</v>
      </c>
      <c r="O53" s="1" t="s">
        <v>59</v>
      </c>
      <c r="P53" s="1" t="s">
        <v>60</v>
      </c>
      <c r="Q53" s="25" t="s">
        <v>13</v>
      </c>
      <c r="R53" s="35"/>
    </row>
    <row r="54" spans="11:18" x14ac:dyDescent="0.25">
      <c r="K54" s="34"/>
      <c r="L54" s="24"/>
      <c r="M54" s="1"/>
      <c r="N54" s="1"/>
      <c r="O54" s="1"/>
      <c r="P54" s="1" t="s">
        <v>19</v>
      </c>
      <c r="Q54" s="25" t="s">
        <v>14</v>
      </c>
      <c r="R54" s="35"/>
    </row>
    <row r="55" spans="11:18" x14ac:dyDescent="0.25">
      <c r="K55" s="34"/>
      <c r="L55" s="24" t="s">
        <v>47</v>
      </c>
      <c r="M55" s="1">
        <v>11100</v>
      </c>
      <c r="N55" s="1">
        <f t="shared" ref="N55:N59" si="12">$B$17-M55</f>
        <v>21265</v>
      </c>
      <c r="O55" s="1">
        <v>37.124087591240823</v>
      </c>
      <c r="P55" s="1">
        <f>O55*(((2/$D$22)*((1/M55)+(1/N55)))^(1/2))</f>
        <v>1.0412458498607213</v>
      </c>
      <c r="Q55" s="25">
        <f t="shared" ref="Q55:Q59" si="13">6.9+20*LOG((((P55-0.1)^2)+1)^(1/2)+P55-0.1)</f>
        <v>14.189303278331614</v>
      </c>
      <c r="R55" s="35"/>
    </row>
    <row r="56" spans="11:18" x14ac:dyDescent="0.25">
      <c r="K56" s="34"/>
      <c r="L56" s="24" t="s">
        <v>48</v>
      </c>
      <c r="M56" s="1">
        <v>15800</v>
      </c>
      <c r="N56" s="1">
        <f t="shared" si="12"/>
        <v>16565</v>
      </c>
      <c r="O56" s="1">
        <v>45.861313868613138</v>
      </c>
      <c r="P56" s="1">
        <f t="shared" ref="P56:P59" si="14">O56*(((2/$D$22)*((1/M56)+(1/N56)))^(1/2))</f>
        <v>1.2215574779204637</v>
      </c>
      <c r="Q56" s="25">
        <f t="shared" si="13"/>
        <v>15.27989085333194</v>
      </c>
      <c r="R56" s="35"/>
    </row>
    <row r="57" spans="11:18" x14ac:dyDescent="0.25">
      <c r="K57" s="34"/>
      <c r="L57" s="24" t="s">
        <v>49</v>
      </c>
      <c r="M57" s="1">
        <v>18100</v>
      </c>
      <c r="N57" s="1">
        <f t="shared" si="12"/>
        <v>14265</v>
      </c>
      <c r="O57" s="1">
        <v>79.328467153284691</v>
      </c>
      <c r="P57" s="1">
        <f t="shared" si="14"/>
        <v>2.1273824139951363</v>
      </c>
      <c r="Q57" s="25">
        <f t="shared" si="13"/>
        <v>19.545045167364627</v>
      </c>
      <c r="R57" s="35"/>
    </row>
    <row r="58" spans="11:18" x14ac:dyDescent="0.25">
      <c r="K58" s="34"/>
      <c r="L58" s="26" t="s">
        <v>115</v>
      </c>
      <c r="M58" s="3">
        <v>19600</v>
      </c>
      <c r="N58" s="3">
        <f t="shared" si="12"/>
        <v>12765</v>
      </c>
      <c r="O58" s="3">
        <v>174.3722627737227</v>
      </c>
      <c r="P58" s="1">
        <f t="shared" si="14"/>
        <v>4.7504049818710312</v>
      </c>
      <c r="Q58" s="27">
        <f t="shared" si="13"/>
        <v>26.369126763985484</v>
      </c>
      <c r="R58" s="35"/>
    </row>
    <row r="59" spans="11:18" x14ac:dyDescent="0.25">
      <c r="K59" s="34"/>
      <c r="L59" s="24" t="s">
        <v>116</v>
      </c>
      <c r="M59" s="1">
        <v>20800</v>
      </c>
      <c r="N59" s="1">
        <f t="shared" si="12"/>
        <v>11565</v>
      </c>
      <c r="O59" s="1">
        <v>110.00729927007296</v>
      </c>
      <c r="P59" s="1">
        <f t="shared" si="14"/>
        <v>3.0563894668260425</v>
      </c>
      <c r="Q59" s="25">
        <f t="shared" si="13"/>
        <v>22.574249256526031</v>
      </c>
      <c r="R59" s="35"/>
    </row>
    <row r="60" spans="11:18" x14ac:dyDescent="0.25">
      <c r="K60" s="34"/>
      <c r="L60" s="24" t="s">
        <v>128</v>
      </c>
      <c r="M60" s="1" t="s">
        <v>98</v>
      </c>
      <c r="N60" s="1" t="s">
        <v>99</v>
      </c>
      <c r="O60" s="1" t="s">
        <v>59</v>
      </c>
      <c r="P60" s="1" t="s">
        <v>60</v>
      </c>
      <c r="Q60" s="25" t="s">
        <v>13</v>
      </c>
      <c r="R60" s="35"/>
    </row>
    <row r="61" spans="11:18" x14ac:dyDescent="0.25">
      <c r="K61" s="34"/>
      <c r="L61" s="24"/>
      <c r="M61" s="1"/>
      <c r="N61" s="1"/>
      <c r="O61" s="1"/>
      <c r="P61" s="1" t="s">
        <v>19</v>
      </c>
      <c r="Q61" s="25" t="s">
        <v>14</v>
      </c>
      <c r="R61" s="35"/>
    </row>
    <row r="62" spans="11:18" x14ac:dyDescent="0.25">
      <c r="K62" s="34"/>
      <c r="L62" s="24" t="s">
        <v>119</v>
      </c>
      <c r="M62" s="1">
        <v>26400</v>
      </c>
      <c r="N62" s="1">
        <f t="shared" ref="N62:N64" si="15">$B$17-M62</f>
        <v>5965</v>
      </c>
      <c r="O62" s="1">
        <v>61.951821206815566</v>
      </c>
      <c r="P62" s="1">
        <f>O62*(((2/$D$22)*((1/M62)+(1/N62)))^(1/2))</f>
        <v>2.127348141191757</v>
      </c>
      <c r="Q62" s="25">
        <f t="shared" ref="Q62:Q64" si="16">6.9+20*LOG((((P62-0.1)^2)+1)^(1/2)+P62-0.1)</f>
        <v>19.544913479861275</v>
      </c>
      <c r="R62" s="35"/>
    </row>
    <row r="63" spans="11:18" x14ac:dyDescent="0.25">
      <c r="K63" s="34"/>
      <c r="L63" s="26" t="s">
        <v>120</v>
      </c>
      <c r="M63" s="3">
        <v>27400</v>
      </c>
      <c r="N63" s="3">
        <f t="shared" si="15"/>
        <v>4965</v>
      </c>
      <c r="O63" s="3">
        <v>160.97414788131607</v>
      </c>
      <c r="P63" s="1">
        <f t="shared" ref="P63:P64" si="17">O63*(((2/$D$22)*((1/M63)+(1/N63)))^(1/2))</f>
        <v>5.947204942364217</v>
      </c>
      <c r="Q63" s="27">
        <f t="shared" si="16"/>
        <v>28.322393002072978</v>
      </c>
      <c r="R63" s="35"/>
    </row>
    <row r="64" spans="11:18" ht="15.75" thickBot="1" x14ac:dyDescent="0.3">
      <c r="K64" s="34"/>
      <c r="L64" s="28" t="s">
        <v>121</v>
      </c>
      <c r="M64" s="29">
        <v>29300</v>
      </c>
      <c r="N64" s="29">
        <f t="shared" si="15"/>
        <v>3065</v>
      </c>
      <c r="O64" s="29">
        <v>55.916568562867269</v>
      </c>
      <c r="P64" s="1">
        <f t="shared" si="17"/>
        <v>2.5426298441950435</v>
      </c>
      <c r="Q64" s="30">
        <f t="shared" si="16"/>
        <v>21.020746875850399</v>
      </c>
      <c r="R64" s="35"/>
    </row>
    <row r="65" spans="11:18" ht="15.75" thickBot="1" x14ac:dyDescent="0.3">
      <c r="K65" s="36"/>
      <c r="L65" s="37"/>
      <c r="M65" s="37"/>
      <c r="N65" s="37"/>
      <c r="O65" s="37"/>
      <c r="P65" s="37"/>
      <c r="Q65" s="37"/>
      <c r="R65" s="38"/>
    </row>
    <row r="66" spans="11:18" x14ac:dyDescent="0.25">
      <c r="N66" s="51" t="s">
        <v>129</v>
      </c>
      <c r="O66" s="51"/>
      <c r="P66" s="19">
        <f>Q49+Q58+Q63</f>
        <v>88.926187719060138</v>
      </c>
    </row>
    <row r="67" spans="11:18" ht="15.75" thickBot="1" x14ac:dyDescent="0.3">
      <c r="N67" s="52" t="s">
        <v>130</v>
      </c>
      <c r="O67" s="52"/>
      <c r="P67" s="3">
        <f>P66+121.33</f>
        <v>210.25618771906014</v>
      </c>
    </row>
    <row r="68" spans="11:18" ht="15.75" thickBot="1" x14ac:dyDescent="0.3">
      <c r="K68" s="31"/>
      <c r="L68" s="32"/>
      <c r="M68" s="32"/>
      <c r="N68" s="32"/>
      <c r="O68" s="32"/>
      <c r="P68" s="32"/>
      <c r="Q68" s="32"/>
      <c r="R68" s="33"/>
    </row>
    <row r="69" spans="11:18" ht="15.75" thickBot="1" x14ac:dyDescent="0.3">
      <c r="K69" s="34"/>
      <c r="L69" s="48" t="s">
        <v>74</v>
      </c>
      <c r="M69" s="49"/>
      <c r="N69" s="49"/>
      <c r="O69" s="49"/>
      <c r="P69" s="49"/>
      <c r="Q69" s="50"/>
      <c r="R69" s="35"/>
    </row>
    <row r="70" spans="11:18" x14ac:dyDescent="0.25">
      <c r="K70" s="34"/>
      <c r="L70" s="21" t="s">
        <v>23</v>
      </c>
      <c r="M70" s="22" t="s">
        <v>98</v>
      </c>
      <c r="N70" s="22" t="s">
        <v>99</v>
      </c>
      <c r="O70" s="22" t="s">
        <v>59</v>
      </c>
      <c r="P70" s="22" t="s">
        <v>60</v>
      </c>
      <c r="Q70" s="23" t="s">
        <v>13</v>
      </c>
      <c r="R70" s="35"/>
    </row>
    <row r="71" spans="11:18" x14ac:dyDescent="0.25">
      <c r="K71" s="34"/>
      <c r="L71" s="24"/>
      <c r="M71" s="1"/>
      <c r="N71" s="1">
        <f>$B$17-M71</f>
        <v>32365</v>
      </c>
      <c r="O71" s="1"/>
      <c r="P71" s="1" t="s">
        <v>19</v>
      </c>
      <c r="Q71" s="25" t="s">
        <v>14</v>
      </c>
      <c r="R71" s="35"/>
    </row>
    <row r="72" spans="11:18" x14ac:dyDescent="0.25">
      <c r="K72" s="34"/>
      <c r="L72" s="24" t="s">
        <v>15</v>
      </c>
      <c r="M72" s="1">
        <v>4300</v>
      </c>
      <c r="N72" s="1">
        <f t="shared" ref="N72:N84" si="18">$B$17-M72</f>
        <v>28065</v>
      </c>
      <c r="O72" s="1">
        <v>14.274691358026985</v>
      </c>
      <c r="P72" s="1">
        <f>O72*(((2/$F$22)*((1/M72)+(1/N72)))^(1/2))</f>
        <v>0.92485811990166877</v>
      </c>
      <c r="Q72" s="25">
        <f>6.9+20*LOG((((P72-0.1)^2)+1)^(1/2)+P72-0.1)</f>
        <v>13.431456498325387</v>
      </c>
      <c r="R72" s="35"/>
    </row>
    <row r="73" spans="11:18" x14ac:dyDescent="0.25">
      <c r="K73" s="34"/>
      <c r="L73" s="24" t="s">
        <v>16</v>
      </c>
      <c r="M73" s="1">
        <v>9600</v>
      </c>
      <c r="N73" s="1">
        <f t="shared" si="18"/>
        <v>22765</v>
      </c>
      <c r="O73" s="1">
        <v>106.14814814815327</v>
      </c>
      <c r="P73" s="1">
        <f t="shared" ref="P73:P84" si="19">O73*(((2/$F$22)*((1/M73)+(1/N73)))^(1/2))</f>
        <v>5.110555583299937</v>
      </c>
      <c r="Q73" s="25">
        <f t="shared" ref="Q73:Q84" si="20">6.9+20*LOG((((P73-0.1)^2)+1)^(1/2)+P73-0.1)</f>
        <v>27.003546837068157</v>
      </c>
      <c r="R73" s="35"/>
    </row>
    <row r="74" spans="11:18" x14ac:dyDescent="0.25">
      <c r="K74" s="34"/>
      <c r="L74" s="24" t="s">
        <v>17</v>
      </c>
      <c r="M74" s="1">
        <v>11100</v>
      </c>
      <c r="N74" s="1">
        <f t="shared" si="18"/>
        <v>21265</v>
      </c>
      <c r="O74" s="1">
        <v>165.54629629630222</v>
      </c>
      <c r="P74" s="1">
        <f t="shared" si="19"/>
        <v>7.6692063648386446</v>
      </c>
      <c r="Q74" s="25">
        <f t="shared" si="20"/>
        <v>30.53926239157434</v>
      </c>
      <c r="R74" s="35"/>
    </row>
    <row r="75" spans="11:18" x14ac:dyDescent="0.25">
      <c r="K75" s="34"/>
      <c r="L75" s="24" t="s">
        <v>18</v>
      </c>
      <c r="M75" s="1">
        <v>15800</v>
      </c>
      <c r="N75" s="1">
        <f t="shared" si="18"/>
        <v>16565</v>
      </c>
      <c r="O75" s="1">
        <v>228.66049382716892</v>
      </c>
      <c r="P75" s="1">
        <f t="shared" si="19"/>
        <v>10.05986173100535</v>
      </c>
      <c r="Q75" s="25">
        <f t="shared" si="20"/>
        <v>32.907473906789896</v>
      </c>
      <c r="R75" s="35"/>
    </row>
    <row r="76" spans="11:18" x14ac:dyDescent="0.25">
      <c r="K76" s="34"/>
      <c r="L76" s="24" t="s">
        <v>20</v>
      </c>
      <c r="M76" s="1">
        <v>18100</v>
      </c>
      <c r="N76" s="1">
        <f t="shared" si="18"/>
        <v>14265</v>
      </c>
      <c r="O76" s="1">
        <v>288.73765432099731</v>
      </c>
      <c r="P76" s="1">
        <f t="shared" si="19"/>
        <v>12.789494709471825</v>
      </c>
      <c r="Q76" s="25">
        <f t="shared" si="20"/>
        <v>35.002940652350468</v>
      </c>
      <c r="R76" s="35"/>
    </row>
    <row r="77" spans="11:18" x14ac:dyDescent="0.25">
      <c r="K77" s="34"/>
      <c r="L77" s="24" t="s">
        <v>21</v>
      </c>
      <c r="M77" s="1">
        <v>19600</v>
      </c>
      <c r="N77" s="1">
        <f t="shared" si="18"/>
        <v>12765</v>
      </c>
      <c r="O77" s="1">
        <v>401.13580246914626</v>
      </c>
      <c r="P77" s="1">
        <f t="shared" si="19"/>
        <v>18.050037914475524</v>
      </c>
      <c r="Q77" s="25">
        <f t="shared" si="20"/>
        <v>38.008638924195211</v>
      </c>
      <c r="R77" s="35"/>
    </row>
    <row r="78" spans="11:18" x14ac:dyDescent="0.25">
      <c r="K78" s="34"/>
      <c r="L78" s="24" t="s">
        <v>22</v>
      </c>
      <c r="M78" s="1">
        <v>20800</v>
      </c>
      <c r="N78" s="1">
        <f t="shared" si="18"/>
        <v>11565</v>
      </c>
      <c r="O78" s="1">
        <v>350.65432098766541</v>
      </c>
      <c r="P78" s="1">
        <f t="shared" si="19"/>
        <v>16.091622915531584</v>
      </c>
      <c r="Q78" s="25">
        <f t="shared" si="20"/>
        <v>37.00692950240385</v>
      </c>
      <c r="R78" s="35"/>
    </row>
    <row r="79" spans="11:18" x14ac:dyDescent="0.25">
      <c r="K79" s="34"/>
      <c r="L79" s="24" t="s">
        <v>108</v>
      </c>
      <c r="M79" s="1">
        <v>22500</v>
      </c>
      <c r="N79" s="1">
        <f t="shared" si="18"/>
        <v>9865</v>
      </c>
      <c r="O79" s="1">
        <v>248.97222222223422</v>
      </c>
      <c r="P79" s="1">
        <f t="shared" si="19"/>
        <v>11.894227195917487</v>
      </c>
      <c r="Q79" s="25">
        <f t="shared" si="20"/>
        <v>34.369558233863579</v>
      </c>
      <c r="R79" s="35"/>
    </row>
    <row r="80" spans="11:18" x14ac:dyDescent="0.25">
      <c r="K80" s="34"/>
      <c r="L80" s="24" t="s">
        <v>109</v>
      </c>
      <c r="M80" s="1">
        <v>26400</v>
      </c>
      <c r="N80" s="1">
        <f t="shared" si="18"/>
        <v>5965</v>
      </c>
      <c r="O80" s="1">
        <v>249.40740740742149</v>
      </c>
      <c r="P80" s="1">
        <f t="shared" si="19"/>
        <v>14.145792996307158</v>
      </c>
      <c r="Q80" s="25">
        <f t="shared" si="20"/>
        <v>35.882511140095531</v>
      </c>
      <c r="R80" s="35"/>
    </row>
    <row r="81" spans="11:18" x14ac:dyDescent="0.25">
      <c r="K81" s="34"/>
      <c r="L81" s="26" t="s">
        <v>110</v>
      </c>
      <c r="M81" s="3">
        <v>27400</v>
      </c>
      <c r="N81" s="3">
        <f t="shared" si="18"/>
        <v>4965</v>
      </c>
      <c r="O81" s="3">
        <v>317.00617283952079</v>
      </c>
      <c r="P81" s="1">
        <f t="shared" si="19"/>
        <v>19.344519612308698</v>
      </c>
      <c r="Q81" s="27">
        <f t="shared" si="20"/>
        <v>38.612598750423174</v>
      </c>
      <c r="R81" s="35"/>
    </row>
    <row r="82" spans="11:18" x14ac:dyDescent="0.25">
      <c r="K82" s="34"/>
      <c r="L82" s="24" t="s">
        <v>38</v>
      </c>
      <c r="M82" s="1">
        <v>29300</v>
      </c>
      <c r="N82" s="1">
        <f t="shared" si="18"/>
        <v>3065</v>
      </c>
      <c r="O82" s="1">
        <v>152.24382716050945</v>
      </c>
      <c r="P82" s="1">
        <f t="shared" si="19"/>
        <v>11.434463205148594</v>
      </c>
      <c r="Q82" s="25">
        <f t="shared" si="20"/>
        <v>34.025472483577538</v>
      </c>
      <c r="R82" s="35"/>
    </row>
    <row r="83" spans="11:18" x14ac:dyDescent="0.25">
      <c r="K83" s="34"/>
      <c r="L83" s="24" t="s">
        <v>39</v>
      </c>
      <c r="M83" s="1">
        <v>29800</v>
      </c>
      <c r="N83" s="1">
        <f t="shared" si="18"/>
        <v>2565</v>
      </c>
      <c r="O83" s="1">
        <v>86.043209876559104</v>
      </c>
      <c r="P83" s="1">
        <f t="shared" si="19"/>
        <v>7.0047062088244489</v>
      </c>
      <c r="Q83" s="25">
        <f t="shared" si="20"/>
        <v>29.748697286021773</v>
      </c>
      <c r="R83" s="35"/>
    </row>
    <row r="84" spans="11:18" x14ac:dyDescent="0.25">
      <c r="K84" s="34"/>
      <c r="L84" s="24" t="s">
        <v>41</v>
      </c>
      <c r="M84" s="1">
        <v>30400</v>
      </c>
      <c r="N84" s="1">
        <f t="shared" si="18"/>
        <v>1965</v>
      </c>
      <c r="O84" s="1">
        <v>35.802469135818683</v>
      </c>
      <c r="P84" s="1">
        <f t="shared" si="19"/>
        <v>3.2970083566344535</v>
      </c>
      <c r="Q84" s="25">
        <f t="shared" si="20"/>
        <v>23.220533625432914</v>
      </c>
      <c r="R84" s="35"/>
    </row>
    <row r="85" spans="11:18" x14ac:dyDescent="0.25">
      <c r="K85" s="34"/>
      <c r="L85" s="24" t="s">
        <v>113</v>
      </c>
      <c r="M85" s="1" t="s">
        <v>98</v>
      </c>
      <c r="N85" s="1" t="s">
        <v>99</v>
      </c>
      <c r="O85" s="1" t="s">
        <v>59</v>
      </c>
      <c r="P85" s="1" t="s">
        <v>60</v>
      </c>
      <c r="Q85" s="25" t="s">
        <v>13</v>
      </c>
      <c r="R85" s="35"/>
    </row>
    <row r="86" spans="11:18" x14ac:dyDescent="0.25">
      <c r="K86" s="34"/>
      <c r="L86" s="24"/>
      <c r="M86" s="1"/>
      <c r="N86" s="1"/>
      <c r="O86" s="1"/>
      <c r="P86" s="1" t="s">
        <v>19</v>
      </c>
      <c r="Q86" s="25" t="s">
        <v>14</v>
      </c>
      <c r="R86" s="35"/>
    </row>
    <row r="87" spans="11:18" x14ac:dyDescent="0.25">
      <c r="K87" s="34"/>
      <c r="L87" s="24" t="s">
        <v>47</v>
      </c>
      <c r="M87" s="1">
        <v>11100</v>
      </c>
      <c r="N87" s="1">
        <f t="shared" ref="N87:N91" si="21">$B$17-M87</f>
        <v>21265</v>
      </c>
      <c r="O87" s="1">
        <v>37.124087591240823</v>
      </c>
      <c r="P87" s="1">
        <f>O87*(((2/$F$22)*((1/M87)+(1/N87)))^(1/2))</f>
        <v>1.7198348450754863</v>
      </c>
      <c r="Q87" s="25">
        <f t="shared" ref="Q87:Q91" si="22">6.9+20*LOG((((P87-0.1)^2)+1)^(1/2)+P87-0.1)</f>
        <v>17.839436245922577</v>
      </c>
      <c r="R87" s="35"/>
    </row>
    <row r="88" spans="11:18" x14ac:dyDescent="0.25">
      <c r="K88" s="34"/>
      <c r="L88" s="24" t="s">
        <v>48</v>
      </c>
      <c r="M88" s="1">
        <v>15800</v>
      </c>
      <c r="N88" s="1">
        <f t="shared" si="21"/>
        <v>16565</v>
      </c>
      <c r="O88" s="1">
        <v>45.861313868613138</v>
      </c>
      <c r="P88" s="1">
        <f t="shared" ref="P88:P91" si="23">O88*(((2/$F$22)*((1/M88)+(1/N88)))^(1/2))</f>
        <v>2.0176571326273796</v>
      </c>
      <c r="Q88" s="25">
        <f t="shared" si="22"/>
        <v>19.114031238354976</v>
      </c>
      <c r="R88" s="35"/>
    </row>
    <row r="89" spans="11:18" x14ac:dyDescent="0.25">
      <c r="K89" s="34"/>
      <c r="L89" s="24" t="s">
        <v>49</v>
      </c>
      <c r="M89" s="1">
        <v>18100</v>
      </c>
      <c r="N89" s="1">
        <f t="shared" si="21"/>
        <v>14265</v>
      </c>
      <c r="O89" s="1">
        <v>79.328467153284691</v>
      </c>
      <c r="P89" s="1">
        <f t="shared" si="23"/>
        <v>3.5138160741567792</v>
      </c>
      <c r="Q89" s="25">
        <f t="shared" si="22"/>
        <v>23.76600370749307</v>
      </c>
      <c r="R89" s="35"/>
    </row>
    <row r="90" spans="11:18" x14ac:dyDescent="0.25">
      <c r="K90" s="34"/>
      <c r="L90" s="26" t="s">
        <v>115</v>
      </c>
      <c r="M90" s="3">
        <v>19600</v>
      </c>
      <c r="N90" s="3">
        <f t="shared" si="21"/>
        <v>12765</v>
      </c>
      <c r="O90" s="3">
        <v>174.3722627737227</v>
      </c>
      <c r="P90" s="1">
        <f t="shared" si="23"/>
        <v>7.8462853101741548</v>
      </c>
      <c r="Q90" s="27">
        <f t="shared" si="22"/>
        <v>30.738433832830523</v>
      </c>
      <c r="R90" s="35"/>
    </row>
    <row r="91" spans="11:18" x14ac:dyDescent="0.25">
      <c r="K91" s="34"/>
      <c r="L91" s="24" t="s">
        <v>116</v>
      </c>
      <c r="M91" s="1">
        <v>20800</v>
      </c>
      <c r="N91" s="1">
        <f t="shared" si="21"/>
        <v>11565</v>
      </c>
      <c r="O91" s="1">
        <v>110.00729927007296</v>
      </c>
      <c r="P91" s="1">
        <f t="shared" si="23"/>
        <v>5.0482651199735686</v>
      </c>
      <c r="Q91" s="25">
        <f t="shared" si="22"/>
        <v>26.897015541752467</v>
      </c>
      <c r="R91" s="35"/>
    </row>
    <row r="92" spans="11:18" x14ac:dyDescent="0.25">
      <c r="K92" s="34"/>
      <c r="L92" s="24" t="s">
        <v>128</v>
      </c>
      <c r="M92" s="1" t="s">
        <v>98</v>
      </c>
      <c r="N92" s="1" t="s">
        <v>99</v>
      </c>
      <c r="O92" s="1" t="s">
        <v>59</v>
      </c>
      <c r="P92" s="1" t="s">
        <v>60</v>
      </c>
      <c r="Q92" s="25" t="s">
        <v>13</v>
      </c>
      <c r="R92" s="35"/>
    </row>
    <row r="93" spans="11:18" x14ac:dyDescent="0.25">
      <c r="K93" s="34"/>
      <c r="L93" s="24"/>
      <c r="M93" s="1"/>
      <c r="N93" s="1"/>
      <c r="O93" s="1"/>
      <c r="P93" s="1" t="s">
        <v>19</v>
      </c>
      <c r="Q93" s="25" t="s">
        <v>14</v>
      </c>
      <c r="R93" s="35"/>
    </row>
    <row r="94" spans="11:18" x14ac:dyDescent="0.25">
      <c r="K94" s="34"/>
      <c r="L94" s="24" t="s">
        <v>119</v>
      </c>
      <c r="M94" s="1">
        <v>26400</v>
      </c>
      <c r="N94" s="1">
        <f t="shared" ref="N94:N96" si="24">$B$17-M94</f>
        <v>5965</v>
      </c>
      <c r="O94" s="1">
        <v>61.951821206815566</v>
      </c>
      <c r="P94" s="1">
        <f>O94*(((2/$F$22)*((1/M94)+(1/N94)))^(1/2))</f>
        <v>3.5137594654687372</v>
      </c>
      <c r="Q94" s="25">
        <f t="shared" ref="Q94:Q96" si="25">6.9+20*LOG((((P94-0.1)^2)+1)^(1/2)+P94-0.1)</f>
        <v>23.76586548319527</v>
      </c>
      <c r="R94" s="35"/>
    </row>
    <row r="95" spans="11:18" x14ac:dyDescent="0.25">
      <c r="K95" s="34"/>
      <c r="L95" s="26" t="s">
        <v>120</v>
      </c>
      <c r="M95" s="3">
        <v>27400</v>
      </c>
      <c r="N95" s="3">
        <f t="shared" si="24"/>
        <v>4965</v>
      </c>
      <c r="O95" s="3">
        <v>160.97414788131607</v>
      </c>
      <c r="P95" s="1">
        <f t="shared" ref="P95:P96" si="26">O95*(((2/$F$22)*((1/M95)+(1/N95)))^(1/2))</f>
        <v>9.8230502354955558</v>
      </c>
      <c r="Q95" s="27">
        <f t="shared" si="25"/>
        <v>32.699529304194101</v>
      </c>
      <c r="R95" s="35"/>
    </row>
    <row r="96" spans="11:18" ht="15.75" thickBot="1" x14ac:dyDescent="0.3">
      <c r="K96" s="34"/>
      <c r="L96" s="28" t="s">
        <v>121</v>
      </c>
      <c r="M96" s="29">
        <v>29300</v>
      </c>
      <c r="N96" s="29">
        <f t="shared" si="24"/>
        <v>3065</v>
      </c>
      <c r="O96" s="29">
        <v>55.916568562867269</v>
      </c>
      <c r="P96" s="1">
        <f t="shared" si="26"/>
        <v>4.1996838736600166</v>
      </c>
      <c r="Q96" s="30">
        <f t="shared" si="25"/>
        <v>25.302013762390381</v>
      </c>
      <c r="R96" s="35"/>
    </row>
    <row r="97" spans="11:18" ht="15.75" thickBot="1" x14ac:dyDescent="0.3">
      <c r="K97" s="36"/>
      <c r="L97" s="37"/>
      <c r="M97" s="37"/>
      <c r="N97" s="37"/>
      <c r="O97" s="37"/>
      <c r="P97" s="37"/>
      <c r="Q97" s="37"/>
      <c r="R97" s="38"/>
    </row>
    <row r="98" spans="11:18" x14ac:dyDescent="0.25">
      <c r="N98" s="51" t="s">
        <v>129</v>
      </c>
      <c r="O98" s="51"/>
      <c r="P98" s="19">
        <f>Q81+Q90+Q95</f>
        <v>102.0505618874478</v>
      </c>
    </row>
    <row r="99" spans="11:18" x14ac:dyDescent="0.25">
      <c r="N99" s="52" t="s">
        <v>130</v>
      </c>
      <c r="O99" s="52"/>
      <c r="P99" s="3">
        <f>P98+127.75</f>
        <v>229.8005618874478</v>
      </c>
    </row>
    <row r="100" spans="11:18" ht="15.75" thickBot="1" x14ac:dyDescent="0.3"/>
    <row r="101" spans="11:18" ht="15.75" thickBot="1" x14ac:dyDescent="0.3">
      <c r="K101" s="31"/>
      <c r="L101" s="32"/>
      <c r="M101" s="32"/>
      <c r="N101" s="32"/>
      <c r="O101" s="32"/>
      <c r="P101" s="32"/>
      <c r="Q101" s="32"/>
      <c r="R101" s="33"/>
    </row>
    <row r="102" spans="11:18" ht="15.75" thickBot="1" x14ac:dyDescent="0.3">
      <c r="K102" s="34"/>
      <c r="L102" s="48" t="s">
        <v>131</v>
      </c>
      <c r="M102" s="49"/>
      <c r="N102" s="49"/>
      <c r="O102" s="49"/>
      <c r="P102" s="49"/>
      <c r="Q102" s="50"/>
      <c r="R102" s="35"/>
    </row>
    <row r="103" spans="11:18" x14ac:dyDescent="0.25">
      <c r="K103" s="34"/>
      <c r="L103" s="21" t="s">
        <v>23</v>
      </c>
      <c r="M103" s="22" t="s">
        <v>98</v>
      </c>
      <c r="N103" s="22" t="s">
        <v>99</v>
      </c>
      <c r="O103" s="22" t="s">
        <v>59</v>
      </c>
      <c r="P103" s="22" t="s">
        <v>60</v>
      </c>
      <c r="Q103" s="23" t="s">
        <v>13</v>
      </c>
      <c r="R103" s="35"/>
    </row>
    <row r="104" spans="11:18" x14ac:dyDescent="0.25">
      <c r="K104" s="34"/>
      <c r="L104" s="24"/>
      <c r="M104" s="1"/>
      <c r="N104" s="1">
        <f>$B$17-M104</f>
        <v>32365</v>
      </c>
      <c r="O104" s="1"/>
      <c r="P104" s="1" t="s">
        <v>19</v>
      </c>
      <c r="Q104" s="25" t="s">
        <v>14</v>
      </c>
      <c r="R104" s="35"/>
    </row>
    <row r="105" spans="11:18" x14ac:dyDescent="0.25">
      <c r="K105" s="34"/>
      <c r="L105" s="24" t="s">
        <v>15</v>
      </c>
      <c r="M105" s="1">
        <v>4300</v>
      </c>
      <c r="N105" s="1">
        <f t="shared" ref="N105:N117" si="27">$B$17-M105</f>
        <v>28065</v>
      </c>
      <c r="O105" s="1">
        <v>14.274691358026985</v>
      </c>
      <c r="P105" s="1">
        <f>O105*(((2/$H$22)*((1/M105)+(1/N105)))^(1/2))</f>
        <v>1.4541406816843643</v>
      </c>
      <c r="Q105" s="25">
        <f>6.9+20*LOG((((P105-0.1)^2)+1)^(1/2)+P105-0.1)</f>
        <v>16.550324365706224</v>
      </c>
      <c r="R105" s="35"/>
    </row>
    <row r="106" spans="11:18" x14ac:dyDescent="0.25">
      <c r="K106" s="34"/>
      <c r="L106" s="24" t="s">
        <v>16</v>
      </c>
      <c r="M106" s="1">
        <v>9600</v>
      </c>
      <c r="N106" s="1">
        <f t="shared" si="27"/>
        <v>22765</v>
      </c>
      <c r="O106" s="1">
        <v>106.14814814815327</v>
      </c>
      <c r="P106" s="1">
        <f t="shared" ref="P106:P117" si="28">O106*(((2/$H$22)*((1/M106)+(1/N106)))^(1/2))</f>
        <v>8.0352506181983028</v>
      </c>
      <c r="Q106" s="25">
        <f t="shared" ref="Q106:Q117" si="29">6.9+20*LOG((((P106-0.1)^2)+1)^(1/2)+P106-0.1)</f>
        <v>30.94609450699177</v>
      </c>
      <c r="R106" s="35"/>
    </row>
    <row r="107" spans="11:18" x14ac:dyDescent="0.25">
      <c r="K107" s="34"/>
      <c r="L107" s="24" t="s">
        <v>17</v>
      </c>
      <c r="M107" s="1">
        <v>11100</v>
      </c>
      <c r="N107" s="1">
        <f t="shared" si="27"/>
        <v>21265</v>
      </c>
      <c r="O107" s="1">
        <v>165.54629629630222</v>
      </c>
      <c r="P107" s="1">
        <f t="shared" si="28"/>
        <v>12.058179229188395</v>
      </c>
      <c r="Q107" s="25">
        <f t="shared" si="29"/>
        <v>34.48904674061307</v>
      </c>
      <c r="R107" s="35"/>
    </row>
    <row r="108" spans="11:18" x14ac:dyDescent="0.25">
      <c r="K108" s="34"/>
      <c r="L108" s="24" t="s">
        <v>18</v>
      </c>
      <c r="M108" s="1">
        <v>15800</v>
      </c>
      <c r="N108" s="1">
        <f t="shared" si="27"/>
        <v>16565</v>
      </c>
      <c r="O108" s="1">
        <v>228.66049382716892</v>
      </c>
      <c r="P108" s="1">
        <f t="shared" si="28"/>
        <v>15.816971144427939</v>
      </c>
      <c r="Q108" s="25">
        <f t="shared" si="29"/>
        <v>36.856754276222894</v>
      </c>
      <c r="R108" s="35"/>
    </row>
    <row r="109" spans="11:18" x14ac:dyDescent="0.25">
      <c r="K109" s="34"/>
      <c r="L109" s="24" t="s">
        <v>20</v>
      </c>
      <c r="M109" s="1">
        <v>18100</v>
      </c>
      <c r="N109" s="1">
        <f t="shared" si="27"/>
        <v>14265</v>
      </c>
      <c r="O109" s="1">
        <v>288.73765432099731</v>
      </c>
      <c r="P109" s="1">
        <f t="shared" si="28"/>
        <v>20.108732523435318</v>
      </c>
      <c r="Q109" s="25">
        <f t="shared" si="29"/>
        <v>38.950410355639164</v>
      </c>
      <c r="R109" s="35"/>
    </row>
    <row r="110" spans="11:18" x14ac:dyDescent="0.25">
      <c r="K110" s="34"/>
      <c r="L110" s="24" t="s">
        <v>21</v>
      </c>
      <c r="M110" s="1">
        <v>19600</v>
      </c>
      <c r="N110" s="1">
        <f t="shared" si="27"/>
        <v>12765</v>
      </c>
      <c r="O110" s="1">
        <v>401.13580246914626</v>
      </c>
      <c r="P110" s="1">
        <f t="shared" si="28"/>
        <v>28.379806450933991</v>
      </c>
      <c r="Q110" s="25">
        <f t="shared" si="29"/>
        <v>41.952842494504495</v>
      </c>
      <c r="R110" s="35"/>
    </row>
    <row r="111" spans="11:18" x14ac:dyDescent="0.25">
      <c r="K111" s="34"/>
      <c r="L111" s="24" t="s">
        <v>22</v>
      </c>
      <c r="M111" s="1">
        <v>20800</v>
      </c>
      <c r="N111" s="1">
        <f t="shared" si="27"/>
        <v>11565</v>
      </c>
      <c r="O111" s="1">
        <v>350.65432098766541</v>
      </c>
      <c r="P111" s="1">
        <f t="shared" si="28"/>
        <v>25.300619643461285</v>
      </c>
      <c r="Q111" s="25">
        <f t="shared" si="29"/>
        <v>40.952241544635314</v>
      </c>
      <c r="R111" s="35"/>
    </row>
    <row r="112" spans="11:18" x14ac:dyDescent="0.25">
      <c r="K112" s="34"/>
      <c r="L112" s="24" t="s">
        <v>108</v>
      </c>
      <c r="M112" s="1">
        <v>22500</v>
      </c>
      <c r="N112" s="1">
        <f t="shared" si="27"/>
        <v>9865</v>
      </c>
      <c r="O112" s="1">
        <v>248.97222222223422</v>
      </c>
      <c r="P112" s="1">
        <f t="shared" si="28"/>
        <v>18.701116712495388</v>
      </c>
      <c r="Q112" s="25">
        <f t="shared" si="29"/>
        <v>38.317649380930582</v>
      </c>
      <c r="R112" s="35"/>
    </row>
    <row r="113" spans="11:18" x14ac:dyDescent="0.25">
      <c r="K113" s="34"/>
      <c r="L113" s="24" t="s">
        <v>109</v>
      </c>
      <c r="M113" s="1">
        <v>26400</v>
      </c>
      <c r="N113" s="1">
        <f t="shared" si="27"/>
        <v>5965</v>
      </c>
      <c r="O113" s="1">
        <v>249.40740740742149</v>
      </c>
      <c r="P113" s="1">
        <f t="shared" si="28"/>
        <v>22.241220169860217</v>
      </c>
      <c r="Q113" s="25">
        <f t="shared" si="29"/>
        <v>39.829057003784527</v>
      </c>
      <c r="R113" s="35"/>
    </row>
    <row r="114" spans="11:18" x14ac:dyDescent="0.25">
      <c r="K114" s="34"/>
      <c r="L114" s="26" t="s">
        <v>110</v>
      </c>
      <c r="M114" s="3">
        <v>27400</v>
      </c>
      <c r="N114" s="3">
        <f t="shared" si="27"/>
        <v>4965</v>
      </c>
      <c r="O114" s="3">
        <v>317.00617283952079</v>
      </c>
      <c r="P114" s="1">
        <f t="shared" si="28"/>
        <v>30.415100792854453</v>
      </c>
      <c r="Q114" s="27">
        <f t="shared" si="29"/>
        <v>42.556142131069208</v>
      </c>
      <c r="R114" s="35"/>
    </row>
    <row r="115" spans="11:18" x14ac:dyDescent="0.25">
      <c r="K115" s="34"/>
      <c r="L115" s="24" t="s">
        <v>38</v>
      </c>
      <c r="M115" s="1">
        <v>29300</v>
      </c>
      <c r="N115" s="1">
        <f t="shared" si="27"/>
        <v>3065</v>
      </c>
      <c r="O115" s="1">
        <v>152.24382716050945</v>
      </c>
      <c r="P115" s="1">
        <f t="shared" si="28"/>
        <v>17.978236620334133</v>
      </c>
      <c r="Q115" s="25">
        <f t="shared" si="29"/>
        <v>37.973879252756596</v>
      </c>
      <c r="R115" s="35"/>
    </row>
    <row r="116" spans="11:18" x14ac:dyDescent="0.25">
      <c r="K116" s="34"/>
      <c r="L116" s="24" t="s">
        <v>39</v>
      </c>
      <c r="M116" s="1">
        <v>29800</v>
      </c>
      <c r="N116" s="1">
        <f t="shared" si="27"/>
        <v>2565</v>
      </c>
      <c r="O116" s="1">
        <v>86.043209876559104</v>
      </c>
      <c r="P116" s="1">
        <f t="shared" si="28"/>
        <v>11.013395506093024</v>
      </c>
      <c r="Q116" s="25">
        <f t="shared" si="29"/>
        <v>33.697972674171496</v>
      </c>
      <c r="R116" s="35"/>
    </row>
    <row r="117" spans="11:18" x14ac:dyDescent="0.25">
      <c r="K117" s="34"/>
      <c r="L117" s="24" t="s">
        <v>41</v>
      </c>
      <c r="M117" s="1">
        <v>30400</v>
      </c>
      <c r="N117" s="1">
        <f t="shared" si="27"/>
        <v>1965</v>
      </c>
      <c r="O117" s="1">
        <v>35.802469135818683</v>
      </c>
      <c r="P117" s="1">
        <f t="shared" si="28"/>
        <v>5.183837256838058</v>
      </c>
      <c r="Q117" s="25">
        <f t="shared" si="29"/>
        <v>27.127256965149357</v>
      </c>
      <c r="R117" s="35"/>
    </row>
    <row r="118" spans="11:18" x14ac:dyDescent="0.25">
      <c r="K118" s="34"/>
      <c r="L118" s="24" t="s">
        <v>113</v>
      </c>
      <c r="M118" s="1" t="s">
        <v>98</v>
      </c>
      <c r="N118" s="1" t="s">
        <v>99</v>
      </c>
      <c r="O118" s="1" t="s">
        <v>59</v>
      </c>
      <c r="P118" s="1" t="s">
        <v>60</v>
      </c>
      <c r="Q118" s="25" t="s">
        <v>13</v>
      </c>
      <c r="R118" s="35"/>
    </row>
    <row r="119" spans="11:18" x14ac:dyDescent="0.25">
      <c r="K119" s="34"/>
      <c r="L119" s="24"/>
      <c r="M119" s="1"/>
      <c r="N119" s="1"/>
      <c r="O119" s="1"/>
      <c r="P119" s="1" t="s">
        <v>19</v>
      </c>
      <c r="Q119" s="25" t="s">
        <v>14</v>
      </c>
      <c r="R119" s="35"/>
    </row>
    <row r="120" spans="11:18" x14ac:dyDescent="0.25">
      <c r="K120" s="34"/>
      <c r="L120" s="24" t="s">
        <v>47</v>
      </c>
      <c r="M120" s="1">
        <v>11100</v>
      </c>
      <c r="N120" s="1">
        <f t="shared" ref="N120:N124" si="30">$B$17-M120</f>
        <v>21265</v>
      </c>
      <c r="O120" s="1">
        <v>37.124087591240823</v>
      </c>
      <c r="P120" s="1">
        <f>O120*(((2/$H$22)*((1/M120)+(1/N120)))^(1/2))</f>
        <v>2.7040707760326366</v>
      </c>
      <c r="Q120" s="25">
        <f t="shared" ref="Q120:Q124" si="31">6.9+20*LOG((((P120-0.1)^2)+1)^(1/2)+P120-0.1)</f>
        <v>21.537491372908811</v>
      </c>
      <c r="R120" s="35"/>
    </row>
    <row r="121" spans="11:18" x14ac:dyDescent="0.25">
      <c r="K121" s="34"/>
      <c r="L121" s="24" t="s">
        <v>48</v>
      </c>
      <c r="M121" s="1">
        <v>15800</v>
      </c>
      <c r="N121" s="1">
        <f t="shared" si="30"/>
        <v>16565</v>
      </c>
      <c r="O121" s="1">
        <v>45.861313868613138</v>
      </c>
      <c r="P121" s="1">
        <f t="shared" ref="P121:P124" si="32">O121*(((2/$H$22)*((1/M121)+(1/N121)))^(1/2))</f>
        <v>3.1723323341271379</v>
      </c>
      <c r="Q121" s="25">
        <f t="shared" si="31"/>
        <v>22.891375311400004</v>
      </c>
      <c r="R121" s="35"/>
    </row>
    <row r="122" spans="11:18" x14ac:dyDescent="0.25">
      <c r="K122" s="34"/>
      <c r="L122" s="24" t="s">
        <v>49</v>
      </c>
      <c r="M122" s="1">
        <v>18100</v>
      </c>
      <c r="N122" s="1">
        <f t="shared" si="30"/>
        <v>14265</v>
      </c>
      <c r="O122" s="1">
        <v>79.328467153284691</v>
      </c>
      <c r="P122" s="1">
        <f t="shared" si="32"/>
        <v>5.5247208100752445</v>
      </c>
      <c r="Q122" s="25">
        <f t="shared" si="31"/>
        <v>27.681015133654142</v>
      </c>
      <c r="R122" s="35"/>
    </row>
    <row r="123" spans="11:18" x14ac:dyDescent="0.25">
      <c r="K123" s="34"/>
      <c r="L123" s="26" t="s">
        <v>115</v>
      </c>
      <c r="M123" s="3">
        <v>19600</v>
      </c>
      <c r="N123" s="3">
        <f t="shared" si="30"/>
        <v>12765</v>
      </c>
      <c r="O123" s="3">
        <v>174.3722627737227</v>
      </c>
      <c r="P123" s="1">
        <f t="shared" si="32"/>
        <v>12.336597824150296</v>
      </c>
      <c r="Q123" s="27">
        <f t="shared" si="31"/>
        <v>34.688279625482508</v>
      </c>
      <c r="R123" s="35"/>
    </row>
    <row r="124" spans="11:18" x14ac:dyDescent="0.25">
      <c r="K124" s="34"/>
      <c r="L124" s="24" t="s">
        <v>116</v>
      </c>
      <c r="M124" s="1">
        <v>20800</v>
      </c>
      <c r="N124" s="1">
        <f t="shared" si="30"/>
        <v>11565</v>
      </c>
      <c r="O124" s="1">
        <v>110.00729927007296</v>
      </c>
      <c r="P124" s="1">
        <f t="shared" si="32"/>
        <v>7.9373122481340701</v>
      </c>
      <c r="Q124" s="25">
        <f t="shared" si="31"/>
        <v>30.839081501604696</v>
      </c>
      <c r="R124" s="35"/>
    </row>
    <row r="125" spans="11:18" x14ac:dyDescent="0.25">
      <c r="K125" s="34"/>
      <c r="L125" s="24" t="s">
        <v>128</v>
      </c>
      <c r="M125" s="1" t="s">
        <v>98</v>
      </c>
      <c r="N125" s="1" t="s">
        <v>99</v>
      </c>
      <c r="O125" s="1" t="s">
        <v>59</v>
      </c>
      <c r="P125" s="1" t="s">
        <v>60</v>
      </c>
      <c r="Q125" s="25" t="s">
        <v>13</v>
      </c>
      <c r="R125" s="35"/>
    </row>
    <row r="126" spans="11:18" x14ac:dyDescent="0.25">
      <c r="K126" s="34"/>
      <c r="L126" s="24"/>
      <c r="M126" s="1"/>
      <c r="N126" s="1"/>
      <c r="O126" s="1"/>
      <c r="P126" s="1" t="s">
        <v>19</v>
      </c>
      <c r="Q126" s="25" t="s">
        <v>14</v>
      </c>
      <c r="R126" s="35"/>
    </row>
    <row r="127" spans="11:18" x14ac:dyDescent="0.25">
      <c r="K127" s="34"/>
      <c r="L127" s="24" t="s">
        <v>119</v>
      </c>
      <c r="M127" s="1">
        <v>26400</v>
      </c>
      <c r="N127" s="1">
        <f t="shared" ref="N127:N129" si="33">$B$17-M127</f>
        <v>5965</v>
      </c>
      <c r="O127" s="1">
        <v>61.951821206815566</v>
      </c>
      <c r="P127" s="1">
        <f>O127*(((2/$H$22)*((1/M127)+(1/N127)))^(1/2))</f>
        <v>5.5246318050760488</v>
      </c>
      <c r="Q127" s="25">
        <f>6.9+20*LOG((((P127-0.1)^2)+1)^(1/2)+P127-0.1)</f>
        <v>27.680874981965886</v>
      </c>
      <c r="R127" s="35"/>
    </row>
    <row r="128" spans="11:18" x14ac:dyDescent="0.25">
      <c r="K128" s="34"/>
      <c r="L128" s="26" t="s">
        <v>120</v>
      </c>
      <c r="M128" s="3">
        <v>27400</v>
      </c>
      <c r="N128" s="3">
        <f t="shared" si="33"/>
        <v>4965</v>
      </c>
      <c r="O128" s="3">
        <v>160.97414788131607</v>
      </c>
      <c r="P128" s="1">
        <f t="shared" ref="P128:P129" si="34">O128*(((2/$H$22)*((1/M128)+(1/N128)))^(1/2))</f>
        <v>15.444635948248962</v>
      </c>
      <c r="Q128" s="27">
        <f>6.9+20*LOG((((P128-0.1)^2)+1)^(1/2)+P128-0.1)</f>
        <v>36.648939385042205</v>
      </c>
      <c r="R128" s="35"/>
    </row>
    <row r="129" spans="11:18" ht="15.75" thickBot="1" x14ac:dyDescent="0.3">
      <c r="K129" s="34"/>
      <c r="L129" s="28" t="s">
        <v>121</v>
      </c>
      <c r="M129" s="29">
        <v>29300</v>
      </c>
      <c r="N129" s="29">
        <f t="shared" si="33"/>
        <v>3065</v>
      </c>
      <c r="O129" s="29">
        <v>55.916568562867269</v>
      </c>
      <c r="P129" s="1">
        <f t="shared" si="34"/>
        <v>6.6031005615781364</v>
      </c>
      <c r="Q129" s="30">
        <f t="shared" ref="Q129" si="35">6.9+20*LOG((((P129-0.1)^2)+1)^(1/2)+P129-0.1)</f>
        <v>29.233906692698831</v>
      </c>
      <c r="R129" s="35"/>
    </row>
    <row r="130" spans="11:18" ht="15.75" thickBot="1" x14ac:dyDescent="0.3">
      <c r="K130" s="36"/>
      <c r="L130" s="37"/>
      <c r="M130" s="37"/>
      <c r="N130" s="37"/>
      <c r="O130" s="37"/>
      <c r="P130" s="37"/>
      <c r="Q130" s="37"/>
      <c r="R130" s="38"/>
    </row>
    <row r="131" spans="11:18" x14ac:dyDescent="0.25">
      <c r="N131" s="51" t="s">
        <v>129</v>
      </c>
      <c r="O131" s="51"/>
      <c r="P131" s="19">
        <f>Q114+Q123+Q128</f>
        <v>113.89336114159391</v>
      </c>
    </row>
    <row r="132" spans="11:18" x14ac:dyDescent="0.25">
      <c r="N132" s="52" t="s">
        <v>130</v>
      </c>
      <c r="O132" s="52"/>
      <c r="P132" s="3">
        <f>P131+137.61</f>
        <v>251.50336114159393</v>
      </c>
    </row>
  </sheetData>
  <mergeCells count="12">
    <mergeCell ref="N131:O131"/>
    <mergeCell ref="N132:O132"/>
    <mergeCell ref="N67:O67"/>
    <mergeCell ref="L69:Q69"/>
    <mergeCell ref="N98:O98"/>
    <mergeCell ref="N99:O99"/>
    <mergeCell ref="L102:Q102"/>
    <mergeCell ref="L5:Q5"/>
    <mergeCell ref="N34:O34"/>
    <mergeCell ref="N35:O35"/>
    <mergeCell ref="L37:Q37"/>
    <mergeCell ref="N66:O6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Rabka Zbrój-Nowy Sącz h,x i LOS</vt:lpstr>
      <vt:lpstr>dyfrakcja Rąbek-Sącz v2</vt:lpstr>
      <vt:lpstr>dyfrakcja Rąbek Zbrój-Nowy Sącz</vt:lpstr>
      <vt:lpstr>Nowa Dęba - Biłgoraj h,x i LOS</vt:lpstr>
      <vt:lpstr>dyfrakcja Nowa Dęba-Biłgoraj</vt:lpstr>
      <vt:lpstr>Kasina Wielka-Kluszkowice hxLOS</vt:lpstr>
      <vt:lpstr>dyfrakcja Kasina Wielka-Kluszk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</cp:lastModifiedBy>
  <dcterms:created xsi:type="dcterms:W3CDTF">2022-11-06T13:41:03Z</dcterms:created>
  <dcterms:modified xsi:type="dcterms:W3CDTF">2022-11-24T21:07:21Z</dcterms:modified>
</cp:coreProperties>
</file>