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480" yWindow="15" windowWidth="10395" windowHeight="7695"/>
  </bookViews>
  <sheets>
    <sheet name="Análisis de cartera" sheetId="1" r:id="rId1"/>
    <sheet name="Gráfico circular de cartera" sheetId="2" r:id="rId2"/>
  </sheets>
  <definedNames>
    <definedName name="_xlnm.Print_Area" localSheetId="0">'Análisis de cartera'!$A$1:$G$52</definedName>
    <definedName name="vInvestmentName">'Análisis de cartera'!$A$6:$A$11</definedName>
    <definedName name="vMarketValue">'Análisis de cartera'!$I$6:$I$11</definedName>
  </definedNames>
  <calcPr calcId="145621"/>
  <webPublishing codePage="1252"/>
  <fileRecoveryPr repairLoad="1"/>
</workbook>
</file>

<file path=xl/calcChain.xml><?xml version="1.0" encoding="utf-8"?>
<calcChain xmlns="http://schemas.openxmlformats.org/spreadsheetml/2006/main">
  <c r="G9" i="1" l="1"/>
  <c r="G10" i="1"/>
  <c r="G11" i="1"/>
  <c r="I9" i="1"/>
  <c r="I10" i="1"/>
  <c r="J10" i="1" s="1"/>
  <c r="I11" i="1"/>
  <c r="J9" i="1"/>
  <c r="J11" i="1"/>
  <c r="K9" i="1"/>
  <c r="K10" i="1"/>
  <c r="K11" i="1"/>
  <c r="I8" i="1" l="1"/>
  <c r="G8" i="1"/>
  <c r="I7" i="1"/>
  <c r="G7" i="1"/>
  <c r="I6" i="1"/>
  <c r="J2" i="1" s="1"/>
  <c r="G6" i="1"/>
  <c r="A3" i="1"/>
  <c r="J1" i="1" l="1"/>
  <c r="J3" i="1" s="1"/>
  <c r="K7" i="1"/>
  <c r="K8" i="1"/>
  <c r="J6" i="1"/>
  <c r="J7" i="1"/>
  <c r="J8" i="1"/>
  <c r="G12" i="1"/>
  <c r="K6" i="1"/>
  <c r="I12" i="1"/>
  <c r="K12" i="1" s="1"/>
  <c r="J4" i="1" l="1"/>
  <c r="J12" i="1"/>
</calcChain>
</file>

<file path=xl/sharedStrings.xml><?xml version="1.0" encoding="utf-8"?>
<sst xmlns="http://schemas.openxmlformats.org/spreadsheetml/2006/main" count="26" uniqueCount="24">
  <si>
    <t>Cantidad</t>
  </si>
  <si>
    <t>Valor de mercado</t>
  </si>
  <si>
    <t>Comisiones</t>
  </si>
  <si>
    <t>Actual cotización</t>
  </si>
  <si>
    <t>Ganancias/Pérdidas (%)</t>
  </si>
  <si>
    <t>Nombre o número de cuenta</t>
  </si>
  <si>
    <t>Símbolo</t>
  </si>
  <si>
    <t>Costo total de cuentas</t>
  </si>
  <si>
    <t>Valor de cuentas</t>
  </si>
  <si>
    <t>Nombre de inversión</t>
  </si>
  <si>
    <t>Análisis de cartera</t>
  </si>
  <si>
    <t>Total</t>
  </si>
  <si>
    <t>AAAA</t>
  </si>
  <si>
    <t>Ganancias/pérdidas no realizadas %</t>
  </si>
  <si>
    <t>AWAW</t>
  </si>
  <si>
    <t>Ganancias/Pérdidas ($)</t>
  </si>
  <si>
    <t>People Research Corp</t>
  </si>
  <si>
    <t>Bull Sociedad de Bolsa</t>
  </si>
  <si>
    <t>Bonar X</t>
  </si>
  <si>
    <t>APPLE</t>
  </si>
  <si>
    <t>AAPL</t>
  </si>
  <si>
    <t>Ganancias/pérdidas no realizadas $</t>
  </si>
  <si>
    <r>
      <t xml:space="preserve">Costo total </t>
    </r>
    <r>
      <rPr>
        <b/>
        <sz val="10"/>
        <color theme="1"/>
        <rFont val="Calibri"/>
        <family val="2"/>
      </rPr>
      <t>(Precio de compra + Comisiones)</t>
    </r>
  </si>
  <si>
    <t>Precio de compra por acción/bono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</si>
</sst>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9" formatCode="&quot;$&quot;#,##0.00"/>
  </numFmts>
  <fonts count="12" x14ac:knownFonts="1">
    <font>
      <sz val="10"/>
      <color theme="1"/>
      <name val="Arial"/>
    </font>
    <font>
      <sz val="8"/>
      <color theme="1"/>
      <name val="Arial"/>
      <family val="2"/>
    </font>
    <font>
      <sz val="10"/>
      <color theme="1"/>
      <name val="Rockwell"/>
      <family val="1"/>
      <scheme val="minor"/>
    </font>
    <font>
      <sz val="10"/>
      <name val="Rockwell"/>
      <family val="1"/>
      <scheme val="minor"/>
    </font>
    <font>
      <b/>
      <sz val="10"/>
      <name val="Rockwell"/>
      <family val="1"/>
      <scheme val="minor"/>
    </font>
    <font>
      <sz val="8"/>
      <color theme="1"/>
      <name val="Rockwell"/>
      <family val="1"/>
      <scheme val="minor"/>
    </font>
    <font>
      <sz val="10"/>
      <color theme="1"/>
      <name val="Arial"/>
    </font>
    <font>
      <b/>
      <sz val="2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499984740745262"/>
        <bgColor indexed="65"/>
      </patternFill>
    </fill>
    <fill>
      <patternFill patternType="solid">
        <fgColor theme="4" tint="0.749992370372631"/>
        <bgColor indexed="65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10" fontId="3" fillId="0" borderId="0" xfId="0" applyNumberFormat="1" applyFont="1" applyFill="1" applyBorder="1"/>
    <xf numFmtId="0" fontId="4" fillId="0" borderId="0" xfId="0" applyFont="1" applyFill="1" applyBorder="1"/>
    <xf numFmtId="10" fontId="4" fillId="0" borderId="0" xfId="0" applyNumberFormat="1" applyFont="1" applyFill="1" applyBorder="1"/>
    <xf numFmtId="169" fontId="3" fillId="0" borderId="0" xfId="0" applyNumberFormat="1" applyFont="1" applyFill="1" applyBorder="1"/>
    <xf numFmtId="169" fontId="4" fillId="0" borderId="0" xfId="0" applyNumberFormat="1" applyFont="1" applyFill="1" applyBorder="1"/>
    <xf numFmtId="44" fontId="3" fillId="0" borderId="0" xfId="1" applyFont="1" applyFill="1" applyBorder="1"/>
    <xf numFmtId="169" fontId="0" fillId="3" borderId="1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/>
    <xf numFmtId="169" fontId="8" fillId="3" borderId="1" xfId="0" applyNumberFormat="1" applyFont="1" applyFill="1" applyBorder="1"/>
    <xf numFmtId="0" fontId="7" fillId="2" borderId="4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4" fontId="9" fillId="2" borderId="4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169" fontId="8" fillId="3" borderId="1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8" fillId="0" borderId="5" xfId="0" applyFont="1" applyBorder="1" applyAlignment="1"/>
    <xf numFmtId="10" fontId="8" fillId="3" borderId="5" xfId="0" applyNumberFormat="1" applyFont="1" applyFill="1" applyBorder="1" applyAlignment="1">
      <alignment vertical="center"/>
    </xf>
    <xf numFmtId="10" fontId="8" fillId="3" borderId="5" xfId="0" applyNumberFormat="1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wrapText="1"/>
    </xf>
    <xf numFmtId="44" fontId="4" fillId="0" borderId="0" xfId="0" applyNumberFormat="1" applyFont="1" applyFill="1" applyBorder="1"/>
    <xf numFmtId="0" fontId="2" fillId="0" borderId="0" xfId="0" applyFont="1" applyFill="1"/>
    <xf numFmtId="44" fontId="2" fillId="0" borderId="0" xfId="1" applyFont="1" applyFill="1"/>
    <xf numFmtId="169" fontId="2" fillId="0" borderId="0" xfId="0" applyNumberFormat="1" applyFont="1" applyFill="1"/>
  </cellXfs>
  <cellStyles count="2">
    <cellStyle name="Currency" xfId="1" builtinId="4"/>
    <cellStyle name="Normal" xfId="0" builtinId="0"/>
  </cellStyles>
  <dxfs count="28">
    <dxf>
      <font>
        <color indexed="10"/>
      </font>
    </dxf>
    <dxf>
      <font>
        <color indexed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169" formatCode="&quot;$&quot;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ckwel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color indexed="10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</border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indent="0" justifyLastLine="0" shrinkToFit="0" readingOrder="0"/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indent="0" justifyLastLine="0" shrinkToFit="0" readingOrder="0"/>
    </dxf>
    <dxf>
      <font>
        <u val="none"/>
        <vertAlign val="baseline"/>
        <sz val="10"/>
        <name val="Rockwell"/>
        <scheme val="minor"/>
      </font>
      <numFmt numFmtId="169" formatCode="&quot;$&quot;#,##0.00"/>
      <fill>
        <patternFill patternType="none">
          <fgColor indexed="64"/>
          <bgColor indexed="65"/>
        </patternFill>
      </fill>
    </dxf>
    <dxf>
      <font>
        <u val="none"/>
        <vertAlign val="baseline"/>
        <name val="Rockwell"/>
        <scheme val="minor"/>
      </font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Rockwell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Inversiones por porcentaje </a:t>
            </a:r>
          </a:p>
        </c:rich>
      </c:tx>
      <c:layout/>
      <c:overlay val="1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1"/>
            <c:bubble3D val="0"/>
            <c:spPr>
              <a:solidFill>
                <a:schemeClr val="accent6">
                  <a:lumMod val="90000"/>
                </a:schemeClr>
              </a:solidFill>
            </c:spPr>
          </c:dPt>
          <c:dLbls>
            <c:dLbl>
              <c:idx val="0"/>
              <c:layout>
                <c:manualLayout>
                  <c:x val="-0.17978839367586932"/>
                  <c:y val="0.10060894683648497"/>
                </c:manualLayout>
              </c:layout>
              <c:tx>
                <c:rich>
                  <a:bodyPr/>
                  <a:lstStyle/>
                  <a:p>
                    <a:r>
                      <a:rPr lang="es-ES"/>
                      <a:t>A Datum Corporation
29%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19503953073195621"/>
                  <c:y val="0.11862286885486438"/>
                </c:manualLayout>
              </c:layout>
              <c:tx>
                <c:rich>
                  <a:bodyPr/>
                  <a:lstStyle/>
                  <a:p>
                    <a:r>
                      <a:rPr lang="es-ES"/>
                      <a:t>Wingtip Toys
47%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'Análisis de cartera'!$A$6:$A$12</c:f>
              <c:strCache>
                <c:ptCount val="3"/>
                <c:pt idx="0">
                  <c:v>People Research Corp</c:v>
                </c:pt>
                <c:pt idx="1">
                  <c:v>Bonar X</c:v>
                </c:pt>
                <c:pt idx="2">
                  <c:v>APPLE</c:v>
                </c:pt>
              </c:strCache>
            </c:strRef>
          </c:cat>
          <c:val>
            <c:numRef>
              <c:f>'Análisis de cartera'!$I$6:$I$12</c:f>
              <c:numCache>
                <c:formatCode>_("$"* #,##0.00_);_("$"* \(#,##0.00\);_("$"* "-"??_);_(@_)</c:formatCode>
                <c:ptCount val="6"/>
                <c:pt idx="0">
                  <c:v>5699</c:v>
                </c:pt>
                <c:pt idx="1">
                  <c:v>4782.5</c:v>
                </c:pt>
                <c:pt idx="2">
                  <c:v>9072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44" workbookViewId="0"/>
  </sheetViews>
  <pageMargins left="0.7" right="0.7" top="0.75" bottom="0.75" header="0.3" footer="0.3"/>
  <pageSetup firstPageNumber="26214" orientation="landscape" horizont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a1" ref="A5:K12" totalsRowCount="1" headerRowDxfId="14" dataDxfId="16" totalsRowDxfId="15">
  <tableColumns count="11">
    <tableColumn id="1" name="Nombre de inversión" totalsRowLabel="Total" dataDxfId="27" totalsRowDxfId="12"/>
    <tableColumn id="2" name="Nombre o número de cuenta" dataDxfId="26" totalsRowDxfId="11"/>
    <tableColumn id="3" name="Símbolo" dataDxfId="25" totalsRowDxfId="10"/>
    <tableColumn id="4" name="Cantidad" dataDxfId="24" totalsRowDxfId="9"/>
    <tableColumn id="5" name="Precio de compra por acción/bono" dataDxfId="23" totalsRowDxfId="8" dataCellStyle="Currency"/>
    <tableColumn id="6" name="Comisiones" dataDxfId="22" totalsRowDxfId="7" dataCellStyle="Currency"/>
    <tableColumn id="7" name="Costo total (Precio de compra + Comisiones)" totalsRowFunction="sum" dataDxfId="21" totalsRowDxfId="6" dataCellStyle="Currency">
      <calculatedColumnFormula>(Tabla1[Cantidad]*Tabla1[Precio de compra por acción/bono])+Tabla1[Comisiones]</calculatedColumnFormula>
    </tableColumn>
    <tableColumn id="8" name="Actual cotización" dataDxfId="20" totalsRowDxfId="5" dataCellStyle="Currency"/>
    <tableColumn id="9" name="Valor de mercado" totalsRowFunction="sum" dataDxfId="19" totalsRowDxfId="4" dataCellStyle="Currency">
      <calculatedColumnFormula>Tabla1[Cantidad]*Tabla1[Actual cotización]</calculatedColumnFormula>
    </tableColumn>
    <tableColumn id="10" name="Ganancias/Pérdidas ($)" totalsRowFunction="sum" dataDxfId="17" totalsRowDxfId="3">
      <calculatedColumnFormula>Tabla1[Valor de mercado]-Tabla1[Costo total (Precio de compra + Comisiones)]</calculatedColumnFormula>
    </tableColumn>
    <tableColumn id="11" name="Ganancias/Pérdidas (%)" totalsRowFunction="custom" dataDxfId="18" totalsRowDxfId="2">
      <calculatedColumnFormula>IF(ISERR(Tabla1[Valor de mercado]/Tabla1[Costo total (Precio de compra + Comisiones)]),"",(Tabla1[Valor de mercado]/Tabla1[Costo total (Precio de compra + Comisiones)])-100%)</calculatedColumnFormula>
      <totalsRowFormula>Tabla1[[#Totals],[Valor de mercado]]/Tabla1[[#Totals],[Costo total (Precio de compra + Comisiones)]]-100%</totalsRow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E47E7E"/>
      </a:hlink>
      <a:folHlink>
        <a:srgbClr val="C84447"/>
      </a:folHlink>
    </a:clrScheme>
    <a:fontScheme name="Foundry">
      <a:majorFont>
        <a:latin typeface="Rockwell"/>
        <a:ea typeface=""/>
        <a:cs typeface=""/>
        <a:font script="Grek" typeface="Times New Roman"/>
        <a:font script="Cyrl" typeface="Times New Roman"/>
        <a:font script="Jpan" typeface="HG明朝B"/>
        <a:font script="Hang" typeface="바탕"/>
        <a:font script="Hans" typeface="宋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Times New Roman"/>
        <a:font script="Cyrl" typeface="Times New Roman"/>
        <a:font script="Jpan" typeface="HG明朝B"/>
        <a:font script="Hang" typeface="바탕"/>
        <a:font script="Hans" typeface="宋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140000" t="120000" r="105000" b="15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pane ySplit="5" topLeftCell="A6" activePane="bottomLeft" state="frozen"/>
      <selection pane="bottomLeft" activeCell="L16" sqref="L16"/>
    </sheetView>
  </sheetViews>
  <sheetFormatPr defaultRowHeight="12.75" x14ac:dyDescent="0.2"/>
  <cols>
    <col min="1" max="1" width="26.5703125" style="1" customWidth="1"/>
    <col min="2" max="2" width="27.85546875" style="1" bestFit="1" customWidth="1"/>
    <col min="3" max="3" width="11.140625" style="1" customWidth="1"/>
    <col min="4" max="4" width="12" style="1" customWidth="1"/>
    <col min="5" max="5" width="16.7109375" style="1" customWidth="1"/>
    <col min="6" max="6" width="9.85546875" style="1" bestFit="1" customWidth="1"/>
    <col min="7" max="7" width="20.85546875" style="1" customWidth="1"/>
    <col min="8" max="8" width="10.5703125" style="1" customWidth="1"/>
    <col min="9" max="9" width="16.7109375" style="1" customWidth="1"/>
    <col min="10" max="10" width="19.42578125" style="1" customWidth="1"/>
    <col min="11" max="11" width="22.28515625" style="1" customWidth="1"/>
    <col min="12" max="12" width="9.140625" style="1"/>
    <col min="13" max="16384" width="9.140625" style="2"/>
  </cols>
  <sheetData>
    <row r="1" spans="1:13" ht="18.75" customHeight="1" x14ac:dyDescent="0.2">
      <c r="A1" s="12" t="s">
        <v>10</v>
      </c>
      <c r="B1" s="13"/>
      <c r="C1" s="13"/>
      <c r="D1" s="13"/>
      <c r="E1" s="13"/>
      <c r="F1" s="13"/>
      <c r="G1" s="14" t="s">
        <v>7</v>
      </c>
      <c r="H1" s="15"/>
      <c r="I1" s="15"/>
      <c r="J1" s="11">
        <f>SUM(G6:G11)</f>
        <v>18770</v>
      </c>
      <c r="K1" s="16"/>
    </row>
    <row r="2" spans="1:13" ht="18.75" customHeight="1" x14ac:dyDescent="0.2">
      <c r="A2" s="17"/>
      <c r="B2" s="18"/>
      <c r="C2" s="18"/>
      <c r="D2" s="18"/>
      <c r="E2" s="18"/>
      <c r="F2" s="18"/>
      <c r="G2" s="14" t="s">
        <v>8</v>
      </c>
      <c r="H2" s="15"/>
      <c r="I2" s="15"/>
      <c r="J2" s="11">
        <f>SUM(I6:I11)</f>
        <v>19553.5</v>
      </c>
      <c r="K2" s="16"/>
    </row>
    <row r="3" spans="1:13" ht="18.75" customHeight="1" x14ac:dyDescent="0.2">
      <c r="A3" s="19">
        <f ca="1">TODAY()</f>
        <v>41444</v>
      </c>
      <c r="B3" s="20"/>
      <c r="C3" s="20"/>
      <c r="D3" s="20"/>
      <c r="E3" s="20"/>
      <c r="F3" s="20"/>
      <c r="G3" s="14" t="s">
        <v>21</v>
      </c>
      <c r="H3" s="15"/>
      <c r="I3" s="15"/>
      <c r="J3" s="21">
        <f>J2-J1</f>
        <v>783.5</v>
      </c>
      <c r="K3" s="16"/>
    </row>
    <row r="4" spans="1:13" ht="19.5" customHeight="1" x14ac:dyDescent="0.2">
      <c r="A4" s="22"/>
      <c r="B4" s="20"/>
      <c r="C4" s="20"/>
      <c r="D4" s="20"/>
      <c r="E4" s="20"/>
      <c r="F4" s="20"/>
      <c r="G4" s="23" t="s">
        <v>13</v>
      </c>
      <c r="H4" s="24"/>
      <c r="I4" s="24"/>
      <c r="J4" s="25">
        <f>(J2/J1)-100%</f>
        <v>4.17421417155035E-2</v>
      </c>
      <c r="K4" s="26"/>
    </row>
    <row r="5" spans="1:13" s="3" customFormat="1" ht="25.5" x14ac:dyDescent="0.2">
      <c r="A5" s="27" t="s">
        <v>9</v>
      </c>
      <c r="B5" s="27" t="s">
        <v>5</v>
      </c>
      <c r="C5" s="28" t="s">
        <v>6</v>
      </c>
      <c r="D5" s="28" t="s">
        <v>0</v>
      </c>
      <c r="E5" s="28" t="s">
        <v>23</v>
      </c>
      <c r="F5" s="28" t="s">
        <v>2</v>
      </c>
      <c r="G5" s="28" t="s">
        <v>22</v>
      </c>
      <c r="H5" s="28" t="s">
        <v>3</v>
      </c>
      <c r="I5" s="28" t="s">
        <v>1</v>
      </c>
      <c r="J5" s="29" t="s">
        <v>15</v>
      </c>
      <c r="K5" s="29" t="s">
        <v>4</v>
      </c>
      <c r="L5" s="1"/>
      <c r="M5" s="2"/>
    </row>
    <row r="6" spans="1:13" ht="15.95" customHeight="1" x14ac:dyDescent="0.2">
      <c r="A6" s="4" t="s">
        <v>16</v>
      </c>
      <c r="B6" s="4" t="s">
        <v>17</v>
      </c>
      <c r="C6" s="4" t="s">
        <v>12</v>
      </c>
      <c r="D6" s="4">
        <v>100</v>
      </c>
      <c r="E6" s="10">
        <v>49</v>
      </c>
      <c r="F6" s="10">
        <v>29</v>
      </c>
      <c r="G6" s="10">
        <f>(Tabla1[Cantidad]*Tabla1[Precio de compra por acción/bono])+Tabla1[Comisiones]</f>
        <v>4929</v>
      </c>
      <c r="H6" s="10">
        <v>56.99</v>
      </c>
      <c r="I6" s="10">
        <f>Tabla1[Cantidad]*Tabla1[Actual cotización]</f>
        <v>5699</v>
      </c>
      <c r="J6" s="8">
        <f>Tabla1[Valor de mercado]-Tabla1[Costo total (Precio de compra + Comisiones)]</f>
        <v>770</v>
      </c>
      <c r="K6" s="5">
        <f>IF(ISERR(Tabla1[Valor de mercado]/Tabla1[Costo total (Precio de compra + Comisiones)]),"",(Tabla1[Valor de mercado]/Tabla1[Costo total (Precio de compra + Comisiones)])-100%)</f>
        <v>0.1562182998579833</v>
      </c>
    </row>
    <row r="7" spans="1:13" ht="15.95" customHeight="1" x14ac:dyDescent="0.2">
      <c r="A7" s="4" t="s">
        <v>18</v>
      </c>
      <c r="B7" s="4" t="s">
        <v>17</v>
      </c>
      <c r="C7" s="4" t="s">
        <v>14</v>
      </c>
      <c r="D7" s="4">
        <v>250</v>
      </c>
      <c r="E7" s="10">
        <v>21.56</v>
      </c>
      <c r="F7" s="10">
        <v>13</v>
      </c>
      <c r="G7" s="10">
        <f>(Tabla1[Cantidad]*Tabla1[Precio de compra por acción/bono])+Tabla1[Comisiones]</f>
        <v>5403</v>
      </c>
      <c r="H7" s="10">
        <v>19.13</v>
      </c>
      <c r="I7" s="10">
        <f>Tabla1[Cantidad]*Tabla1[Actual cotización]</f>
        <v>4782.5</v>
      </c>
      <c r="J7" s="8">
        <f>Tabla1[Valor de mercado]-Tabla1[Costo total (Precio de compra + Comisiones)]</f>
        <v>-620.5</v>
      </c>
      <c r="K7" s="5">
        <f>IF(ISERR(Tabla1[Valor de mercado]/Tabla1[Costo total (Precio de compra + Comisiones)]),"",(Tabla1[Valor de mercado]/Tabla1[Costo total (Precio de compra + Comisiones)])-100%)</f>
        <v>-0.11484360540440497</v>
      </c>
    </row>
    <row r="8" spans="1:13" ht="15.95" customHeight="1" x14ac:dyDescent="0.2">
      <c r="A8" s="4" t="s">
        <v>19</v>
      </c>
      <c r="B8" s="4" t="s">
        <v>17</v>
      </c>
      <c r="C8" s="4" t="s">
        <v>20</v>
      </c>
      <c r="D8" s="4">
        <v>1200</v>
      </c>
      <c r="E8" s="10">
        <v>7.01</v>
      </c>
      <c r="F8" s="10">
        <v>26</v>
      </c>
      <c r="G8" s="10">
        <f>(Tabla1[Cantidad]*Tabla1[Precio de compra por acción/bono])+Tabla1[Comisiones]</f>
        <v>8438</v>
      </c>
      <c r="H8" s="10">
        <v>7.56</v>
      </c>
      <c r="I8" s="10">
        <f>Tabla1[Cantidad]*Tabla1[Actual cotización]</f>
        <v>9072</v>
      </c>
      <c r="J8" s="8">
        <f>Tabla1[Valor de mercado]-Tabla1[Costo total (Precio de compra + Comisiones)]</f>
        <v>634</v>
      </c>
      <c r="K8" s="5">
        <f>IF(ISERR(Tabla1[Valor de mercado]/Tabla1[Costo total (Precio de compra + Comisiones)]),"",(Tabla1[Valor de mercado]/Tabla1[Costo total (Precio de compra + Comisiones)])-100%)</f>
        <v>7.5136288219957326E-2</v>
      </c>
    </row>
    <row r="9" spans="1:13" ht="15.95" customHeight="1" x14ac:dyDescent="0.2">
      <c r="A9" s="31"/>
      <c r="B9" s="31"/>
      <c r="C9" s="31"/>
      <c r="D9" s="31"/>
      <c r="E9" s="32"/>
      <c r="F9" s="32"/>
      <c r="G9" s="32">
        <f>(Tabla1[Cantidad]*Tabla1[Precio de compra por acción/bono])+Tabla1[Comisiones]</f>
        <v>0</v>
      </c>
      <c r="H9" s="32"/>
      <c r="I9" s="32">
        <f>Tabla1[Cantidad]*Tabla1[Actual cotización]</f>
        <v>0</v>
      </c>
      <c r="J9" s="33">
        <f>Tabla1[Valor de mercado]-Tabla1[Costo total (Precio de compra + Comisiones)]</f>
        <v>0</v>
      </c>
      <c r="K9" s="1" t="str">
        <f>IF(ISERR(Tabla1[Valor de mercado]/Tabla1[Costo total (Precio de compra + Comisiones)]),"",(Tabla1[Valor de mercado]/Tabla1[Costo total (Precio de compra + Comisiones)])-100%)</f>
        <v/>
      </c>
    </row>
    <row r="10" spans="1:13" ht="15.95" customHeight="1" x14ac:dyDescent="0.2">
      <c r="A10" s="31"/>
      <c r="B10" s="31"/>
      <c r="C10" s="31"/>
      <c r="D10" s="31"/>
      <c r="E10" s="32"/>
      <c r="F10" s="32"/>
      <c r="G10" s="32">
        <f>(Tabla1[Cantidad]*Tabla1[Precio de compra por acción/bono])+Tabla1[Comisiones]</f>
        <v>0</v>
      </c>
      <c r="H10" s="32"/>
      <c r="I10" s="32">
        <f>Tabla1[Cantidad]*Tabla1[Actual cotización]</f>
        <v>0</v>
      </c>
      <c r="J10" s="33">
        <f>Tabla1[Valor de mercado]-Tabla1[Costo total (Precio de compra + Comisiones)]</f>
        <v>0</v>
      </c>
      <c r="K10" s="1" t="str">
        <f>IF(ISERR(Tabla1[Valor de mercado]/Tabla1[Costo total (Precio de compra + Comisiones)]),"",(Tabla1[Valor de mercado]/Tabla1[Costo total (Precio de compra + Comisiones)])-100%)</f>
        <v/>
      </c>
      <c r="M10" s="1"/>
    </row>
    <row r="11" spans="1:13" ht="15.95" customHeight="1" x14ac:dyDescent="0.2">
      <c r="A11" s="31"/>
      <c r="B11" s="31"/>
      <c r="C11" s="31"/>
      <c r="D11" s="31"/>
      <c r="E11" s="32"/>
      <c r="F11" s="32"/>
      <c r="G11" s="32">
        <f>(Tabla1[Cantidad]*Tabla1[Precio de compra por acción/bono])+Tabla1[Comisiones]</f>
        <v>0</v>
      </c>
      <c r="H11" s="32"/>
      <c r="I11" s="32">
        <f>Tabla1[Cantidad]*Tabla1[Actual cotización]</f>
        <v>0</v>
      </c>
      <c r="J11" s="33">
        <f>Tabla1[Valor de mercado]-Tabla1[Costo total (Precio de compra + Comisiones)]</f>
        <v>0</v>
      </c>
      <c r="K11" s="1" t="str">
        <f>IF(ISERR(Tabla1[Valor de mercado]/Tabla1[Costo total (Precio de compra + Comisiones)]),"",(Tabla1[Valor de mercado]/Tabla1[Costo total (Precio de compra + Comisiones)])-100%)</f>
        <v/>
      </c>
    </row>
    <row r="12" spans="1:13" ht="15.95" customHeight="1" x14ac:dyDescent="0.2">
      <c r="A12" s="6" t="s">
        <v>11</v>
      </c>
      <c r="B12" s="6"/>
      <c r="C12" s="6"/>
      <c r="D12" s="6"/>
      <c r="E12" s="30"/>
      <c r="F12" s="30"/>
      <c r="G12" s="30">
        <f>SUBTOTAL(109,Tabla1[Costo total (Precio de compra + Comisiones)])</f>
        <v>18770</v>
      </c>
      <c r="H12" s="30"/>
      <c r="I12" s="30">
        <f>SUBTOTAL(109,Tabla1[Valor de mercado])</f>
        <v>19553.5</v>
      </c>
      <c r="J12" s="9">
        <f>SUBTOTAL(109,Tabla1[Ganancias/Pérdidas ($)])</f>
        <v>783.5</v>
      </c>
      <c r="K12" s="7">
        <f>Tabla1[[#Totals],[Valor de mercado]]/Tabla1[[#Totals],[Costo total (Precio de compra + Comisiones)]]-100%</f>
        <v>4.17421417155035E-2</v>
      </c>
    </row>
    <row r="13" spans="1:13" ht="15.95" customHeight="1" x14ac:dyDescent="0.2"/>
    <row r="14" spans="1:13" ht="15.95" customHeight="1" x14ac:dyDescent="0.2"/>
    <row r="15" spans="1:13" ht="15.9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ht="15.9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9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9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9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9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9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9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9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9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9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9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9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9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9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9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9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9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9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9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9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9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9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9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9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9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9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9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9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9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9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9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9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9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9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9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9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9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9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26.1" customHeight="1" x14ac:dyDescent="0.2">
      <c r="L64" s="2"/>
    </row>
  </sheetData>
  <mergeCells count="10">
    <mergeCell ref="A1:F2"/>
    <mergeCell ref="A3:F4"/>
    <mergeCell ref="G3:I3"/>
    <mergeCell ref="J3:K3"/>
    <mergeCell ref="G4:I4"/>
    <mergeCell ref="J4:K4"/>
    <mergeCell ref="G2:I2"/>
    <mergeCell ref="J2:K2"/>
    <mergeCell ref="G1:I1"/>
    <mergeCell ref="J1:K1"/>
  </mergeCells>
  <phoneticPr fontId="1" type="noConversion"/>
  <conditionalFormatting sqref="J12">
    <cfRule type="iconSet" priority="5">
      <iconSet iconSet="3Arrows">
        <cfvo type="percentile" val="0"/>
        <cfvo type="num" val="-100"/>
        <cfvo type="num" val="100"/>
      </iconSet>
    </cfRule>
  </conditionalFormatting>
  <conditionalFormatting sqref="J3:K4 J6:K12">
    <cfRule type="cellIs" dxfId="1" priority="3" operator="lessThan">
      <formula>0</formula>
    </cfRule>
  </conditionalFormatting>
  <conditionalFormatting sqref="J6:J11">
    <cfRule type="iconSet" priority="6">
      <iconSet iconSet="3Arrows">
        <cfvo type="percentile" val="0"/>
        <cfvo type="num" val="-100"/>
        <cfvo type="num" val="100"/>
      </iconSet>
    </cfRule>
  </conditionalFormatting>
  <conditionalFormatting sqref="I6:I11">
    <cfRule type="dataBar" priority="8">
      <formula>MAX(IF(ISBLANK($I$6:$I$11), "", IF(ISERROR($I$6:$I$11), "", $I$6:$I$11)))</formula>
      <dataBar>
        <cfvo type="min"/>
        <cfvo type="max"/>
        <color theme="9"/>
      </dataBar>
    </cfRule>
  </conditionalFormatting>
  <pageMargins left="0.5" right="0.5" top="0.75" bottom="0.5" header="0.5" footer="0.5"/>
  <pageSetup scale="75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3A1E4E4-30D6-46AB-855A-33590A182A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Análisis de cartera</vt:lpstr>
      <vt:lpstr>Gráfico circular de cartera</vt:lpstr>
      <vt:lpstr>'Análisis de cartera'!Print_Area</vt:lpstr>
      <vt:lpstr>vInvestmentName</vt:lpstr>
      <vt:lpstr>vMarketValue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analysis</dc:title>
  <dc:creator/>
  <cp:lastModifiedBy/>
  <dcterms:created xsi:type="dcterms:W3CDTF">2013-06-19T11:51:32Z</dcterms:created>
  <dcterms:modified xsi:type="dcterms:W3CDTF">2013-06-19T11:55:25Z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TC100738839990</vt:lpwstr>
  </property>
</Properties>
</file>