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120" yWindow="90" windowWidth="9720" windowHeight="7260"/>
  </bookViews>
  <sheets>
    <sheet name="Capital de trabajo mínimo" sheetId="1" r:id="rId1"/>
    <sheet name="GRAFICO" sheetId="8" r:id="rId2"/>
  </sheets>
  <definedNames>
    <definedName name="_xlnm.Print_Area" localSheetId="0">'Capital de trabajo mínimo'!$A$1:$H$48</definedName>
  </definedNames>
  <calcPr calcId="145621"/>
</workbook>
</file>

<file path=xl/calcChain.xml><?xml version="1.0" encoding="utf-8"?>
<calcChain xmlns="http://schemas.openxmlformats.org/spreadsheetml/2006/main">
  <c r="I44" i="1"/>
  <c r="Q7" l="1"/>
  <c r="Q6"/>
  <c r="R7"/>
  <c r="R6"/>
  <c r="F37"/>
  <c r="F41"/>
  <c r="F42" s="1"/>
  <c r="F10"/>
  <c r="F13"/>
  <c r="F20"/>
  <c r="F23"/>
  <c r="F27"/>
  <c r="F32"/>
  <c r="F45"/>
  <c r="R11" s="1"/>
  <c r="Q8" l="1"/>
  <c r="Q10"/>
  <c r="R12"/>
  <c r="Q9"/>
</calcChain>
</file>

<file path=xl/sharedStrings.xml><?xml version="1.0" encoding="utf-8"?>
<sst xmlns="http://schemas.openxmlformats.org/spreadsheetml/2006/main" count="55" uniqueCount="50">
  <si>
    <t>Compras</t>
  </si>
  <si>
    <t>Existencias iniciales</t>
  </si>
  <si>
    <t>Existencias finales</t>
  </si>
  <si>
    <t>Período medio de almacen</t>
  </si>
  <si>
    <t>STOCK MEDIO DE MAT. PRIMAS</t>
  </si>
  <si>
    <t>Mano de obra directa</t>
  </si>
  <si>
    <t>Gastos de fabricación</t>
  </si>
  <si>
    <t>Amortización</t>
  </si>
  <si>
    <t>Período medio de fabricación</t>
  </si>
  <si>
    <t>STOCK MEDIO DE PRODUCCION</t>
  </si>
  <si>
    <t>Cte. industrial de fabric.</t>
  </si>
  <si>
    <t>STOCK MEDIO DE PROD. TERM.</t>
  </si>
  <si>
    <t>Ventas anuales</t>
  </si>
  <si>
    <t>Período medio de cobro</t>
  </si>
  <si>
    <t>INMOV. MEDIA EN CLIENTES</t>
  </si>
  <si>
    <t>Compras anuales</t>
  </si>
  <si>
    <t>Período medio de pago</t>
  </si>
  <si>
    <t>FINANC. MEDIA DE PROVEEDORES</t>
  </si>
  <si>
    <t>Tesorería permanente</t>
  </si>
  <si>
    <t xml:space="preserve"> +</t>
  </si>
  <si>
    <t xml:space="preserve"> + </t>
  </si>
  <si>
    <t xml:space="preserve"> -</t>
  </si>
  <si>
    <t xml:space="preserve"> =</t>
  </si>
  <si>
    <t>A.- ALMACEN DE MATERIAS PRIMAS</t>
  </si>
  <si>
    <t>B.- PRODUCCION</t>
  </si>
  <si>
    <t>C.- ALMACEN DE PRODUCTOS TERMINADOS</t>
  </si>
  <si>
    <t>D.- CUENTAS A COBRAR A CLIENTES</t>
  </si>
  <si>
    <t>E.- CUENTAS A PAGAR A PROVEEDORES</t>
  </si>
  <si>
    <t>F.- TESORERIA</t>
  </si>
  <si>
    <t>TESORERIA</t>
  </si>
  <si>
    <t>NECESARIO =  (A + B + C + D - E + F )</t>
  </si>
  <si>
    <t>(cálculo por el método análitico)</t>
  </si>
  <si>
    <t>% sobre saldo medio  proveedores</t>
  </si>
  <si>
    <t>Consumo anual de materias primas</t>
  </si>
  <si>
    <t>Exist. inicial de prod. en curso</t>
  </si>
  <si>
    <t>Exist. final de prod. en curso</t>
  </si>
  <si>
    <t>Exist. inicial de prod, term.</t>
  </si>
  <si>
    <t>Exist. final de prod. term.</t>
  </si>
  <si>
    <t>PRODUCCION</t>
  </si>
  <si>
    <t>PROD. TERMINADOS</t>
  </si>
  <si>
    <t>CLIENTES</t>
  </si>
  <si>
    <t>MAT. PRIMAS</t>
  </si>
  <si>
    <t>PROVEEDORES</t>
  </si>
  <si>
    <t>FONDO MANIOBRA</t>
  </si>
  <si>
    <t>ACTIVO CIRCULANTE</t>
  </si>
  <si>
    <t>FINANCIACION</t>
  </si>
  <si>
    <t>Capital de Trabajo (Working Capital)</t>
  </si>
  <si>
    <t>Capital de trabajo (Working capital)</t>
  </si>
  <si>
    <t>volumen anual de operaciones, períodos medios de almacenamiento, fabricación, cobro, etc</t>
  </si>
  <si>
    <t>Completar datos en amarillo</t>
  </si>
</sst>
</file>

<file path=xl/styles.xml><?xml version="1.0" encoding="utf-8"?>
<styleSheet xmlns="http://schemas.openxmlformats.org/spreadsheetml/2006/main">
  <numFmts count="2">
    <numFmt numFmtId="164" formatCode="General_)"/>
    <numFmt numFmtId="165" formatCode="#,##0\ _€"/>
  </numFmts>
  <fonts count="16">
    <font>
      <sz val="10"/>
      <name val="Geneva"/>
    </font>
    <font>
      <sz val="8"/>
      <name val="Geneva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u/>
      <sz val="10"/>
      <color indexed="12"/>
      <name val="Geneva"/>
    </font>
    <font>
      <sz val="10"/>
      <color indexed="47"/>
      <name val="Arial"/>
      <family val="2"/>
    </font>
    <font>
      <b/>
      <i/>
      <sz val="11"/>
      <name val="Arial"/>
      <family val="2"/>
    </font>
    <font>
      <sz val="10"/>
      <color rgb="FF000000"/>
      <name val="Times New Roman"/>
      <family val="1"/>
    </font>
    <font>
      <sz val="10"/>
      <color rgb="FF222222"/>
      <name val="Arial"/>
      <family val="2"/>
    </font>
    <font>
      <b/>
      <i/>
      <sz val="11"/>
      <color rgb="FF000000"/>
      <name val="Calibri"/>
      <family val="2"/>
    </font>
    <font>
      <b/>
      <i/>
      <sz val="10"/>
      <name val="Arial"/>
      <family val="2"/>
    </font>
    <font>
      <b/>
      <i/>
      <sz val="11"/>
      <name val="Calibri"/>
      <family val="2"/>
      <scheme val="minor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6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47">
    <xf numFmtId="164" fontId="0" fillId="0" borderId="0" xfId="0"/>
    <xf numFmtId="164" fontId="2" fillId="0" borderId="0" xfId="0" applyFont="1" applyFill="1" applyBorder="1"/>
    <xf numFmtId="164" fontId="3" fillId="0" borderId="0" xfId="0" applyFont="1" applyFill="1" applyBorder="1"/>
    <xf numFmtId="164" fontId="2" fillId="0" borderId="0" xfId="0" applyFont="1" applyFill="1"/>
    <xf numFmtId="165" fontId="2" fillId="0" borderId="0" xfId="0" applyNumberFormat="1" applyFont="1" applyFill="1"/>
    <xf numFmtId="164" fontId="2" fillId="0" borderId="0" xfId="0" applyFont="1" applyFill="1" applyBorder="1" applyAlignment="1">
      <alignment horizontal="center"/>
    </xf>
    <xf numFmtId="164" fontId="0" fillId="0" borderId="0" xfId="0" applyFill="1" applyBorder="1" applyAlignment="1">
      <alignment horizontal="center"/>
    </xf>
    <xf numFmtId="164" fontId="4" fillId="0" borderId="0" xfId="0" applyFont="1" applyFill="1" applyAlignment="1" applyProtection="1">
      <alignment horizontal="left"/>
    </xf>
    <xf numFmtId="37" fontId="2" fillId="0" borderId="0" xfId="0" applyNumberFormat="1" applyFont="1" applyFill="1" applyProtection="1"/>
    <xf numFmtId="164" fontId="3" fillId="0" borderId="0" xfId="0" applyFont="1" applyFill="1"/>
    <xf numFmtId="37" fontId="6" fillId="0" borderId="1" xfId="0" applyNumberFormat="1" applyFont="1" applyFill="1" applyBorder="1" applyProtection="1">
      <protection locked="0"/>
    </xf>
    <xf numFmtId="164" fontId="8" fillId="0" borderId="0" xfId="0" applyFont="1" applyFill="1"/>
    <xf numFmtId="164" fontId="6" fillId="0" borderId="0" xfId="0" applyFont="1" applyFill="1"/>
    <xf numFmtId="37" fontId="4" fillId="0" borderId="1" xfId="0" applyNumberFormat="1" applyFont="1" applyFill="1" applyBorder="1" applyProtection="1"/>
    <xf numFmtId="164" fontId="3" fillId="0" borderId="1" xfId="0" applyFont="1" applyFill="1" applyBorder="1"/>
    <xf numFmtId="37" fontId="6" fillId="0" borderId="1" xfId="0" applyNumberFormat="1" applyFont="1" applyFill="1" applyBorder="1" applyProtection="1"/>
    <xf numFmtId="164" fontId="2" fillId="0" borderId="2" xfId="0" applyFont="1" applyFill="1" applyBorder="1"/>
    <xf numFmtId="37" fontId="4" fillId="0" borderId="3" xfId="0" applyNumberFormat="1" applyFont="1" applyFill="1" applyBorder="1" applyAlignment="1" applyProtection="1">
      <alignment vertical="center"/>
    </xf>
    <xf numFmtId="164" fontId="3" fillId="0" borderId="1" xfId="0" applyFont="1" applyFill="1" applyBorder="1" applyAlignment="1">
      <alignment vertical="center"/>
    </xf>
    <xf numFmtId="164" fontId="10" fillId="0" borderId="0" xfId="0" applyFont="1"/>
    <xf numFmtId="37" fontId="6" fillId="3" borderId="1" xfId="0" applyNumberFormat="1" applyFont="1" applyFill="1" applyBorder="1" applyProtection="1"/>
    <xf numFmtId="37" fontId="6" fillId="3" borderId="1" xfId="0" applyNumberFormat="1" applyFont="1" applyFill="1" applyBorder="1" applyProtection="1">
      <protection locked="0"/>
    </xf>
    <xf numFmtId="10" fontId="6" fillId="3" borderId="1" xfId="0" applyNumberFormat="1" applyFont="1" applyFill="1" applyBorder="1" applyProtection="1">
      <protection locked="0"/>
    </xf>
    <xf numFmtId="164" fontId="11" fillId="0" borderId="0" xfId="0" applyFont="1"/>
    <xf numFmtId="164" fontId="12" fillId="0" borderId="0" xfId="0" applyFont="1"/>
    <xf numFmtId="164" fontId="13" fillId="0" borderId="0" xfId="0" applyFont="1" applyFill="1"/>
    <xf numFmtId="164" fontId="13" fillId="0" borderId="0" xfId="0" applyFont="1" applyFill="1" applyBorder="1"/>
    <xf numFmtId="164" fontId="14" fillId="0" borderId="0" xfId="0" applyFont="1" applyFill="1" applyBorder="1"/>
    <xf numFmtId="164" fontId="2" fillId="3" borderId="0" xfId="0" applyFont="1" applyFill="1" applyBorder="1"/>
    <xf numFmtId="164" fontId="15" fillId="0" borderId="0" xfId="0" applyFont="1" applyFill="1"/>
    <xf numFmtId="165" fontId="15" fillId="0" borderId="0" xfId="0" applyNumberFormat="1" applyFont="1" applyFill="1"/>
    <xf numFmtId="164" fontId="6" fillId="0" borderId="8" xfId="0" applyFont="1" applyFill="1" applyBorder="1" applyAlignment="1" applyProtection="1">
      <alignment horizontal="left"/>
    </xf>
    <xf numFmtId="164" fontId="0" fillId="0" borderId="9" xfId="0" applyFill="1" applyBorder="1" applyAlignment="1"/>
    <xf numFmtId="164" fontId="0" fillId="0" borderId="10" xfId="0" applyFill="1" applyBorder="1" applyAlignment="1"/>
    <xf numFmtId="164" fontId="9" fillId="2" borderId="6" xfId="0" applyFont="1" applyFill="1" applyBorder="1" applyAlignment="1">
      <alignment horizontal="center"/>
    </xf>
    <xf numFmtId="164" fontId="9" fillId="2" borderId="7" xfId="0" applyFont="1" applyFill="1" applyBorder="1" applyAlignment="1">
      <alignment horizontal="center"/>
    </xf>
    <xf numFmtId="164" fontId="9" fillId="2" borderId="3" xfId="0" applyFont="1" applyFill="1" applyBorder="1" applyAlignment="1">
      <alignment horizontal="center"/>
    </xf>
    <xf numFmtId="164" fontId="7" fillId="0" borderId="0" xfId="1" applyNumberFormat="1" applyFill="1" applyBorder="1" applyAlignment="1" applyProtection="1"/>
    <xf numFmtId="164" fontId="0" fillId="0" borderId="0" xfId="0" applyFill="1" applyAlignment="1"/>
    <xf numFmtId="164" fontId="5" fillId="0" borderId="8" xfId="0" applyFont="1" applyFill="1" applyBorder="1" applyAlignment="1" applyProtection="1">
      <alignment horizontal="left"/>
    </xf>
    <xf numFmtId="164" fontId="4" fillId="0" borderId="4" xfId="0" applyFont="1" applyFill="1" applyBorder="1" applyAlignment="1" applyProtection="1">
      <alignment horizontal="left" vertical="center"/>
    </xf>
    <xf numFmtId="164" fontId="0" fillId="0" borderId="5" xfId="0" applyFont="1" applyFill="1" applyBorder="1" applyAlignment="1">
      <alignment vertical="center"/>
    </xf>
    <xf numFmtId="164" fontId="9" fillId="2" borderId="4" xfId="0" applyFont="1" applyFill="1" applyBorder="1" applyAlignment="1">
      <alignment horizontal="center"/>
    </xf>
    <xf numFmtId="164" fontId="9" fillId="2" borderId="5" xfId="0" applyFont="1" applyFill="1" applyBorder="1" applyAlignment="1">
      <alignment horizontal="center"/>
    </xf>
    <xf numFmtId="164" fontId="9" fillId="2" borderId="2" xfId="0" applyFont="1" applyFill="1" applyBorder="1" applyAlignment="1">
      <alignment horizontal="center"/>
    </xf>
    <xf numFmtId="164" fontId="4" fillId="0" borderId="6" xfId="0" applyFont="1" applyFill="1" applyBorder="1" applyAlignment="1" applyProtection="1">
      <alignment horizontal="left" vertical="center"/>
    </xf>
    <xf numFmtId="164" fontId="0" fillId="0" borderId="7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ANALISIS DEL CAPITAL</a:t>
            </a:r>
            <a:r>
              <a:rPr lang="en-US" baseline="0"/>
              <a:t> DE TRABAJO</a:t>
            </a:r>
            <a:endParaRPr lang="en-US"/>
          </a:p>
        </c:rich>
      </c:tx>
      <c:layout>
        <c:manualLayout>
          <c:xMode val="edge"/>
          <c:yMode val="edge"/>
          <c:x val="0.34436401240951398"/>
          <c:y val="2.033898305084744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view3D>
      <c:rotX val="20"/>
      <c:hPercent val="54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9627714581178899E-2"/>
          <c:y val="0.11186440677966102"/>
          <c:w val="0.91003102378490164"/>
          <c:h val="0.8203389830508474"/>
        </c:manualLayout>
      </c:layout>
      <c:bar3DChart>
        <c:barDir val="col"/>
        <c:grouping val="stacked"/>
        <c:ser>
          <c:idx val="0"/>
          <c:order val="0"/>
          <c:tx>
            <c:strRef>
              <c:f>'Capital de trabajo mínimo'!$P$10</c:f>
              <c:strCache>
                <c:ptCount val="1"/>
                <c:pt idx="0">
                  <c:v>TESORERIA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AR"/>
                </a:p>
              </c:txPr>
              <c:showSerName val="1"/>
            </c:dLbl>
            <c:delete val="1"/>
          </c:dLbls>
          <c:cat>
            <c:strRef>
              <c:f>'Capital de trabajo mínimo'!$P$13:$P$14</c:f>
              <c:strCache>
                <c:ptCount val="2"/>
                <c:pt idx="0">
                  <c:v>ACTIVO CIRCULANTE</c:v>
                </c:pt>
                <c:pt idx="1">
                  <c:v>FINANCIACION</c:v>
                </c:pt>
              </c:strCache>
            </c:strRef>
          </c:cat>
          <c:val>
            <c:numRef>
              <c:f>'Capital de trabajo mínimo'!$Q$6:$R$6</c:f>
              <c:numCache>
                <c:formatCode>General_)</c:formatCode>
                <c:ptCount val="2"/>
                <c:pt idx="0" formatCode="#,##0\ _€">
                  <c:v>50958.904109589042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'Capital de trabajo mínimo'!$P$9</c:f>
              <c:strCache>
                <c:ptCount val="1"/>
                <c:pt idx="0">
                  <c:v>CLIENTES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AR"/>
                </a:p>
              </c:txPr>
              <c:showSerName val="1"/>
            </c:dLbl>
            <c:delete val="1"/>
          </c:dLbls>
          <c:cat>
            <c:strRef>
              <c:f>'Capital de trabajo mínimo'!$P$13:$P$14</c:f>
              <c:strCache>
                <c:ptCount val="2"/>
                <c:pt idx="0">
                  <c:v>ACTIVO CIRCULANTE</c:v>
                </c:pt>
                <c:pt idx="1">
                  <c:v>FINANCIACION</c:v>
                </c:pt>
              </c:strCache>
            </c:strRef>
          </c:cat>
          <c:val>
            <c:numRef>
              <c:f>'Capital de trabajo mínimo'!$Q$7:$R$7</c:f>
              <c:numCache>
                <c:formatCode>General_)</c:formatCode>
                <c:ptCount val="2"/>
                <c:pt idx="0" formatCode="#,##0\ _€">
                  <c:v>204109.5890410959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'Capital de trabajo mínimo'!$P$8</c:f>
              <c:strCache>
                <c:ptCount val="1"/>
                <c:pt idx="0">
                  <c:v>PROD. TERMINADOS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AR"/>
                </a:p>
              </c:txPr>
              <c:showSerName val="1"/>
            </c:dLbl>
            <c:delete val="1"/>
          </c:dLbls>
          <c:cat>
            <c:strRef>
              <c:f>'Capital de trabajo mínimo'!$P$13:$P$14</c:f>
              <c:strCache>
                <c:ptCount val="2"/>
                <c:pt idx="0">
                  <c:v>ACTIVO CIRCULANTE</c:v>
                </c:pt>
                <c:pt idx="1">
                  <c:v>FINANCIACION</c:v>
                </c:pt>
              </c:strCache>
            </c:strRef>
          </c:cat>
          <c:val>
            <c:numRef>
              <c:f>'Capital de trabajo mínimo'!$Q$8:$R$8</c:f>
              <c:numCache>
                <c:formatCode>General_)</c:formatCode>
                <c:ptCount val="2"/>
                <c:pt idx="0" formatCode="#,##0\ _€">
                  <c:v>41369.863013698632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'Capital de trabajo mínimo'!$P$7</c:f>
              <c:strCache>
                <c:ptCount val="1"/>
                <c:pt idx="0">
                  <c:v>PRODUCCION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AR"/>
                </a:p>
              </c:txPr>
              <c:showSerName val="1"/>
            </c:dLbl>
            <c:delete val="1"/>
          </c:dLbls>
          <c:cat>
            <c:strRef>
              <c:f>'Capital de trabajo mínimo'!$P$13:$P$14</c:f>
              <c:strCache>
                <c:ptCount val="2"/>
                <c:pt idx="0">
                  <c:v>ACTIVO CIRCULANTE</c:v>
                </c:pt>
                <c:pt idx="1">
                  <c:v>FINANCIACION</c:v>
                </c:pt>
              </c:strCache>
            </c:strRef>
          </c:cat>
          <c:val>
            <c:numRef>
              <c:f>'Capital de trabajo mínimo'!$Q$9:$R$9</c:f>
              <c:numCache>
                <c:formatCode>General_)</c:formatCode>
                <c:ptCount val="2"/>
                <c:pt idx="0" formatCode="#,##0\ _€">
                  <c:v>246575.34246575343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'Capital de trabajo mínimo'!$P$6</c:f>
              <c:strCache>
                <c:ptCount val="1"/>
                <c:pt idx="0">
                  <c:v>MAT. PRIMAS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E3E3E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AR"/>
                </a:p>
              </c:txPr>
              <c:showSerName val="1"/>
            </c:dLbl>
            <c:delete val="1"/>
          </c:dLbls>
          <c:cat>
            <c:strRef>
              <c:f>'Capital de trabajo mínimo'!$P$13:$P$14</c:f>
              <c:strCache>
                <c:ptCount val="2"/>
                <c:pt idx="0">
                  <c:v>ACTIVO CIRCULANTE</c:v>
                </c:pt>
                <c:pt idx="1">
                  <c:v>FINANCIACION</c:v>
                </c:pt>
              </c:strCache>
            </c:strRef>
          </c:cat>
          <c:val>
            <c:numRef>
              <c:f>'Capital de trabajo mínimo'!$Q$10:$R$10</c:f>
              <c:numCache>
                <c:formatCode>General_)</c:formatCode>
                <c:ptCount val="2"/>
                <c:pt idx="0" formatCode="#,##0\ _€">
                  <c:v>12054.794520547946</c:v>
                </c:pt>
                <c:pt idx="1">
                  <c:v>0</c:v>
                </c:pt>
              </c:numCache>
            </c:numRef>
          </c:val>
        </c:ser>
        <c:ser>
          <c:idx val="5"/>
          <c:order val="5"/>
          <c:tx>
            <c:strRef>
              <c:f>'Capital de trabajo mínimo'!$P$11</c:f>
              <c:strCache>
                <c:ptCount val="1"/>
                <c:pt idx="0">
                  <c:v>FONDO MANIOBRA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AR"/>
                </a:p>
              </c:txPr>
              <c:showSerName val="1"/>
            </c:dLbl>
            <c:delete val="1"/>
          </c:dLbls>
          <c:cat>
            <c:strRef>
              <c:f>'Capital de trabajo mínimo'!$P$13:$P$14</c:f>
              <c:strCache>
                <c:ptCount val="2"/>
                <c:pt idx="0">
                  <c:v>ACTIVO CIRCULANTE</c:v>
                </c:pt>
                <c:pt idx="1">
                  <c:v>FINANCIACION</c:v>
                </c:pt>
              </c:strCache>
            </c:strRef>
          </c:cat>
          <c:val>
            <c:numRef>
              <c:f>'Capital de trabajo mínimo'!$Q$11:$R$11</c:f>
              <c:numCache>
                <c:formatCode>General_)</c:formatCode>
                <c:ptCount val="2"/>
                <c:pt idx="0" formatCode="#,##0\ _€">
                  <c:v>0</c:v>
                </c:pt>
                <c:pt idx="1">
                  <c:v>434520.54794520553</c:v>
                </c:pt>
              </c:numCache>
            </c:numRef>
          </c:val>
        </c:ser>
        <c:ser>
          <c:idx val="6"/>
          <c:order val="6"/>
          <c:tx>
            <c:strRef>
              <c:f>'Capital de trabajo mínimo'!$P$12</c:f>
              <c:strCache>
                <c:ptCount val="1"/>
                <c:pt idx="0">
                  <c:v>PROVEEDORES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1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AR"/>
                </a:p>
              </c:txPr>
              <c:showSerName val="1"/>
            </c:dLbl>
            <c:delete val="1"/>
          </c:dLbls>
          <c:cat>
            <c:strRef>
              <c:f>'Capital de trabajo mínimo'!$P$13:$P$14</c:f>
              <c:strCache>
                <c:ptCount val="2"/>
                <c:pt idx="0">
                  <c:v>ACTIVO CIRCULANTE</c:v>
                </c:pt>
                <c:pt idx="1">
                  <c:v>FINANCIACION</c:v>
                </c:pt>
              </c:strCache>
            </c:strRef>
          </c:cat>
          <c:val>
            <c:numRef>
              <c:f>'Capital de trabajo mínimo'!$Q$12:$R$12</c:f>
              <c:numCache>
                <c:formatCode>General_)</c:formatCode>
                <c:ptCount val="2"/>
                <c:pt idx="0" formatCode="#,##0\ _€">
                  <c:v>0</c:v>
                </c:pt>
                <c:pt idx="1">
                  <c:v>120547.94520547945</c:v>
                </c:pt>
              </c:numCache>
            </c:numRef>
          </c:val>
        </c:ser>
        <c:dLbls/>
        <c:gapWidth val="70"/>
        <c:shape val="cylinder"/>
        <c:axId val="53747072"/>
        <c:axId val="53769344"/>
        <c:axId val="0"/>
      </c:bar3DChart>
      <c:catAx>
        <c:axId val="537470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53769344"/>
        <c:crosses val="autoZero"/>
        <c:auto val="1"/>
        <c:lblAlgn val="ctr"/>
        <c:lblOffset val="100"/>
        <c:tickLblSkip val="1"/>
        <c:tickMarkSkip val="1"/>
      </c:catAx>
      <c:valAx>
        <c:axId val="53769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\ _€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53747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01" workbookViewId="0"/>
  </sheetViews>
  <pageMargins left="0.75" right="0.75" top="1" bottom="1" header="0" footer="0"/>
  <pageSetup paperSize="9" orientation="landscape" horizontalDpi="300" verticalDpi="300" r:id="rId1"/>
  <headerFooter alignWithMargins="0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43</xdr:row>
      <xdr:rowOff>123825</xdr:rowOff>
    </xdr:from>
    <xdr:to>
      <xdr:col>7</xdr:col>
      <xdr:colOff>561975</xdr:colOff>
      <xdr:row>44</xdr:row>
      <xdr:rowOff>133350</xdr:rowOff>
    </xdr:to>
    <xdr:sp macro="" textlink="">
      <xdr:nvSpPr>
        <xdr:cNvPr id="2" name="Right Arrow 1"/>
        <xdr:cNvSpPr/>
      </xdr:nvSpPr>
      <xdr:spPr>
        <a:xfrm>
          <a:off x="4981575" y="9667875"/>
          <a:ext cx="400050" cy="2381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3787" cy="56206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 codeName="Sheet1"/>
  <dimension ref="A1:R60"/>
  <sheetViews>
    <sheetView showGridLines="0" showRowColHeaders="0" tabSelected="1" workbookViewId="0">
      <selection activeCell="I6" sqref="I6"/>
    </sheetView>
  </sheetViews>
  <sheetFormatPr defaultColWidth="10.7109375" defaultRowHeight="18"/>
  <cols>
    <col min="1" max="1" width="11.42578125" style="3" customWidth="1"/>
    <col min="2" max="5" width="10.7109375" style="3"/>
    <col min="6" max="6" width="12.85546875" style="3" customWidth="1"/>
    <col min="7" max="7" width="5.140625" style="9" customWidth="1"/>
    <col min="8" max="15" width="10.7109375" style="3"/>
    <col min="16" max="16" width="14.28515625" style="3" customWidth="1"/>
    <col min="17" max="17" width="10.7109375" style="4" customWidth="1"/>
    <col min="18" max="18" width="10.7109375" style="3" customWidth="1"/>
    <col min="19" max="16384" width="10.7109375" style="3"/>
  </cols>
  <sheetData>
    <row r="1" spans="1:18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</row>
    <row r="2" spans="1:18" ht="14.25">
      <c r="A2" s="1"/>
      <c r="B2" s="1"/>
      <c r="C2" s="42" t="s">
        <v>47</v>
      </c>
      <c r="D2" s="43"/>
      <c r="E2" s="43"/>
      <c r="F2" s="43"/>
      <c r="G2" s="44"/>
      <c r="H2" s="1"/>
      <c r="I2" s="28"/>
      <c r="J2" s="1" t="s">
        <v>49</v>
      </c>
      <c r="K2" s="1"/>
      <c r="L2" s="1"/>
      <c r="M2" s="1"/>
      <c r="N2" s="1"/>
    </row>
    <row r="3" spans="1:18" ht="14.25">
      <c r="A3" s="1"/>
      <c r="C3" s="34" t="s">
        <v>31</v>
      </c>
      <c r="D3" s="35"/>
      <c r="E3" s="35"/>
      <c r="F3" s="35"/>
      <c r="G3" s="36"/>
      <c r="H3" s="1"/>
      <c r="I3" s="1"/>
      <c r="J3" s="1"/>
      <c r="K3" s="1"/>
      <c r="L3" s="1"/>
      <c r="M3" s="1"/>
      <c r="N3" s="1"/>
    </row>
    <row r="4" spans="1:18" ht="21" customHeight="1">
      <c r="A4" s="1"/>
      <c r="C4" s="5"/>
      <c r="D4" s="6"/>
      <c r="E4" s="6"/>
      <c r="F4" s="6"/>
      <c r="G4" s="6"/>
      <c r="H4" s="1"/>
      <c r="I4" s="1"/>
      <c r="J4" s="1"/>
      <c r="K4" s="1"/>
      <c r="L4" s="1"/>
      <c r="M4" s="1"/>
      <c r="N4" s="1"/>
    </row>
    <row r="5" spans="1:18">
      <c r="A5" s="1"/>
      <c r="B5" s="7" t="s">
        <v>23</v>
      </c>
      <c r="E5" s="8"/>
      <c r="H5" s="1"/>
      <c r="I5" s="1"/>
      <c r="J5" s="1"/>
      <c r="K5" s="1"/>
      <c r="L5" s="1"/>
      <c r="M5" s="1"/>
      <c r="N5" s="1"/>
    </row>
    <row r="6" spans="1:18">
      <c r="A6" s="1"/>
      <c r="C6" s="39" t="s">
        <v>0</v>
      </c>
      <c r="D6" s="32"/>
      <c r="E6" s="33"/>
      <c r="F6" s="21">
        <v>1000000</v>
      </c>
      <c r="H6" s="1"/>
      <c r="I6" s="1"/>
      <c r="J6" s="1"/>
      <c r="K6" s="1"/>
      <c r="L6" s="1"/>
      <c r="M6" s="1"/>
      <c r="N6" s="1"/>
      <c r="P6" s="29" t="s">
        <v>41</v>
      </c>
      <c r="Q6" s="30">
        <f>IF(F45&gt;0,F10,0)</f>
        <v>50958.904109589042</v>
      </c>
      <c r="R6" s="11">
        <f>Q11</f>
        <v>0</v>
      </c>
    </row>
    <row r="7" spans="1:18">
      <c r="A7" s="1"/>
      <c r="C7" s="39" t="s">
        <v>1</v>
      </c>
      <c r="D7" s="32"/>
      <c r="E7" s="33"/>
      <c r="F7" s="21">
        <v>30000</v>
      </c>
      <c r="H7" s="1"/>
      <c r="I7" s="1"/>
      <c r="J7" s="1"/>
      <c r="K7" s="1"/>
      <c r="L7" s="1"/>
      <c r="M7" s="1"/>
      <c r="N7" s="1"/>
      <c r="P7" s="29" t="s">
        <v>38</v>
      </c>
      <c r="Q7" s="30">
        <f>IF(F45&gt;0,F20,0)</f>
        <v>204109.5890410959</v>
      </c>
      <c r="R7" s="11">
        <f>Q12</f>
        <v>0</v>
      </c>
    </row>
    <row r="8" spans="1:18">
      <c r="A8" s="1"/>
      <c r="C8" s="39" t="s">
        <v>2</v>
      </c>
      <c r="D8" s="32"/>
      <c r="E8" s="33"/>
      <c r="F8" s="21">
        <v>100000</v>
      </c>
      <c r="H8" s="1"/>
      <c r="I8" s="1"/>
      <c r="J8" s="1"/>
      <c r="K8" s="1"/>
      <c r="L8" s="1"/>
      <c r="M8" s="1"/>
      <c r="N8" s="1"/>
      <c r="P8" s="29" t="s">
        <v>39</v>
      </c>
      <c r="Q8" s="30">
        <f>IF(F45&gt;0,F27,0)</f>
        <v>41369.863013698632</v>
      </c>
      <c r="R8" s="11">
        <v>0</v>
      </c>
    </row>
    <row r="9" spans="1:18">
      <c r="A9" s="1"/>
      <c r="C9" s="39" t="s">
        <v>3</v>
      </c>
      <c r="D9" s="32"/>
      <c r="E9" s="33"/>
      <c r="F9" s="21">
        <v>20</v>
      </c>
      <c r="H9" s="1"/>
      <c r="I9" s="1"/>
      <c r="J9" s="1"/>
      <c r="K9" s="1"/>
      <c r="L9" s="1"/>
      <c r="M9" s="1"/>
      <c r="N9" s="1"/>
      <c r="P9" s="29" t="s">
        <v>40</v>
      </c>
      <c r="Q9" s="30">
        <f>IF(F45&gt;0,F32,0)</f>
        <v>246575.34246575343</v>
      </c>
      <c r="R9" s="11">
        <v>0</v>
      </c>
    </row>
    <row r="10" spans="1:18">
      <c r="A10" s="1"/>
      <c r="B10" s="12"/>
      <c r="C10" s="31" t="s">
        <v>4</v>
      </c>
      <c r="D10" s="32"/>
      <c r="E10" s="33"/>
      <c r="F10" s="13">
        <f>+(F6+F7-F8)*F9/365</f>
        <v>50958.904109589042</v>
      </c>
      <c r="G10" s="14" t="s">
        <v>19</v>
      </c>
      <c r="H10" s="1"/>
      <c r="I10" s="1"/>
      <c r="J10" s="1"/>
      <c r="K10" s="1"/>
      <c r="L10" s="1"/>
      <c r="M10" s="1"/>
      <c r="N10" s="1"/>
      <c r="P10" s="29" t="s">
        <v>29</v>
      </c>
      <c r="Q10" s="30">
        <f>IF(F45&gt;0,F42,0)</f>
        <v>12054.794520547946</v>
      </c>
      <c r="R10" s="11">
        <v>0</v>
      </c>
    </row>
    <row r="11" spans="1:18" ht="15" customHeight="1">
      <c r="A11" s="1"/>
      <c r="H11" s="1"/>
      <c r="I11" s="1"/>
      <c r="J11" s="1"/>
      <c r="K11" s="1"/>
      <c r="L11" s="1"/>
      <c r="M11" s="1"/>
      <c r="N11" s="1"/>
      <c r="P11" s="29" t="s">
        <v>43</v>
      </c>
      <c r="Q11" s="30">
        <v>0</v>
      </c>
      <c r="R11" s="11">
        <f>IF(F45&gt;0,F45,0)</f>
        <v>434520.54794520553</v>
      </c>
    </row>
    <row r="12" spans="1:18">
      <c r="A12" s="1"/>
      <c r="B12" s="7" t="s">
        <v>24</v>
      </c>
      <c r="F12" s="8"/>
      <c r="H12" s="1"/>
      <c r="I12" s="1"/>
      <c r="J12" s="1"/>
      <c r="K12" s="1"/>
      <c r="L12" s="1"/>
      <c r="M12" s="1"/>
      <c r="N12" s="1"/>
      <c r="P12" s="29" t="s">
        <v>42</v>
      </c>
      <c r="Q12" s="30">
        <v>0</v>
      </c>
      <c r="R12" s="11">
        <f>IF(F45&gt;0,F37,0)</f>
        <v>120547.94520547945</v>
      </c>
    </row>
    <row r="13" spans="1:18">
      <c r="A13" s="1"/>
      <c r="C13" s="39" t="s">
        <v>33</v>
      </c>
      <c r="D13" s="32"/>
      <c r="E13" s="33"/>
      <c r="F13" s="20">
        <f>+F6+F7-F8</f>
        <v>930000</v>
      </c>
      <c r="H13" s="1"/>
      <c r="I13" s="1"/>
      <c r="J13" s="1"/>
      <c r="K13" s="1"/>
      <c r="L13" s="1"/>
      <c r="M13" s="1"/>
      <c r="N13" s="1"/>
      <c r="P13" s="29" t="s">
        <v>44</v>
      </c>
      <c r="Q13" s="30"/>
      <c r="R13" s="11"/>
    </row>
    <row r="14" spans="1:18">
      <c r="A14" s="1"/>
      <c r="C14" s="39" t="s">
        <v>5</v>
      </c>
      <c r="D14" s="32"/>
      <c r="E14" s="33"/>
      <c r="F14" s="21">
        <v>300000</v>
      </c>
      <c r="H14" s="1"/>
      <c r="I14" s="1"/>
      <c r="J14" s="1"/>
      <c r="K14" s="1"/>
      <c r="L14" s="1"/>
      <c r="M14" s="1"/>
      <c r="N14" s="1"/>
      <c r="P14" s="29" t="s">
        <v>45</v>
      </c>
      <c r="Q14" s="30"/>
      <c r="R14" s="11"/>
    </row>
    <row r="15" spans="1:18">
      <c r="A15" s="1"/>
      <c r="C15" s="39" t="s">
        <v>6</v>
      </c>
      <c r="D15" s="32"/>
      <c r="E15" s="33"/>
      <c r="F15" s="21">
        <v>80000</v>
      </c>
      <c r="H15" s="1"/>
      <c r="I15" s="1"/>
      <c r="J15" s="1"/>
      <c r="K15" s="1"/>
      <c r="L15" s="1"/>
      <c r="M15" s="1"/>
      <c r="N15" s="1"/>
    </row>
    <row r="16" spans="1:18">
      <c r="A16" s="1"/>
      <c r="C16" s="39" t="s">
        <v>7</v>
      </c>
      <c r="D16" s="32"/>
      <c r="E16" s="33"/>
      <c r="F16" s="21">
        <v>200000</v>
      </c>
      <c r="H16" s="1"/>
      <c r="I16" s="1"/>
      <c r="J16" s="1"/>
      <c r="K16" s="1"/>
      <c r="L16" s="1"/>
      <c r="M16" s="1"/>
      <c r="N16" s="1"/>
    </row>
    <row r="17" spans="1:14">
      <c r="A17" s="1"/>
      <c r="C17" s="39" t="s">
        <v>34</v>
      </c>
      <c r="D17" s="32"/>
      <c r="E17" s="33"/>
      <c r="F17" s="21">
        <v>100000</v>
      </c>
      <c r="H17" s="1"/>
      <c r="I17" s="1"/>
      <c r="J17" s="1"/>
      <c r="K17" s="1"/>
      <c r="L17" s="1"/>
      <c r="M17" s="1"/>
      <c r="N17" s="1"/>
    </row>
    <row r="18" spans="1:14">
      <c r="A18" s="1"/>
      <c r="C18" s="39" t="s">
        <v>35</v>
      </c>
      <c r="D18" s="32"/>
      <c r="E18" s="33"/>
      <c r="F18" s="21">
        <v>120000</v>
      </c>
      <c r="H18" s="1"/>
      <c r="I18" s="1"/>
      <c r="J18" s="1"/>
      <c r="K18" s="1"/>
      <c r="L18" s="1"/>
      <c r="M18" s="1"/>
      <c r="N18" s="1"/>
    </row>
    <row r="19" spans="1:14">
      <c r="A19" s="1"/>
      <c r="C19" s="39" t="s">
        <v>8</v>
      </c>
      <c r="D19" s="32"/>
      <c r="E19" s="33"/>
      <c r="F19" s="21">
        <v>50</v>
      </c>
      <c r="H19" s="1"/>
      <c r="I19" s="1"/>
      <c r="J19" s="1"/>
      <c r="K19" s="1"/>
      <c r="L19" s="1"/>
      <c r="M19" s="1"/>
      <c r="N19" s="1"/>
    </row>
    <row r="20" spans="1:14">
      <c r="A20" s="1"/>
      <c r="C20" s="31" t="s">
        <v>9</v>
      </c>
      <c r="D20" s="32"/>
      <c r="E20" s="33"/>
      <c r="F20" s="13">
        <f>+(F13+F14+F15+F16+F17-F18)*F19/365</f>
        <v>204109.5890410959</v>
      </c>
      <c r="G20" s="14" t="s">
        <v>19</v>
      </c>
      <c r="H20" s="1"/>
      <c r="I20" s="1"/>
      <c r="J20" s="1"/>
      <c r="K20" s="1"/>
      <c r="L20" s="1"/>
      <c r="M20" s="1"/>
      <c r="N20" s="1"/>
    </row>
    <row r="21" spans="1:14" ht="15" customHeight="1">
      <c r="A21" s="1"/>
      <c r="H21" s="1"/>
      <c r="I21" s="1"/>
      <c r="J21" s="1"/>
      <c r="K21" s="1"/>
      <c r="L21" s="1"/>
      <c r="M21" s="1"/>
      <c r="N21" s="1"/>
    </row>
    <row r="22" spans="1:14">
      <c r="A22" s="1"/>
      <c r="B22" s="7" t="s">
        <v>25</v>
      </c>
      <c r="F22" s="8"/>
      <c r="H22" s="1"/>
      <c r="I22" s="1"/>
      <c r="J22" s="1"/>
      <c r="K22" s="1"/>
      <c r="L22" s="1"/>
      <c r="M22" s="1"/>
      <c r="N22" s="1"/>
    </row>
    <row r="23" spans="1:14">
      <c r="A23" s="1"/>
      <c r="C23" s="39" t="s">
        <v>10</v>
      </c>
      <c r="D23" s="32"/>
      <c r="E23" s="33"/>
      <c r="F23" s="15">
        <f>+F13+F14+F15+F16+F17-F18</f>
        <v>1490000</v>
      </c>
      <c r="H23" s="1"/>
      <c r="I23" s="1"/>
      <c r="J23" s="1"/>
      <c r="K23" s="1"/>
      <c r="L23" s="1"/>
      <c r="M23" s="1"/>
      <c r="N23" s="1"/>
    </row>
    <row r="24" spans="1:14">
      <c r="A24" s="1"/>
      <c r="C24" s="39" t="s">
        <v>36</v>
      </c>
      <c r="D24" s="32"/>
      <c r="E24" s="33"/>
      <c r="F24" s="21">
        <v>100000</v>
      </c>
      <c r="H24" s="1"/>
      <c r="I24" s="1"/>
      <c r="J24" s="1"/>
      <c r="K24" s="1"/>
      <c r="L24" s="1"/>
      <c r="M24" s="1"/>
      <c r="N24" s="1"/>
    </row>
    <row r="25" spans="1:14">
      <c r="A25" s="1"/>
      <c r="C25" s="39" t="s">
        <v>37</v>
      </c>
      <c r="D25" s="32"/>
      <c r="E25" s="33"/>
      <c r="F25" s="21">
        <v>80000</v>
      </c>
      <c r="H25" s="1"/>
      <c r="I25" s="1"/>
      <c r="J25" s="1"/>
      <c r="K25" s="1"/>
      <c r="L25" s="1"/>
      <c r="M25" s="1"/>
      <c r="N25" s="1"/>
    </row>
    <row r="26" spans="1:14">
      <c r="A26" s="1"/>
      <c r="C26" s="39" t="s">
        <v>3</v>
      </c>
      <c r="D26" s="32"/>
      <c r="E26" s="33"/>
      <c r="F26" s="21">
        <v>10</v>
      </c>
      <c r="H26" s="1"/>
      <c r="I26" s="1"/>
      <c r="J26" s="1"/>
      <c r="K26" s="1"/>
      <c r="L26" s="1"/>
      <c r="M26" s="1"/>
      <c r="N26" s="1"/>
    </row>
    <row r="27" spans="1:14">
      <c r="A27" s="1"/>
      <c r="C27" s="31" t="s">
        <v>11</v>
      </c>
      <c r="D27" s="32"/>
      <c r="E27" s="33"/>
      <c r="F27" s="13">
        <f>+(F23+F24-F25)*F26/365</f>
        <v>41369.863013698632</v>
      </c>
      <c r="G27" s="14" t="s">
        <v>19</v>
      </c>
      <c r="H27" s="1"/>
      <c r="I27" s="1"/>
      <c r="J27" s="1"/>
      <c r="K27" s="1"/>
      <c r="L27" s="1"/>
      <c r="M27" s="1"/>
      <c r="N27" s="1"/>
    </row>
    <row r="28" spans="1:14" ht="15" customHeight="1">
      <c r="A28" s="1"/>
      <c r="H28" s="1"/>
      <c r="I28" s="1"/>
      <c r="J28" s="1"/>
      <c r="K28" s="1"/>
      <c r="L28" s="1"/>
      <c r="M28" s="1"/>
      <c r="N28" s="1"/>
    </row>
    <row r="29" spans="1:14">
      <c r="A29" s="1"/>
      <c r="B29" s="7" t="s">
        <v>26</v>
      </c>
      <c r="F29" s="8"/>
      <c r="H29" s="1"/>
      <c r="I29" s="1"/>
      <c r="J29" s="1"/>
      <c r="K29" s="1"/>
      <c r="L29" s="1"/>
      <c r="M29" s="1"/>
      <c r="N29" s="1"/>
    </row>
    <row r="30" spans="1:14">
      <c r="A30" s="1"/>
      <c r="C30" s="39" t="s">
        <v>12</v>
      </c>
      <c r="D30" s="32"/>
      <c r="E30" s="33"/>
      <c r="F30" s="21">
        <v>3000000</v>
      </c>
      <c r="H30" s="1"/>
      <c r="I30" s="1"/>
      <c r="J30" s="1"/>
      <c r="K30" s="1"/>
      <c r="L30" s="1"/>
      <c r="M30" s="1"/>
      <c r="N30" s="1"/>
    </row>
    <row r="31" spans="1:14">
      <c r="A31" s="1"/>
      <c r="C31" s="39" t="s">
        <v>13</v>
      </c>
      <c r="D31" s="32"/>
      <c r="E31" s="33"/>
      <c r="F31" s="21">
        <v>30</v>
      </c>
      <c r="H31" s="1"/>
      <c r="I31" s="1"/>
      <c r="J31" s="1"/>
      <c r="K31" s="1"/>
      <c r="L31" s="1"/>
      <c r="M31" s="1"/>
      <c r="N31" s="1"/>
    </row>
    <row r="32" spans="1:14">
      <c r="A32" s="1"/>
      <c r="C32" s="31" t="s">
        <v>14</v>
      </c>
      <c r="D32" s="32"/>
      <c r="E32" s="33"/>
      <c r="F32" s="13">
        <f>+F30*F31/365</f>
        <v>246575.34246575343</v>
      </c>
      <c r="G32" s="14" t="s">
        <v>20</v>
      </c>
      <c r="H32" s="1"/>
      <c r="I32" s="1"/>
      <c r="J32" s="1"/>
      <c r="K32" s="1"/>
      <c r="L32" s="1"/>
      <c r="M32" s="1"/>
      <c r="N32" s="1"/>
    </row>
    <row r="33" spans="1:16" ht="15" customHeight="1">
      <c r="A33" s="1"/>
      <c r="H33" s="1"/>
      <c r="I33" s="1"/>
      <c r="J33" s="1"/>
      <c r="K33" s="1"/>
      <c r="L33" s="1"/>
      <c r="M33" s="1"/>
      <c r="N33" s="1"/>
    </row>
    <row r="34" spans="1:16">
      <c r="A34" s="1"/>
      <c r="B34" s="7" t="s">
        <v>27</v>
      </c>
      <c r="F34" s="8"/>
      <c r="H34" s="1"/>
      <c r="I34" s="1"/>
      <c r="J34" s="1"/>
      <c r="K34" s="1"/>
      <c r="L34" s="1"/>
      <c r="M34" s="1"/>
      <c r="N34" s="1"/>
    </row>
    <row r="35" spans="1:16">
      <c r="A35" s="1"/>
      <c r="C35" s="39" t="s">
        <v>15</v>
      </c>
      <c r="D35" s="32"/>
      <c r="E35" s="33"/>
      <c r="F35" s="21">
        <v>1100000</v>
      </c>
      <c r="H35" s="1"/>
      <c r="I35" s="1"/>
      <c r="J35" s="1"/>
      <c r="K35" s="1"/>
      <c r="L35" s="1"/>
      <c r="M35" s="1"/>
      <c r="N35" s="1"/>
    </row>
    <row r="36" spans="1:16">
      <c r="A36" s="1"/>
      <c r="C36" s="39" t="s">
        <v>16</v>
      </c>
      <c r="D36" s="32"/>
      <c r="E36" s="33"/>
      <c r="F36" s="21">
        <v>40</v>
      </c>
      <c r="H36" s="1"/>
      <c r="I36" s="1"/>
      <c r="J36" s="1"/>
      <c r="K36" s="1"/>
      <c r="L36" s="1"/>
      <c r="M36" s="1"/>
      <c r="N36" s="1"/>
    </row>
    <row r="37" spans="1:16">
      <c r="A37" s="1"/>
      <c r="C37" s="31" t="s">
        <v>17</v>
      </c>
      <c r="D37" s="32"/>
      <c r="E37" s="33"/>
      <c r="F37" s="13">
        <f>+F35*F36/365</f>
        <v>120547.94520547945</v>
      </c>
      <c r="G37" s="14" t="s">
        <v>21</v>
      </c>
      <c r="H37" s="1"/>
      <c r="I37" s="1"/>
      <c r="J37" s="1"/>
      <c r="K37" s="1"/>
      <c r="L37" s="1"/>
      <c r="M37" s="1"/>
      <c r="N37" s="1"/>
    </row>
    <row r="38" spans="1:16" ht="15" customHeight="1">
      <c r="A38" s="1"/>
      <c r="H38" s="1"/>
      <c r="I38" s="1"/>
      <c r="J38" s="1"/>
      <c r="K38" s="1"/>
      <c r="L38" s="1"/>
      <c r="M38" s="1"/>
      <c r="N38" s="1"/>
    </row>
    <row r="39" spans="1:16">
      <c r="A39" s="1"/>
      <c r="B39" s="7" t="s">
        <v>28</v>
      </c>
      <c r="H39" s="1"/>
      <c r="I39" s="1"/>
      <c r="J39" s="1"/>
      <c r="K39" s="1"/>
      <c r="L39" s="1"/>
      <c r="M39" s="1"/>
      <c r="N39" s="1"/>
    </row>
    <row r="40" spans="1:16">
      <c r="A40" s="1"/>
      <c r="C40" s="39" t="s">
        <v>32</v>
      </c>
      <c r="D40" s="32"/>
      <c r="E40" s="33"/>
      <c r="F40" s="22">
        <v>0.1</v>
      </c>
      <c r="H40" s="1"/>
      <c r="I40" s="1"/>
      <c r="J40" s="1"/>
      <c r="K40" s="1"/>
      <c r="L40" s="1"/>
      <c r="M40" s="1"/>
      <c r="N40" s="1"/>
    </row>
    <row r="41" spans="1:16">
      <c r="A41" s="1"/>
      <c r="C41" s="39" t="s">
        <v>18</v>
      </c>
      <c r="D41" s="32"/>
      <c r="E41" s="33"/>
      <c r="F41" s="10">
        <f>F40*F37</f>
        <v>12054.794520547946</v>
      </c>
      <c r="H41" s="1"/>
      <c r="I41" s="1"/>
      <c r="J41" s="1"/>
      <c r="K41" s="1"/>
      <c r="L41" s="1"/>
      <c r="M41" s="1"/>
      <c r="N41" s="1"/>
    </row>
    <row r="42" spans="1:16">
      <c r="A42" s="1"/>
      <c r="C42" s="31" t="s">
        <v>29</v>
      </c>
      <c r="D42" s="32"/>
      <c r="E42" s="33"/>
      <c r="F42" s="13">
        <f>F41</f>
        <v>12054.794520547946</v>
      </c>
      <c r="G42" s="14" t="s">
        <v>19</v>
      </c>
      <c r="H42" s="1"/>
      <c r="I42" s="1"/>
      <c r="J42" s="1"/>
      <c r="K42" s="1"/>
      <c r="L42" s="1"/>
      <c r="M42" s="1"/>
      <c r="N42" s="1"/>
    </row>
    <row r="43" spans="1:16" ht="15" customHeight="1">
      <c r="A43" s="1"/>
      <c r="H43" s="1"/>
      <c r="I43" s="1"/>
      <c r="J43" s="1"/>
      <c r="K43" s="1"/>
      <c r="L43" s="1"/>
      <c r="M43" s="1"/>
      <c r="N43" s="1"/>
    </row>
    <row r="44" spans="1:16">
      <c r="A44" s="1"/>
      <c r="B44" s="40" t="s">
        <v>46</v>
      </c>
      <c r="C44" s="41"/>
      <c r="D44" s="41"/>
      <c r="E44" s="41"/>
      <c r="F44" s="16"/>
      <c r="H44" s="1"/>
      <c r="I44" s="24" t="str">
        <f>CONCATENATE("Se necesitan ", TEXT( F45,"#,##")," unidades de Capital de trabajo en este momento con este")</f>
        <v>Se necesitan 434,521 unidades de Capital de trabajo en este momento con este</v>
      </c>
      <c r="J44" s="25"/>
      <c r="K44" s="26"/>
      <c r="L44" s="26"/>
      <c r="M44" s="26"/>
      <c r="N44" s="26"/>
      <c r="O44" s="25"/>
      <c r="P44" s="25"/>
    </row>
    <row r="45" spans="1:16">
      <c r="A45" s="1"/>
      <c r="B45" s="45" t="s">
        <v>30</v>
      </c>
      <c r="C45" s="46"/>
      <c r="D45" s="46"/>
      <c r="E45" s="46"/>
      <c r="F45" s="17">
        <f>+F10+F20+F27+F32-F37+F41</f>
        <v>434520.54794520553</v>
      </c>
      <c r="G45" s="18" t="s">
        <v>22</v>
      </c>
      <c r="H45" s="1"/>
      <c r="I45" s="27" t="s">
        <v>48</v>
      </c>
      <c r="J45" s="25"/>
      <c r="K45" s="26"/>
      <c r="L45" s="26"/>
      <c r="M45" s="26"/>
      <c r="N45" s="26"/>
      <c r="O45" s="25"/>
      <c r="P45" s="25"/>
    </row>
    <row r="46" spans="1:16" ht="15" customHeight="1">
      <c r="A46" s="1"/>
      <c r="H46" s="1"/>
      <c r="I46" s="1"/>
      <c r="J46" s="1"/>
      <c r="K46" s="1"/>
      <c r="L46" s="1"/>
      <c r="M46" s="1"/>
      <c r="N46" s="1"/>
    </row>
    <row r="47" spans="1:16">
      <c r="A47" s="1"/>
      <c r="B47" s="19"/>
      <c r="C47" s="1"/>
      <c r="D47" s="1"/>
      <c r="H47" s="1"/>
      <c r="I47" s="1"/>
      <c r="J47" s="1"/>
      <c r="K47" s="1"/>
      <c r="L47" s="1"/>
      <c r="M47" s="1"/>
      <c r="N47" s="1"/>
    </row>
    <row r="48" spans="1:16">
      <c r="A48" s="1"/>
      <c r="B48" s="19"/>
      <c r="C48" s="1"/>
      <c r="D48" s="1"/>
      <c r="E48" s="1"/>
      <c r="F48" s="1"/>
      <c r="G48" s="2"/>
      <c r="H48" s="1"/>
      <c r="I48" s="1"/>
      <c r="J48" s="1"/>
      <c r="K48" s="1"/>
      <c r="L48" s="1"/>
      <c r="M48" s="1"/>
      <c r="N48" s="1"/>
    </row>
    <row r="49" spans="1:14" ht="12.75">
      <c r="A49" s="1"/>
      <c r="B49" s="1"/>
      <c r="C49" s="1"/>
      <c r="D49" s="1"/>
      <c r="E49" s="37"/>
      <c r="F49" s="38"/>
      <c r="G49" s="38"/>
      <c r="H49" s="1"/>
      <c r="I49" s="1"/>
      <c r="J49" s="1"/>
      <c r="K49" s="1"/>
      <c r="L49" s="1"/>
      <c r="M49" s="1"/>
      <c r="N49" s="1"/>
    </row>
    <row r="50" spans="1:14">
      <c r="A50" s="1"/>
      <c r="B50" s="1"/>
      <c r="C50" s="1"/>
      <c r="D50" s="1"/>
      <c r="E50" s="1"/>
      <c r="F50" s="1"/>
      <c r="G50" s="2"/>
      <c r="H50" s="1"/>
      <c r="I50" s="1"/>
      <c r="J50" s="1"/>
      <c r="K50" s="1"/>
      <c r="L50" s="1"/>
      <c r="M50" s="1"/>
      <c r="N50" s="1"/>
    </row>
    <row r="51" spans="1:14">
      <c r="A51" s="1"/>
      <c r="B51" s="1"/>
      <c r="C51" s="1"/>
      <c r="D51" s="1"/>
      <c r="E51" s="1"/>
      <c r="F51" s="1"/>
      <c r="G51" s="2"/>
      <c r="H51" s="1"/>
      <c r="I51" s="23"/>
      <c r="J51" s="1"/>
      <c r="K51" s="1"/>
      <c r="L51" s="1"/>
      <c r="M51" s="1"/>
      <c r="N51" s="1"/>
    </row>
    <row r="52" spans="1:14">
      <c r="A52" s="1"/>
      <c r="B52" s="1"/>
      <c r="C52" s="1"/>
      <c r="D52" s="1"/>
      <c r="E52" s="1"/>
      <c r="F52" s="1"/>
      <c r="G52" s="2"/>
      <c r="H52" s="1"/>
      <c r="I52" s="1"/>
      <c r="J52" s="1"/>
      <c r="K52" s="1"/>
      <c r="L52" s="1"/>
      <c r="M52" s="1"/>
      <c r="N52" s="1"/>
    </row>
    <row r="53" spans="1:14">
      <c r="A53" s="1"/>
      <c r="B53" s="1"/>
      <c r="C53" s="1"/>
      <c r="D53" s="1"/>
      <c r="E53" s="1"/>
      <c r="F53" s="1"/>
      <c r="G53" s="2"/>
      <c r="H53" s="1"/>
      <c r="I53" s="1"/>
      <c r="J53" s="1"/>
      <c r="K53" s="1"/>
      <c r="L53" s="1"/>
      <c r="M53" s="1"/>
      <c r="N53" s="1"/>
    </row>
    <row r="54" spans="1:14">
      <c r="A54" s="1"/>
      <c r="B54" s="1"/>
      <c r="C54" s="1"/>
      <c r="D54" s="1"/>
      <c r="E54" s="1"/>
      <c r="F54" s="1"/>
      <c r="G54" s="2"/>
      <c r="H54" s="1"/>
      <c r="I54" s="1"/>
      <c r="J54" s="1"/>
      <c r="K54" s="1"/>
      <c r="L54" s="1"/>
      <c r="M54" s="1"/>
      <c r="N54" s="1"/>
    </row>
    <row r="55" spans="1:14">
      <c r="A55" s="1"/>
      <c r="B55" s="1"/>
      <c r="C55" s="1"/>
      <c r="D55" s="1"/>
      <c r="E55" s="1"/>
      <c r="F55" s="1"/>
      <c r="G55" s="2"/>
      <c r="H55" s="1"/>
      <c r="I55" s="1"/>
      <c r="J55" s="1"/>
      <c r="K55" s="1"/>
      <c r="L55" s="1"/>
      <c r="M55" s="1"/>
      <c r="N55" s="1"/>
    </row>
    <row r="56" spans="1:14">
      <c r="A56" s="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</row>
    <row r="57" spans="1:14">
      <c r="A57" s="1"/>
      <c r="B57" s="1"/>
      <c r="C57" s="1"/>
      <c r="D57" s="1"/>
      <c r="E57" s="1"/>
      <c r="F57" s="1"/>
      <c r="G57" s="2"/>
      <c r="H57" s="1"/>
      <c r="I57" s="1"/>
      <c r="J57" s="1"/>
      <c r="K57" s="1"/>
      <c r="L57" s="1"/>
      <c r="M57" s="1"/>
      <c r="N57" s="1"/>
    </row>
    <row r="58" spans="1:14">
      <c r="A58" s="1"/>
      <c r="B58" s="1"/>
      <c r="C58" s="1"/>
      <c r="D58" s="1"/>
      <c r="E58" s="1"/>
      <c r="F58" s="1"/>
      <c r="G58" s="2"/>
      <c r="H58" s="1"/>
      <c r="I58" s="1"/>
      <c r="J58" s="1"/>
      <c r="K58" s="1"/>
      <c r="L58" s="1"/>
      <c r="M58" s="1"/>
      <c r="N58" s="1"/>
    </row>
    <row r="59" spans="1:14">
      <c r="A59" s="1"/>
      <c r="B59" s="1"/>
      <c r="C59" s="1"/>
      <c r="D59" s="1"/>
      <c r="E59" s="1"/>
      <c r="F59" s="1"/>
      <c r="G59" s="2"/>
      <c r="H59" s="1"/>
      <c r="I59" s="1"/>
      <c r="J59" s="1"/>
      <c r="K59" s="1"/>
      <c r="L59" s="1"/>
      <c r="M59" s="1"/>
      <c r="N59" s="1"/>
    </row>
    <row r="60" spans="1:14">
      <c r="A60" s="1"/>
      <c r="B60" s="1"/>
      <c r="C60" s="1"/>
      <c r="D60" s="1"/>
      <c r="E60" s="1"/>
      <c r="F60" s="1"/>
      <c r="G60" s="2"/>
      <c r="H60" s="1"/>
      <c r="I60" s="1"/>
      <c r="J60" s="1"/>
      <c r="K60" s="1"/>
      <c r="L60" s="1"/>
      <c r="M60" s="1"/>
      <c r="N60" s="1"/>
    </row>
  </sheetData>
  <mergeCells count="32">
    <mergeCell ref="C2:G2"/>
    <mergeCell ref="B45:E45"/>
    <mergeCell ref="C6:E6"/>
    <mergeCell ref="C7:E7"/>
    <mergeCell ref="C8:E8"/>
    <mergeCell ref="C9:E9"/>
    <mergeCell ref="C37:E37"/>
    <mergeCell ref="C26:E26"/>
    <mergeCell ref="C30:E30"/>
    <mergeCell ref="C31:E31"/>
    <mergeCell ref="C24:E24"/>
    <mergeCell ref="C25:E25"/>
    <mergeCell ref="C27:E27"/>
    <mergeCell ref="C13:E13"/>
    <mergeCell ref="C14:E14"/>
    <mergeCell ref="C15:E15"/>
    <mergeCell ref="C32:E32"/>
    <mergeCell ref="C42:E42"/>
    <mergeCell ref="C3:G3"/>
    <mergeCell ref="E49:G49"/>
    <mergeCell ref="C40:E40"/>
    <mergeCell ref="B44:E44"/>
    <mergeCell ref="C35:E35"/>
    <mergeCell ref="C36:E36"/>
    <mergeCell ref="C41:E41"/>
    <mergeCell ref="C10:E10"/>
    <mergeCell ref="C20:E20"/>
    <mergeCell ref="C18:E18"/>
    <mergeCell ref="C19:E19"/>
    <mergeCell ref="C23:E23"/>
    <mergeCell ref="C16:E16"/>
    <mergeCell ref="C17:E17"/>
  </mergeCells>
  <phoneticPr fontId="1" type="noConversion"/>
  <printOptions gridLinesSet="0"/>
  <pageMargins left="0.78740157480314965" right="0.78740157480314965" top="0.19685039370078741" bottom="0.19685039370078741" header="0" footer="0.51181102362204722"/>
  <pageSetup paperSize="9" orientation="portrait" horizontalDpi="300" verticalDpi="300" r:id="rId1"/>
  <headerFooter alignWithMargins="0"/>
  <ignoredErrors>
    <ignoredError sqref="F4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Capital de trabajo mínimo</vt:lpstr>
      <vt:lpstr>GRAFICO</vt:lpstr>
      <vt:lpstr>'Capital de trabajo mínimo'!Print_Area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Capital circulante o fondo de maniobra mínimo</dc:title>
  <dc:creator>ARP</dc:creator>
  <cp:lastModifiedBy>home</cp:lastModifiedBy>
  <cp:lastPrinted>2008-09-11T19:15:36Z</cp:lastPrinted>
  <dcterms:created xsi:type="dcterms:W3CDTF">2008-09-08T19:46:45Z</dcterms:created>
  <dcterms:modified xsi:type="dcterms:W3CDTF">2013-06-11T23:15:41Z</dcterms:modified>
</cp:coreProperties>
</file>