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IITTLCalibration\MIITTLCalibration\bin\Debug\Data\"/>
    </mc:Choice>
  </mc:AlternateContent>
  <bookViews>
    <workbookView xWindow="0" yWindow="0" windowWidth="19508" windowHeight="10493" tabRatio="599"/>
  </bookViews>
  <sheets>
    <sheet name="SL0NormCalData" sheetId="1" r:id="rId1"/>
    <sheet name="AIINormCalData" sheetId="3" r:id="rId2"/>
    <sheet name="AIANormCalData" sheetId="4" r:id="rId3"/>
    <sheet name="DALNormCalData" sheetId="5" r:id="rId4"/>
    <sheet name="DARNormCalData" sheetId="6" r:id="rId5"/>
    <sheet name="Validation Data" sheetId="2" r:id="rId6"/>
  </sheets>
  <calcPr calcId="171027"/>
</workbook>
</file>

<file path=xl/calcChain.xml><?xml version="1.0" encoding="utf-8"?>
<calcChain xmlns="http://schemas.openxmlformats.org/spreadsheetml/2006/main">
  <c r="D10" i="6" l="1"/>
  <c r="E10" i="6"/>
  <c r="F10" i="6"/>
  <c r="G10" i="6"/>
  <c r="H10" i="6"/>
  <c r="I10" i="6"/>
  <c r="J10" i="6"/>
  <c r="K10" i="6"/>
  <c r="L10" i="6"/>
  <c r="C10" i="6"/>
  <c r="K40" i="6"/>
  <c r="J40" i="6"/>
  <c r="I40" i="6"/>
  <c r="H40" i="6"/>
  <c r="Z110" i="6" s="1"/>
  <c r="F40" i="6"/>
  <c r="E40" i="6"/>
  <c r="C40" i="6"/>
  <c r="C39" i="6"/>
  <c r="C38" i="6"/>
  <c r="C37" i="6"/>
  <c r="C36" i="6"/>
  <c r="K35" i="6"/>
  <c r="Z160" i="6" s="1"/>
  <c r="J35" i="6"/>
  <c r="I35" i="6"/>
  <c r="H35" i="6"/>
  <c r="F35" i="6"/>
  <c r="Z75" i="6" s="1"/>
  <c r="E35" i="6"/>
  <c r="C35" i="6"/>
  <c r="C34" i="6"/>
  <c r="C33" i="6"/>
  <c r="C32" i="6"/>
  <c r="C31" i="6"/>
  <c r="K30" i="6"/>
  <c r="J30" i="6"/>
  <c r="I30" i="6"/>
  <c r="H30" i="6"/>
  <c r="F30" i="6"/>
  <c r="E30" i="6"/>
  <c r="Z57" i="6" s="1"/>
  <c r="K25" i="6"/>
  <c r="J25" i="6"/>
  <c r="I25" i="6"/>
  <c r="H25" i="6"/>
  <c r="F25" i="6"/>
  <c r="E25" i="6"/>
  <c r="K21" i="6"/>
  <c r="J21" i="6"/>
  <c r="I21" i="6"/>
  <c r="H21" i="6"/>
  <c r="Z106" i="6" s="1"/>
  <c r="F21" i="6"/>
  <c r="E21" i="6"/>
  <c r="Z178" i="6"/>
  <c r="Y178" i="6"/>
  <c r="Z177" i="6"/>
  <c r="Y177" i="6"/>
  <c r="Z176" i="6"/>
  <c r="Y176" i="6"/>
  <c r="Z175" i="6"/>
  <c r="Y175" i="6"/>
  <c r="Z174" i="6"/>
  <c r="Y174" i="6"/>
  <c r="Z161" i="6"/>
  <c r="Y161" i="6"/>
  <c r="Y160" i="6"/>
  <c r="Z159" i="6"/>
  <c r="Y159" i="6"/>
  <c r="Z158" i="6"/>
  <c r="Y158" i="6"/>
  <c r="Z157" i="6"/>
  <c r="Y157" i="6"/>
  <c r="Z144" i="6"/>
  <c r="Y144" i="6"/>
  <c r="Z143" i="6"/>
  <c r="Y143" i="6"/>
  <c r="Z142" i="6"/>
  <c r="Y142" i="6"/>
  <c r="Z141" i="6"/>
  <c r="Y141" i="6"/>
  <c r="Z140" i="6"/>
  <c r="Y140" i="6"/>
  <c r="Z127" i="6"/>
  <c r="Y127" i="6"/>
  <c r="Z126" i="6"/>
  <c r="Y126" i="6"/>
  <c r="Z125" i="6"/>
  <c r="Y125" i="6"/>
  <c r="Z124" i="6"/>
  <c r="Y124" i="6"/>
  <c r="Z123" i="6"/>
  <c r="Y123" i="6"/>
  <c r="Y110" i="6"/>
  <c r="Z109" i="6"/>
  <c r="Y109" i="6"/>
  <c r="Z108" i="6"/>
  <c r="Y108" i="6"/>
  <c r="Z107" i="6"/>
  <c r="Y107" i="6"/>
  <c r="Y106" i="6"/>
  <c r="Z93" i="6"/>
  <c r="Y93" i="6"/>
  <c r="Z92" i="6"/>
  <c r="Y92" i="6"/>
  <c r="Z91" i="6"/>
  <c r="Y91" i="6"/>
  <c r="Z90" i="6"/>
  <c r="Y90" i="6"/>
  <c r="Z89" i="6"/>
  <c r="Y89" i="6"/>
  <c r="Z76" i="6"/>
  <c r="Y76" i="6"/>
  <c r="Y75" i="6"/>
  <c r="Z74" i="6"/>
  <c r="Y74" i="6"/>
  <c r="Z73" i="6"/>
  <c r="Y73" i="6"/>
  <c r="Z72" i="6"/>
  <c r="Y72" i="6"/>
  <c r="Z59" i="6"/>
  <c r="Y59" i="6"/>
  <c r="Z58" i="6"/>
  <c r="Y58" i="6"/>
  <c r="Y57" i="6"/>
  <c r="Z56" i="6"/>
  <c r="Y56" i="6"/>
  <c r="Z55" i="6"/>
  <c r="Y55" i="6"/>
  <c r="Z42" i="6"/>
  <c r="Y42" i="6"/>
  <c r="Z41" i="6"/>
  <c r="Y41" i="6"/>
  <c r="Z40" i="6"/>
  <c r="Y40" i="6"/>
  <c r="Z39" i="6"/>
  <c r="Y39" i="6"/>
  <c r="Z38" i="6"/>
  <c r="Y38" i="6"/>
  <c r="AB34" i="6"/>
  <c r="AA34" i="6"/>
  <c r="Z25" i="6"/>
  <c r="Y25" i="6"/>
  <c r="Z24" i="6"/>
  <c r="Y24" i="6"/>
  <c r="Z23" i="6"/>
  <c r="Y23" i="6"/>
  <c r="Z22" i="6"/>
  <c r="Y22" i="6"/>
  <c r="Z21" i="6"/>
  <c r="Y21" i="6"/>
  <c r="D10" i="5"/>
  <c r="E10" i="5"/>
  <c r="F10" i="5"/>
  <c r="G10" i="5"/>
  <c r="H10" i="5"/>
  <c r="I10" i="5"/>
  <c r="J10" i="5"/>
  <c r="K10" i="5"/>
  <c r="L10" i="5"/>
  <c r="C10" i="5"/>
  <c r="AB22" i="6" l="1"/>
  <c r="K40" i="5"/>
  <c r="J40" i="5"/>
  <c r="I40" i="5"/>
  <c r="H40" i="5"/>
  <c r="F40" i="5"/>
  <c r="E40" i="5"/>
  <c r="C40" i="5"/>
  <c r="C39" i="5"/>
  <c r="C38" i="5"/>
  <c r="C37" i="5"/>
  <c r="C36" i="5"/>
  <c r="K35" i="5"/>
  <c r="J35" i="5"/>
  <c r="I35" i="5"/>
  <c r="H35" i="5"/>
  <c r="Z109" i="5" s="1"/>
  <c r="F35" i="5"/>
  <c r="E35" i="5"/>
  <c r="C35" i="5"/>
  <c r="C34" i="5"/>
  <c r="C33" i="5"/>
  <c r="C32" i="5"/>
  <c r="C31" i="5"/>
  <c r="K30" i="5"/>
  <c r="Z159" i="5" s="1"/>
  <c r="J30" i="5"/>
  <c r="I30" i="5"/>
  <c r="H30" i="5"/>
  <c r="F30" i="5"/>
  <c r="Z74" i="5" s="1"/>
  <c r="E30" i="5"/>
  <c r="K25" i="5"/>
  <c r="J25" i="5"/>
  <c r="I25" i="5"/>
  <c r="Z124" i="5" s="1"/>
  <c r="H25" i="5"/>
  <c r="F25" i="5"/>
  <c r="E25" i="5"/>
  <c r="K21" i="5"/>
  <c r="J21" i="5"/>
  <c r="I21" i="5"/>
  <c r="H21" i="5"/>
  <c r="F21" i="5"/>
  <c r="E21" i="5"/>
  <c r="Z178" i="5"/>
  <c r="Y178" i="5"/>
  <c r="Z177" i="5"/>
  <c r="Y177" i="5"/>
  <c r="Z176" i="5"/>
  <c r="Y176" i="5"/>
  <c r="Z175" i="5"/>
  <c r="Y175" i="5"/>
  <c r="Z174" i="5"/>
  <c r="Y174" i="5"/>
  <c r="Z161" i="5"/>
  <c r="Y161" i="5"/>
  <c r="Z160" i="5"/>
  <c r="Y160" i="5"/>
  <c r="Y159" i="5"/>
  <c r="Z158" i="5"/>
  <c r="Y158" i="5"/>
  <c r="Z157" i="5"/>
  <c r="Y157" i="5"/>
  <c r="Z144" i="5"/>
  <c r="Y144" i="5"/>
  <c r="Z143" i="5"/>
  <c r="Y143" i="5"/>
  <c r="Z142" i="5"/>
  <c r="Y142" i="5"/>
  <c r="Z141" i="5"/>
  <c r="Y141" i="5"/>
  <c r="Z140" i="5"/>
  <c r="Y140" i="5"/>
  <c r="Z127" i="5"/>
  <c r="Y127" i="5"/>
  <c r="Z126" i="5"/>
  <c r="Y126" i="5"/>
  <c r="Z125" i="5"/>
  <c r="Y125" i="5"/>
  <c r="Y124" i="5"/>
  <c r="Z123" i="5"/>
  <c r="Y123" i="5"/>
  <c r="Z110" i="5"/>
  <c r="Y110" i="5"/>
  <c r="Y109" i="5"/>
  <c r="Z108" i="5"/>
  <c r="Y108" i="5"/>
  <c r="Z107" i="5"/>
  <c r="Y107" i="5"/>
  <c r="Z106" i="5"/>
  <c r="Y106" i="5"/>
  <c r="Z93" i="5"/>
  <c r="Y93" i="5"/>
  <c r="Z92" i="5"/>
  <c r="Y92" i="5"/>
  <c r="Z91" i="5"/>
  <c r="Y91" i="5"/>
  <c r="Z90" i="5"/>
  <c r="Y90" i="5"/>
  <c r="Z89" i="5"/>
  <c r="Y89" i="5"/>
  <c r="Z76" i="5"/>
  <c r="Y76" i="5"/>
  <c r="Z75" i="5"/>
  <c r="Y75" i="5"/>
  <c r="Y74" i="5"/>
  <c r="Z73" i="5"/>
  <c r="Y73" i="5"/>
  <c r="Z72" i="5"/>
  <c r="Y72" i="5"/>
  <c r="Z59" i="5"/>
  <c r="Y59" i="5"/>
  <c r="Z58" i="5"/>
  <c r="Y58" i="5"/>
  <c r="Z57" i="5"/>
  <c r="Y57" i="5"/>
  <c r="Z56" i="5"/>
  <c r="Y56" i="5"/>
  <c r="Z55" i="5"/>
  <c r="Y55" i="5"/>
  <c r="Z42" i="5"/>
  <c r="Y42" i="5"/>
  <c r="Z41" i="5"/>
  <c r="Y41" i="5"/>
  <c r="Z40" i="5"/>
  <c r="Y40" i="5"/>
  <c r="Z39" i="5"/>
  <c r="Y39" i="5"/>
  <c r="Z38" i="5"/>
  <c r="Y38" i="5"/>
  <c r="AB34" i="5"/>
  <c r="AA34" i="5"/>
  <c r="Z25" i="5"/>
  <c r="Y25" i="5"/>
  <c r="Z24" i="5"/>
  <c r="Y24" i="5"/>
  <c r="Z23" i="5"/>
  <c r="Y23" i="5"/>
  <c r="Z22" i="5"/>
  <c r="Y22" i="5"/>
  <c r="Z21" i="5"/>
  <c r="AB22" i="5" s="1"/>
  <c r="Y21" i="5"/>
  <c r="D10" i="4"/>
  <c r="E10" i="4"/>
  <c r="F10" i="4"/>
  <c r="G10" i="4"/>
  <c r="H10" i="4"/>
  <c r="I10" i="4"/>
  <c r="J10" i="4"/>
  <c r="K10" i="4"/>
  <c r="L10" i="4"/>
  <c r="C10" i="4"/>
  <c r="K40" i="4"/>
  <c r="J40" i="4"/>
  <c r="I40" i="4"/>
  <c r="H40" i="4"/>
  <c r="Z110" i="4" s="1"/>
  <c r="F40" i="4"/>
  <c r="E40" i="4"/>
  <c r="C40" i="4"/>
  <c r="C39" i="4"/>
  <c r="C38" i="4"/>
  <c r="C37" i="4"/>
  <c r="C36" i="4"/>
  <c r="K35" i="4"/>
  <c r="Z160" i="4" s="1"/>
  <c r="J35" i="4"/>
  <c r="I35" i="4"/>
  <c r="H35" i="4"/>
  <c r="F35" i="4"/>
  <c r="Z75" i="4" s="1"/>
  <c r="E35" i="4"/>
  <c r="C35" i="4"/>
  <c r="C34" i="4"/>
  <c r="C33" i="4"/>
  <c r="C32" i="4"/>
  <c r="C31" i="4"/>
  <c r="K30" i="4"/>
  <c r="J30" i="4"/>
  <c r="I30" i="4"/>
  <c r="H30" i="4"/>
  <c r="F30" i="4"/>
  <c r="E30" i="4"/>
  <c r="Z57" i="4" s="1"/>
  <c r="K25" i="4"/>
  <c r="J25" i="4"/>
  <c r="I25" i="4"/>
  <c r="H25" i="4"/>
  <c r="F25" i="4"/>
  <c r="E25" i="4"/>
  <c r="K21" i="4"/>
  <c r="J21" i="4"/>
  <c r="I21" i="4"/>
  <c r="H21" i="4"/>
  <c r="Z106" i="4" s="1"/>
  <c r="F21" i="4"/>
  <c r="E21" i="4"/>
  <c r="Z178" i="4"/>
  <c r="Y178" i="4"/>
  <c r="Z177" i="4"/>
  <c r="Y177" i="4"/>
  <c r="Z176" i="4"/>
  <c r="Y176" i="4"/>
  <c r="Z175" i="4"/>
  <c r="Y175" i="4"/>
  <c r="Z174" i="4"/>
  <c r="Y174" i="4"/>
  <c r="Z161" i="4"/>
  <c r="Y161" i="4"/>
  <c r="Y160" i="4"/>
  <c r="Z159" i="4"/>
  <c r="Y159" i="4"/>
  <c r="Z158" i="4"/>
  <c r="Y158" i="4"/>
  <c r="Z157" i="4"/>
  <c r="Y157" i="4"/>
  <c r="Z144" i="4"/>
  <c r="Y144" i="4"/>
  <c r="Z143" i="4"/>
  <c r="Y143" i="4"/>
  <c r="Z142" i="4"/>
  <c r="Y142" i="4"/>
  <c r="Z141" i="4"/>
  <c r="Y141" i="4"/>
  <c r="Z140" i="4"/>
  <c r="Y140" i="4"/>
  <c r="Z127" i="4"/>
  <c r="Y127" i="4"/>
  <c r="Z126" i="4"/>
  <c r="Y126" i="4"/>
  <c r="Z125" i="4"/>
  <c r="Y125" i="4"/>
  <c r="Z124" i="4"/>
  <c r="Y124" i="4"/>
  <c r="Z123" i="4"/>
  <c r="Y123" i="4"/>
  <c r="Y110" i="4"/>
  <c r="Z109" i="4"/>
  <c r="Y109" i="4"/>
  <c r="Z108" i="4"/>
  <c r="Y108" i="4"/>
  <c r="Z107" i="4"/>
  <c r="Y107" i="4"/>
  <c r="Y106" i="4"/>
  <c r="Z93" i="4"/>
  <c r="Y93" i="4"/>
  <c r="Z92" i="4"/>
  <c r="Y92" i="4"/>
  <c r="Z91" i="4"/>
  <c r="Y91" i="4"/>
  <c r="Z90" i="4"/>
  <c r="Y90" i="4"/>
  <c r="Z89" i="4"/>
  <c r="Y89" i="4"/>
  <c r="Z76" i="4"/>
  <c r="Y76" i="4"/>
  <c r="Y75" i="4"/>
  <c r="Z74" i="4"/>
  <c r="Y74" i="4"/>
  <c r="Z73" i="4"/>
  <c r="Y73" i="4"/>
  <c r="Z72" i="4"/>
  <c r="Y72" i="4"/>
  <c r="Z59" i="4"/>
  <c r="Y59" i="4"/>
  <c r="Z58" i="4"/>
  <c r="Y58" i="4"/>
  <c r="Y57" i="4"/>
  <c r="Z56" i="4"/>
  <c r="Y56" i="4"/>
  <c r="Z55" i="4"/>
  <c r="Y55" i="4"/>
  <c r="Z42" i="4"/>
  <c r="Y42" i="4"/>
  <c r="Z41" i="4"/>
  <c r="Y41" i="4"/>
  <c r="Z40" i="4"/>
  <c r="Y40" i="4"/>
  <c r="Z39" i="4"/>
  <c r="Y39" i="4"/>
  <c r="Z38" i="4"/>
  <c r="Y38" i="4"/>
  <c r="AB34" i="4"/>
  <c r="AA34" i="4"/>
  <c r="Z25" i="4"/>
  <c r="Y25" i="4"/>
  <c r="Z24" i="4"/>
  <c r="Y24" i="4"/>
  <c r="Z23" i="4"/>
  <c r="Y23" i="4"/>
  <c r="Z22" i="4"/>
  <c r="Y22" i="4"/>
  <c r="Z21" i="4"/>
  <c r="Y21" i="4"/>
  <c r="AB25" i="4" s="1"/>
  <c r="AB25" i="5" l="1"/>
  <c r="AB22" i="4"/>
  <c r="D10" i="3"/>
  <c r="E10" i="3"/>
  <c r="F10" i="3"/>
  <c r="G10" i="3"/>
  <c r="H10" i="3"/>
  <c r="I10" i="3"/>
  <c r="J10" i="3"/>
  <c r="K10" i="3"/>
  <c r="L10" i="3"/>
  <c r="C10" i="3"/>
  <c r="K40" i="3"/>
  <c r="J40" i="3"/>
  <c r="I40" i="3"/>
  <c r="H40" i="3"/>
  <c r="F40" i="3"/>
  <c r="E40" i="3"/>
  <c r="C40" i="3"/>
  <c r="C39" i="3"/>
  <c r="C38" i="3"/>
  <c r="C37" i="3"/>
  <c r="C36" i="3"/>
  <c r="K35" i="3"/>
  <c r="Z160" i="3" s="1"/>
  <c r="J35" i="3"/>
  <c r="I35" i="3"/>
  <c r="H35" i="3"/>
  <c r="F35" i="3"/>
  <c r="E35" i="3"/>
  <c r="C35" i="3"/>
  <c r="C34" i="3"/>
  <c r="C33" i="3"/>
  <c r="C32" i="3"/>
  <c r="C31" i="3"/>
  <c r="K30" i="3"/>
  <c r="J30" i="3"/>
  <c r="Z142" i="3" s="1"/>
  <c r="I30" i="3"/>
  <c r="H30" i="3"/>
  <c r="F30" i="3"/>
  <c r="E30" i="3"/>
  <c r="Z57" i="3" s="1"/>
  <c r="K25" i="3"/>
  <c r="J25" i="3"/>
  <c r="I25" i="3"/>
  <c r="H25" i="3"/>
  <c r="Z107" i="3" s="1"/>
  <c r="F25" i="3"/>
  <c r="E25" i="3"/>
  <c r="K21" i="3"/>
  <c r="J21" i="3"/>
  <c r="I21" i="3"/>
  <c r="H21" i="3"/>
  <c r="F21" i="3"/>
  <c r="E21" i="3"/>
  <c r="Z178" i="3"/>
  <c r="Y178" i="3"/>
  <c r="Z177" i="3"/>
  <c r="Y177" i="3"/>
  <c r="Z176" i="3"/>
  <c r="Y176" i="3"/>
  <c r="Z175" i="3"/>
  <c r="Y175" i="3"/>
  <c r="Z174" i="3"/>
  <c r="Y174" i="3"/>
  <c r="Z161" i="3"/>
  <c r="Y161" i="3"/>
  <c r="Y160" i="3"/>
  <c r="Z159" i="3"/>
  <c r="Y159" i="3"/>
  <c r="Z158" i="3"/>
  <c r="Y158" i="3"/>
  <c r="Z157" i="3"/>
  <c r="Y157" i="3"/>
  <c r="Z144" i="3"/>
  <c r="Y144" i="3"/>
  <c r="Z143" i="3"/>
  <c r="Y143" i="3"/>
  <c r="Y142" i="3"/>
  <c r="Z141" i="3"/>
  <c r="Y141" i="3"/>
  <c r="Z140" i="3"/>
  <c r="Y140" i="3"/>
  <c r="Z127" i="3"/>
  <c r="Y127" i="3"/>
  <c r="Z126" i="3"/>
  <c r="Y126" i="3"/>
  <c r="Z125" i="3"/>
  <c r="Y125" i="3"/>
  <c r="Z124" i="3"/>
  <c r="Y124" i="3"/>
  <c r="Z123" i="3"/>
  <c r="Y123" i="3"/>
  <c r="Z110" i="3"/>
  <c r="Y110" i="3"/>
  <c r="Z109" i="3"/>
  <c r="Y109" i="3"/>
  <c r="Z108" i="3"/>
  <c r="Y108" i="3"/>
  <c r="Y107" i="3"/>
  <c r="Z106" i="3"/>
  <c r="Y106" i="3"/>
  <c r="Z93" i="3"/>
  <c r="Y93" i="3"/>
  <c r="Z92" i="3"/>
  <c r="Y92" i="3"/>
  <c r="Z91" i="3"/>
  <c r="Y91" i="3"/>
  <c r="Z90" i="3"/>
  <c r="Y90" i="3"/>
  <c r="Z89" i="3"/>
  <c r="Y89" i="3"/>
  <c r="Z76" i="3"/>
  <c r="Y76" i="3"/>
  <c r="Z75" i="3"/>
  <c r="Y75" i="3"/>
  <c r="Z74" i="3"/>
  <c r="Y74" i="3"/>
  <c r="Z73" i="3"/>
  <c r="Y73" i="3"/>
  <c r="Z72" i="3"/>
  <c r="Y72" i="3"/>
  <c r="Z59" i="3"/>
  <c r="Y59" i="3"/>
  <c r="Z58" i="3"/>
  <c r="Y58" i="3"/>
  <c r="Y57" i="3"/>
  <c r="Z56" i="3"/>
  <c r="Y56" i="3"/>
  <c r="Z55" i="3"/>
  <c r="Y55" i="3"/>
  <c r="Z42" i="3"/>
  <c r="Y42" i="3"/>
  <c r="Z41" i="3"/>
  <c r="Y41" i="3"/>
  <c r="Z40" i="3"/>
  <c r="Y40" i="3"/>
  <c r="Z39" i="3"/>
  <c r="Y39" i="3"/>
  <c r="Z38" i="3"/>
  <c r="Y38" i="3"/>
  <c r="AB34" i="3"/>
  <c r="AA34" i="3"/>
  <c r="Z25" i="3"/>
  <c r="Y25" i="3"/>
  <c r="Z24" i="3"/>
  <c r="Y24" i="3"/>
  <c r="Z23" i="3"/>
  <c r="Y23" i="3"/>
  <c r="Z22" i="3"/>
  <c r="Y22" i="3"/>
  <c r="Z21" i="3"/>
  <c r="AB22" i="3" s="1"/>
  <c r="Y21" i="3"/>
  <c r="AB25" i="3" l="1"/>
  <c r="D10" i="1" l="1"/>
  <c r="E10" i="1"/>
  <c r="F10" i="1"/>
  <c r="G10" i="1"/>
  <c r="H10" i="1"/>
  <c r="I10" i="1"/>
  <c r="J10" i="1"/>
  <c r="K10" i="1"/>
  <c r="L10" i="1"/>
  <c r="E30" i="1"/>
  <c r="F30" i="1"/>
  <c r="H30" i="1"/>
  <c r="I30" i="1"/>
  <c r="J30" i="1"/>
  <c r="K30" i="1"/>
  <c r="C10" i="1"/>
  <c r="Z178" i="1" l="1"/>
  <c r="Z177" i="1"/>
  <c r="Z176" i="1"/>
  <c r="Z175" i="1"/>
  <c r="Z174" i="1"/>
  <c r="Y178" i="1"/>
  <c r="Y177" i="1"/>
  <c r="Y176" i="1"/>
  <c r="Y175" i="1"/>
  <c r="Y174" i="1"/>
  <c r="Y161" i="1"/>
  <c r="Y160" i="1"/>
  <c r="Y159" i="1"/>
  <c r="Y158" i="1"/>
  <c r="Y157" i="1"/>
  <c r="Y144" i="1"/>
  <c r="Y143" i="1"/>
  <c r="Y142" i="1"/>
  <c r="Y141" i="1"/>
  <c r="Y140" i="1"/>
  <c r="Z21" i="1"/>
  <c r="Y127" i="1"/>
  <c r="Y126" i="1"/>
  <c r="Y125" i="1"/>
  <c r="Y124" i="1"/>
  <c r="Y123" i="1"/>
  <c r="Y110" i="1"/>
  <c r="Y109" i="1"/>
  <c r="Y108" i="1"/>
  <c r="Y107" i="1"/>
  <c r="Y106" i="1"/>
  <c r="Z93" i="1"/>
  <c r="Z92" i="1"/>
  <c r="Z91" i="1"/>
  <c r="Z90" i="1"/>
  <c r="Z89" i="1"/>
  <c r="Y93" i="1"/>
  <c r="Y92" i="1"/>
  <c r="Y91" i="1"/>
  <c r="Y90" i="1"/>
  <c r="Y89" i="1"/>
  <c r="AB93" i="1" s="1"/>
  <c r="Y76" i="1"/>
  <c r="Y75" i="1"/>
  <c r="Y74" i="1"/>
  <c r="Y73" i="1"/>
  <c r="Y72" i="1"/>
  <c r="Y59" i="1"/>
  <c r="Y58" i="1"/>
  <c r="Y57" i="1"/>
  <c r="Y56" i="1"/>
  <c r="Y55" i="1"/>
  <c r="I21" i="1" l="1"/>
  <c r="Z123" i="1" s="1"/>
  <c r="J21" i="1"/>
  <c r="Z140" i="1" s="1"/>
  <c r="K21" i="1"/>
  <c r="Z157" i="1" s="1"/>
  <c r="I25" i="1"/>
  <c r="Z124" i="1" s="1"/>
  <c r="J25" i="1"/>
  <c r="Z141" i="1" s="1"/>
  <c r="K25" i="1"/>
  <c r="Z158" i="1" s="1"/>
  <c r="Z125" i="1"/>
  <c r="Z142" i="1"/>
  <c r="Z159" i="1"/>
  <c r="I35" i="1"/>
  <c r="Z126" i="1" s="1"/>
  <c r="J35" i="1"/>
  <c r="Z143" i="1" s="1"/>
  <c r="K35" i="1"/>
  <c r="Z160" i="1" s="1"/>
  <c r="I40" i="1"/>
  <c r="Z127" i="1" s="1"/>
  <c r="J40" i="1"/>
  <c r="Z144" i="1" s="1"/>
  <c r="K40" i="1"/>
  <c r="Z161" i="1" s="1"/>
  <c r="H25" i="1"/>
  <c r="Z107" i="1" s="1"/>
  <c r="Z108" i="1"/>
  <c r="H35" i="1"/>
  <c r="Z109" i="1" s="1"/>
  <c r="H40" i="1"/>
  <c r="Z110" i="1" s="1"/>
  <c r="H21" i="1"/>
  <c r="Z106" i="1" s="1"/>
  <c r="F25" i="1"/>
  <c r="Z73" i="1" s="1"/>
  <c r="Z74" i="1"/>
  <c r="F35" i="1"/>
  <c r="Z75" i="1" s="1"/>
  <c r="F40" i="1"/>
  <c r="Z76" i="1" s="1"/>
  <c r="F21" i="1"/>
  <c r="Z72" i="1" s="1"/>
  <c r="E25" i="1"/>
  <c r="Z56" i="1" s="1"/>
  <c r="Z57" i="1"/>
  <c r="E35" i="1"/>
  <c r="Z58" i="1" s="1"/>
  <c r="E40" i="1"/>
  <c r="Z59" i="1" s="1"/>
  <c r="E21" i="1"/>
  <c r="Z55" i="1" s="1"/>
  <c r="AB55" i="1" s="1"/>
  <c r="Z41" i="1"/>
  <c r="Z42" i="1"/>
  <c r="Z40" i="1"/>
  <c r="Z39" i="1"/>
  <c r="Z38" i="1"/>
  <c r="Y42" i="1"/>
  <c r="Y41" i="1"/>
  <c r="Y40" i="1"/>
  <c r="Y39" i="1"/>
  <c r="Y38" i="1"/>
  <c r="Z25" i="1"/>
  <c r="C32" i="1"/>
  <c r="C33" i="1"/>
  <c r="C34" i="1"/>
  <c r="C35" i="1"/>
  <c r="C36" i="1"/>
  <c r="C37" i="1"/>
  <c r="C38" i="1"/>
  <c r="C39" i="1"/>
  <c r="C40" i="1"/>
  <c r="C31" i="1"/>
  <c r="Z23" i="1"/>
  <c r="Z22" i="1"/>
  <c r="Y25" i="1"/>
  <c r="Y24" i="1"/>
  <c r="Y23" i="1"/>
  <c r="Y22" i="1"/>
  <c r="Y21" i="1"/>
  <c r="AB127" i="1" l="1"/>
  <c r="AB161" i="1"/>
  <c r="AB110" i="1"/>
  <c r="AB144" i="1"/>
  <c r="AB41" i="1"/>
  <c r="AB42" i="1"/>
  <c r="AB34" i="1"/>
  <c r="AA34" i="1"/>
  <c r="D8" i="3" l="1"/>
  <c r="E8" i="3"/>
  <c r="F8" i="3"/>
  <c r="G8" i="3"/>
  <c r="H8" i="3"/>
  <c r="I8" i="3"/>
  <c r="J8" i="3"/>
  <c r="K8" i="3"/>
  <c r="L8" i="3"/>
  <c r="C8" i="3"/>
  <c r="C9" i="3" s="1"/>
  <c r="C11" i="3" l="1"/>
  <c r="G12" i="6"/>
  <c r="G20" i="6" s="1"/>
  <c r="C12" i="6"/>
  <c r="K9" i="6"/>
  <c r="G9" i="6"/>
  <c r="C9" i="6"/>
  <c r="L8" i="6"/>
  <c r="L9" i="6" s="1"/>
  <c r="K8" i="6"/>
  <c r="K12" i="6" s="1"/>
  <c r="K20" i="6" s="1"/>
  <c r="J8" i="6"/>
  <c r="J12" i="6" s="1"/>
  <c r="J20" i="6" s="1"/>
  <c r="I8" i="6"/>
  <c r="I12" i="6" s="1"/>
  <c r="I20" i="6" s="1"/>
  <c r="H8" i="6"/>
  <c r="H9" i="6" s="1"/>
  <c r="G8" i="6"/>
  <c r="G11" i="6" s="1"/>
  <c r="F8" i="6"/>
  <c r="F12" i="6" s="1"/>
  <c r="F20" i="6" s="1"/>
  <c r="E8" i="6"/>
  <c r="E12" i="6" s="1"/>
  <c r="E20" i="6" s="1"/>
  <c r="D8" i="6"/>
  <c r="D11" i="6" s="1"/>
  <c r="C8" i="6"/>
  <c r="C11" i="6" s="1"/>
  <c r="L8" i="5"/>
  <c r="L12" i="5" s="1"/>
  <c r="L20" i="5" s="1"/>
  <c r="K8" i="5"/>
  <c r="K12" i="5" s="1"/>
  <c r="K20" i="5" s="1"/>
  <c r="J8" i="5"/>
  <c r="J12" i="5" s="1"/>
  <c r="J20" i="5" s="1"/>
  <c r="I8" i="5"/>
  <c r="I12" i="5" s="1"/>
  <c r="I20" i="5" s="1"/>
  <c r="H8" i="5"/>
  <c r="H9" i="5" s="1"/>
  <c r="G8" i="5"/>
  <c r="G9" i="5" s="1"/>
  <c r="F8" i="5"/>
  <c r="F12" i="5" s="1"/>
  <c r="F20" i="5" s="1"/>
  <c r="E8" i="5"/>
  <c r="E12" i="5" s="1"/>
  <c r="E20" i="5" s="1"/>
  <c r="D8" i="5"/>
  <c r="D12" i="5" s="1"/>
  <c r="C8" i="5"/>
  <c r="C12" i="5" s="1"/>
  <c r="I12" i="4"/>
  <c r="I20" i="4" s="1"/>
  <c r="E12" i="4"/>
  <c r="E20" i="4" s="1"/>
  <c r="D12" i="4"/>
  <c r="K11" i="4"/>
  <c r="J11" i="4"/>
  <c r="G11" i="4"/>
  <c r="C11" i="4"/>
  <c r="L9" i="4"/>
  <c r="I9" i="4"/>
  <c r="H9" i="4"/>
  <c r="E9" i="4"/>
  <c r="D9" i="4"/>
  <c r="L8" i="4"/>
  <c r="L12" i="4" s="1"/>
  <c r="L20" i="4" s="1"/>
  <c r="K8" i="4"/>
  <c r="J8" i="4"/>
  <c r="J9" i="4" s="1"/>
  <c r="I8" i="4"/>
  <c r="I11" i="4" s="1"/>
  <c r="H8" i="4"/>
  <c r="H12" i="4" s="1"/>
  <c r="H20" i="4" s="1"/>
  <c r="G8" i="4"/>
  <c r="F8" i="4"/>
  <c r="F11" i="4" s="1"/>
  <c r="E8" i="4"/>
  <c r="E11" i="4" s="1"/>
  <c r="D8" i="4"/>
  <c r="D11" i="4" s="1"/>
  <c r="C8" i="4"/>
  <c r="K12" i="3"/>
  <c r="K20" i="3" s="1"/>
  <c r="H9" i="3"/>
  <c r="L12" i="3"/>
  <c r="L20" i="3" s="1"/>
  <c r="K9" i="3"/>
  <c r="J9" i="3"/>
  <c r="I11" i="3"/>
  <c r="H12" i="3"/>
  <c r="H20" i="3" s="1"/>
  <c r="G12" i="3"/>
  <c r="G20" i="3" s="1"/>
  <c r="F12" i="3"/>
  <c r="F20" i="3" s="1"/>
  <c r="E11" i="3"/>
  <c r="D11" i="3"/>
  <c r="C12" i="3"/>
  <c r="L9" i="3" l="1"/>
  <c r="D12" i="3"/>
  <c r="D9" i="3"/>
  <c r="I12" i="3"/>
  <c r="I20" i="3" s="1"/>
  <c r="F9" i="6"/>
  <c r="J9" i="6"/>
  <c r="H11" i="6"/>
  <c r="L11" i="6"/>
  <c r="L12" i="6"/>
  <c r="L20" i="6" s="1"/>
  <c r="E11" i="6"/>
  <c r="I11" i="6"/>
  <c r="H12" i="6"/>
  <c r="H20" i="6" s="1"/>
  <c r="D9" i="6"/>
  <c r="F11" i="6"/>
  <c r="J11" i="6"/>
  <c r="D12" i="6"/>
  <c r="E9" i="6"/>
  <c r="I9" i="6"/>
  <c r="K11" i="6"/>
  <c r="E9" i="5"/>
  <c r="I9" i="5"/>
  <c r="C11" i="5"/>
  <c r="G11" i="5"/>
  <c r="K11" i="5"/>
  <c r="G12" i="5"/>
  <c r="G20" i="5" s="1"/>
  <c r="F9" i="5"/>
  <c r="J9" i="5"/>
  <c r="D11" i="5"/>
  <c r="H11" i="5"/>
  <c r="L11" i="5"/>
  <c r="H12" i="5"/>
  <c r="H20" i="5" s="1"/>
  <c r="C9" i="5"/>
  <c r="K9" i="5"/>
  <c r="E11" i="5"/>
  <c r="I11" i="5"/>
  <c r="D9" i="5"/>
  <c r="L9" i="5"/>
  <c r="F11" i="5"/>
  <c r="J11" i="5"/>
  <c r="J12" i="4"/>
  <c r="J20" i="4" s="1"/>
  <c r="C12" i="4"/>
  <c r="C9" i="4"/>
  <c r="G12" i="4"/>
  <c r="G20" i="4" s="1"/>
  <c r="G9" i="4"/>
  <c r="K12" i="4"/>
  <c r="K20" i="4" s="1"/>
  <c r="K9" i="4"/>
  <c r="F12" i="4"/>
  <c r="F20" i="4" s="1"/>
  <c r="F9" i="4"/>
  <c r="H11" i="4"/>
  <c r="L11" i="4"/>
  <c r="J11" i="3"/>
  <c r="E9" i="3"/>
  <c r="I9" i="3"/>
  <c r="G11" i="3"/>
  <c r="K11" i="3"/>
  <c r="E12" i="3"/>
  <c r="E20" i="3" s="1"/>
  <c r="J12" i="3"/>
  <c r="J20" i="3" s="1"/>
  <c r="L11" i="3"/>
  <c r="F11" i="3"/>
  <c r="F9" i="3"/>
  <c r="H11" i="3"/>
  <c r="G9" i="3"/>
  <c r="L8" i="1"/>
  <c r="L9" i="1" s="1"/>
  <c r="K8" i="1"/>
  <c r="K9" i="1" s="1"/>
  <c r="J8" i="1"/>
  <c r="J11" i="1" s="1"/>
  <c r="I8" i="1"/>
  <c r="I11" i="1" s="1"/>
  <c r="H8" i="1"/>
  <c r="H9" i="1" s="1"/>
  <c r="G8" i="1"/>
  <c r="G11" i="1" s="1"/>
  <c r="F8" i="1"/>
  <c r="F11" i="1" s="1"/>
  <c r="E8" i="1"/>
  <c r="E11" i="1" s="1"/>
  <c r="D8" i="1"/>
  <c r="D9" i="1" s="1"/>
  <c r="C8" i="1"/>
  <c r="C9" i="1" s="1"/>
  <c r="L12" i="1" l="1"/>
  <c r="C11" i="1"/>
  <c r="H12" i="1"/>
  <c r="L11" i="1"/>
  <c r="D12" i="1"/>
  <c r="H11" i="1"/>
  <c r="C12" i="1"/>
  <c r="G9" i="1"/>
  <c r="D11" i="1"/>
  <c r="K12" i="1"/>
  <c r="K20" i="1" s="1"/>
  <c r="G12" i="1"/>
  <c r="I9" i="1"/>
  <c r="E9" i="1"/>
  <c r="K11" i="1"/>
  <c r="I12" i="1"/>
  <c r="E12" i="1"/>
  <c r="J9" i="1"/>
  <c r="F9" i="1"/>
  <c r="J12" i="1"/>
  <c r="F12" i="1"/>
  <c r="G20" i="1"/>
  <c r="J20" i="1"/>
  <c r="I20" i="1"/>
  <c r="L20" i="1"/>
  <c r="H20" i="1"/>
  <c r="F20" i="1" l="1"/>
  <c r="E20" i="1"/>
  <c r="AB22" i="1" l="1"/>
  <c r="Z24" i="1"/>
  <c r="AB23" i="1" s="1"/>
  <c r="AB25" i="1" l="1"/>
  <c r="AB21" i="1"/>
  <c r="AB24" i="1"/>
  <c r="C29" i="1" l="1"/>
  <c r="C23" i="1"/>
  <c r="C22" i="1"/>
  <c r="C27" i="1"/>
  <c r="C26" i="1"/>
  <c r="C24" i="1"/>
  <c r="C28" i="1"/>
  <c r="C20" i="1"/>
  <c r="AB38" i="1"/>
  <c r="AB39" i="1"/>
  <c r="AB40" i="1"/>
  <c r="AB59" i="1"/>
  <c r="AB56" i="1"/>
  <c r="AB58" i="1"/>
  <c r="AB57" i="1"/>
  <c r="AB76" i="1"/>
  <c r="AB72" i="1"/>
  <c r="AB74" i="1"/>
  <c r="AB75" i="1"/>
  <c r="AB73" i="1"/>
  <c r="AB89" i="1"/>
  <c r="AB91" i="1"/>
  <c r="AB92" i="1"/>
  <c r="AB90" i="1"/>
  <c r="AB109" i="1"/>
  <c r="AB107" i="1"/>
  <c r="AB106" i="1"/>
  <c r="AB108" i="1"/>
  <c r="AB123" i="1"/>
  <c r="AB125" i="1"/>
  <c r="AB126" i="1"/>
  <c r="AB124" i="1"/>
  <c r="G39" i="1" l="1"/>
  <c r="G34" i="1"/>
  <c r="G29" i="1"/>
  <c r="G38" i="1"/>
  <c r="G33" i="1"/>
  <c r="G28" i="1"/>
  <c r="G24" i="1"/>
  <c r="G37" i="1"/>
  <c r="G32" i="1"/>
  <c r="G27" i="1"/>
  <c r="G22" i="1"/>
  <c r="G23" i="1"/>
  <c r="G36" i="1"/>
  <c r="G31" i="1"/>
  <c r="G26" i="1"/>
  <c r="D39" i="1"/>
  <c r="D34" i="1"/>
  <c r="D29" i="1"/>
  <c r="D24" i="1"/>
  <c r="D36" i="1"/>
  <c r="D31" i="1"/>
  <c r="D26" i="1"/>
  <c r="D20" i="1"/>
  <c r="D38" i="1"/>
  <c r="D33" i="1"/>
  <c r="D28" i="1"/>
  <c r="D23" i="1"/>
  <c r="D37" i="1"/>
  <c r="D32" i="1"/>
  <c r="D27" i="1"/>
  <c r="D22" i="1"/>
  <c r="F22" i="1" l="1"/>
  <c r="E22" i="1"/>
  <c r="E27" i="1"/>
  <c r="F27" i="1"/>
  <c r="F26" i="1"/>
  <c r="E26" i="1"/>
  <c r="E32" i="1"/>
  <c r="F32" i="1"/>
  <c r="F33" i="1"/>
  <c r="E33" i="1"/>
  <c r="E31" i="1"/>
  <c r="F31" i="1"/>
  <c r="F34" i="1"/>
  <c r="E34" i="1"/>
  <c r="E23" i="1"/>
  <c r="F23" i="1"/>
  <c r="E24" i="1"/>
  <c r="F24" i="1"/>
  <c r="E28" i="1"/>
  <c r="F28" i="1"/>
  <c r="F29" i="1"/>
  <c r="E29" i="1"/>
  <c r="F37" i="1"/>
  <c r="E37" i="1"/>
  <c r="F38" i="1"/>
  <c r="E38" i="1"/>
  <c r="E36" i="1"/>
  <c r="F36" i="1"/>
  <c r="E39" i="1"/>
  <c r="F39" i="1"/>
  <c r="Y48" i="1"/>
  <c r="Y50" i="1"/>
  <c r="Y49" i="1"/>
  <c r="Y51" i="1"/>
  <c r="Y47" i="1"/>
  <c r="Y30" i="1"/>
  <c r="Y33" i="1"/>
  <c r="Y32" i="1"/>
  <c r="Y31" i="1"/>
  <c r="Y34" i="1"/>
  <c r="AB140" i="1"/>
  <c r="AB142" i="1"/>
  <c r="AB143" i="1"/>
  <c r="AB141" i="1"/>
  <c r="AB157" i="1"/>
  <c r="AB159" i="1"/>
  <c r="AB160" i="1"/>
  <c r="AB158" i="1"/>
  <c r="AB178" i="1"/>
  <c r="AB174" i="1"/>
  <c r="AB176" i="1"/>
  <c r="AB177" i="1"/>
  <c r="AB175" i="1"/>
  <c r="Y102" i="1"/>
  <c r="Y98" i="1"/>
  <c r="Y101" i="1"/>
  <c r="Y100" i="1"/>
  <c r="Y99" i="1"/>
  <c r="Y82" i="1"/>
  <c r="Y67" i="1"/>
  <c r="L39" i="1" l="1"/>
  <c r="L34" i="1"/>
  <c r="L29" i="1"/>
  <c r="L23" i="1"/>
  <c r="L38" i="1"/>
  <c r="L33" i="1"/>
  <c r="L28" i="1"/>
  <c r="L24" i="1"/>
  <c r="L37" i="1"/>
  <c r="L32" i="1"/>
  <c r="L27" i="1"/>
  <c r="L22" i="1"/>
  <c r="L36" i="1"/>
  <c r="L31" i="1"/>
  <c r="L26" i="1"/>
  <c r="K22" i="1" l="1"/>
  <c r="H22" i="1"/>
  <c r="I22" i="1"/>
  <c r="J22" i="1"/>
  <c r="I23" i="1"/>
  <c r="J23" i="1"/>
  <c r="K23" i="1"/>
  <c r="H23" i="1"/>
  <c r="K26" i="1"/>
  <c r="I26" i="1"/>
  <c r="J26" i="1"/>
  <c r="H26" i="1"/>
  <c r="H27" i="1"/>
  <c r="I27" i="1"/>
  <c r="J27" i="1"/>
  <c r="K27" i="1"/>
  <c r="I28" i="1"/>
  <c r="J28" i="1"/>
  <c r="H28" i="1"/>
  <c r="K28" i="1"/>
  <c r="J29" i="1"/>
  <c r="K29" i="1"/>
  <c r="H29" i="1"/>
  <c r="I29" i="1"/>
  <c r="I24" i="1"/>
  <c r="J24" i="1"/>
  <c r="H24" i="1"/>
  <c r="K24" i="1"/>
  <c r="I31" i="1"/>
  <c r="J31" i="1"/>
  <c r="K31" i="1"/>
  <c r="H31" i="1"/>
  <c r="I32" i="1"/>
  <c r="J32" i="1"/>
  <c r="H32" i="1"/>
  <c r="K32" i="1"/>
  <c r="J33" i="1"/>
  <c r="K33" i="1"/>
  <c r="I33" i="1"/>
  <c r="H33" i="1"/>
  <c r="K34" i="1"/>
  <c r="H34" i="1"/>
  <c r="I34" i="1"/>
  <c r="J34" i="1"/>
  <c r="I36" i="1"/>
  <c r="J36" i="1"/>
  <c r="H36" i="1"/>
  <c r="K36" i="1"/>
  <c r="J37" i="1"/>
  <c r="K37" i="1"/>
  <c r="H37" i="1"/>
  <c r="I37" i="1"/>
  <c r="K38" i="1"/>
  <c r="J38" i="1"/>
  <c r="I38" i="1"/>
  <c r="H38" i="1"/>
  <c r="I39" i="1"/>
  <c r="J39" i="1"/>
  <c r="K39" i="1"/>
  <c r="H39" i="1"/>
  <c r="Y185" i="1"/>
  <c r="Y186" i="1"/>
  <c r="Y184" i="1"/>
  <c r="Y183" i="1"/>
  <c r="Y187" i="1"/>
  <c r="Y65" i="1"/>
  <c r="Y83" i="1"/>
  <c r="Y117" i="1"/>
  <c r="Y166" i="1"/>
  <c r="Y153" i="1"/>
  <c r="Y135" i="1"/>
  <c r="Y151" i="1"/>
  <c r="Y66" i="1"/>
  <c r="Y68" i="1"/>
  <c r="Y81" i="1"/>
  <c r="Y64" i="1"/>
  <c r="Y84" i="1"/>
  <c r="Y85" i="1"/>
  <c r="Y149" i="1"/>
  <c r="Y132" i="1"/>
  <c r="Y118" i="1"/>
  <c r="Y115" i="1"/>
  <c r="Y134" i="1"/>
  <c r="Y116" i="1"/>
  <c r="Y152" i="1"/>
  <c r="Y150" i="1"/>
  <c r="Y136" i="1"/>
  <c r="Y133" i="1"/>
  <c r="Y119" i="1"/>
  <c r="Y168" i="1"/>
  <c r="Y169" i="1"/>
  <c r="Y167" i="1"/>
  <c r="Y170" i="1"/>
  <c r="AB178" i="3"/>
  <c r="AB174" i="3"/>
  <c r="AB161" i="3"/>
  <c r="AB157" i="3"/>
  <c r="AB144" i="3"/>
  <c r="AB140" i="3"/>
  <c r="AB127" i="3"/>
  <c r="AB123" i="3"/>
  <c r="AB110" i="3"/>
  <c r="AB106" i="3"/>
  <c r="AB93" i="3"/>
  <c r="AB89" i="3"/>
  <c r="AB76" i="3"/>
  <c r="AB72" i="3"/>
  <c r="AB59" i="3"/>
  <c r="AB55" i="3"/>
  <c r="AB42" i="3"/>
  <c r="AB38" i="3"/>
  <c r="AB23" i="3"/>
  <c r="AB24" i="3"/>
  <c r="AB160" i="3"/>
  <c r="AB126" i="3"/>
  <c r="AB75" i="3"/>
  <c r="AB175" i="3"/>
  <c r="AB158" i="3"/>
  <c r="AB141" i="3"/>
  <c r="AB124" i="3"/>
  <c r="AB107" i="3"/>
  <c r="AB90" i="3"/>
  <c r="AB73" i="3"/>
  <c r="AB56" i="3"/>
  <c r="AB39" i="3"/>
  <c r="AB143" i="3"/>
  <c r="AB92" i="3"/>
  <c r="AB41" i="3"/>
  <c r="AB176" i="3"/>
  <c r="AB159" i="3"/>
  <c r="AB142" i="3"/>
  <c r="AB125" i="3"/>
  <c r="AB108" i="3"/>
  <c r="AB91" i="3"/>
  <c r="AB74" i="3"/>
  <c r="AB57" i="3"/>
  <c r="AB40" i="3"/>
  <c r="AB21" i="3"/>
  <c r="AB177" i="3"/>
  <c r="AB109" i="3"/>
  <c r="AB58" i="3"/>
  <c r="D33" i="3" l="1"/>
  <c r="D31" i="3"/>
  <c r="D29" i="3"/>
  <c r="D27" i="3"/>
  <c r="D23" i="3"/>
  <c r="D38" i="3"/>
  <c r="D36" i="3"/>
  <c r="D39" i="3"/>
  <c r="D34" i="3"/>
  <c r="D32" i="3"/>
  <c r="D28" i="3"/>
  <c r="D26" i="3"/>
  <c r="D24" i="3"/>
  <c r="D22" i="3"/>
  <c r="D20" i="3"/>
  <c r="D37" i="3"/>
  <c r="L33" i="3"/>
  <c r="L31" i="3"/>
  <c r="L29" i="3"/>
  <c r="L27" i="3"/>
  <c r="L23" i="3"/>
  <c r="L38" i="3"/>
  <c r="L36" i="3"/>
  <c r="L39" i="3"/>
  <c r="L34" i="3"/>
  <c r="L32" i="3"/>
  <c r="L28" i="3"/>
  <c r="L26" i="3"/>
  <c r="L24" i="3"/>
  <c r="L22" i="3"/>
  <c r="L37" i="3"/>
  <c r="C29" i="3"/>
  <c r="C27" i="3"/>
  <c r="C23" i="3"/>
  <c r="C26" i="3"/>
  <c r="C24" i="3"/>
  <c r="C28" i="3"/>
  <c r="C22" i="3"/>
  <c r="C20" i="3"/>
  <c r="G39" i="3"/>
  <c r="G37" i="3"/>
  <c r="G33" i="3"/>
  <c r="G31" i="3"/>
  <c r="G29" i="3"/>
  <c r="G27" i="3"/>
  <c r="G23" i="3"/>
  <c r="G32" i="3"/>
  <c r="G28" i="3"/>
  <c r="G24" i="3"/>
  <c r="G22" i="3"/>
  <c r="G38" i="3"/>
  <c r="G36" i="3"/>
  <c r="G34" i="3"/>
  <c r="G26" i="3"/>
  <c r="I36" i="3" l="1"/>
  <c r="H36" i="3"/>
  <c r="J36" i="3"/>
  <c r="K36" i="3"/>
  <c r="F37" i="3"/>
  <c r="E37" i="3"/>
  <c r="F26" i="3"/>
  <c r="E26" i="3"/>
  <c r="F27" i="3"/>
  <c r="E27" i="3"/>
  <c r="I38" i="3"/>
  <c r="H38" i="3"/>
  <c r="J38" i="3"/>
  <c r="K38" i="3"/>
  <c r="J32" i="3"/>
  <c r="I32" i="3"/>
  <c r="H32" i="3"/>
  <c r="K32" i="3"/>
  <c r="H31" i="3"/>
  <c r="K31" i="3"/>
  <c r="I31" i="3"/>
  <c r="J31" i="3"/>
  <c r="F28" i="3"/>
  <c r="E28" i="3"/>
  <c r="E36" i="3"/>
  <c r="F36" i="3"/>
  <c r="E29" i="3"/>
  <c r="F29" i="3"/>
  <c r="J28" i="3"/>
  <c r="I28" i="3"/>
  <c r="H28" i="3"/>
  <c r="K28" i="3"/>
  <c r="K39" i="3"/>
  <c r="J39" i="3"/>
  <c r="H39" i="3"/>
  <c r="I39" i="3"/>
  <c r="F39" i="3"/>
  <c r="E39" i="3"/>
  <c r="J26" i="3"/>
  <c r="I26" i="3"/>
  <c r="K26" i="3"/>
  <c r="H26" i="3"/>
  <c r="J22" i="3"/>
  <c r="I22" i="3"/>
  <c r="H22" i="3"/>
  <c r="K22" i="3"/>
  <c r="H23" i="3"/>
  <c r="K23" i="3"/>
  <c r="J23" i="3"/>
  <c r="I23" i="3"/>
  <c r="H33" i="3"/>
  <c r="K33" i="3"/>
  <c r="J33" i="3"/>
  <c r="I33" i="3"/>
  <c r="F22" i="3"/>
  <c r="E22" i="3"/>
  <c r="F32" i="3"/>
  <c r="E32" i="3"/>
  <c r="E38" i="3"/>
  <c r="F38" i="3"/>
  <c r="E31" i="3"/>
  <c r="F31" i="3"/>
  <c r="H29" i="3"/>
  <c r="K29" i="3"/>
  <c r="J29" i="3"/>
  <c r="I29" i="3"/>
  <c r="J34" i="3"/>
  <c r="I34" i="3"/>
  <c r="K34" i="3"/>
  <c r="H34" i="3"/>
  <c r="J24" i="3"/>
  <c r="I24" i="3"/>
  <c r="K24" i="3"/>
  <c r="H24" i="3"/>
  <c r="H27" i="3"/>
  <c r="K27" i="3"/>
  <c r="I27" i="3"/>
  <c r="J27" i="3"/>
  <c r="K37" i="3"/>
  <c r="J37" i="3"/>
  <c r="H37" i="3"/>
  <c r="I37" i="3"/>
  <c r="F24" i="3"/>
  <c r="E24" i="3"/>
  <c r="F34" i="3"/>
  <c r="E34" i="3"/>
  <c r="E23" i="3"/>
  <c r="F23" i="3"/>
  <c r="E33" i="3"/>
  <c r="F33" i="3"/>
  <c r="Y30" i="3"/>
  <c r="Y185" i="3"/>
  <c r="Y153" i="3"/>
  <c r="Y149" i="3"/>
  <c r="Y117" i="3"/>
  <c r="Y99" i="3"/>
  <c r="Y85" i="3"/>
  <c r="Y81" i="3"/>
  <c r="Y67" i="3"/>
  <c r="Y49" i="3"/>
  <c r="Y33" i="3"/>
  <c r="Y150" i="3"/>
  <c r="Y118" i="3"/>
  <c r="Y68" i="3"/>
  <c r="Y34" i="3"/>
  <c r="Y184" i="3"/>
  <c r="Y170" i="3"/>
  <c r="Y152" i="3"/>
  <c r="Y116" i="3"/>
  <c r="Y102" i="3"/>
  <c r="Y98" i="3"/>
  <c r="Y84" i="3"/>
  <c r="Y66" i="3"/>
  <c r="Y48" i="3"/>
  <c r="Y32" i="3"/>
  <c r="Y186" i="3"/>
  <c r="Y136" i="3"/>
  <c r="Y82" i="3"/>
  <c r="Y50" i="3"/>
  <c r="Y187" i="3"/>
  <c r="Y183" i="3"/>
  <c r="Y151" i="3"/>
  <c r="Y119" i="3"/>
  <c r="Y115" i="3"/>
  <c r="Y101" i="3"/>
  <c r="Y83" i="3"/>
  <c r="Y65" i="3"/>
  <c r="Y51" i="3"/>
  <c r="Y47" i="3"/>
  <c r="Y31" i="3"/>
  <c r="Y100" i="3"/>
  <c r="Y64" i="3"/>
  <c r="AB177" i="4"/>
  <c r="AB160" i="4"/>
  <c r="AB143" i="4"/>
  <c r="AB126" i="4"/>
  <c r="AB109" i="4"/>
  <c r="AB92" i="4"/>
  <c r="AB58" i="4"/>
  <c r="AB178" i="4"/>
  <c r="AB174" i="4"/>
  <c r="AB161" i="4"/>
  <c r="AB157" i="4"/>
  <c r="AB144" i="4"/>
  <c r="AB140" i="4"/>
  <c r="AB127" i="4"/>
  <c r="AB123" i="4"/>
  <c r="AB110" i="4"/>
  <c r="AB106" i="4"/>
  <c r="AB93" i="4"/>
  <c r="AB89" i="4"/>
  <c r="AB76" i="4"/>
  <c r="AB72" i="4"/>
  <c r="AB59" i="4"/>
  <c r="AB55" i="4"/>
  <c r="AB42" i="4"/>
  <c r="AB38" i="4"/>
  <c r="AB23" i="4"/>
  <c r="AB24" i="4"/>
  <c r="AB175" i="4"/>
  <c r="AB158" i="4"/>
  <c r="AB141" i="4"/>
  <c r="AB124" i="4"/>
  <c r="AB107" i="4"/>
  <c r="AB90" i="4"/>
  <c r="AB73" i="4"/>
  <c r="AB56" i="4"/>
  <c r="AB39" i="4"/>
  <c r="AB75" i="4"/>
  <c r="AB176" i="4"/>
  <c r="AB159" i="4"/>
  <c r="AB142" i="4"/>
  <c r="AB125" i="4"/>
  <c r="AB108" i="4"/>
  <c r="AB91" i="4"/>
  <c r="AB74" i="4"/>
  <c r="AB57" i="4"/>
  <c r="AB40" i="4"/>
  <c r="AB21" i="4"/>
  <c r="AB41" i="4"/>
  <c r="C29" i="4" l="1"/>
  <c r="C27" i="4"/>
  <c r="C23" i="4"/>
  <c r="C26" i="4"/>
  <c r="C24" i="4"/>
  <c r="C28" i="4"/>
  <c r="C22" i="4"/>
  <c r="C20" i="4"/>
  <c r="G39" i="4"/>
  <c r="G37" i="4"/>
  <c r="G33" i="4"/>
  <c r="G31" i="4"/>
  <c r="G29" i="4"/>
  <c r="G27" i="4"/>
  <c r="G23" i="4"/>
  <c r="G28" i="4"/>
  <c r="G24" i="4"/>
  <c r="G22" i="4"/>
  <c r="G38" i="4"/>
  <c r="G36" i="4"/>
  <c r="G34" i="4"/>
  <c r="G32" i="4"/>
  <c r="G26" i="4"/>
  <c r="D33" i="4"/>
  <c r="D31" i="4"/>
  <c r="D29" i="4"/>
  <c r="D27" i="4"/>
  <c r="D23" i="4"/>
  <c r="D38" i="4"/>
  <c r="D36" i="4"/>
  <c r="D34" i="4"/>
  <c r="D32" i="4"/>
  <c r="D28" i="4"/>
  <c r="D26" i="4"/>
  <c r="D24" i="4"/>
  <c r="D22" i="4"/>
  <c r="D20" i="4"/>
  <c r="D39" i="4"/>
  <c r="D37" i="4"/>
  <c r="L33" i="4"/>
  <c r="L31" i="4"/>
  <c r="L29" i="4"/>
  <c r="L27" i="4"/>
  <c r="L23" i="4"/>
  <c r="L38" i="4"/>
  <c r="L36" i="4"/>
  <c r="L39" i="4"/>
  <c r="L34" i="4"/>
  <c r="L32" i="4"/>
  <c r="L28" i="4"/>
  <c r="L26" i="4"/>
  <c r="L24" i="4"/>
  <c r="L22" i="4"/>
  <c r="L37" i="4"/>
  <c r="F22" i="4" l="1"/>
  <c r="E22" i="4"/>
  <c r="E23" i="4"/>
  <c r="F23" i="4"/>
  <c r="I36" i="4"/>
  <c r="H36" i="4"/>
  <c r="K36" i="4"/>
  <c r="J36" i="4"/>
  <c r="H31" i="4"/>
  <c r="K31" i="4"/>
  <c r="J31" i="4"/>
  <c r="I31" i="4"/>
  <c r="F37" i="4"/>
  <c r="E37" i="4"/>
  <c r="F24" i="4"/>
  <c r="E24" i="4"/>
  <c r="F34" i="4"/>
  <c r="E34" i="4"/>
  <c r="F27" i="4"/>
  <c r="E27" i="4"/>
  <c r="J26" i="4"/>
  <c r="I26" i="4"/>
  <c r="K26" i="4"/>
  <c r="H26" i="4"/>
  <c r="I38" i="4"/>
  <c r="H38" i="4"/>
  <c r="K38" i="4"/>
  <c r="J38" i="4"/>
  <c r="H23" i="4"/>
  <c r="K23" i="4"/>
  <c r="J23" i="4"/>
  <c r="I23" i="4"/>
  <c r="H33" i="4"/>
  <c r="K33" i="4"/>
  <c r="I33" i="4"/>
  <c r="J33" i="4"/>
  <c r="F32" i="4"/>
  <c r="E32" i="4"/>
  <c r="F33" i="4"/>
  <c r="E33" i="4"/>
  <c r="J28" i="4"/>
  <c r="I28" i="4"/>
  <c r="H28" i="4"/>
  <c r="K28" i="4"/>
  <c r="F39" i="4"/>
  <c r="E39" i="4"/>
  <c r="F26" i="4"/>
  <c r="E26" i="4"/>
  <c r="E36" i="4"/>
  <c r="F36" i="4"/>
  <c r="E29" i="4"/>
  <c r="F29" i="4"/>
  <c r="J32" i="4"/>
  <c r="I32" i="4"/>
  <c r="K32" i="4"/>
  <c r="H32" i="4"/>
  <c r="J22" i="4"/>
  <c r="I22" i="4"/>
  <c r="H22" i="4"/>
  <c r="K22" i="4"/>
  <c r="H27" i="4"/>
  <c r="K27" i="4"/>
  <c r="I27" i="4"/>
  <c r="J27" i="4"/>
  <c r="K37" i="4"/>
  <c r="J37" i="4"/>
  <c r="I37" i="4"/>
  <c r="H37" i="4"/>
  <c r="F28" i="4"/>
  <c r="E28" i="4"/>
  <c r="E38" i="4"/>
  <c r="F38" i="4"/>
  <c r="F31" i="4"/>
  <c r="E31" i="4"/>
  <c r="J34" i="4"/>
  <c r="I34" i="4"/>
  <c r="H34" i="4"/>
  <c r="K34" i="4"/>
  <c r="J24" i="4"/>
  <c r="I24" i="4"/>
  <c r="K24" i="4"/>
  <c r="H24" i="4"/>
  <c r="H29" i="4"/>
  <c r="K29" i="4"/>
  <c r="J29" i="4"/>
  <c r="I29" i="4"/>
  <c r="K39" i="4"/>
  <c r="J39" i="4"/>
  <c r="I39" i="4"/>
  <c r="H39" i="4"/>
  <c r="Y187" i="4"/>
  <c r="Y183" i="4"/>
  <c r="Y151" i="4"/>
  <c r="Y119" i="4"/>
  <c r="Y115" i="4"/>
  <c r="Y101" i="4"/>
  <c r="Y83" i="4"/>
  <c r="Y65" i="4"/>
  <c r="Y51" i="4"/>
  <c r="Y47" i="4"/>
  <c r="Y31" i="4"/>
  <c r="Y66" i="4"/>
  <c r="Y32" i="4"/>
  <c r="Y186" i="4"/>
  <c r="Y150" i="4"/>
  <c r="Y136" i="4"/>
  <c r="Y118" i="4"/>
  <c r="Y100" i="4"/>
  <c r="Y82" i="4"/>
  <c r="Y68" i="4"/>
  <c r="Y64" i="4"/>
  <c r="Y50" i="4"/>
  <c r="Y34" i="4"/>
  <c r="Y30" i="4"/>
  <c r="Y170" i="4"/>
  <c r="Y116" i="4"/>
  <c r="Y98" i="4"/>
  <c r="Y48" i="4"/>
  <c r="Y185" i="4"/>
  <c r="Y153" i="4"/>
  <c r="Y149" i="4"/>
  <c r="Y117" i="4"/>
  <c r="Y99" i="4"/>
  <c r="Y85" i="4"/>
  <c r="Y81" i="4"/>
  <c r="Y67" i="4"/>
  <c r="Y49" i="4"/>
  <c r="Y33" i="4"/>
  <c r="Y184" i="4"/>
  <c r="Y152" i="4"/>
  <c r="Y102" i="4"/>
  <c r="Y84" i="4"/>
  <c r="AB177" i="5"/>
  <c r="AB160" i="5"/>
  <c r="AB143" i="5"/>
  <c r="AB126" i="5"/>
  <c r="AB109" i="5"/>
  <c r="AB92" i="5"/>
  <c r="AB58" i="5"/>
  <c r="AB178" i="5"/>
  <c r="AB174" i="5"/>
  <c r="AB161" i="5"/>
  <c r="AB157" i="5"/>
  <c r="AB144" i="5"/>
  <c r="AB140" i="5"/>
  <c r="AB127" i="5"/>
  <c r="AB123" i="5"/>
  <c r="AB110" i="5"/>
  <c r="AB106" i="5"/>
  <c r="AB93" i="5"/>
  <c r="AB89" i="5"/>
  <c r="AB76" i="5"/>
  <c r="AB72" i="5"/>
  <c r="AB59" i="5"/>
  <c r="AB55" i="5"/>
  <c r="AB42" i="5"/>
  <c r="AB38" i="5"/>
  <c r="AB23" i="5"/>
  <c r="AB24" i="5"/>
  <c r="AB175" i="5"/>
  <c r="AB158" i="5"/>
  <c r="AB141" i="5"/>
  <c r="AB124" i="5"/>
  <c r="AB107" i="5"/>
  <c r="AB90" i="5"/>
  <c r="AB73" i="5"/>
  <c r="AB56" i="5"/>
  <c r="AB39" i="5"/>
  <c r="AB75" i="5"/>
  <c r="AB41" i="5"/>
  <c r="AB176" i="5"/>
  <c r="AB159" i="5"/>
  <c r="AB142" i="5"/>
  <c r="AB125" i="5"/>
  <c r="AB108" i="5"/>
  <c r="AB91" i="5"/>
  <c r="AB74" i="5"/>
  <c r="AB57" i="5"/>
  <c r="AB40" i="5"/>
  <c r="AB21" i="5"/>
  <c r="C29" i="5" l="1"/>
  <c r="C27" i="5"/>
  <c r="C23" i="5"/>
  <c r="C28" i="5"/>
  <c r="C26" i="5"/>
  <c r="C24" i="5"/>
  <c r="C22" i="5"/>
  <c r="C20" i="5"/>
  <c r="G39" i="5"/>
  <c r="G37" i="5"/>
  <c r="G33" i="5"/>
  <c r="G31" i="5"/>
  <c r="G29" i="5"/>
  <c r="G27" i="5"/>
  <c r="G23" i="5"/>
  <c r="G38" i="5"/>
  <c r="G36" i="5"/>
  <c r="G34" i="5"/>
  <c r="G32" i="5"/>
  <c r="G28" i="5"/>
  <c r="G26" i="5"/>
  <c r="G24" i="5"/>
  <c r="G22" i="5"/>
  <c r="D33" i="5"/>
  <c r="D31" i="5"/>
  <c r="D29" i="5"/>
  <c r="D27" i="5"/>
  <c r="D23" i="5"/>
  <c r="D34" i="5"/>
  <c r="D28" i="5"/>
  <c r="D20" i="5"/>
  <c r="D38" i="5"/>
  <c r="D36" i="5"/>
  <c r="D32" i="5"/>
  <c r="D26" i="5"/>
  <c r="D24" i="5"/>
  <c r="D22" i="5"/>
  <c r="D39" i="5"/>
  <c r="D37" i="5"/>
  <c r="L33" i="5"/>
  <c r="L31" i="5"/>
  <c r="L29" i="5"/>
  <c r="L27" i="5"/>
  <c r="L23" i="5"/>
  <c r="L28" i="5"/>
  <c r="L22" i="5"/>
  <c r="L38" i="5"/>
  <c r="L36" i="5"/>
  <c r="L34" i="5"/>
  <c r="L32" i="5"/>
  <c r="L26" i="5"/>
  <c r="L24" i="5"/>
  <c r="L39" i="5"/>
  <c r="L37" i="5"/>
  <c r="F24" i="5" l="1"/>
  <c r="E24" i="5"/>
  <c r="E38" i="5"/>
  <c r="F38" i="5"/>
  <c r="F23" i="5"/>
  <c r="E23" i="5"/>
  <c r="F33" i="5"/>
  <c r="E33" i="5"/>
  <c r="J28" i="5"/>
  <c r="I28" i="5"/>
  <c r="H28" i="5"/>
  <c r="K28" i="5"/>
  <c r="I38" i="5"/>
  <c r="H38" i="5"/>
  <c r="K38" i="5"/>
  <c r="J38" i="5"/>
  <c r="H31" i="5"/>
  <c r="J31" i="5"/>
  <c r="K31" i="5"/>
  <c r="I31" i="5"/>
  <c r="F37" i="5"/>
  <c r="E37" i="5"/>
  <c r="F26" i="5"/>
  <c r="E26" i="5"/>
  <c r="F27" i="5"/>
  <c r="E27" i="5"/>
  <c r="J22" i="5"/>
  <c r="I22" i="5"/>
  <c r="H22" i="5"/>
  <c r="K22" i="5"/>
  <c r="J32" i="5"/>
  <c r="H32" i="5"/>
  <c r="I32" i="5"/>
  <c r="K32" i="5"/>
  <c r="H23" i="5"/>
  <c r="K23" i="5"/>
  <c r="J23" i="5"/>
  <c r="I23" i="5"/>
  <c r="H33" i="5"/>
  <c r="K33" i="5"/>
  <c r="J33" i="5"/>
  <c r="I33" i="5"/>
  <c r="F39" i="5"/>
  <c r="E39" i="5"/>
  <c r="F32" i="5"/>
  <c r="E32" i="5"/>
  <c r="F28" i="5"/>
  <c r="E28" i="5"/>
  <c r="F29" i="5"/>
  <c r="E29" i="5"/>
  <c r="J24" i="5"/>
  <c r="I24" i="5"/>
  <c r="H24" i="5"/>
  <c r="K24" i="5"/>
  <c r="J34" i="5"/>
  <c r="H34" i="5"/>
  <c r="I34" i="5"/>
  <c r="K34" i="5"/>
  <c r="H27" i="5"/>
  <c r="K27" i="5"/>
  <c r="J27" i="5"/>
  <c r="I27" i="5"/>
  <c r="K37" i="5"/>
  <c r="J37" i="5"/>
  <c r="I37" i="5"/>
  <c r="H37" i="5"/>
  <c r="F22" i="5"/>
  <c r="E22" i="5"/>
  <c r="E36" i="5"/>
  <c r="F36" i="5"/>
  <c r="F34" i="5"/>
  <c r="E34" i="5"/>
  <c r="F31" i="5"/>
  <c r="E31" i="5"/>
  <c r="J26" i="5"/>
  <c r="I26" i="5"/>
  <c r="H26" i="5"/>
  <c r="K26" i="5"/>
  <c r="I36" i="5"/>
  <c r="H36" i="5"/>
  <c r="K36" i="5"/>
  <c r="J36" i="5"/>
  <c r="H29" i="5"/>
  <c r="J29" i="5"/>
  <c r="K29" i="5"/>
  <c r="I29" i="5"/>
  <c r="K39" i="5"/>
  <c r="J39" i="5"/>
  <c r="I39" i="5"/>
  <c r="H39" i="5"/>
  <c r="Y187" i="5"/>
  <c r="Y183" i="5"/>
  <c r="Y151" i="5"/>
  <c r="Y119" i="5"/>
  <c r="Y115" i="5"/>
  <c r="Y101" i="5"/>
  <c r="Y83" i="5"/>
  <c r="Y65" i="5"/>
  <c r="Y51" i="5"/>
  <c r="Y47" i="5"/>
  <c r="Y31" i="5"/>
  <c r="Y153" i="5"/>
  <c r="Y117" i="5"/>
  <c r="Y81" i="5"/>
  <c r="Y33" i="5"/>
  <c r="Y186" i="5"/>
  <c r="Y150" i="5"/>
  <c r="Y136" i="5"/>
  <c r="Y118" i="5"/>
  <c r="Y100" i="5"/>
  <c r="Y82" i="5"/>
  <c r="Y68" i="5"/>
  <c r="Y64" i="5"/>
  <c r="Y50" i="5"/>
  <c r="Y34" i="5"/>
  <c r="Y30" i="5"/>
  <c r="Y185" i="5"/>
  <c r="Y149" i="5"/>
  <c r="Y85" i="5"/>
  <c r="Y49" i="5"/>
  <c r="Y184" i="5"/>
  <c r="Y170" i="5"/>
  <c r="Y152" i="5"/>
  <c r="Y116" i="5"/>
  <c r="Y102" i="5"/>
  <c r="Y98" i="5"/>
  <c r="Y84" i="5"/>
  <c r="Y66" i="5"/>
  <c r="Y48" i="5"/>
  <c r="Y32" i="5"/>
  <c r="Y99" i="5"/>
  <c r="Y67" i="5"/>
  <c r="AB177" i="6"/>
  <c r="AB160" i="6"/>
  <c r="AB143" i="6"/>
  <c r="AB126" i="6"/>
  <c r="AB109" i="6"/>
  <c r="AB92" i="6"/>
  <c r="AB75" i="6"/>
  <c r="AB58" i="6"/>
  <c r="AB178" i="6"/>
  <c r="AB174" i="6"/>
  <c r="AB161" i="6"/>
  <c r="AB157" i="6"/>
  <c r="AB144" i="6"/>
  <c r="AB140" i="6"/>
  <c r="AB127" i="6"/>
  <c r="AB123" i="6"/>
  <c r="AB110" i="6"/>
  <c r="AB106" i="6"/>
  <c r="AB93" i="6"/>
  <c r="AB89" i="6"/>
  <c r="AB76" i="6"/>
  <c r="AB72" i="6"/>
  <c r="AB59" i="6"/>
  <c r="AB55" i="6"/>
  <c r="AB42" i="6"/>
  <c r="AB38" i="6"/>
  <c r="AB23" i="6"/>
  <c r="AB142" i="6"/>
  <c r="AB125" i="6"/>
  <c r="AB108" i="6"/>
  <c r="AB57" i="6"/>
  <c r="AB25" i="6"/>
  <c r="AB175" i="6"/>
  <c r="AB158" i="6"/>
  <c r="AB141" i="6"/>
  <c r="AB124" i="6"/>
  <c r="AB107" i="6"/>
  <c r="AB90" i="6"/>
  <c r="AB73" i="6"/>
  <c r="AB56" i="6"/>
  <c r="AB39" i="6"/>
  <c r="AB24" i="6"/>
  <c r="AB176" i="6"/>
  <c r="AB159" i="6"/>
  <c r="AB91" i="6"/>
  <c r="AB74" i="6"/>
  <c r="AB40" i="6"/>
  <c r="AB21" i="6"/>
  <c r="AB41" i="6"/>
  <c r="G39" i="6" l="1"/>
  <c r="G37" i="6"/>
  <c r="G33" i="6"/>
  <c r="G31" i="6"/>
  <c r="G29" i="6"/>
  <c r="G27" i="6"/>
  <c r="G23" i="6"/>
  <c r="G26" i="6"/>
  <c r="G22" i="6"/>
  <c r="G38" i="6"/>
  <c r="G36" i="6"/>
  <c r="G34" i="6"/>
  <c r="G32" i="6"/>
  <c r="G28" i="6"/>
  <c r="G24" i="6"/>
  <c r="D33" i="6"/>
  <c r="D31" i="6"/>
  <c r="D29" i="6"/>
  <c r="D27" i="6"/>
  <c r="D23" i="6"/>
  <c r="D38" i="6"/>
  <c r="D36" i="6"/>
  <c r="D34" i="6"/>
  <c r="D32" i="6"/>
  <c r="D28" i="6"/>
  <c r="D26" i="6"/>
  <c r="D24" i="6"/>
  <c r="D22" i="6"/>
  <c r="D20" i="6"/>
  <c r="D39" i="6"/>
  <c r="D37" i="6"/>
  <c r="L33" i="6"/>
  <c r="L31" i="6"/>
  <c r="L29" i="6"/>
  <c r="L27" i="6"/>
  <c r="L23" i="6"/>
  <c r="L39" i="6"/>
  <c r="L38" i="6"/>
  <c r="L36" i="6"/>
  <c r="L34" i="6"/>
  <c r="L32" i="6"/>
  <c r="L28" i="6"/>
  <c r="L26" i="6"/>
  <c r="L24" i="6"/>
  <c r="L22" i="6"/>
  <c r="L37" i="6"/>
  <c r="C29" i="6"/>
  <c r="C27" i="6"/>
  <c r="C23" i="6"/>
  <c r="C28" i="6"/>
  <c r="C20" i="6"/>
  <c r="C26" i="6"/>
  <c r="C24" i="6"/>
  <c r="C22" i="6"/>
  <c r="F22" i="6" l="1"/>
  <c r="E22" i="6"/>
  <c r="E33" i="6"/>
  <c r="F33" i="6"/>
  <c r="J26" i="6"/>
  <c r="I26" i="6"/>
  <c r="H26" i="6"/>
  <c r="K26" i="6"/>
  <c r="F37" i="6"/>
  <c r="E37" i="6"/>
  <c r="F24" i="6"/>
  <c r="E24" i="6"/>
  <c r="F34" i="6"/>
  <c r="E34" i="6"/>
  <c r="E27" i="6"/>
  <c r="F27" i="6"/>
  <c r="J24" i="6"/>
  <c r="I24" i="6"/>
  <c r="H24" i="6"/>
  <c r="K24" i="6"/>
  <c r="I36" i="6"/>
  <c r="H36" i="6"/>
  <c r="K36" i="6"/>
  <c r="J36" i="6"/>
  <c r="H23" i="6"/>
  <c r="K23" i="6"/>
  <c r="J23" i="6"/>
  <c r="I23" i="6"/>
  <c r="H33" i="6"/>
  <c r="K33" i="6"/>
  <c r="J33" i="6"/>
  <c r="I33" i="6"/>
  <c r="F32" i="6"/>
  <c r="E32" i="6"/>
  <c r="J34" i="6"/>
  <c r="I34" i="6"/>
  <c r="H34" i="6"/>
  <c r="K34" i="6"/>
  <c r="F39" i="6"/>
  <c r="E39" i="6"/>
  <c r="F26" i="6"/>
  <c r="E26" i="6"/>
  <c r="E36" i="6"/>
  <c r="F36" i="6"/>
  <c r="F29" i="6"/>
  <c r="E29" i="6"/>
  <c r="J28" i="6"/>
  <c r="I28" i="6"/>
  <c r="K28" i="6"/>
  <c r="H28" i="6"/>
  <c r="I38" i="6"/>
  <c r="H38" i="6"/>
  <c r="J38" i="6"/>
  <c r="K38" i="6"/>
  <c r="H27" i="6"/>
  <c r="K27" i="6"/>
  <c r="J27" i="6"/>
  <c r="I27" i="6"/>
  <c r="K37" i="6"/>
  <c r="J37" i="6"/>
  <c r="I37" i="6"/>
  <c r="H37" i="6"/>
  <c r="E23" i="6"/>
  <c r="F23" i="6"/>
  <c r="H31" i="6"/>
  <c r="K31" i="6"/>
  <c r="J31" i="6"/>
  <c r="I31" i="6"/>
  <c r="F28" i="6"/>
  <c r="E28" i="6"/>
  <c r="E38" i="6"/>
  <c r="F38" i="6"/>
  <c r="E31" i="6"/>
  <c r="F31" i="6"/>
  <c r="J32" i="6"/>
  <c r="I32" i="6"/>
  <c r="K32" i="6"/>
  <c r="H32" i="6"/>
  <c r="J22" i="6"/>
  <c r="I22" i="6"/>
  <c r="H22" i="6"/>
  <c r="K22" i="6"/>
  <c r="H29" i="6"/>
  <c r="K29" i="6"/>
  <c r="J29" i="6"/>
  <c r="I29" i="6"/>
  <c r="K39" i="6"/>
  <c r="J39" i="6"/>
  <c r="I39" i="6"/>
  <c r="H39" i="6"/>
  <c r="Y187" i="6"/>
  <c r="Y183" i="6"/>
  <c r="Y151" i="6"/>
  <c r="Y119" i="6"/>
  <c r="Y115" i="6"/>
  <c r="Y101" i="6"/>
  <c r="Y83" i="6"/>
  <c r="Y65" i="6"/>
  <c r="Y51" i="6"/>
  <c r="Y47" i="6"/>
  <c r="Y31" i="6"/>
  <c r="Y66" i="6"/>
  <c r="Y186" i="6"/>
  <c r="Y150" i="6"/>
  <c r="Y136" i="6"/>
  <c r="Y118" i="6"/>
  <c r="Y100" i="6"/>
  <c r="Y82" i="6"/>
  <c r="Y68" i="6"/>
  <c r="Y64" i="6"/>
  <c r="Y50" i="6"/>
  <c r="Y34" i="6"/>
  <c r="Y30" i="6"/>
  <c r="Y170" i="6"/>
  <c r="Y98" i="6"/>
  <c r="Y48" i="6"/>
  <c r="Y185" i="6"/>
  <c r="Y153" i="6"/>
  <c r="Y149" i="6"/>
  <c r="Y117" i="6"/>
  <c r="Y99" i="6"/>
  <c r="Y85" i="6"/>
  <c r="Y81" i="6"/>
  <c r="Y67" i="6"/>
  <c r="Y49" i="6"/>
  <c r="Y33" i="6"/>
  <c r="Y184" i="6"/>
  <c r="Y152" i="6"/>
  <c r="Y116" i="6"/>
  <c r="Y102" i="6"/>
  <c r="Y84" i="6"/>
  <c r="Y32" i="6"/>
</calcChain>
</file>

<file path=xl/sharedStrings.xml><?xml version="1.0" encoding="utf-8"?>
<sst xmlns="http://schemas.openxmlformats.org/spreadsheetml/2006/main" count="842" uniqueCount="39">
  <si>
    <t>Compliance setting</t>
  </si>
  <si>
    <r>
      <t>Ideal P</t>
    </r>
    <r>
      <rPr>
        <vertAlign val="subscript"/>
        <sz val="10"/>
        <rFont val="Arial"/>
        <family val="2"/>
      </rPr>
      <t>ip</t>
    </r>
  </si>
  <si>
    <t>Injected</t>
  </si>
  <si>
    <t>Compliance Setting</t>
  </si>
  <si>
    <t>Volume</t>
  </si>
  <si>
    <t>(L/cmH2O)</t>
  </si>
  <si>
    <t>(mL)</t>
  </si>
  <si>
    <t>Adult Lung: Normalized intrapulmonary pressure developed for each Injection Volume / Compliance Setting pair</t>
  </si>
  <si>
    <t>Adult Lung: Adjusted intrapulmonary pressure developed for each Injection Volume / Compliance Setting pair</t>
  </si>
  <si>
    <t>Adjustment factor</t>
  </si>
  <si>
    <t>Compliance Characteristic Adjustment to Normalized Scale at 1000 mL</t>
  </si>
  <si>
    <r>
      <t>Actual P</t>
    </r>
    <r>
      <rPr>
        <b/>
        <vertAlign val="subscript"/>
        <sz val="10"/>
        <rFont val="Arial"/>
        <family val="2"/>
      </rPr>
      <t>ip</t>
    </r>
  </si>
  <si>
    <r>
      <t>Ideal P</t>
    </r>
    <r>
      <rPr>
        <vertAlign val="subscript"/>
        <sz val="10"/>
        <rFont val="Arial"/>
        <family val="2"/>
      </rPr>
      <t>ip MAX</t>
    </r>
  </si>
  <si>
    <r>
      <t>Ideal P</t>
    </r>
    <r>
      <rPr>
        <vertAlign val="subscript"/>
        <sz val="10"/>
        <rFont val="Arial"/>
        <family val="2"/>
      </rPr>
      <t>ip MIN</t>
    </r>
  </si>
  <si>
    <t>Relative tolerance on pressure:</t>
  </si>
  <si>
    <t>Absolute tolerance on pressure:</t>
  </si>
  <si>
    <t>%</t>
  </si>
  <si>
    <t>cmH2O</t>
  </si>
  <si>
    <t>CC[0]</t>
  </si>
  <si>
    <t>CC[1]</t>
  </si>
  <si>
    <t>CC[2]</t>
  </si>
  <si>
    <t>CC[3]</t>
  </si>
  <si>
    <t>Compliance Coefficients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</si>
  <si>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</si>
  <si>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Validation Data</t>
  </si>
  <si>
    <t>Adult Lung: Measured Lung Volume</t>
  </si>
  <si>
    <t>Single Lung PneuView® 2.0 System</t>
  </si>
  <si>
    <t>AI Adult Lung PneuView® 2.0 System</t>
  </si>
  <si>
    <t>DA Left Lung PneuView® 2.0 System</t>
  </si>
  <si>
    <t>DA Right Lung PneuView® 2.0 System</t>
  </si>
  <si>
    <t>AI Infant Lung PneuView® 2.0 System</t>
  </si>
  <si>
    <t>MathCAD</t>
  </si>
  <si>
    <t>MIITTLCalibration</t>
  </si>
  <si>
    <t>Residuals Analysis</t>
  </si>
  <si>
    <t>V</t>
  </si>
  <si>
    <r>
      <t>P</t>
    </r>
    <r>
      <rPr>
        <vertAlign val="subscript"/>
        <sz val="11"/>
        <color theme="1"/>
        <rFont val="Calibri"/>
        <family val="2"/>
        <scheme val="minor"/>
      </rPr>
      <t>ip</t>
    </r>
  </si>
  <si>
    <t>Pressure curve fit</t>
  </si>
  <si>
    <t>Infant Lung: Adjusted intrapulmonary pressure developed for each Injection Volume / Compliance Setting pair</t>
  </si>
  <si>
    <t>Infant Lung: Normalized intrapulmonary pressure developed for each Injection Volume / Compliance Setting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</si>
</sst>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0000"/>
    <numFmt numFmtId="166" formatCode="0.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0" fillId="0" borderId="0" xfId="0" applyBorder="1" applyProtection="1">
      <protection locked="0"/>
    </xf>
    <xf numFmtId="0" fontId="4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Border="1" applyProtection="1">
      <protection locked="0"/>
    </xf>
    <xf numFmtId="164" fontId="0" fillId="0" borderId="0" xfId="0" applyNumberForma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0" fontId="0" fillId="0" borderId="14" xfId="0" applyBorder="1" applyAlignment="1">
      <alignment horizontal="center"/>
    </xf>
    <xf numFmtId="2" fontId="0" fillId="0" borderId="15" xfId="0" applyNumberFormat="1" applyBorder="1" applyProtection="1">
      <protection locked="0"/>
    </xf>
    <xf numFmtId="2" fontId="0" fillId="0" borderId="16" xfId="0" applyNumberFormat="1" applyBorder="1" applyProtection="1">
      <protection locked="0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164" fontId="4" fillId="0" borderId="0" xfId="0" applyNumberFormat="1" applyFont="1" applyAlignment="1">
      <alignment horizontal="center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2" fontId="2" fillId="2" borderId="23" xfId="0" applyNumberFormat="1" applyFont="1" applyFill="1" applyBorder="1"/>
    <xf numFmtId="2" fontId="0" fillId="0" borderId="0" xfId="0" applyNumberFormat="1" applyFont="1" applyFill="1" applyBorder="1"/>
    <xf numFmtId="2" fontId="0" fillId="0" borderId="15" xfId="0" applyNumberFormat="1" applyBorder="1" applyProtection="1"/>
    <xf numFmtId="2" fontId="2" fillId="0" borderId="15" xfId="0" applyNumberFormat="1" applyFont="1" applyBorder="1" applyProtection="1"/>
    <xf numFmtId="0" fontId="0" fillId="0" borderId="0" xfId="0" applyAlignment="1">
      <alignment horizontal="right"/>
    </xf>
    <xf numFmtId="10" fontId="0" fillId="0" borderId="15" xfId="1" applyNumberFormat="1" applyFont="1" applyBorder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24" xfId="0" applyFont="1" applyBorder="1"/>
    <xf numFmtId="0" fontId="0" fillId="0" borderId="3" xfId="0" applyBorder="1"/>
    <xf numFmtId="0" fontId="0" fillId="0" borderId="4" xfId="0" applyBorder="1"/>
    <xf numFmtId="2" fontId="0" fillId="0" borderId="16" xfId="0" applyNumberFormat="1" applyBorder="1" applyProtection="1"/>
    <xf numFmtId="2" fontId="2" fillId="0" borderId="16" xfId="0" applyNumberFormat="1" applyFont="1" applyBorder="1" applyProtection="1"/>
    <xf numFmtId="2" fontId="0" fillId="0" borderId="21" xfId="0" applyNumberFormat="1" applyBorder="1" applyProtection="1"/>
    <xf numFmtId="2" fontId="0" fillId="0" borderId="22" xfId="0" applyNumberFormat="1" applyBorder="1" applyProtection="1"/>
    <xf numFmtId="0" fontId="2" fillId="0" borderId="0" xfId="0" applyFont="1"/>
    <xf numFmtId="2" fontId="0" fillId="3" borderId="15" xfId="0" applyNumberFormat="1" applyFill="1" applyBorder="1" applyProtection="1"/>
    <xf numFmtId="2" fontId="0" fillId="3" borderId="21" xfId="0" applyNumberFormat="1" applyFill="1" applyBorder="1" applyProtection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7" fontId="0" fillId="0" borderId="0" xfId="0" applyNumberFormat="1" applyBorder="1" applyProtection="1">
      <protection locked="0"/>
    </xf>
    <xf numFmtId="167" fontId="0" fillId="0" borderId="9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165" fontId="0" fillId="0" borderId="25" xfId="0" applyNumberFormat="1" applyBorder="1"/>
    <xf numFmtId="165" fontId="0" fillId="0" borderId="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0" xfId="0" applyBorder="1" applyAlignment="1">
      <alignment vertical="center"/>
    </xf>
    <xf numFmtId="2" fontId="0" fillId="0" borderId="31" xfId="0" applyNumberFormat="1" applyBorder="1" applyProtection="1"/>
    <xf numFmtId="2" fontId="0" fillId="0" borderId="19" xfId="0" applyNumberFormat="1" applyBorder="1" applyProtection="1"/>
    <xf numFmtId="2" fontId="0" fillId="0" borderId="17" xfId="0" applyNumberFormat="1" applyBorder="1" applyProtection="1"/>
    <xf numFmtId="2" fontId="0" fillId="0" borderId="20" xfId="0" applyNumberFormat="1" applyBorder="1" applyProtection="1"/>
    <xf numFmtId="0" fontId="2" fillId="0" borderId="14" xfId="0" applyFont="1" applyBorder="1" applyAlignment="1">
      <alignment horizontal="center"/>
    </xf>
    <xf numFmtId="2" fontId="2" fillId="0" borderId="23" xfId="0" applyNumberFormat="1" applyFont="1" applyBorder="1" applyProtection="1"/>
    <xf numFmtId="0" fontId="0" fillId="0" borderId="0" xfId="0" applyBorder="1" applyAlignment="1">
      <alignment horizontal="right"/>
    </xf>
    <xf numFmtId="0" fontId="0" fillId="0" borderId="27" xfId="0" applyBorder="1" applyAlignment="1">
      <alignment horizontal="right"/>
    </xf>
    <xf numFmtId="165" fontId="0" fillId="0" borderId="28" xfId="0" applyNumberFormat="1" applyBorder="1"/>
    <xf numFmtId="0" fontId="0" fillId="0" borderId="15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0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0.01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454439946801355"/>
                  <c:y val="-1.6287332018622806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SL0NormCalData!$C$20:$C$40</c:f>
              <c:numCache>
                <c:formatCode>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19.999999999999986</c:v>
                </c:pt>
                <c:pt idx="3">
                  <c:v>29.999999999999982</c:v>
                </c:pt>
                <c:pt idx="4">
                  <c:v>39.999999999999979</c:v>
                </c:pt>
                <c:pt idx="5">
                  <c:v>50</c:v>
                </c:pt>
                <c:pt idx="6">
                  <c:v>59.999999999999979</c:v>
                </c:pt>
                <c:pt idx="7">
                  <c:v>69.999999999999986</c:v>
                </c:pt>
                <c:pt idx="8">
                  <c:v>79.999999999999972</c:v>
                </c:pt>
                <c:pt idx="9">
                  <c:v>89.999999999999972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AE-4AB0-9B84-6051F809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3136"/>
        <c:axId val="336249216"/>
      </c:scatterChart>
      <c:valAx>
        <c:axId val="336253136"/>
        <c:scaling>
          <c:orientation val="minMax"/>
          <c:max val="200"/>
        </c:scaling>
        <c:delete val="0"/>
        <c:axPos val="b"/>
        <c:numFmt formatCode="0" sourceLinked="0"/>
        <c:majorTickMark val="out"/>
        <c:minorTickMark val="none"/>
        <c:tickLblPos val="nextTo"/>
        <c:crossAx val="336249216"/>
        <c:crosses val="autoZero"/>
        <c:crossBetween val="midCat"/>
      </c:valAx>
      <c:valAx>
        <c:axId val="336249216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0.09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7.7750106818043091E-2"/>
                  <c:y val="-2.6824337866857551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SL0NormCalData!$K$20:$K$40</c:f>
              <c:numCache>
                <c:formatCode>0.00</c:formatCode>
                <c:ptCount val="21"/>
                <c:pt idx="0">
                  <c:v>0</c:v>
                </c:pt>
                <c:pt idx="1">
                  <c:v>1.1111111111111112</c:v>
                </c:pt>
                <c:pt idx="2">
                  <c:v>2.2222222222222197</c:v>
                </c:pt>
                <c:pt idx="3">
                  <c:v>3.3333333333333308</c:v>
                </c:pt>
                <c:pt idx="4">
                  <c:v>4.444444444444442</c:v>
                </c:pt>
                <c:pt idx="5">
                  <c:v>5.5555555555555554</c:v>
                </c:pt>
                <c:pt idx="6">
                  <c:v>6.6666666666666643</c:v>
                </c:pt>
                <c:pt idx="7">
                  <c:v>7.7777777777777759</c:v>
                </c:pt>
                <c:pt idx="8">
                  <c:v>8.8888888888888857</c:v>
                </c:pt>
                <c:pt idx="9">
                  <c:v>9.9999999999999982</c:v>
                </c:pt>
                <c:pt idx="10">
                  <c:v>11.111111111111111</c:v>
                </c:pt>
                <c:pt idx="11">
                  <c:v>12.22222222222222</c:v>
                </c:pt>
                <c:pt idx="12">
                  <c:v>13.333333333333332</c:v>
                </c:pt>
                <c:pt idx="13">
                  <c:v>14.444444444444443</c:v>
                </c:pt>
                <c:pt idx="14">
                  <c:v>15.555555555555554</c:v>
                </c:pt>
                <c:pt idx="15">
                  <c:v>16.666666666666664</c:v>
                </c:pt>
                <c:pt idx="16">
                  <c:v>17.777777777777779</c:v>
                </c:pt>
                <c:pt idx="17">
                  <c:v>18.888888888888889</c:v>
                </c:pt>
                <c:pt idx="18">
                  <c:v>20</c:v>
                </c:pt>
                <c:pt idx="19">
                  <c:v>21.111111111111111</c:v>
                </c:pt>
                <c:pt idx="20">
                  <c:v>22.222222222222221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B-445D-BF4C-0D0BBADF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0.001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454439946801355"/>
                  <c:y val="-1.6287332018622806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AIINormCalData!$C$20:$C$40</c:f>
              <c:numCache>
                <c:formatCode>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19.922619331673662</c:v>
                </c:pt>
                <c:pt idx="3">
                  <c:v>29.949665603293827</c:v>
                </c:pt>
                <c:pt idx="4">
                  <c:v>39.995070026890836</c:v>
                </c:pt>
                <c:pt idx="5">
                  <c:v>50</c:v>
                </c:pt>
                <c:pt idx="6">
                  <c:v>60.081173205806152</c:v>
                </c:pt>
                <c:pt idx="7">
                  <c:v>70.098906328781098</c:v>
                </c:pt>
                <c:pt idx="8">
                  <c:v>80.089066339046127</c:v>
                </c:pt>
                <c:pt idx="9">
                  <c:v>90.047094850190817</c:v>
                </c:pt>
                <c:pt idx="10">
                  <c:v>100</c:v>
                </c:pt>
                <c:pt idx="11">
                  <c:v>109.44641950228542</c:v>
                </c:pt>
                <c:pt idx="12">
                  <c:v>119.26527848315556</c:v>
                </c:pt>
                <c:pt idx="13">
                  <c:v>129.30829997907881</c:v>
                </c:pt>
                <c:pt idx="14">
                  <c:v>139.25509228516182</c:v>
                </c:pt>
                <c:pt idx="15">
                  <c:v>149.20188459124481</c:v>
                </c:pt>
                <c:pt idx="16">
                  <c:v>159.14867689732779</c:v>
                </c:pt>
                <c:pt idx="17">
                  <c:v>169.0954692034108</c:v>
                </c:pt>
                <c:pt idx="18">
                  <c:v>179.04226150949376</c:v>
                </c:pt>
                <c:pt idx="19">
                  <c:v>188.98905381557674</c:v>
                </c:pt>
                <c:pt idx="20">
                  <c:v>198.93584612165975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F-4C4C-AF69-F472F592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3136"/>
        <c:axId val="336249216"/>
      </c:scatterChart>
      <c:valAx>
        <c:axId val="336253136"/>
        <c:scaling>
          <c:orientation val="minMax"/>
          <c:max val="200"/>
        </c:scaling>
        <c:delete val="0"/>
        <c:axPos val="b"/>
        <c:numFmt formatCode="0" sourceLinked="0"/>
        <c:majorTickMark val="out"/>
        <c:minorTickMark val="none"/>
        <c:tickLblPos val="nextTo"/>
        <c:crossAx val="336249216"/>
        <c:crosses val="autoZero"/>
        <c:crossBetween val="midCat"/>
      </c:valAx>
      <c:valAx>
        <c:axId val="336249216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313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0.002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574537825073576"/>
                  <c:y val="-1.607517490347836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AIINormCalData!$D$20:$D$40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9.9999999999999982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B-4A95-B4CF-AFD04A0C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1568"/>
        <c:axId val="336251960"/>
      </c:scatterChart>
      <c:valAx>
        <c:axId val="336251568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crossAx val="336251960"/>
        <c:crosses val="autoZero"/>
        <c:crossBetween val="midCat"/>
      </c:valAx>
      <c:valAx>
        <c:axId val="336251960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0.005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AIINormCalData!$G$20:$G$40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3.9999999999999916</c:v>
                </c:pt>
                <c:pt idx="3">
                  <c:v>5.9999999999999911</c:v>
                </c:pt>
                <c:pt idx="4">
                  <c:v>7.9999999999999911</c:v>
                </c:pt>
                <c:pt idx="5">
                  <c:v>10</c:v>
                </c:pt>
                <c:pt idx="6">
                  <c:v>11.999999999999995</c:v>
                </c:pt>
                <c:pt idx="7">
                  <c:v>13.999999999999996</c:v>
                </c:pt>
                <c:pt idx="8">
                  <c:v>15.999999999999998</c:v>
                </c:pt>
                <c:pt idx="9">
                  <c:v>18</c:v>
                </c:pt>
                <c:pt idx="10">
                  <c:v>20</c:v>
                </c:pt>
                <c:pt idx="11">
                  <c:v>22.000000000000004</c:v>
                </c:pt>
                <c:pt idx="12">
                  <c:v>24.000000000000004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31.999999999999996</c:v>
                </c:pt>
                <c:pt idx="17">
                  <c:v>34</c:v>
                </c:pt>
                <c:pt idx="18">
                  <c:v>35.999999999999993</c:v>
                </c:pt>
                <c:pt idx="19">
                  <c:v>37.999999999999993</c:v>
                </c:pt>
                <c:pt idx="20">
                  <c:v>40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1-4507-B27B-253ACCB0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4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0.010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1962013690745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AIINormCalData!$L$20:$L$40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1.9999999999999958</c:v>
                </c:pt>
                <c:pt idx="3">
                  <c:v>2.9999999999999956</c:v>
                </c:pt>
                <c:pt idx="4">
                  <c:v>3.9999999999999956</c:v>
                </c:pt>
                <c:pt idx="5">
                  <c:v>5</c:v>
                </c:pt>
                <c:pt idx="6">
                  <c:v>5.9999999999999973</c:v>
                </c:pt>
                <c:pt idx="7">
                  <c:v>6.9999999999999982</c:v>
                </c:pt>
                <c:pt idx="8">
                  <c:v>7.9999999999999991</c:v>
                </c:pt>
                <c:pt idx="9">
                  <c:v>9</c:v>
                </c:pt>
                <c:pt idx="10">
                  <c:v>10</c:v>
                </c:pt>
                <c:pt idx="11">
                  <c:v>11.000000000000002</c:v>
                </c:pt>
                <c:pt idx="12">
                  <c:v>12.000000000000002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15.999999999999998</c:v>
                </c:pt>
                <c:pt idx="17">
                  <c:v>17</c:v>
                </c:pt>
                <c:pt idx="18">
                  <c:v>17.999999999999996</c:v>
                </c:pt>
                <c:pt idx="19">
                  <c:v>18.999999999999996</c:v>
                </c:pt>
                <c:pt idx="20">
                  <c:v>20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9-4536-8715-69D4D6D4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7912"/>
        <c:axId val="337963600"/>
      </c:scatterChart>
      <c:valAx>
        <c:axId val="337967912"/>
        <c:scaling>
          <c:orientation val="minMax"/>
          <c:max val="20"/>
        </c:scaling>
        <c:delete val="0"/>
        <c:axPos val="b"/>
        <c:numFmt formatCode="0" sourceLinked="0"/>
        <c:majorTickMark val="out"/>
        <c:minorTickMark val="none"/>
        <c:tickLblPos val="nextTo"/>
        <c:crossAx val="337963600"/>
        <c:crosses val="autoZero"/>
        <c:crossBetween val="midCat"/>
      </c:valAx>
      <c:valAx>
        <c:axId val="337963600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0.003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9.3914559381376023E-2"/>
                  <c:y val="-2.1723075413560364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AIINormCalData!$E$20:$E$40</c:f>
              <c:numCache>
                <c:formatCode>0.00</c:formatCode>
                <c:ptCount val="21"/>
                <c:pt idx="0">
                  <c:v>0</c:v>
                </c:pt>
                <c:pt idx="1">
                  <c:v>3.3333333333333335</c:v>
                </c:pt>
                <c:pt idx="2">
                  <c:v>6.6666666666666616</c:v>
                </c:pt>
                <c:pt idx="3">
                  <c:v>9.9999999999999964</c:v>
                </c:pt>
                <c:pt idx="4">
                  <c:v>13.333333333333329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23.333333333333336</c:v>
                </c:pt>
                <c:pt idx="8">
                  <c:v>26.666666666666668</c:v>
                </c:pt>
                <c:pt idx="9">
                  <c:v>30</c:v>
                </c:pt>
                <c:pt idx="10">
                  <c:v>33.333333333333336</c:v>
                </c:pt>
                <c:pt idx="11">
                  <c:v>36.666666666666671</c:v>
                </c:pt>
                <c:pt idx="12">
                  <c:v>40</c:v>
                </c:pt>
                <c:pt idx="13">
                  <c:v>43.333333333333336</c:v>
                </c:pt>
                <c:pt idx="14">
                  <c:v>46.666666666666671</c:v>
                </c:pt>
                <c:pt idx="15">
                  <c:v>50</c:v>
                </c:pt>
                <c:pt idx="16">
                  <c:v>53.333333333333336</c:v>
                </c:pt>
                <c:pt idx="17">
                  <c:v>56.666666666666671</c:v>
                </c:pt>
                <c:pt idx="18">
                  <c:v>60</c:v>
                </c:pt>
                <c:pt idx="19">
                  <c:v>63.333333333333329</c:v>
                </c:pt>
                <c:pt idx="20">
                  <c:v>66.666666666666671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91-4345-9EA6-59BFD20B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7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0.004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102621619971921"/>
                  <c:y val="-2.197585301837270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AIINormCalData!$F$20:$F$40</c:f>
              <c:numCache>
                <c:formatCode>0.00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4.9999999999999929</c:v>
                </c:pt>
                <c:pt idx="3">
                  <c:v>7.499999999999992</c:v>
                </c:pt>
                <c:pt idx="4">
                  <c:v>9.9999999999999929</c:v>
                </c:pt>
                <c:pt idx="5">
                  <c:v>12.5</c:v>
                </c:pt>
                <c:pt idx="6">
                  <c:v>14.999999999999995</c:v>
                </c:pt>
                <c:pt idx="7">
                  <c:v>17.499999999999996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44.999999999999993</c:v>
                </c:pt>
                <c:pt idx="19">
                  <c:v>47.499999999999993</c:v>
                </c:pt>
                <c:pt idx="20">
                  <c:v>50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E2-4E9D-8F51-6B8AF582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0.006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AIINormCalData!$H$20:$H$40</c:f>
              <c:numCache>
                <c:formatCode>0.00</c:formatCode>
                <c:ptCount val="21"/>
                <c:pt idx="0">
                  <c:v>0</c:v>
                </c:pt>
                <c:pt idx="1">
                  <c:v>1.6666666666666667</c:v>
                </c:pt>
                <c:pt idx="2">
                  <c:v>3.3333333333333268</c:v>
                </c:pt>
                <c:pt idx="3">
                  <c:v>4.9999999999999929</c:v>
                </c:pt>
                <c:pt idx="4">
                  <c:v>6.6666666666666599</c:v>
                </c:pt>
                <c:pt idx="5">
                  <c:v>8.3333333333333339</c:v>
                </c:pt>
                <c:pt idx="6">
                  <c:v>9.9999999999999964</c:v>
                </c:pt>
                <c:pt idx="7">
                  <c:v>11.666666666666664</c:v>
                </c:pt>
                <c:pt idx="8">
                  <c:v>13.333333333333332</c:v>
                </c:pt>
                <c:pt idx="9">
                  <c:v>15</c:v>
                </c:pt>
                <c:pt idx="10">
                  <c:v>16.666666666666668</c:v>
                </c:pt>
                <c:pt idx="11">
                  <c:v>18.333333333333339</c:v>
                </c:pt>
                <c:pt idx="12">
                  <c:v>20.000000000000004</c:v>
                </c:pt>
                <c:pt idx="13">
                  <c:v>21.666666666666668</c:v>
                </c:pt>
                <c:pt idx="14">
                  <c:v>23.333333333333336</c:v>
                </c:pt>
                <c:pt idx="15">
                  <c:v>25</c:v>
                </c:pt>
                <c:pt idx="16">
                  <c:v>26.666666666666664</c:v>
                </c:pt>
                <c:pt idx="17">
                  <c:v>28.333333333333336</c:v>
                </c:pt>
                <c:pt idx="18">
                  <c:v>29.999999999999996</c:v>
                </c:pt>
                <c:pt idx="19">
                  <c:v>31.666666666666664</c:v>
                </c:pt>
                <c:pt idx="20">
                  <c:v>33.333333333333336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0-44CB-92D5-E4C0855D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0.008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AIINormCalData!$J$20:$J$40</c:f>
              <c:numCache>
                <c:formatCode>0.00</c:formatCode>
                <c:ptCount val="21"/>
                <c:pt idx="0">
                  <c:v>0</c:v>
                </c:pt>
                <c:pt idx="1">
                  <c:v>1.25</c:v>
                </c:pt>
                <c:pt idx="2">
                  <c:v>2.4999999999999947</c:v>
                </c:pt>
                <c:pt idx="3">
                  <c:v>3.7499999999999942</c:v>
                </c:pt>
                <c:pt idx="4">
                  <c:v>4.9999999999999947</c:v>
                </c:pt>
                <c:pt idx="5">
                  <c:v>6.25</c:v>
                </c:pt>
                <c:pt idx="6">
                  <c:v>7.4999999999999964</c:v>
                </c:pt>
                <c:pt idx="7">
                  <c:v>8.7499999999999982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13.750000000000002</c:v>
                </c:pt>
                <c:pt idx="12">
                  <c:v>15.000000000000002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22.499999999999996</c:v>
                </c:pt>
                <c:pt idx="19">
                  <c:v>23.749999999999996</c:v>
                </c:pt>
                <c:pt idx="20">
                  <c:v>25</c:v>
                </c:pt>
              </c:numCache>
            </c:numRef>
          </c:xVal>
          <c:yVal>
            <c:numRef>
              <c:f>AIINormCalData!$B$20:$B$40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3-4AE9-BE37-648A963B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0.01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454439946801355"/>
                  <c:y val="-1.6287332018622806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AIANormCalData!$C$20:$C$40</c:f>
              <c:numCache>
                <c:formatCode>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19.999999999999986</c:v>
                </c:pt>
                <c:pt idx="3">
                  <c:v>29.999999999999982</c:v>
                </c:pt>
                <c:pt idx="4">
                  <c:v>39.999999999999979</c:v>
                </c:pt>
                <c:pt idx="5">
                  <c:v>50</c:v>
                </c:pt>
                <c:pt idx="6">
                  <c:v>59.999999999999979</c:v>
                </c:pt>
                <c:pt idx="7">
                  <c:v>69.999999999999986</c:v>
                </c:pt>
                <c:pt idx="8">
                  <c:v>79.999999999999972</c:v>
                </c:pt>
                <c:pt idx="9">
                  <c:v>89.999999999999972</c:v>
                </c:pt>
                <c:pt idx="10">
                  <c:v>100</c:v>
                </c:pt>
                <c:pt idx="11">
                  <c:v>109.53599999999999</c:v>
                </c:pt>
                <c:pt idx="12">
                  <c:v>119.65200000000002</c:v>
                </c:pt>
                <c:pt idx="13">
                  <c:v>129.76799999999997</c:v>
                </c:pt>
                <c:pt idx="14">
                  <c:v>139.88400000000001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DB-425F-9A0B-1B1EC6D6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3136"/>
        <c:axId val="336249216"/>
      </c:scatterChart>
      <c:valAx>
        <c:axId val="336253136"/>
        <c:scaling>
          <c:orientation val="minMax"/>
          <c:max val="200"/>
        </c:scaling>
        <c:delete val="0"/>
        <c:axPos val="b"/>
        <c:numFmt formatCode="0" sourceLinked="0"/>
        <c:majorTickMark val="out"/>
        <c:minorTickMark val="none"/>
        <c:tickLblPos val="nextTo"/>
        <c:crossAx val="336249216"/>
        <c:crosses val="autoZero"/>
        <c:crossBetween val="midCat"/>
      </c:valAx>
      <c:valAx>
        <c:axId val="336249216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0.02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574537825073576"/>
                  <c:y val="-1.607517490347836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SL0NormCalData!$D$20:$D$40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9.9999999999999929</c:v>
                </c:pt>
                <c:pt idx="3">
                  <c:v>14.999999999999991</c:v>
                </c:pt>
                <c:pt idx="4">
                  <c:v>19.999999999999989</c:v>
                </c:pt>
                <c:pt idx="5">
                  <c:v>25</c:v>
                </c:pt>
                <c:pt idx="6">
                  <c:v>29.999999999999989</c:v>
                </c:pt>
                <c:pt idx="7">
                  <c:v>34.999999999999993</c:v>
                </c:pt>
                <c:pt idx="8">
                  <c:v>39.999999999999986</c:v>
                </c:pt>
                <c:pt idx="9">
                  <c:v>44.999999999999986</c:v>
                </c:pt>
                <c:pt idx="10">
                  <c:v>50</c:v>
                </c:pt>
                <c:pt idx="11">
                  <c:v>54.999999999999986</c:v>
                </c:pt>
                <c:pt idx="12">
                  <c:v>59.999999999999986</c:v>
                </c:pt>
                <c:pt idx="13">
                  <c:v>64.999999999999986</c:v>
                </c:pt>
                <c:pt idx="14">
                  <c:v>69.999999999999986</c:v>
                </c:pt>
                <c:pt idx="15">
                  <c:v>75</c:v>
                </c:pt>
                <c:pt idx="16">
                  <c:v>79.999999999999986</c:v>
                </c:pt>
                <c:pt idx="17">
                  <c:v>85</c:v>
                </c:pt>
                <c:pt idx="18">
                  <c:v>90</c:v>
                </c:pt>
                <c:pt idx="19">
                  <c:v>95.000000000000014</c:v>
                </c:pt>
                <c:pt idx="20">
                  <c:v>100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C-463B-A0E0-3B2F7752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1568"/>
        <c:axId val="336251960"/>
      </c:scatterChart>
      <c:valAx>
        <c:axId val="336251568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crossAx val="336251960"/>
        <c:crosses val="autoZero"/>
        <c:crossBetween val="midCat"/>
      </c:valAx>
      <c:valAx>
        <c:axId val="33625196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0.02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574537825073576"/>
                  <c:y val="-1.607517490347836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AIANormCalData!$D$20:$D$40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9.9999999999999929</c:v>
                </c:pt>
                <c:pt idx="3">
                  <c:v>14.999999999999991</c:v>
                </c:pt>
                <c:pt idx="4">
                  <c:v>19.999999999999989</c:v>
                </c:pt>
                <c:pt idx="5">
                  <c:v>25</c:v>
                </c:pt>
                <c:pt idx="6">
                  <c:v>29.999999999999989</c:v>
                </c:pt>
                <c:pt idx="7">
                  <c:v>34.999999999999993</c:v>
                </c:pt>
                <c:pt idx="8">
                  <c:v>39.999999999999986</c:v>
                </c:pt>
                <c:pt idx="9">
                  <c:v>44.999999999999986</c:v>
                </c:pt>
                <c:pt idx="10">
                  <c:v>50</c:v>
                </c:pt>
                <c:pt idx="11">
                  <c:v>54.999999999999986</c:v>
                </c:pt>
                <c:pt idx="12">
                  <c:v>59.999999999999986</c:v>
                </c:pt>
                <c:pt idx="13">
                  <c:v>64.999999999999986</c:v>
                </c:pt>
                <c:pt idx="14">
                  <c:v>69.999999999999986</c:v>
                </c:pt>
                <c:pt idx="15">
                  <c:v>75</c:v>
                </c:pt>
                <c:pt idx="16">
                  <c:v>79.999999999999986</c:v>
                </c:pt>
                <c:pt idx="17">
                  <c:v>85</c:v>
                </c:pt>
                <c:pt idx="18">
                  <c:v>90</c:v>
                </c:pt>
                <c:pt idx="19">
                  <c:v>95.000000000000014</c:v>
                </c:pt>
                <c:pt idx="20">
                  <c:v>100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48-4752-9637-41A32204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1568"/>
        <c:axId val="336251960"/>
      </c:scatterChart>
      <c:valAx>
        <c:axId val="336251568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crossAx val="336251960"/>
        <c:crosses val="autoZero"/>
        <c:crossBetween val="midCat"/>
      </c:valAx>
      <c:valAx>
        <c:axId val="33625196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0.05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AIANormCalData!$G$20:$G$40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3.999999999999996</c:v>
                </c:pt>
                <c:pt idx="3">
                  <c:v>5.9999999999999956</c:v>
                </c:pt>
                <c:pt idx="4">
                  <c:v>7.9999999999999956</c:v>
                </c:pt>
                <c:pt idx="5">
                  <c:v>10</c:v>
                </c:pt>
                <c:pt idx="6">
                  <c:v>11.999999999999996</c:v>
                </c:pt>
                <c:pt idx="7">
                  <c:v>13.999999999999996</c:v>
                </c:pt>
                <c:pt idx="8">
                  <c:v>15.999999999999996</c:v>
                </c:pt>
                <c:pt idx="9">
                  <c:v>17.999999999999996</c:v>
                </c:pt>
                <c:pt idx="10">
                  <c:v>20</c:v>
                </c:pt>
                <c:pt idx="11">
                  <c:v>21.999999999999996</c:v>
                </c:pt>
                <c:pt idx="12">
                  <c:v>24</c:v>
                </c:pt>
                <c:pt idx="13">
                  <c:v>25.999999999999996</c:v>
                </c:pt>
                <c:pt idx="14">
                  <c:v>27.999999999999996</c:v>
                </c:pt>
                <c:pt idx="15">
                  <c:v>30</c:v>
                </c:pt>
                <c:pt idx="16">
                  <c:v>31.999999999999996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E-42D6-9068-23C0CE3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4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0.10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1962013690745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AIANormCalData!$L$20:$L$40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1.999999999999998</c:v>
                </c:pt>
                <c:pt idx="3">
                  <c:v>2.9999999999999978</c:v>
                </c:pt>
                <c:pt idx="4">
                  <c:v>3.9999999999999978</c:v>
                </c:pt>
                <c:pt idx="5">
                  <c:v>5</c:v>
                </c:pt>
                <c:pt idx="6">
                  <c:v>5.9999999999999982</c:v>
                </c:pt>
                <c:pt idx="7">
                  <c:v>6.9999999999999982</c:v>
                </c:pt>
                <c:pt idx="8">
                  <c:v>7.9999999999999982</c:v>
                </c:pt>
                <c:pt idx="9">
                  <c:v>8.9999999999999982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13.999999999999998</c:v>
                </c:pt>
                <c:pt idx="15">
                  <c:v>15</c:v>
                </c:pt>
                <c:pt idx="16">
                  <c:v>15.999999999999998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E-4A3B-A8F6-2A15100A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7912"/>
        <c:axId val="337963600"/>
      </c:scatterChart>
      <c:valAx>
        <c:axId val="337967912"/>
        <c:scaling>
          <c:orientation val="minMax"/>
          <c:max val="20"/>
        </c:scaling>
        <c:delete val="0"/>
        <c:axPos val="b"/>
        <c:numFmt formatCode="0" sourceLinked="0"/>
        <c:majorTickMark val="out"/>
        <c:minorTickMark val="none"/>
        <c:tickLblPos val="nextTo"/>
        <c:crossAx val="337963600"/>
        <c:crosses val="autoZero"/>
        <c:crossBetween val="midCat"/>
      </c:valAx>
      <c:valAx>
        <c:axId val="33796360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0.03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9.3914559381376023E-2"/>
                  <c:y val="-2.1723075413560364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AIANormCalData!$E$20:$E$40</c:f>
              <c:numCache>
                <c:formatCode>0.00</c:formatCode>
                <c:ptCount val="21"/>
                <c:pt idx="0">
                  <c:v>0</c:v>
                </c:pt>
                <c:pt idx="1">
                  <c:v>3.3333333333333335</c:v>
                </c:pt>
                <c:pt idx="2">
                  <c:v>6.6666666666666625</c:v>
                </c:pt>
                <c:pt idx="3">
                  <c:v>9.9999999999999929</c:v>
                </c:pt>
                <c:pt idx="4">
                  <c:v>13.333333333333329</c:v>
                </c:pt>
                <c:pt idx="5">
                  <c:v>16.666666666666668</c:v>
                </c:pt>
                <c:pt idx="6">
                  <c:v>19.999999999999993</c:v>
                </c:pt>
                <c:pt idx="7">
                  <c:v>23.333333333333329</c:v>
                </c:pt>
                <c:pt idx="8">
                  <c:v>26.666666666666661</c:v>
                </c:pt>
                <c:pt idx="9">
                  <c:v>29.999999999999993</c:v>
                </c:pt>
                <c:pt idx="10">
                  <c:v>33.333333333333336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43.333333333333329</c:v>
                </c:pt>
                <c:pt idx="14">
                  <c:v>46.666666666666664</c:v>
                </c:pt>
                <c:pt idx="15">
                  <c:v>50</c:v>
                </c:pt>
                <c:pt idx="16">
                  <c:v>53.333333333333329</c:v>
                </c:pt>
                <c:pt idx="17">
                  <c:v>56.666666666666671</c:v>
                </c:pt>
                <c:pt idx="18">
                  <c:v>60</c:v>
                </c:pt>
                <c:pt idx="19">
                  <c:v>63.333333333333343</c:v>
                </c:pt>
                <c:pt idx="20">
                  <c:v>66.666666666666671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7-4EB3-9612-6511775B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7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0.04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102621619971921"/>
                  <c:y val="-2.197585301837270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AIANormCalData!$F$20:$F$40</c:f>
              <c:numCache>
                <c:formatCode>0.00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4.9999999999999956</c:v>
                </c:pt>
                <c:pt idx="3">
                  <c:v>7.4999999999999938</c:v>
                </c:pt>
                <c:pt idx="4">
                  <c:v>9.9999999999999947</c:v>
                </c:pt>
                <c:pt idx="5">
                  <c:v>12.5</c:v>
                </c:pt>
                <c:pt idx="6">
                  <c:v>14.999999999999995</c:v>
                </c:pt>
                <c:pt idx="7">
                  <c:v>17.499999999999996</c:v>
                </c:pt>
                <c:pt idx="8">
                  <c:v>19.999999999999993</c:v>
                </c:pt>
                <c:pt idx="9">
                  <c:v>22.499999999999993</c:v>
                </c:pt>
                <c:pt idx="10">
                  <c:v>25</c:v>
                </c:pt>
                <c:pt idx="11">
                  <c:v>27.499999999999996</c:v>
                </c:pt>
                <c:pt idx="12">
                  <c:v>29.999999999999996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9-41B2-B7E3-54063935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0.06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AIANormCalData!$H$20:$H$40</c:f>
              <c:numCache>
                <c:formatCode>0.00</c:formatCode>
                <c:ptCount val="21"/>
                <c:pt idx="0">
                  <c:v>0</c:v>
                </c:pt>
                <c:pt idx="1">
                  <c:v>1.6666666666666667</c:v>
                </c:pt>
                <c:pt idx="2">
                  <c:v>3.3333333333333304</c:v>
                </c:pt>
                <c:pt idx="3">
                  <c:v>4.9999999999999964</c:v>
                </c:pt>
                <c:pt idx="4">
                  <c:v>6.6666666666666634</c:v>
                </c:pt>
                <c:pt idx="5">
                  <c:v>8.3333333333333339</c:v>
                </c:pt>
                <c:pt idx="6">
                  <c:v>9.9999999999999982</c:v>
                </c:pt>
                <c:pt idx="7">
                  <c:v>11.666666666666664</c:v>
                </c:pt>
                <c:pt idx="8">
                  <c:v>13.333333333333332</c:v>
                </c:pt>
                <c:pt idx="9">
                  <c:v>14.999999999999998</c:v>
                </c:pt>
                <c:pt idx="10">
                  <c:v>16.666666666666668</c:v>
                </c:pt>
                <c:pt idx="11">
                  <c:v>18.333333333333332</c:v>
                </c:pt>
                <c:pt idx="12">
                  <c:v>20</c:v>
                </c:pt>
                <c:pt idx="13">
                  <c:v>21.666666666666664</c:v>
                </c:pt>
                <c:pt idx="14">
                  <c:v>23.333333333333332</c:v>
                </c:pt>
                <c:pt idx="15">
                  <c:v>25</c:v>
                </c:pt>
                <c:pt idx="16">
                  <c:v>26.666666666666664</c:v>
                </c:pt>
                <c:pt idx="17">
                  <c:v>28.333333333333336</c:v>
                </c:pt>
                <c:pt idx="18">
                  <c:v>30</c:v>
                </c:pt>
                <c:pt idx="19">
                  <c:v>31.666666666666668</c:v>
                </c:pt>
                <c:pt idx="20">
                  <c:v>33.333333333333336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8-4B9C-8FAB-61CEEB0F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0.07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AIANormCalData!$I$20:$I$40</c:f>
              <c:numCache>
                <c:formatCode>0.00</c:formatCode>
                <c:ptCount val="21"/>
                <c:pt idx="0">
                  <c:v>0</c:v>
                </c:pt>
                <c:pt idx="1">
                  <c:v>1.4285714285714284</c:v>
                </c:pt>
                <c:pt idx="2">
                  <c:v>2.8571428571428541</c:v>
                </c:pt>
                <c:pt idx="3">
                  <c:v>4.2857142857142829</c:v>
                </c:pt>
                <c:pt idx="4">
                  <c:v>5.7142857142857109</c:v>
                </c:pt>
                <c:pt idx="5">
                  <c:v>7.1428571428571423</c:v>
                </c:pt>
                <c:pt idx="6">
                  <c:v>8.5714285714285676</c:v>
                </c:pt>
                <c:pt idx="7">
                  <c:v>9.9999999999999964</c:v>
                </c:pt>
                <c:pt idx="8">
                  <c:v>11.428571428571425</c:v>
                </c:pt>
                <c:pt idx="9">
                  <c:v>12.857142857142854</c:v>
                </c:pt>
                <c:pt idx="10">
                  <c:v>14.285714285714285</c:v>
                </c:pt>
                <c:pt idx="11">
                  <c:v>15.71428571428571</c:v>
                </c:pt>
                <c:pt idx="12">
                  <c:v>17.142857142857142</c:v>
                </c:pt>
                <c:pt idx="13">
                  <c:v>18.571428571428569</c:v>
                </c:pt>
                <c:pt idx="14">
                  <c:v>19.999999999999996</c:v>
                </c:pt>
                <c:pt idx="15">
                  <c:v>21.428571428571427</c:v>
                </c:pt>
                <c:pt idx="16">
                  <c:v>22.857142857142854</c:v>
                </c:pt>
                <c:pt idx="17">
                  <c:v>24.285714285714285</c:v>
                </c:pt>
                <c:pt idx="18">
                  <c:v>25.714285714285712</c:v>
                </c:pt>
                <c:pt idx="19">
                  <c:v>27.142857142857142</c:v>
                </c:pt>
                <c:pt idx="20">
                  <c:v>28.571428571428569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E-47C0-A435-465AF786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0.08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AIANormCalData!$J$20:$J$40</c:f>
              <c:numCache>
                <c:formatCode>0.00</c:formatCode>
                <c:ptCount val="21"/>
                <c:pt idx="0">
                  <c:v>0</c:v>
                </c:pt>
                <c:pt idx="1">
                  <c:v>1.25</c:v>
                </c:pt>
                <c:pt idx="2">
                  <c:v>2.4999999999999973</c:v>
                </c:pt>
                <c:pt idx="3">
                  <c:v>3.7499999999999973</c:v>
                </c:pt>
                <c:pt idx="4">
                  <c:v>4.9999999999999973</c:v>
                </c:pt>
                <c:pt idx="5">
                  <c:v>6.25</c:v>
                </c:pt>
                <c:pt idx="6">
                  <c:v>7.4999999999999982</c:v>
                </c:pt>
                <c:pt idx="7">
                  <c:v>8.7499999999999982</c:v>
                </c:pt>
                <c:pt idx="8">
                  <c:v>9.9999999999999982</c:v>
                </c:pt>
                <c:pt idx="9">
                  <c:v>11.249999999999998</c:v>
                </c:pt>
                <c:pt idx="10">
                  <c:v>12.5</c:v>
                </c:pt>
                <c:pt idx="11">
                  <c:v>13.749999999999998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2-409C-B7C6-5765A8E6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0.09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7.7750106818043091E-2"/>
                  <c:y val="-2.6824337866857551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AIANormCalData!$K$20:$K$40</c:f>
              <c:numCache>
                <c:formatCode>0.00</c:formatCode>
                <c:ptCount val="21"/>
                <c:pt idx="0">
                  <c:v>0</c:v>
                </c:pt>
                <c:pt idx="1">
                  <c:v>1.1111111111111112</c:v>
                </c:pt>
                <c:pt idx="2">
                  <c:v>2.2222222222222197</c:v>
                </c:pt>
                <c:pt idx="3">
                  <c:v>3.3333333333333308</c:v>
                </c:pt>
                <c:pt idx="4">
                  <c:v>4.444444444444442</c:v>
                </c:pt>
                <c:pt idx="5">
                  <c:v>5.5555555555555554</c:v>
                </c:pt>
                <c:pt idx="6">
                  <c:v>6.6666666666666643</c:v>
                </c:pt>
                <c:pt idx="7">
                  <c:v>7.7777777777777759</c:v>
                </c:pt>
                <c:pt idx="8">
                  <c:v>8.8888888888888857</c:v>
                </c:pt>
                <c:pt idx="9">
                  <c:v>9.9999999999999982</c:v>
                </c:pt>
                <c:pt idx="10">
                  <c:v>11.111111111111111</c:v>
                </c:pt>
                <c:pt idx="11">
                  <c:v>12.22222222222222</c:v>
                </c:pt>
                <c:pt idx="12">
                  <c:v>13.333333333333332</c:v>
                </c:pt>
                <c:pt idx="13">
                  <c:v>14.444444444444443</c:v>
                </c:pt>
                <c:pt idx="14">
                  <c:v>15.555555555555554</c:v>
                </c:pt>
                <c:pt idx="15">
                  <c:v>16.666666666666664</c:v>
                </c:pt>
                <c:pt idx="16">
                  <c:v>17.777777777777779</c:v>
                </c:pt>
                <c:pt idx="17">
                  <c:v>18.888888888888889</c:v>
                </c:pt>
                <c:pt idx="18">
                  <c:v>20</c:v>
                </c:pt>
                <c:pt idx="19">
                  <c:v>21.111111111111111</c:v>
                </c:pt>
                <c:pt idx="20">
                  <c:v>22.222222222222221</c:v>
                </c:pt>
              </c:numCache>
            </c:numRef>
          </c:xVal>
          <c:yVal>
            <c:numRef>
              <c:f>AIANormCalData!$B$20:$B$40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7-4086-BE1E-FA163B1E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0.01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454439946801355"/>
                  <c:y val="-1.6287332018622806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DALNormCalData!$C$20:$C$40</c:f>
              <c:numCache>
                <c:formatCode>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19.922619331673655</c:v>
                </c:pt>
                <c:pt idx="3">
                  <c:v>29.949665603293816</c:v>
                </c:pt>
                <c:pt idx="4">
                  <c:v>39.995070026890808</c:v>
                </c:pt>
                <c:pt idx="5">
                  <c:v>50</c:v>
                </c:pt>
                <c:pt idx="6">
                  <c:v>60.08117320580611</c:v>
                </c:pt>
                <c:pt idx="7">
                  <c:v>70.098906328781041</c:v>
                </c:pt>
                <c:pt idx="8">
                  <c:v>80.08906633904607</c:v>
                </c:pt>
                <c:pt idx="9">
                  <c:v>90.047094850190774</c:v>
                </c:pt>
                <c:pt idx="10">
                  <c:v>100</c:v>
                </c:pt>
                <c:pt idx="11">
                  <c:v>109.44641950228542</c:v>
                </c:pt>
                <c:pt idx="12">
                  <c:v>119.26527848315556</c:v>
                </c:pt>
                <c:pt idx="13">
                  <c:v>129.30829997907881</c:v>
                </c:pt>
                <c:pt idx="14">
                  <c:v>139.25509228516182</c:v>
                </c:pt>
                <c:pt idx="15">
                  <c:v>149.20188459124481</c:v>
                </c:pt>
                <c:pt idx="16">
                  <c:v>159.14867689732779</c:v>
                </c:pt>
                <c:pt idx="17">
                  <c:v>169.0954692034108</c:v>
                </c:pt>
                <c:pt idx="18">
                  <c:v>179.04226150949376</c:v>
                </c:pt>
                <c:pt idx="19">
                  <c:v>188.98905381557674</c:v>
                </c:pt>
                <c:pt idx="20">
                  <c:v>198.93584612165975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7-47DE-B7FA-EF6568BB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3136"/>
        <c:axId val="336249216"/>
      </c:scatterChart>
      <c:valAx>
        <c:axId val="336253136"/>
        <c:scaling>
          <c:orientation val="minMax"/>
          <c:max val="200"/>
        </c:scaling>
        <c:delete val="0"/>
        <c:axPos val="b"/>
        <c:numFmt formatCode="0" sourceLinked="0"/>
        <c:majorTickMark val="out"/>
        <c:minorTickMark val="none"/>
        <c:tickLblPos val="nextTo"/>
        <c:crossAx val="336249216"/>
        <c:crosses val="autoZero"/>
        <c:crossBetween val="midCat"/>
      </c:valAx>
      <c:valAx>
        <c:axId val="336249216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0.05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SL0NormCalData!$G$20:$G$40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3.999999999999996</c:v>
                </c:pt>
                <c:pt idx="3">
                  <c:v>5.9999999999999956</c:v>
                </c:pt>
                <c:pt idx="4">
                  <c:v>7.9999999999999956</c:v>
                </c:pt>
                <c:pt idx="5">
                  <c:v>10</c:v>
                </c:pt>
                <c:pt idx="6">
                  <c:v>11.999999999999996</c:v>
                </c:pt>
                <c:pt idx="7">
                  <c:v>13.999999999999996</c:v>
                </c:pt>
                <c:pt idx="8">
                  <c:v>15.999999999999996</c:v>
                </c:pt>
                <c:pt idx="9">
                  <c:v>17.999999999999996</c:v>
                </c:pt>
                <c:pt idx="10">
                  <c:v>20</c:v>
                </c:pt>
                <c:pt idx="11">
                  <c:v>21.999999999999996</c:v>
                </c:pt>
                <c:pt idx="12">
                  <c:v>24</c:v>
                </c:pt>
                <c:pt idx="13">
                  <c:v>25.999999999999996</c:v>
                </c:pt>
                <c:pt idx="14">
                  <c:v>27.999999999999996</c:v>
                </c:pt>
                <c:pt idx="15">
                  <c:v>30</c:v>
                </c:pt>
                <c:pt idx="16">
                  <c:v>31.999999999999996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C-457A-B1CE-217BED92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4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0.02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574537825073576"/>
                  <c:y val="-1.607517490347836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DALNormCalData!$D$20:$D$40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9.9999999999999929</c:v>
                </c:pt>
                <c:pt idx="3">
                  <c:v>14.999999999999991</c:v>
                </c:pt>
                <c:pt idx="4">
                  <c:v>19.999999999999989</c:v>
                </c:pt>
                <c:pt idx="5">
                  <c:v>25</c:v>
                </c:pt>
                <c:pt idx="6">
                  <c:v>29.999999999999989</c:v>
                </c:pt>
                <c:pt idx="7">
                  <c:v>34.999999999999993</c:v>
                </c:pt>
                <c:pt idx="8">
                  <c:v>39.999999999999986</c:v>
                </c:pt>
                <c:pt idx="9">
                  <c:v>44.999999999999986</c:v>
                </c:pt>
                <c:pt idx="10">
                  <c:v>50</c:v>
                </c:pt>
                <c:pt idx="11">
                  <c:v>54.999999999999986</c:v>
                </c:pt>
                <c:pt idx="12">
                  <c:v>59.999999999999986</c:v>
                </c:pt>
                <c:pt idx="13">
                  <c:v>64.999999999999986</c:v>
                </c:pt>
                <c:pt idx="14">
                  <c:v>69.999999999999986</c:v>
                </c:pt>
                <c:pt idx="15">
                  <c:v>75</c:v>
                </c:pt>
                <c:pt idx="16">
                  <c:v>79.999999999999986</c:v>
                </c:pt>
                <c:pt idx="17">
                  <c:v>85</c:v>
                </c:pt>
                <c:pt idx="18">
                  <c:v>90</c:v>
                </c:pt>
                <c:pt idx="19">
                  <c:v>95.000000000000014</c:v>
                </c:pt>
                <c:pt idx="20">
                  <c:v>100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9-45D7-9D39-42CD6170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1568"/>
        <c:axId val="336251960"/>
      </c:scatterChart>
      <c:valAx>
        <c:axId val="336251568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crossAx val="336251960"/>
        <c:crosses val="autoZero"/>
        <c:crossBetween val="midCat"/>
      </c:valAx>
      <c:valAx>
        <c:axId val="33625196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0.05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DALNormCalData!$G$20:$G$40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3.999999999999996</c:v>
                </c:pt>
                <c:pt idx="3">
                  <c:v>5.9999999999999956</c:v>
                </c:pt>
                <c:pt idx="4">
                  <c:v>7.9999999999999956</c:v>
                </c:pt>
                <c:pt idx="5">
                  <c:v>10</c:v>
                </c:pt>
                <c:pt idx="6">
                  <c:v>11.999999999999996</c:v>
                </c:pt>
                <c:pt idx="7">
                  <c:v>13.999999999999996</c:v>
                </c:pt>
                <c:pt idx="8">
                  <c:v>15.999999999999996</c:v>
                </c:pt>
                <c:pt idx="9">
                  <c:v>17.999999999999996</c:v>
                </c:pt>
                <c:pt idx="10">
                  <c:v>20</c:v>
                </c:pt>
                <c:pt idx="11">
                  <c:v>21.999999999999996</c:v>
                </c:pt>
                <c:pt idx="12">
                  <c:v>24</c:v>
                </c:pt>
                <c:pt idx="13">
                  <c:v>25.999999999999996</c:v>
                </c:pt>
                <c:pt idx="14">
                  <c:v>27.999999999999996</c:v>
                </c:pt>
                <c:pt idx="15">
                  <c:v>30</c:v>
                </c:pt>
                <c:pt idx="16">
                  <c:v>31.999999999999996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35-475D-A838-8C7D8E5A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4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0.10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1962013690745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DALNormCalData!$L$20:$L$40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1.999999999999998</c:v>
                </c:pt>
                <c:pt idx="3">
                  <c:v>2.9999999999999978</c:v>
                </c:pt>
                <c:pt idx="4">
                  <c:v>3.9999999999999978</c:v>
                </c:pt>
                <c:pt idx="5">
                  <c:v>5</c:v>
                </c:pt>
                <c:pt idx="6">
                  <c:v>5.9999999999999982</c:v>
                </c:pt>
                <c:pt idx="7">
                  <c:v>6.9999999999999982</c:v>
                </c:pt>
                <c:pt idx="8">
                  <c:v>7.9999999999999982</c:v>
                </c:pt>
                <c:pt idx="9">
                  <c:v>8.9999999999999982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13.999999999999998</c:v>
                </c:pt>
                <c:pt idx="15">
                  <c:v>15</c:v>
                </c:pt>
                <c:pt idx="16">
                  <c:v>15.999999999999998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0-4155-ADE2-4E9B3107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7912"/>
        <c:axId val="337963600"/>
      </c:scatterChart>
      <c:valAx>
        <c:axId val="337967912"/>
        <c:scaling>
          <c:orientation val="minMax"/>
          <c:max val="20"/>
        </c:scaling>
        <c:delete val="0"/>
        <c:axPos val="b"/>
        <c:numFmt formatCode="0" sourceLinked="0"/>
        <c:majorTickMark val="out"/>
        <c:minorTickMark val="none"/>
        <c:tickLblPos val="nextTo"/>
        <c:crossAx val="337963600"/>
        <c:crosses val="autoZero"/>
        <c:crossBetween val="midCat"/>
      </c:valAx>
      <c:valAx>
        <c:axId val="33796360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0.03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9.3914559381376023E-2"/>
                  <c:y val="-2.1723075413560364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DALNormCalData!$E$20:$E$40</c:f>
              <c:numCache>
                <c:formatCode>0.00</c:formatCode>
                <c:ptCount val="21"/>
                <c:pt idx="0">
                  <c:v>0</c:v>
                </c:pt>
                <c:pt idx="1">
                  <c:v>3.3333333333333335</c:v>
                </c:pt>
                <c:pt idx="2">
                  <c:v>6.6666666666666625</c:v>
                </c:pt>
                <c:pt idx="3">
                  <c:v>9.9999999999999929</c:v>
                </c:pt>
                <c:pt idx="4">
                  <c:v>13.333333333333329</c:v>
                </c:pt>
                <c:pt idx="5">
                  <c:v>16.666666666666668</c:v>
                </c:pt>
                <c:pt idx="6">
                  <c:v>19.999999999999993</c:v>
                </c:pt>
                <c:pt idx="7">
                  <c:v>23.333333333333329</c:v>
                </c:pt>
                <c:pt idx="8">
                  <c:v>26.666666666666661</c:v>
                </c:pt>
                <c:pt idx="9">
                  <c:v>29.999999999999993</c:v>
                </c:pt>
                <c:pt idx="10">
                  <c:v>33.333333333333336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43.333333333333329</c:v>
                </c:pt>
                <c:pt idx="14">
                  <c:v>46.666666666666664</c:v>
                </c:pt>
                <c:pt idx="15">
                  <c:v>50</c:v>
                </c:pt>
                <c:pt idx="16">
                  <c:v>53.333333333333329</c:v>
                </c:pt>
                <c:pt idx="17">
                  <c:v>56.666666666666671</c:v>
                </c:pt>
                <c:pt idx="18">
                  <c:v>60</c:v>
                </c:pt>
                <c:pt idx="19">
                  <c:v>63.333333333333343</c:v>
                </c:pt>
                <c:pt idx="20">
                  <c:v>66.666666666666671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C-4CE4-8CF9-DADD20C9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7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0.04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102621619971921"/>
                  <c:y val="-2.197585301837270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DALNormCalData!$F$20:$F$40</c:f>
              <c:numCache>
                <c:formatCode>0.00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4.9999999999999956</c:v>
                </c:pt>
                <c:pt idx="3">
                  <c:v>7.4999999999999938</c:v>
                </c:pt>
                <c:pt idx="4">
                  <c:v>9.9999999999999947</c:v>
                </c:pt>
                <c:pt idx="5">
                  <c:v>12.5</c:v>
                </c:pt>
                <c:pt idx="6">
                  <c:v>14.999999999999995</c:v>
                </c:pt>
                <c:pt idx="7">
                  <c:v>17.499999999999996</c:v>
                </c:pt>
                <c:pt idx="8">
                  <c:v>19.999999999999993</c:v>
                </c:pt>
                <c:pt idx="9">
                  <c:v>22.499999999999993</c:v>
                </c:pt>
                <c:pt idx="10">
                  <c:v>25</c:v>
                </c:pt>
                <c:pt idx="11">
                  <c:v>27.499999999999996</c:v>
                </c:pt>
                <c:pt idx="12">
                  <c:v>29.999999999999996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D-4E31-9DAC-6A8B543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0.06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DALNormCalData!$H$20:$H$40</c:f>
              <c:numCache>
                <c:formatCode>0.00</c:formatCode>
                <c:ptCount val="21"/>
                <c:pt idx="0">
                  <c:v>0</c:v>
                </c:pt>
                <c:pt idx="1">
                  <c:v>1.6666666666666667</c:v>
                </c:pt>
                <c:pt idx="2">
                  <c:v>3.3333333333333304</c:v>
                </c:pt>
                <c:pt idx="3">
                  <c:v>4.9999999999999964</c:v>
                </c:pt>
                <c:pt idx="4">
                  <c:v>6.6666666666666634</c:v>
                </c:pt>
                <c:pt idx="5">
                  <c:v>8.3333333333333339</c:v>
                </c:pt>
                <c:pt idx="6">
                  <c:v>9.9999999999999982</c:v>
                </c:pt>
                <c:pt idx="7">
                  <c:v>11.666666666666664</c:v>
                </c:pt>
                <c:pt idx="8">
                  <c:v>13.333333333333332</c:v>
                </c:pt>
                <c:pt idx="9">
                  <c:v>14.999999999999998</c:v>
                </c:pt>
                <c:pt idx="10">
                  <c:v>16.666666666666668</c:v>
                </c:pt>
                <c:pt idx="11">
                  <c:v>18.333333333333332</c:v>
                </c:pt>
                <c:pt idx="12">
                  <c:v>20</c:v>
                </c:pt>
                <c:pt idx="13">
                  <c:v>21.666666666666664</c:v>
                </c:pt>
                <c:pt idx="14">
                  <c:v>23.333333333333332</c:v>
                </c:pt>
                <c:pt idx="15">
                  <c:v>25</c:v>
                </c:pt>
                <c:pt idx="16">
                  <c:v>26.666666666666664</c:v>
                </c:pt>
                <c:pt idx="17">
                  <c:v>28.333333333333336</c:v>
                </c:pt>
                <c:pt idx="18">
                  <c:v>30</c:v>
                </c:pt>
                <c:pt idx="19">
                  <c:v>31.666666666666668</c:v>
                </c:pt>
                <c:pt idx="20">
                  <c:v>33.333333333333336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B-4932-93AE-49918BF2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0.07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DALNormCalData!$I$20:$I$40</c:f>
              <c:numCache>
                <c:formatCode>0.00</c:formatCode>
                <c:ptCount val="21"/>
                <c:pt idx="0">
                  <c:v>0</c:v>
                </c:pt>
                <c:pt idx="1">
                  <c:v>1.4285714285714284</c:v>
                </c:pt>
                <c:pt idx="2">
                  <c:v>2.8571428571428541</c:v>
                </c:pt>
                <c:pt idx="3">
                  <c:v>4.2857142857142829</c:v>
                </c:pt>
                <c:pt idx="4">
                  <c:v>5.7142857142857109</c:v>
                </c:pt>
                <c:pt idx="5">
                  <c:v>7.1428571428571423</c:v>
                </c:pt>
                <c:pt idx="6">
                  <c:v>8.5714285714285676</c:v>
                </c:pt>
                <c:pt idx="7">
                  <c:v>9.9999999999999964</c:v>
                </c:pt>
                <c:pt idx="8">
                  <c:v>11.428571428571425</c:v>
                </c:pt>
                <c:pt idx="9">
                  <c:v>12.857142857142854</c:v>
                </c:pt>
                <c:pt idx="10">
                  <c:v>14.285714285714285</c:v>
                </c:pt>
                <c:pt idx="11">
                  <c:v>15.71428571428571</c:v>
                </c:pt>
                <c:pt idx="12">
                  <c:v>17.142857142857142</c:v>
                </c:pt>
                <c:pt idx="13">
                  <c:v>18.571428571428569</c:v>
                </c:pt>
                <c:pt idx="14">
                  <c:v>19.999999999999996</c:v>
                </c:pt>
                <c:pt idx="15">
                  <c:v>21.428571428571427</c:v>
                </c:pt>
                <c:pt idx="16">
                  <c:v>22.857142857142854</c:v>
                </c:pt>
                <c:pt idx="17">
                  <c:v>24.285714285714285</c:v>
                </c:pt>
                <c:pt idx="18">
                  <c:v>25.714285714285712</c:v>
                </c:pt>
                <c:pt idx="19">
                  <c:v>27.142857142857142</c:v>
                </c:pt>
                <c:pt idx="20">
                  <c:v>28.571428571428569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0-420B-BA9C-FB5E8AA9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0.08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DALNormCalData!$J$20:$J$40</c:f>
              <c:numCache>
                <c:formatCode>0.00</c:formatCode>
                <c:ptCount val="21"/>
                <c:pt idx="0">
                  <c:v>0</c:v>
                </c:pt>
                <c:pt idx="1">
                  <c:v>1.25</c:v>
                </c:pt>
                <c:pt idx="2">
                  <c:v>2.4999999999999973</c:v>
                </c:pt>
                <c:pt idx="3">
                  <c:v>3.7499999999999973</c:v>
                </c:pt>
                <c:pt idx="4">
                  <c:v>4.9999999999999973</c:v>
                </c:pt>
                <c:pt idx="5">
                  <c:v>6.25</c:v>
                </c:pt>
                <c:pt idx="6">
                  <c:v>7.4999999999999982</c:v>
                </c:pt>
                <c:pt idx="7">
                  <c:v>8.7499999999999982</c:v>
                </c:pt>
                <c:pt idx="8">
                  <c:v>9.9999999999999982</c:v>
                </c:pt>
                <c:pt idx="9">
                  <c:v>11.249999999999998</c:v>
                </c:pt>
                <c:pt idx="10">
                  <c:v>12.5</c:v>
                </c:pt>
                <c:pt idx="11">
                  <c:v>13.749999999999998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1A-4C6E-AE03-5B72E3A9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0.09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7.7750106818043091E-2"/>
                  <c:y val="-2.6824337866857551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DALNormCalData!$K$20:$K$40</c:f>
              <c:numCache>
                <c:formatCode>0.00</c:formatCode>
                <c:ptCount val="21"/>
                <c:pt idx="0">
                  <c:v>0</c:v>
                </c:pt>
                <c:pt idx="1">
                  <c:v>1.1111111111111112</c:v>
                </c:pt>
                <c:pt idx="2">
                  <c:v>2.2222222222222197</c:v>
                </c:pt>
                <c:pt idx="3">
                  <c:v>3.3333333333333308</c:v>
                </c:pt>
                <c:pt idx="4">
                  <c:v>4.444444444444442</c:v>
                </c:pt>
                <c:pt idx="5">
                  <c:v>5.5555555555555554</c:v>
                </c:pt>
                <c:pt idx="6">
                  <c:v>6.6666666666666643</c:v>
                </c:pt>
                <c:pt idx="7">
                  <c:v>7.7777777777777759</c:v>
                </c:pt>
                <c:pt idx="8">
                  <c:v>8.8888888888888857</c:v>
                </c:pt>
                <c:pt idx="9">
                  <c:v>9.9999999999999982</c:v>
                </c:pt>
                <c:pt idx="10">
                  <c:v>11.111111111111111</c:v>
                </c:pt>
                <c:pt idx="11">
                  <c:v>12.22222222222222</c:v>
                </c:pt>
                <c:pt idx="12">
                  <c:v>13.333333333333332</c:v>
                </c:pt>
                <c:pt idx="13">
                  <c:v>14.444444444444443</c:v>
                </c:pt>
                <c:pt idx="14">
                  <c:v>15.555555555555554</c:v>
                </c:pt>
                <c:pt idx="15">
                  <c:v>16.666666666666664</c:v>
                </c:pt>
                <c:pt idx="16">
                  <c:v>17.777777777777779</c:v>
                </c:pt>
                <c:pt idx="17">
                  <c:v>18.888888888888889</c:v>
                </c:pt>
                <c:pt idx="18">
                  <c:v>20</c:v>
                </c:pt>
                <c:pt idx="19">
                  <c:v>21.111111111111111</c:v>
                </c:pt>
                <c:pt idx="20">
                  <c:v>22.222222222222221</c:v>
                </c:pt>
              </c:numCache>
            </c:numRef>
          </c:xVal>
          <c:yVal>
            <c:numRef>
              <c:f>DALNormCalData!$B$20:$B$40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E5-A488-01B00BCC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0.01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454439946801355"/>
                  <c:y val="-1.6287332018622806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DARNormCalData!$C$20:$C$40</c:f>
              <c:numCache>
                <c:formatCode>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19.922619331673655</c:v>
                </c:pt>
                <c:pt idx="3">
                  <c:v>29.949665603293816</c:v>
                </c:pt>
                <c:pt idx="4">
                  <c:v>39.995070026890808</c:v>
                </c:pt>
                <c:pt idx="5">
                  <c:v>50</c:v>
                </c:pt>
                <c:pt idx="6">
                  <c:v>60.08117320580611</c:v>
                </c:pt>
                <c:pt idx="7">
                  <c:v>70.098906328781041</c:v>
                </c:pt>
                <c:pt idx="8">
                  <c:v>80.08906633904607</c:v>
                </c:pt>
                <c:pt idx="9">
                  <c:v>90.047094850190774</c:v>
                </c:pt>
                <c:pt idx="10">
                  <c:v>100</c:v>
                </c:pt>
                <c:pt idx="11">
                  <c:v>109.44641950228542</c:v>
                </c:pt>
                <c:pt idx="12">
                  <c:v>119.26527848315556</c:v>
                </c:pt>
                <c:pt idx="13">
                  <c:v>129.30829997907881</c:v>
                </c:pt>
                <c:pt idx="14">
                  <c:v>139.25509228516182</c:v>
                </c:pt>
                <c:pt idx="15">
                  <c:v>149.20188459124481</c:v>
                </c:pt>
                <c:pt idx="16">
                  <c:v>159.14867689732779</c:v>
                </c:pt>
                <c:pt idx="17">
                  <c:v>169.0954692034108</c:v>
                </c:pt>
                <c:pt idx="18">
                  <c:v>179.04226150949376</c:v>
                </c:pt>
                <c:pt idx="19">
                  <c:v>188.98905381557674</c:v>
                </c:pt>
                <c:pt idx="20">
                  <c:v>198.93584612165975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28-41F8-A841-F3C1924E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3136"/>
        <c:axId val="336249216"/>
      </c:scatterChart>
      <c:valAx>
        <c:axId val="336253136"/>
        <c:scaling>
          <c:orientation val="minMax"/>
          <c:max val="200"/>
        </c:scaling>
        <c:delete val="0"/>
        <c:axPos val="b"/>
        <c:numFmt formatCode="0" sourceLinked="0"/>
        <c:majorTickMark val="out"/>
        <c:minorTickMark val="none"/>
        <c:tickLblPos val="nextTo"/>
        <c:crossAx val="336249216"/>
        <c:crosses val="autoZero"/>
        <c:crossBetween val="midCat"/>
      </c:valAx>
      <c:valAx>
        <c:axId val="336249216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0.10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1962013690745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SL0NormCalData!$L$20:$L$40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1.999999999999998</c:v>
                </c:pt>
                <c:pt idx="3">
                  <c:v>2.9999999999999978</c:v>
                </c:pt>
                <c:pt idx="4">
                  <c:v>3.9999999999999978</c:v>
                </c:pt>
                <c:pt idx="5">
                  <c:v>5</c:v>
                </c:pt>
                <c:pt idx="6">
                  <c:v>5.9999999999999982</c:v>
                </c:pt>
                <c:pt idx="7">
                  <c:v>6.9999999999999982</c:v>
                </c:pt>
                <c:pt idx="8">
                  <c:v>7.9999999999999982</c:v>
                </c:pt>
                <c:pt idx="9">
                  <c:v>8.9999999999999982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13.999999999999998</c:v>
                </c:pt>
                <c:pt idx="15">
                  <c:v>15</c:v>
                </c:pt>
                <c:pt idx="16">
                  <c:v>15.999999999999998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C-423C-B918-29B33FF6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7912"/>
        <c:axId val="337963600"/>
      </c:scatterChart>
      <c:valAx>
        <c:axId val="337967912"/>
        <c:scaling>
          <c:orientation val="minMax"/>
          <c:max val="20"/>
        </c:scaling>
        <c:delete val="0"/>
        <c:axPos val="b"/>
        <c:numFmt formatCode="0" sourceLinked="0"/>
        <c:majorTickMark val="out"/>
        <c:minorTickMark val="none"/>
        <c:tickLblPos val="nextTo"/>
        <c:crossAx val="337963600"/>
        <c:crosses val="autoZero"/>
        <c:crossBetween val="midCat"/>
      </c:valAx>
      <c:valAx>
        <c:axId val="33796360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0.02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574537825073576"/>
                  <c:y val="-1.607517490347836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DARNormCalData!$D$20:$D$40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9.9999999999999929</c:v>
                </c:pt>
                <c:pt idx="3">
                  <c:v>14.999999999999991</c:v>
                </c:pt>
                <c:pt idx="4">
                  <c:v>19.999999999999989</c:v>
                </c:pt>
                <c:pt idx="5">
                  <c:v>25</c:v>
                </c:pt>
                <c:pt idx="6">
                  <c:v>29.999999999999989</c:v>
                </c:pt>
                <c:pt idx="7">
                  <c:v>34.999999999999993</c:v>
                </c:pt>
                <c:pt idx="8">
                  <c:v>39.999999999999986</c:v>
                </c:pt>
                <c:pt idx="9">
                  <c:v>44.999999999999986</c:v>
                </c:pt>
                <c:pt idx="10">
                  <c:v>50</c:v>
                </c:pt>
                <c:pt idx="11">
                  <c:v>54.999999999999986</c:v>
                </c:pt>
                <c:pt idx="12">
                  <c:v>59.999999999999986</c:v>
                </c:pt>
                <c:pt idx="13">
                  <c:v>64.999999999999986</c:v>
                </c:pt>
                <c:pt idx="14">
                  <c:v>69.999999999999986</c:v>
                </c:pt>
                <c:pt idx="15">
                  <c:v>75</c:v>
                </c:pt>
                <c:pt idx="16">
                  <c:v>79.999999999999986</c:v>
                </c:pt>
                <c:pt idx="17">
                  <c:v>85</c:v>
                </c:pt>
                <c:pt idx="18">
                  <c:v>90</c:v>
                </c:pt>
                <c:pt idx="19">
                  <c:v>95.000000000000014</c:v>
                </c:pt>
                <c:pt idx="20">
                  <c:v>100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E-4669-9232-F428A68C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1568"/>
        <c:axId val="336251960"/>
      </c:scatterChart>
      <c:valAx>
        <c:axId val="336251568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crossAx val="336251960"/>
        <c:crosses val="autoZero"/>
        <c:crossBetween val="midCat"/>
      </c:valAx>
      <c:valAx>
        <c:axId val="33625196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0.05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DARNormCalData!$G$20:$G$40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3.999999999999996</c:v>
                </c:pt>
                <c:pt idx="3">
                  <c:v>5.9999999999999956</c:v>
                </c:pt>
                <c:pt idx="4">
                  <c:v>7.9999999999999956</c:v>
                </c:pt>
                <c:pt idx="5">
                  <c:v>10</c:v>
                </c:pt>
                <c:pt idx="6">
                  <c:v>11.999999999999996</c:v>
                </c:pt>
                <c:pt idx="7">
                  <c:v>13.999999999999996</c:v>
                </c:pt>
                <c:pt idx="8">
                  <c:v>15.999999999999996</c:v>
                </c:pt>
                <c:pt idx="9">
                  <c:v>17.999999999999996</c:v>
                </c:pt>
                <c:pt idx="10">
                  <c:v>20</c:v>
                </c:pt>
                <c:pt idx="11">
                  <c:v>21.999999999999996</c:v>
                </c:pt>
                <c:pt idx="12">
                  <c:v>24</c:v>
                </c:pt>
                <c:pt idx="13">
                  <c:v>25.999999999999996</c:v>
                </c:pt>
                <c:pt idx="14">
                  <c:v>27.999999999999996</c:v>
                </c:pt>
                <c:pt idx="15">
                  <c:v>30</c:v>
                </c:pt>
                <c:pt idx="16">
                  <c:v>31.999999999999996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4-4290-9E37-C959349E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4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0.10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1962013690745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DARNormCalData!$L$20:$L$40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1.999999999999998</c:v>
                </c:pt>
                <c:pt idx="3">
                  <c:v>2.9999999999999978</c:v>
                </c:pt>
                <c:pt idx="4">
                  <c:v>3.9999999999999978</c:v>
                </c:pt>
                <c:pt idx="5">
                  <c:v>5</c:v>
                </c:pt>
                <c:pt idx="6">
                  <c:v>5.9999999999999982</c:v>
                </c:pt>
                <c:pt idx="7">
                  <c:v>6.9999999999999982</c:v>
                </c:pt>
                <c:pt idx="8">
                  <c:v>7.9999999999999982</c:v>
                </c:pt>
                <c:pt idx="9">
                  <c:v>8.9999999999999982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13.999999999999998</c:v>
                </c:pt>
                <c:pt idx="15">
                  <c:v>15</c:v>
                </c:pt>
                <c:pt idx="16">
                  <c:v>15.999999999999998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E-46D2-84AE-F894A284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7912"/>
        <c:axId val="337963600"/>
      </c:scatterChart>
      <c:valAx>
        <c:axId val="337967912"/>
        <c:scaling>
          <c:orientation val="minMax"/>
          <c:max val="20"/>
        </c:scaling>
        <c:delete val="0"/>
        <c:axPos val="b"/>
        <c:numFmt formatCode="0" sourceLinked="0"/>
        <c:majorTickMark val="out"/>
        <c:minorTickMark val="none"/>
        <c:tickLblPos val="nextTo"/>
        <c:crossAx val="337963600"/>
        <c:crosses val="autoZero"/>
        <c:crossBetween val="midCat"/>
      </c:valAx>
      <c:valAx>
        <c:axId val="337963600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0.03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9.3914559381376023E-2"/>
                  <c:y val="-2.1723075413560364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DARNormCalData!$E$20:$E$40</c:f>
              <c:numCache>
                <c:formatCode>0.00</c:formatCode>
                <c:ptCount val="21"/>
                <c:pt idx="0">
                  <c:v>0</c:v>
                </c:pt>
                <c:pt idx="1">
                  <c:v>3.3333333333333335</c:v>
                </c:pt>
                <c:pt idx="2">
                  <c:v>6.6666666666666625</c:v>
                </c:pt>
                <c:pt idx="3">
                  <c:v>9.9999999999999929</c:v>
                </c:pt>
                <c:pt idx="4">
                  <c:v>13.333333333333329</c:v>
                </c:pt>
                <c:pt idx="5">
                  <c:v>16.666666666666668</c:v>
                </c:pt>
                <c:pt idx="6">
                  <c:v>19.999999999999993</c:v>
                </c:pt>
                <c:pt idx="7">
                  <c:v>23.333333333333329</c:v>
                </c:pt>
                <c:pt idx="8">
                  <c:v>26.666666666666661</c:v>
                </c:pt>
                <c:pt idx="9">
                  <c:v>29.999999999999993</c:v>
                </c:pt>
                <c:pt idx="10">
                  <c:v>33.333333333333336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43.333333333333329</c:v>
                </c:pt>
                <c:pt idx="14">
                  <c:v>46.666666666666664</c:v>
                </c:pt>
                <c:pt idx="15">
                  <c:v>50</c:v>
                </c:pt>
                <c:pt idx="16">
                  <c:v>53.333333333333329</c:v>
                </c:pt>
                <c:pt idx="17">
                  <c:v>56.666666666666671</c:v>
                </c:pt>
                <c:pt idx="18">
                  <c:v>60</c:v>
                </c:pt>
                <c:pt idx="19">
                  <c:v>63.333333333333343</c:v>
                </c:pt>
                <c:pt idx="20">
                  <c:v>66.666666666666671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82-44A8-AC55-971330EF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7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0.04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102621619971921"/>
                  <c:y val="-2.197585301837270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DARNormCalData!$F$20:$F$40</c:f>
              <c:numCache>
                <c:formatCode>0.00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4.9999999999999956</c:v>
                </c:pt>
                <c:pt idx="3">
                  <c:v>7.4999999999999938</c:v>
                </c:pt>
                <c:pt idx="4">
                  <c:v>9.9999999999999947</c:v>
                </c:pt>
                <c:pt idx="5">
                  <c:v>12.5</c:v>
                </c:pt>
                <c:pt idx="6">
                  <c:v>14.999999999999995</c:v>
                </c:pt>
                <c:pt idx="7">
                  <c:v>17.499999999999996</c:v>
                </c:pt>
                <c:pt idx="8">
                  <c:v>19.999999999999993</c:v>
                </c:pt>
                <c:pt idx="9">
                  <c:v>22.499999999999993</c:v>
                </c:pt>
                <c:pt idx="10">
                  <c:v>25</c:v>
                </c:pt>
                <c:pt idx="11">
                  <c:v>27.499999999999996</c:v>
                </c:pt>
                <c:pt idx="12">
                  <c:v>29.999999999999996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4-443F-BE2F-6B669EED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0.06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DARNormCalData!$H$20:$H$40</c:f>
              <c:numCache>
                <c:formatCode>0.00</c:formatCode>
                <c:ptCount val="21"/>
                <c:pt idx="0">
                  <c:v>0</c:v>
                </c:pt>
                <c:pt idx="1">
                  <c:v>1.6666666666666667</c:v>
                </c:pt>
                <c:pt idx="2">
                  <c:v>3.3333333333333304</c:v>
                </c:pt>
                <c:pt idx="3">
                  <c:v>4.9999999999999964</c:v>
                </c:pt>
                <c:pt idx="4">
                  <c:v>6.6666666666666634</c:v>
                </c:pt>
                <c:pt idx="5">
                  <c:v>8.3333333333333339</c:v>
                </c:pt>
                <c:pt idx="6">
                  <c:v>9.9999999999999982</c:v>
                </c:pt>
                <c:pt idx="7">
                  <c:v>11.666666666666664</c:v>
                </c:pt>
                <c:pt idx="8">
                  <c:v>13.333333333333332</c:v>
                </c:pt>
                <c:pt idx="9">
                  <c:v>14.999999999999998</c:v>
                </c:pt>
                <c:pt idx="10">
                  <c:v>16.666666666666668</c:v>
                </c:pt>
                <c:pt idx="11">
                  <c:v>18.333333333333332</c:v>
                </c:pt>
                <c:pt idx="12">
                  <c:v>20</c:v>
                </c:pt>
                <c:pt idx="13">
                  <c:v>21.666666666666664</c:v>
                </c:pt>
                <c:pt idx="14">
                  <c:v>23.333333333333332</c:v>
                </c:pt>
                <c:pt idx="15">
                  <c:v>25</c:v>
                </c:pt>
                <c:pt idx="16">
                  <c:v>26.666666666666664</c:v>
                </c:pt>
                <c:pt idx="17">
                  <c:v>28.333333333333336</c:v>
                </c:pt>
                <c:pt idx="18">
                  <c:v>30</c:v>
                </c:pt>
                <c:pt idx="19">
                  <c:v>31.666666666666668</c:v>
                </c:pt>
                <c:pt idx="20">
                  <c:v>33.333333333333336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E-4991-BCC1-C9E8A65F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0.07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DARNormCalData!$I$20:$I$40</c:f>
              <c:numCache>
                <c:formatCode>0.00</c:formatCode>
                <c:ptCount val="21"/>
                <c:pt idx="0">
                  <c:v>0</c:v>
                </c:pt>
                <c:pt idx="1">
                  <c:v>1.4285714285714284</c:v>
                </c:pt>
                <c:pt idx="2">
                  <c:v>2.8571428571428541</c:v>
                </c:pt>
                <c:pt idx="3">
                  <c:v>4.2857142857142829</c:v>
                </c:pt>
                <c:pt idx="4">
                  <c:v>5.7142857142857109</c:v>
                </c:pt>
                <c:pt idx="5">
                  <c:v>7.1428571428571423</c:v>
                </c:pt>
                <c:pt idx="6">
                  <c:v>8.5714285714285676</c:v>
                </c:pt>
                <c:pt idx="7">
                  <c:v>9.9999999999999964</c:v>
                </c:pt>
                <c:pt idx="8">
                  <c:v>11.428571428571425</c:v>
                </c:pt>
                <c:pt idx="9">
                  <c:v>12.857142857142854</c:v>
                </c:pt>
                <c:pt idx="10">
                  <c:v>14.285714285714285</c:v>
                </c:pt>
                <c:pt idx="11">
                  <c:v>15.71428571428571</c:v>
                </c:pt>
                <c:pt idx="12">
                  <c:v>17.142857142857142</c:v>
                </c:pt>
                <c:pt idx="13">
                  <c:v>18.571428571428569</c:v>
                </c:pt>
                <c:pt idx="14">
                  <c:v>19.999999999999996</c:v>
                </c:pt>
                <c:pt idx="15">
                  <c:v>21.428571428571427</c:v>
                </c:pt>
                <c:pt idx="16">
                  <c:v>22.857142857142854</c:v>
                </c:pt>
                <c:pt idx="17">
                  <c:v>24.285714285714285</c:v>
                </c:pt>
                <c:pt idx="18">
                  <c:v>25.714285714285712</c:v>
                </c:pt>
                <c:pt idx="19">
                  <c:v>27.142857142857142</c:v>
                </c:pt>
                <c:pt idx="20">
                  <c:v>28.571428571428569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E-40C2-AF36-81C14AEC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0.08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DARNormCalData!$J$20:$J$40</c:f>
              <c:numCache>
                <c:formatCode>0.00</c:formatCode>
                <c:ptCount val="21"/>
                <c:pt idx="0">
                  <c:v>0</c:v>
                </c:pt>
                <c:pt idx="1">
                  <c:v>1.25</c:v>
                </c:pt>
                <c:pt idx="2">
                  <c:v>2.4999999999999973</c:v>
                </c:pt>
                <c:pt idx="3">
                  <c:v>3.7499999999999973</c:v>
                </c:pt>
                <c:pt idx="4">
                  <c:v>4.9999999999999973</c:v>
                </c:pt>
                <c:pt idx="5">
                  <c:v>6.25</c:v>
                </c:pt>
                <c:pt idx="6">
                  <c:v>7.4999999999999982</c:v>
                </c:pt>
                <c:pt idx="7">
                  <c:v>8.7499999999999982</c:v>
                </c:pt>
                <c:pt idx="8">
                  <c:v>9.9999999999999982</c:v>
                </c:pt>
                <c:pt idx="9">
                  <c:v>11.249999999999998</c:v>
                </c:pt>
                <c:pt idx="10">
                  <c:v>12.5</c:v>
                </c:pt>
                <c:pt idx="11">
                  <c:v>13.749999999999998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4-4A6B-BBC4-8E236BB1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0.09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7.7750106818043091E-2"/>
                  <c:y val="-2.6824337866857551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DARNormCalData!$K$20:$K$40</c:f>
              <c:numCache>
                <c:formatCode>0.00</c:formatCode>
                <c:ptCount val="21"/>
                <c:pt idx="0">
                  <c:v>0</c:v>
                </c:pt>
                <c:pt idx="1">
                  <c:v>1.1111111111111112</c:v>
                </c:pt>
                <c:pt idx="2">
                  <c:v>2.2222222222222197</c:v>
                </c:pt>
                <c:pt idx="3">
                  <c:v>3.3333333333333308</c:v>
                </c:pt>
                <c:pt idx="4">
                  <c:v>4.444444444444442</c:v>
                </c:pt>
                <c:pt idx="5">
                  <c:v>5.5555555555555554</c:v>
                </c:pt>
                <c:pt idx="6">
                  <c:v>6.6666666666666643</c:v>
                </c:pt>
                <c:pt idx="7">
                  <c:v>7.7777777777777759</c:v>
                </c:pt>
                <c:pt idx="8">
                  <c:v>8.8888888888888857</c:v>
                </c:pt>
                <c:pt idx="9">
                  <c:v>9.9999999999999982</c:v>
                </c:pt>
                <c:pt idx="10">
                  <c:v>11.111111111111111</c:v>
                </c:pt>
                <c:pt idx="11">
                  <c:v>12.22222222222222</c:v>
                </c:pt>
                <c:pt idx="12">
                  <c:v>13.333333333333332</c:v>
                </c:pt>
                <c:pt idx="13">
                  <c:v>14.444444444444443</c:v>
                </c:pt>
                <c:pt idx="14">
                  <c:v>15.555555555555554</c:v>
                </c:pt>
                <c:pt idx="15">
                  <c:v>16.666666666666664</c:v>
                </c:pt>
                <c:pt idx="16">
                  <c:v>17.777777777777779</c:v>
                </c:pt>
                <c:pt idx="17">
                  <c:v>18.888888888888889</c:v>
                </c:pt>
                <c:pt idx="18">
                  <c:v>20</c:v>
                </c:pt>
                <c:pt idx="19">
                  <c:v>21.111111111111111</c:v>
                </c:pt>
                <c:pt idx="20">
                  <c:v>22.222222222222221</c:v>
                </c:pt>
              </c:numCache>
            </c:numRef>
          </c:xVal>
          <c:yVal>
            <c:numRef>
              <c:f>DARNormCalData!$B$20:$B$40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6A-4E12-ADAF-8510FC80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0.03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9.3914559381376023E-2"/>
                  <c:y val="-2.1723075413560364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SL0NormCalData!$E$20:$E$40</c:f>
              <c:numCache>
                <c:formatCode>0.00</c:formatCode>
                <c:ptCount val="21"/>
                <c:pt idx="0">
                  <c:v>0</c:v>
                </c:pt>
                <c:pt idx="1">
                  <c:v>3.3333333333333335</c:v>
                </c:pt>
                <c:pt idx="2">
                  <c:v>6.6666666666666625</c:v>
                </c:pt>
                <c:pt idx="3">
                  <c:v>9.9999999999999929</c:v>
                </c:pt>
                <c:pt idx="4">
                  <c:v>13.333333333333329</c:v>
                </c:pt>
                <c:pt idx="5">
                  <c:v>16.666666666666668</c:v>
                </c:pt>
                <c:pt idx="6">
                  <c:v>19.999999999999993</c:v>
                </c:pt>
                <c:pt idx="7">
                  <c:v>23.333333333333329</c:v>
                </c:pt>
                <c:pt idx="8">
                  <c:v>26.666666666666661</c:v>
                </c:pt>
                <c:pt idx="9">
                  <c:v>29.999999999999993</c:v>
                </c:pt>
                <c:pt idx="10">
                  <c:v>33.333333333333336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43.333333333333329</c:v>
                </c:pt>
                <c:pt idx="14">
                  <c:v>46.666666666666664</c:v>
                </c:pt>
                <c:pt idx="15">
                  <c:v>50</c:v>
                </c:pt>
                <c:pt idx="16">
                  <c:v>53.333333333333329</c:v>
                </c:pt>
                <c:pt idx="17">
                  <c:v>56.666666666666671</c:v>
                </c:pt>
                <c:pt idx="18">
                  <c:v>60</c:v>
                </c:pt>
                <c:pt idx="19">
                  <c:v>63.333333333333343</c:v>
                </c:pt>
                <c:pt idx="20">
                  <c:v>66.666666666666671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7-400C-9722-A71A00A4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7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0.04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102621619971921"/>
                  <c:y val="-2.1975853018372703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SL0NormCalData!$F$20:$F$40</c:f>
              <c:numCache>
                <c:formatCode>0.00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4.9999999999999956</c:v>
                </c:pt>
                <c:pt idx="3">
                  <c:v>7.4999999999999938</c:v>
                </c:pt>
                <c:pt idx="4">
                  <c:v>9.9999999999999947</c:v>
                </c:pt>
                <c:pt idx="5">
                  <c:v>12.5</c:v>
                </c:pt>
                <c:pt idx="6">
                  <c:v>14.999999999999995</c:v>
                </c:pt>
                <c:pt idx="7">
                  <c:v>17.499999999999996</c:v>
                </c:pt>
                <c:pt idx="8">
                  <c:v>19.999999999999993</c:v>
                </c:pt>
                <c:pt idx="9">
                  <c:v>22.499999999999993</c:v>
                </c:pt>
                <c:pt idx="10">
                  <c:v>25</c:v>
                </c:pt>
                <c:pt idx="11">
                  <c:v>27.499999999999996</c:v>
                </c:pt>
                <c:pt idx="12">
                  <c:v>29.999999999999996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E7-48B9-B2B9-2EBB43B3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69480"/>
        <c:axId val="395976432"/>
      </c:scatterChart>
      <c:valAx>
        <c:axId val="337969480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crossAx val="395976432"/>
        <c:crosses val="autoZero"/>
        <c:crossBetween val="midCat"/>
      </c:valAx>
      <c:valAx>
        <c:axId val="39597643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6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0.06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SL0NormCalData!$H$20:$H$40</c:f>
              <c:numCache>
                <c:formatCode>0.00</c:formatCode>
                <c:ptCount val="21"/>
                <c:pt idx="0">
                  <c:v>0</c:v>
                </c:pt>
                <c:pt idx="1">
                  <c:v>1.6666666666666667</c:v>
                </c:pt>
                <c:pt idx="2">
                  <c:v>3.3333333333333304</c:v>
                </c:pt>
                <c:pt idx="3">
                  <c:v>4.9999999999999964</c:v>
                </c:pt>
                <c:pt idx="4">
                  <c:v>6.6666666666666634</c:v>
                </c:pt>
                <c:pt idx="5">
                  <c:v>8.3333333333333339</c:v>
                </c:pt>
                <c:pt idx="6">
                  <c:v>9.9999999999999982</c:v>
                </c:pt>
                <c:pt idx="7">
                  <c:v>11.666666666666664</c:v>
                </c:pt>
                <c:pt idx="8">
                  <c:v>13.333333333333332</c:v>
                </c:pt>
                <c:pt idx="9">
                  <c:v>14.999999999999998</c:v>
                </c:pt>
                <c:pt idx="10">
                  <c:v>16.666666666666668</c:v>
                </c:pt>
                <c:pt idx="11">
                  <c:v>18.333333333333332</c:v>
                </c:pt>
                <c:pt idx="12">
                  <c:v>20</c:v>
                </c:pt>
                <c:pt idx="13">
                  <c:v>21.666666666666664</c:v>
                </c:pt>
                <c:pt idx="14">
                  <c:v>23.333333333333332</c:v>
                </c:pt>
                <c:pt idx="15">
                  <c:v>25</c:v>
                </c:pt>
                <c:pt idx="16">
                  <c:v>26.666666666666664</c:v>
                </c:pt>
                <c:pt idx="17">
                  <c:v>28.333333333333336</c:v>
                </c:pt>
                <c:pt idx="18">
                  <c:v>30</c:v>
                </c:pt>
                <c:pt idx="19">
                  <c:v>31.666666666666668</c:v>
                </c:pt>
                <c:pt idx="20">
                  <c:v>33.333333333333336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5-44DC-8148-86810CE2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0.07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SL0NormCalData!$I$20:$I$40</c:f>
              <c:numCache>
                <c:formatCode>0.00</c:formatCode>
                <c:ptCount val="21"/>
                <c:pt idx="0">
                  <c:v>0</c:v>
                </c:pt>
                <c:pt idx="1">
                  <c:v>1.4285714285714284</c:v>
                </c:pt>
                <c:pt idx="2">
                  <c:v>2.8571428571428541</c:v>
                </c:pt>
                <c:pt idx="3">
                  <c:v>4.2857142857142829</c:v>
                </c:pt>
                <c:pt idx="4">
                  <c:v>5.7142857142857109</c:v>
                </c:pt>
                <c:pt idx="5">
                  <c:v>7.1428571428571423</c:v>
                </c:pt>
                <c:pt idx="6">
                  <c:v>8.5714285714285676</c:v>
                </c:pt>
                <c:pt idx="7">
                  <c:v>9.9999999999999964</c:v>
                </c:pt>
                <c:pt idx="8">
                  <c:v>11.428571428571425</c:v>
                </c:pt>
                <c:pt idx="9">
                  <c:v>12.857142857142854</c:v>
                </c:pt>
                <c:pt idx="10">
                  <c:v>14.285714285714285</c:v>
                </c:pt>
                <c:pt idx="11">
                  <c:v>15.71428571428571</c:v>
                </c:pt>
                <c:pt idx="12">
                  <c:v>17.142857142857142</c:v>
                </c:pt>
                <c:pt idx="13">
                  <c:v>18.571428571428569</c:v>
                </c:pt>
                <c:pt idx="14">
                  <c:v>19.999999999999996</c:v>
                </c:pt>
                <c:pt idx="15">
                  <c:v>21.428571428571427</c:v>
                </c:pt>
                <c:pt idx="16">
                  <c:v>22.857142857142854</c:v>
                </c:pt>
                <c:pt idx="17">
                  <c:v>24.285714285714285</c:v>
                </c:pt>
                <c:pt idx="18">
                  <c:v>25.714285714285712</c:v>
                </c:pt>
                <c:pt idx="19">
                  <c:v>27.142857142857142</c:v>
                </c:pt>
                <c:pt idx="20">
                  <c:v>28.571428571428569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9-464F-87C6-AB67DA1A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30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 = 0.08 cmH</a:t>
            </a:r>
            <a:r>
              <a:rPr lang="en-US" sz="1100" baseline="-25000"/>
              <a:t>2</a:t>
            </a:r>
            <a:r>
              <a:rPr lang="en-US" sz="1100"/>
              <a:t>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141540433417829"/>
                  <c:y val="-2.5436872115123542E-2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SL0NormCalData!$J$20:$J$40</c:f>
              <c:numCache>
                <c:formatCode>0.00</c:formatCode>
                <c:ptCount val="21"/>
                <c:pt idx="0">
                  <c:v>0</c:v>
                </c:pt>
                <c:pt idx="1">
                  <c:v>1.25</c:v>
                </c:pt>
                <c:pt idx="2">
                  <c:v>2.4999999999999973</c:v>
                </c:pt>
                <c:pt idx="3">
                  <c:v>3.7499999999999973</c:v>
                </c:pt>
                <c:pt idx="4">
                  <c:v>4.9999999999999973</c:v>
                </c:pt>
                <c:pt idx="5">
                  <c:v>6.25</c:v>
                </c:pt>
                <c:pt idx="6">
                  <c:v>7.4999999999999982</c:v>
                </c:pt>
                <c:pt idx="7">
                  <c:v>8.7499999999999982</c:v>
                </c:pt>
                <c:pt idx="8">
                  <c:v>9.9999999999999982</c:v>
                </c:pt>
                <c:pt idx="9">
                  <c:v>11.249999999999998</c:v>
                </c:pt>
                <c:pt idx="10">
                  <c:v>12.5</c:v>
                </c:pt>
                <c:pt idx="11">
                  <c:v>13.749999999999998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</c:numCache>
            </c:numRef>
          </c:xVal>
          <c:yVal>
            <c:numRef>
              <c:f>SL0NormCalData!$B$20:$B$40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7-4FE7-88A5-24BC0C94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5096"/>
        <c:axId val="337965952"/>
      </c:scatterChart>
      <c:valAx>
        <c:axId val="336255096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337965952"/>
        <c:crosses val="autoZero"/>
        <c:crossBetween val="midCat"/>
      </c:valAx>
      <c:valAx>
        <c:axId val="33796595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25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18</xdr:row>
      <xdr:rowOff>190500</xdr:rowOff>
    </xdr:from>
    <xdr:to>
      <xdr:col>22</xdr:col>
      <xdr:colOff>47624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35</xdr:row>
      <xdr:rowOff>190500</xdr:rowOff>
    </xdr:from>
    <xdr:to>
      <xdr:col>22</xdr:col>
      <xdr:colOff>47624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566736</xdr:colOff>
      <xdr:row>87</xdr:row>
      <xdr:rowOff>0</xdr:rowOff>
    </xdr:from>
    <xdr:to>
      <xdr:col>22</xdr:col>
      <xdr:colOff>14286</xdr:colOff>
      <xdr:row>101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172</xdr:row>
      <xdr:rowOff>0</xdr:rowOff>
    </xdr:from>
    <xdr:to>
      <xdr:col>22</xdr:col>
      <xdr:colOff>47624</xdr:colOff>
      <xdr:row>186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600074</xdr:colOff>
      <xdr:row>53</xdr:row>
      <xdr:rowOff>0</xdr:rowOff>
    </xdr:from>
    <xdr:to>
      <xdr:col>22</xdr:col>
      <xdr:colOff>47624</xdr:colOff>
      <xdr:row>67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600074</xdr:colOff>
      <xdr:row>70</xdr:row>
      <xdr:rowOff>0</xdr:rowOff>
    </xdr:from>
    <xdr:to>
      <xdr:col>22</xdr:col>
      <xdr:colOff>47624</xdr:colOff>
      <xdr:row>84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491674-B7C1-4BB7-B619-C1806C52C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566736</xdr:colOff>
      <xdr:row>104</xdr:row>
      <xdr:rowOff>0</xdr:rowOff>
    </xdr:from>
    <xdr:to>
      <xdr:col>22</xdr:col>
      <xdr:colOff>14286</xdr:colOff>
      <xdr:row>118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520B6A-E6DA-44E8-837F-D1BF6BF07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566736</xdr:colOff>
      <xdr:row>121</xdr:row>
      <xdr:rowOff>0</xdr:rowOff>
    </xdr:from>
    <xdr:to>
      <xdr:col>22</xdr:col>
      <xdr:colOff>14286</xdr:colOff>
      <xdr:row>135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1FC9F2-EBAE-418D-9A82-B10A7D956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566736</xdr:colOff>
      <xdr:row>138</xdr:row>
      <xdr:rowOff>0</xdr:rowOff>
    </xdr:from>
    <xdr:to>
      <xdr:col>22</xdr:col>
      <xdr:colOff>14286</xdr:colOff>
      <xdr:row>152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0E1B9C-A226-44AB-A228-CBFFEA82F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566736</xdr:colOff>
      <xdr:row>155</xdr:row>
      <xdr:rowOff>0</xdr:rowOff>
    </xdr:from>
    <xdr:to>
      <xdr:col>22</xdr:col>
      <xdr:colOff>14286</xdr:colOff>
      <xdr:row>169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F1B9D0-4425-4212-A8F0-B683C8D0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18</xdr:row>
      <xdr:rowOff>190500</xdr:rowOff>
    </xdr:from>
    <xdr:to>
      <xdr:col>22</xdr:col>
      <xdr:colOff>47624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2DFD2-7647-4311-8A3C-D9BF5E0A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35</xdr:row>
      <xdr:rowOff>190500</xdr:rowOff>
    </xdr:from>
    <xdr:to>
      <xdr:col>22</xdr:col>
      <xdr:colOff>47624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51185-4D36-452C-AFF6-82BC980D3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566736</xdr:colOff>
      <xdr:row>87</xdr:row>
      <xdr:rowOff>0</xdr:rowOff>
    </xdr:from>
    <xdr:to>
      <xdr:col>22</xdr:col>
      <xdr:colOff>14286</xdr:colOff>
      <xdr:row>101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D390C-0C72-4E14-BFAC-3FC796467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172</xdr:row>
      <xdr:rowOff>0</xdr:rowOff>
    </xdr:from>
    <xdr:to>
      <xdr:col>22</xdr:col>
      <xdr:colOff>47624</xdr:colOff>
      <xdr:row>186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9C7F8-2D98-476A-9B99-77B35AC82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600074</xdr:colOff>
      <xdr:row>53</xdr:row>
      <xdr:rowOff>0</xdr:rowOff>
    </xdr:from>
    <xdr:to>
      <xdr:col>22</xdr:col>
      <xdr:colOff>47624</xdr:colOff>
      <xdr:row>67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FC7E4-FF14-4968-A99F-49815D12C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600074</xdr:colOff>
      <xdr:row>70</xdr:row>
      <xdr:rowOff>0</xdr:rowOff>
    </xdr:from>
    <xdr:to>
      <xdr:col>22</xdr:col>
      <xdr:colOff>47624</xdr:colOff>
      <xdr:row>84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50540B-9C21-4BFB-8B83-8F531CCC9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566736</xdr:colOff>
      <xdr:row>104</xdr:row>
      <xdr:rowOff>0</xdr:rowOff>
    </xdr:from>
    <xdr:to>
      <xdr:col>22</xdr:col>
      <xdr:colOff>14286</xdr:colOff>
      <xdr:row>118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6FFE6D-9941-47FF-BE0B-D9DCD8F8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566736</xdr:colOff>
      <xdr:row>138</xdr:row>
      <xdr:rowOff>0</xdr:rowOff>
    </xdr:from>
    <xdr:to>
      <xdr:col>22</xdr:col>
      <xdr:colOff>14286</xdr:colOff>
      <xdr:row>152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955C77-0E76-4F9B-8211-6621B8971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581024</xdr:colOff>
      <xdr:row>18</xdr:row>
      <xdr:rowOff>179388</xdr:rowOff>
    </xdr:from>
    <xdr:to>
      <xdr:col>22</xdr:col>
      <xdr:colOff>28574</xdr:colOff>
      <xdr:row>33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D83A3-FA9D-46B3-95A3-DA5CA8ADA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35</xdr:row>
      <xdr:rowOff>190500</xdr:rowOff>
    </xdr:from>
    <xdr:to>
      <xdr:col>22</xdr:col>
      <xdr:colOff>47624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C61F7-D91A-4E9B-A37D-33B7CDACC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566736</xdr:colOff>
      <xdr:row>87</xdr:row>
      <xdr:rowOff>0</xdr:rowOff>
    </xdr:from>
    <xdr:to>
      <xdr:col>22</xdr:col>
      <xdr:colOff>14286</xdr:colOff>
      <xdr:row>101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EC628-736B-4D85-9E01-75E62E57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172</xdr:row>
      <xdr:rowOff>0</xdr:rowOff>
    </xdr:from>
    <xdr:to>
      <xdr:col>22</xdr:col>
      <xdr:colOff>47624</xdr:colOff>
      <xdr:row>186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57AD8-7019-4F84-8FE2-B03CD0ECC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600074</xdr:colOff>
      <xdr:row>53</xdr:row>
      <xdr:rowOff>0</xdr:rowOff>
    </xdr:from>
    <xdr:to>
      <xdr:col>22</xdr:col>
      <xdr:colOff>47624</xdr:colOff>
      <xdr:row>67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3EF53-06E0-423D-9F24-3E8299C4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600074</xdr:colOff>
      <xdr:row>70</xdr:row>
      <xdr:rowOff>0</xdr:rowOff>
    </xdr:from>
    <xdr:to>
      <xdr:col>22</xdr:col>
      <xdr:colOff>47624</xdr:colOff>
      <xdr:row>84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C5F10-B0AE-4CE9-BB1B-EFF0D2A03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566736</xdr:colOff>
      <xdr:row>104</xdr:row>
      <xdr:rowOff>0</xdr:rowOff>
    </xdr:from>
    <xdr:to>
      <xdr:col>22</xdr:col>
      <xdr:colOff>14286</xdr:colOff>
      <xdr:row>118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BBCF1B-F7D5-4C91-BA76-B9A77E1FF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566736</xdr:colOff>
      <xdr:row>121</xdr:row>
      <xdr:rowOff>0</xdr:rowOff>
    </xdr:from>
    <xdr:to>
      <xdr:col>22</xdr:col>
      <xdr:colOff>14286</xdr:colOff>
      <xdr:row>135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9D45C1-0180-4437-9FCA-27F066F06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566736</xdr:colOff>
      <xdr:row>138</xdr:row>
      <xdr:rowOff>0</xdr:rowOff>
    </xdr:from>
    <xdr:to>
      <xdr:col>22</xdr:col>
      <xdr:colOff>14286</xdr:colOff>
      <xdr:row>152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8E9D63-86B6-4BD0-B8B3-783A6D197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566736</xdr:colOff>
      <xdr:row>155</xdr:row>
      <xdr:rowOff>0</xdr:rowOff>
    </xdr:from>
    <xdr:to>
      <xdr:col>22</xdr:col>
      <xdr:colOff>14286</xdr:colOff>
      <xdr:row>169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8952BF-1C9B-4EB0-9416-13ABDDF97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18</xdr:row>
      <xdr:rowOff>190500</xdr:rowOff>
    </xdr:from>
    <xdr:to>
      <xdr:col>22</xdr:col>
      <xdr:colOff>47624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1B45-110D-42BE-B9A8-3B0C2333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35</xdr:row>
      <xdr:rowOff>190500</xdr:rowOff>
    </xdr:from>
    <xdr:to>
      <xdr:col>22</xdr:col>
      <xdr:colOff>47624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62E12-E2B2-4F96-AF4A-733E64586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566736</xdr:colOff>
      <xdr:row>87</xdr:row>
      <xdr:rowOff>0</xdr:rowOff>
    </xdr:from>
    <xdr:to>
      <xdr:col>22</xdr:col>
      <xdr:colOff>14286</xdr:colOff>
      <xdr:row>101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A678F-9C75-4B5E-9FAA-CCB4EE708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172</xdr:row>
      <xdr:rowOff>0</xdr:rowOff>
    </xdr:from>
    <xdr:to>
      <xdr:col>22</xdr:col>
      <xdr:colOff>47624</xdr:colOff>
      <xdr:row>186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13F00E-609C-4C7C-8674-10FCA6BEE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600074</xdr:colOff>
      <xdr:row>53</xdr:row>
      <xdr:rowOff>0</xdr:rowOff>
    </xdr:from>
    <xdr:to>
      <xdr:col>22</xdr:col>
      <xdr:colOff>47624</xdr:colOff>
      <xdr:row>67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EF57D4-AEDC-459C-A563-225F73C9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600074</xdr:colOff>
      <xdr:row>70</xdr:row>
      <xdr:rowOff>0</xdr:rowOff>
    </xdr:from>
    <xdr:to>
      <xdr:col>22</xdr:col>
      <xdr:colOff>47624</xdr:colOff>
      <xdr:row>84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E1637-3395-4AE9-B7AC-51026070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566736</xdr:colOff>
      <xdr:row>104</xdr:row>
      <xdr:rowOff>0</xdr:rowOff>
    </xdr:from>
    <xdr:to>
      <xdr:col>22</xdr:col>
      <xdr:colOff>14286</xdr:colOff>
      <xdr:row>118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8EE45F-3EA2-4B99-A8A1-456A11984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566736</xdr:colOff>
      <xdr:row>121</xdr:row>
      <xdr:rowOff>0</xdr:rowOff>
    </xdr:from>
    <xdr:to>
      <xdr:col>22</xdr:col>
      <xdr:colOff>14286</xdr:colOff>
      <xdr:row>135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57DA0F-26AA-44CA-A688-B87A84EAB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566736</xdr:colOff>
      <xdr:row>138</xdr:row>
      <xdr:rowOff>0</xdr:rowOff>
    </xdr:from>
    <xdr:to>
      <xdr:col>22</xdr:col>
      <xdr:colOff>14286</xdr:colOff>
      <xdr:row>152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8463E8-2184-45A2-BBC1-B3709630B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566736</xdr:colOff>
      <xdr:row>155</xdr:row>
      <xdr:rowOff>0</xdr:rowOff>
    </xdr:from>
    <xdr:to>
      <xdr:col>22</xdr:col>
      <xdr:colOff>14286</xdr:colOff>
      <xdr:row>169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23408E-6BF2-46C4-949D-00192E1A7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18</xdr:row>
      <xdr:rowOff>190500</xdr:rowOff>
    </xdr:from>
    <xdr:to>
      <xdr:col>22</xdr:col>
      <xdr:colOff>47624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883B0-13E6-4773-B224-ACD173209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35</xdr:row>
      <xdr:rowOff>190500</xdr:rowOff>
    </xdr:from>
    <xdr:to>
      <xdr:col>22</xdr:col>
      <xdr:colOff>47624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6D281-BE3A-42F9-BD02-7466F3002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566736</xdr:colOff>
      <xdr:row>87</xdr:row>
      <xdr:rowOff>0</xdr:rowOff>
    </xdr:from>
    <xdr:to>
      <xdr:col>22</xdr:col>
      <xdr:colOff>14286</xdr:colOff>
      <xdr:row>101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CE58D-F27A-4E01-A074-6E625F0B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172</xdr:row>
      <xdr:rowOff>0</xdr:rowOff>
    </xdr:from>
    <xdr:to>
      <xdr:col>22</xdr:col>
      <xdr:colOff>47624</xdr:colOff>
      <xdr:row>186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F8831-8688-4C06-9E70-0A3512F9F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600074</xdr:colOff>
      <xdr:row>53</xdr:row>
      <xdr:rowOff>0</xdr:rowOff>
    </xdr:from>
    <xdr:to>
      <xdr:col>22</xdr:col>
      <xdr:colOff>47624</xdr:colOff>
      <xdr:row>67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33B02-FBA6-493F-9CEB-75E3B51A1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600074</xdr:colOff>
      <xdr:row>70</xdr:row>
      <xdr:rowOff>0</xdr:rowOff>
    </xdr:from>
    <xdr:to>
      <xdr:col>22</xdr:col>
      <xdr:colOff>47624</xdr:colOff>
      <xdr:row>84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86F792-A3CC-4712-A6B6-EB38DA78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566736</xdr:colOff>
      <xdr:row>104</xdr:row>
      <xdr:rowOff>0</xdr:rowOff>
    </xdr:from>
    <xdr:to>
      <xdr:col>22</xdr:col>
      <xdr:colOff>14286</xdr:colOff>
      <xdr:row>118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28E9B5-44A3-4D0D-854D-21222C518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566736</xdr:colOff>
      <xdr:row>121</xdr:row>
      <xdr:rowOff>0</xdr:rowOff>
    </xdr:from>
    <xdr:to>
      <xdr:col>22</xdr:col>
      <xdr:colOff>14286</xdr:colOff>
      <xdr:row>135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188A30-0098-4EB3-92E0-46FB1F514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566736</xdr:colOff>
      <xdr:row>138</xdr:row>
      <xdr:rowOff>0</xdr:rowOff>
    </xdr:from>
    <xdr:to>
      <xdr:col>22</xdr:col>
      <xdr:colOff>14286</xdr:colOff>
      <xdr:row>152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FCBCF5-3A2E-4076-9EE2-3D126F63A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566736</xdr:colOff>
      <xdr:row>155</xdr:row>
      <xdr:rowOff>0</xdr:rowOff>
    </xdr:from>
    <xdr:to>
      <xdr:col>22</xdr:col>
      <xdr:colOff>14286</xdr:colOff>
      <xdr:row>169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22F8EB-EAF7-4B24-B288-EFC16D1DF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91"/>
  <sheetViews>
    <sheetView tabSelected="1" zoomScale="75" zoomScaleNormal="75" workbookViewId="0"/>
  </sheetViews>
  <sheetFormatPr defaultRowHeight="14.25" x14ac:dyDescent="0.45"/>
  <cols>
    <col min="10" max="10" width="10.1328125" bestFit="1" customWidth="1"/>
    <col min="14" max="14" width="13.265625" bestFit="1" customWidth="1"/>
    <col min="16" max="16" width="17.86328125" bestFit="1" customWidth="1"/>
    <col min="17" max="17" width="14.86328125" bestFit="1" customWidth="1"/>
    <col min="25" max="25" width="16.6640625" customWidth="1"/>
    <col min="26" max="26" width="16" bestFit="1" customWidth="1"/>
    <col min="27" max="28" width="14.86328125" bestFit="1" customWidth="1"/>
    <col min="29" max="30" width="12" bestFit="1" customWidth="1"/>
    <col min="266" max="266" width="10.1328125" bestFit="1" customWidth="1"/>
    <col min="272" max="272" width="17.86328125" bestFit="1" customWidth="1"/>
    <col min="522" max="522" width="10.1328125" bestFit="1" customWidth="1"/>
    <col min="528" max="528" width="17.86328125" bestFit="1" customWidth="1"/>
    <col min="778" max="778" width="10.1328125" bestFit="1" customWidth="1"/>
    <col min="784" max="784" width="17.86328125" bestFit="1" customWidth="1"/>
    <col min="1034" max="1034" width="10.1328125" bestFit="1" customWidth="1"/>
    <col min="1040" max="1040" width="17.86328125" bestFit="1" customWidth="1"/>
    <col min="1290" max="1290" width="10.1328125" bestFit="1" customWidth="1"/>
    <col min="1296" max="1296" width="17.86328125" bestFit="1" customWidth="1"/>
    <col min="1546" max="1546" width="10.1328125" bestFit="1" customWidth="1"/>
    <col min="1552" max="1552" width="17.86328125" bestFit="1" customWidth="1"/>
    <col min="1802" max="1802" width="10.1328125" bestFit="1" customWidth="1"/>
    <col min="1808" max="1808" width="17.86328125" bestFit="1" customWidth="1"/>
    <col min="2058" max="2058" width="10.1328125" bestFit="1" customWidth="1"/>
    <col min="2064" max="2064" width="17.86328125" bestFit="1" customWidth="1"/>
    <col min="2314" max="2314" width="10.1328125" bestFit="1" customWidth="1"/>
    <col min="2320" max="2320" width="17.86328125" bestFit="1" customWidth="1"/>
    <col min="2570" max="2570" width="10.1328125" bestFit="1" customWidth="1"/>
    <col min="2576" max="2576" width="17.86328125" bestFit="1" customWidth="1"/>
    <col min="2826" max="2826" width="10.1328125" bestFit="1" customWidth="1"/>
    <col min="2832" max="2832" width="17.86328125" bestFit="1" customWidth="1"/>
    <col min="3082" max="3082" width="10.1328125" bestFit="1" customWidth="1"/>
    <col min="3088" max="3088" width="17.86328125" bestFit="1" customWidth="1"/>
    <col min="3338" max="3338" width="10.1328125" bestFit="1" customWidth="1"/>
    <col min="3344" max="3344" width="17.86328125" bestFit="1" customWidth="1"/>
    <col min="3594" max="3594" width="10.1328125" bestFit="1" customWidth="1"/>
    <col min="3600" max="3600" width="17.86328125" bestFit="1" customWidth="1"/>
    <col min="3850" max="3850" width="10.1328125" bestFit="1" customWidth="1"/>
    <col min="3856" max="3856" width="17.86328125" bestFit="1" customWidth="1"/>
    <col min="4106" max="4106" width="10.1328125" bestFit="1" customWidth="1"/>
    <col min="4112" max="4112" width="17.86328125" bestFit="1" customWidth="1"/>
    <col min="4362" max="4362" width="10.1328125" bestFit="1" customWidth="1"/>
    <col min="4368" max="4368" width="17.86328125" bestFit="1" customWidth="1"/>
    <col min="4618" max="4618" width="10.1328125" bestFit="1" customWidth="1"/>
    <col min="4624" max="4624" width="17.86328125" bestFit="1" customWidth="1"/>
    <col min="4874" max="4874" width="10.1328125" bestFit="1" customWidth="1"/>
    <col min="4880" max="4880" width="17.86328125" bestFit="1" customWidth="1"/>
    <col min="5130" max="5130" width="10.1328125" bestFit="1" customWidth="1"/>
    <col min="5136" max="5136" width="17.86328125" bestFit="1" customWidth="1"/>
    <col min="5386" max="5386" width="10.1328125" bestFit="1" customWidth="1"/>
    <col min="5392" max="5392" width="17.86328125" bestFit="1" customWidth="1"/>
    <col min="5642" max="5642" width="10.1328125" bestFit="1" customWidth="1"/>
    <col min="5648" max="5648" width="17.86328125" bestFit="1" customWidth="1"/>
    <col min="5898" max="5898" width="10.1328125" bestFit="1" customWidth="1"/>
    <col min="5904" max="5904" width="17.86328125" bestFit="1" customWidth="1"/>
    <col min="6154" max="6154" width="10.1328125" bestFit="1" customWidth="1"/>
    <col min="6160" max="6160" width="17.86328125" bestFit="1" customWidth="1"/>
    <col min="6410" max="6410" width="10.1328125" bestFit="1" customWidth="1"/>
    <col min="6416" max="6416" width="17.86328125" bestFit="1" customWidth="1"/>
    <col min="6666" max="6666" width="10.1328125" bestFit="1" customWidth="1"/>
    <col min="6672" max="6672" width="17.86328125" bestFit="1" customWidth="1"/>
    <col min="6922" max="6922" width="10.1328125" bestFit="1" customWidth="1"/>
    <col min="6928" max="6928" width="17.86328125" bestFit="1" customWidth="1"/>
    <col min="7178" max="7178" width="10.1328125" bestFit="1" customWidth="1"/>
    <col min="7184" max="7184" width="17.86328125" bestFit="1" customWidth="1"/>
    <col min="7434" max="7434" width="10.1328125" bestFit="1" customWidth="1"/>
    <col min="7440" max="7440" width="17.86328125" bestFit="1" customWidth="1"/>
    <col min="7690" max="7690" width="10.1328125" bestFit="1" customWidth="1"/>
    <col min="7696" max="7696" width="17.86328125" bestFit="1" customWidth="1"/>
    <col min="7946" max="7946" width="10.1328125" bestFit="1" customWidth="1"/>
    <col min="7952" max="7952" width="17.86328125" bestFit="1" customWidth="1"/>
    <col min="8202" max="8202" width="10.1328125" bestFit="1" customWidth="1"/>
    <col min="8208" max="8208" width="17.86328125" bestFit="1" customWidth="1"/>
    <col min="8458" max="8458" width="10.1328125" bestFit="1" customWidth="1"/>
    <col min="8464" max="8464" width="17.86328125" bestFit="1" customWidth="1"/>
    <col min="8714" max="8714" width="10.1328125" bestFit="1" customWidth="1"/>
    <col min="8720" max="8720" width="17.86328125" bestFit="1" customWidth="1"/>
    <col min="8970" max="8970" width="10.1328125" bestFit="1" customWidth="1"/>
    <col min="8976" max="8976" width="17.86328125" bestFit="1" customWidth="1"/>
    <col min="9226" max="9226" width="10.1328125" bestFit="1" customWidth="1"/>
    <col min="9232" max="9232" width="17.86328125" bestFit="1" customWidth="1"/>
    <col min="9482" max="9482" width="10.1328125" bestFit="1" customWidth="1"/>
    <col min="9488" max="9488" width="17.86328125" bestFit="1" customWidth="1"/>
    <col min="9738" max="9738" width="10.1328125" bestFit="1" customWidth="1"/>
    <col min="9744" max="9744" width="17.86328125" bestFit="1" customWidth="1"/>
    <col min="9994" max="9994" width="10.1328125" bestFit="1" customWidth="1"/>
    <col min="10000" max="10000" width="17.86328125" bestFit="1" customWidth="1"/>
    <col min="10250" max="10250" width="10.1328125" bestFit="1" customWidth="1"/>
    <col min="10256" max="10256" width="17.86328125" bestFit="1" customWidth="1"/>
    <col min="10506" max="10506" width="10.1328125" bestFit="1" customWidth="1"/>
    <col min="10512" max="10512" width="17.86328125" bestFit="1" customWidth="1"/>
    <col min="10762" max="10762" width="10.1328125" bestFit="1" customWidth="1"/>
    <col min="10768" max="10768" width="17.86328125" bestFit="1" customWidth="1"/>
    <col min="11018" max="11018" width="10.1328125" bestFit="1" customWidth="1"/>
    <col min="11024" max="11024" width="17.86328125" bestFit="1" customWidth="1"/>
    <col min="11274" max="11274" width="10.1328125" bestFit="1" customWidth="1"/>
    <col min="11280" max="11280" width="17.86328125" bestFit="1" customWidth="1"/>
    <col min="11530" max="11530" width="10.1328125" bestFit="1" customWidth="1"/>
    <col min="11536" max="11536" width="17.86328125" bestFit="1" customWidth="1"/>
    <col min="11786" max="11786" width="10.1328125" bestFit="1" customWidth="1"/>
    <col min="11792" max="11792" width="17.86328125" bestFit="1" customWidth="1"/>
    <col min="12042" max="12042" width="10.1328125" bestFit="1" customWidth="1"/>
    <col min="12048" max="12048" width="17.86328125" bestFit="1" customWidth="1"/>
    <col min="12298" max="12298" width="10.1328125" bestFit="1" customWidth="1"/>
    <col min="12304" max="12304" width="17.86328125" bestFit="1" customWidth="1"/>
    <col min="12554" max="12554" width="10.1328125" bestFit="1" customWidth="1"/>
    <col min="12560" max="12560" width="17.86328125" bestFit="1" customWidth="1"/>
    <col min="12810" max="12810" width="10.1328125" bestFit="1" customWidth="1"/>
    <col min="12816" max="12816" width="17.86328125" bestFit="1" customWidth="1"/>
    <col min="13066" max="13066" width="10.1328125" bestFit="1" customWidth="1"/>
    <col min="13072" max="13072" width="17.86328125" bestFit="1" customWidth="1"/>
    <col min="13322" max="13322" width="10.1328125" bestFit="1" customWidth="1"/>
    <col min="13328" max="13328" width="17.86328125" bestFit="1" customWidth="1"/>
    <col min="13578" max="13578" width="10.1328125" bestFit="1" customWidth="1"/>
    <col min="13584" max="13584" width="17.86328125" bestFit="1" customWidth="1"/>
    <col min="13834" max="13834" width="10.1328125" bestFit="1" customWidth="1"/>
    <col min="13840" max="13840" width="17.86328125" bestFit="1" customWidth="1"/>
    <col min="14090" max="14090" width="10.1328125" bestFit="1" customWidth="1"/>
    <col min="14096" max="14096" width="17.86328125" bestFit="1" customWidth="1"/>
    <col min="14346" max="14346" width="10.1328125" bestFit="1" customWidth="1"/>
    <col min="14352" max="14352" width="17.86328125" bestFit="1" customWidth="1"/>
    <col min="14602" max="14602" width="10.1328125" bestFit="1" customWidth="1"/>
    <col min="14608" max="14608" width="17.86328125" bestFit="1" customWidth="1"/>
    <col min="14858" max="14858" width="10.1328125" bestFit="1" customWidth="1"/>
    <col min="14864" max="14864" width="17.86328125" bestFit="1" customWidth="1"/>
    <col min="15114" max="15114" width="10.1328125" bestFit="1" customWidth="1"/>
    <col min="15120" max="15120" width="17.86328125" bestFit="1" customWidth="1"/>
    <col min="15370" max="15370" width="10.1328125" bestFit="1" customWidth="1"/>
    <col min="15376" max="15376" width="17.86328125" bestFit="1" customWidth="1"/>
    <col min="15626" max="15626" width="10.1328125" bestFit="1" customWidth="1"/>
    <col min="15632" max="15632" width="17.86328125" bestFit="1" customWidth="1"/>
    <col min="15882" max="15882" width="10.1328125" bestFit="1" customWidth="1"/>
    <col min="15888" max="15888" width="17.86328125" bestFit="1" customWidth="1"/>
    <col min="16138" max="16138" width="10.1328125" bestFit="1" customWidth="1"/>
    <col min="16144" max="16144" width="17.86328125" bestFit="1" customWidth="1"/>
  </cols>
  <sheetData>
    <row r="1" spans="1:12" x14ac:dyDescent="0.45">
      <c r="A1" s="1" t="s">
        <v>10</v>
      </c>
    </row>
    <row r="2" spans="1:12" x14ac:dyDescent="0.45">
      <c r="A2" s="47" t="s">
        <v>26</v>
      </c>
    </row>
    <row r="4" spans="1:12" x14ac:dyDescent="0.45">
      <c r="D4" s="35" t="s">
        <v>14</v>
      </c>
      <c r="E4" s="36">
        <v>0.03</v>
      </c>
      <c r="F4" t="s">
        <v>16</v>
      </c>
    </row>
    <row r="5" spans="1:12" x14ac:dyDescent="0.45">
      <c r="D5" s="35" t="s">
        <v>15</v>
      </c>
      <c r="E5" s="21">
        <v>0.5</v>
      </c>
      <c r="F5" t="s">
        <v>17</v>
      </c>
    </row>
    <row r="6" spans="1:12" x14ac:dyDescent="0.45">
      <c r="E6" s="2"/>
    </row>
    <row r="7" spans="1:12" x14ac:dyDescent="0.45">
      <c r="B7" s="3" t="s">
        <v>0</v>
      </c>
      <c r="C7" s="4">
        <v>0.01</v>
      </c>
      <c r="D7" s="4">
        <v>0.02</v>
      </c>
      <c r="E7" s="5">
        <v>0.03</v>
      </c>
      <c r="F7" s="4">
        <v>0.04</v>
      </c>
      <c r="G7" s="4">
        <v>0.05</v>
      </c>
      <c r="H7" s="4">
        <v>0.06</v>
      </c>
      <c r="I7" s="4">
        <v>7.0000000000000007E-2</v>
      </c>
      <c r="J7" s="4">
        <v>0.08</v>
      </c>
      <c r="K7" s="4">
        <v>0.09</v>
      </c>
      <c r="L7" s="4">
        <v>0.1</v>
      </c>
    </row>
    <row r="8" spans="1:12" ht="15" x14ac:dyDescent="0.5">
      <c r="B8" s="3" t="s">
        <v>1</v>
      </c>
      <c r="C8" s="4">
        <f>1/C19</f>
        <v>100</v>
      </c>
      <c r="D8" s="4">
        <f t="shared" ref="D8:L8" si="0">1/D19</f>
        <v>50</v>
      </c>
      <c r="E8" s="4">
        <f t="shared" si="0"/>
        <v>33.333333333333336</v>
      </c>
      <c r="F8" s="4">
        <f t="shared" si="0"/>
        <v>25</v>
      </c>
      <c r="G8" s="4">
        <f t="shared" si="0"/>
        <v>20</v>
      </c>
      <c r="H8" s="4">
        <f t="shared" si="0"/>
        <v>16.666666666666668</v>
      </c>
      <c r="I8" s="4">
        <f t="shared" si="0"/>
        <v>14.285714285714285</v>
      </c>
      <c r="J8" s="4">
        <f t="shared" si="0"/>
        <v>12.5</v>
      </c>
      <c r="K8" s="4">
        <f t="shared" si="0"/>
        <v>11.111111111111111</v>
      </c>
      <c r="L8" s="4">
        <f t="shared" si="0"/>
        <v>10</v>
      </c>
    </row>
    <row r="9" spans="1:12" ht="15.4" thickBot="1" x14ac:dyDescent="0.55000000000000004">
      <c r="B9" s="3" t="s">
        <v>12</v>
      </c>
      <c r="C9" s="4">
        <f>IF(C8*$E4&gt;$E5,C8*($E4+1),C8+$E5)</f>
        <v>103</v>
      </c>
      <c r="D9" s="4">
        <f t="shared" ref="D9:L9" si="1">IF(D8*$E4&gt;$E5,D8*($E4+1),D8+$E5)</f>
        <v>51.5</v>
      </c>
      <c r="E9" s="4">
        <f t="shared" si="1"/>
        <v>34.333333333333336</v>
      </c>
      <c r="F9" s="4">
        <f t="shared" si="1"/>
        <v>25.75</v>
      </c>
      <c r="G9" s="4">
        <f t="shared" si="1"/>
        <v>20.6</v>
      </c>
      <c r="H9" s="4">
        <f t="shared" si="1"/>
        <v>17.166666666666668</v>
      </c>
      <c r="I9" s="4">
        <f t="shared" si="1"/>
        <v>14.785714285714285</v>
      </c>
      <c r="J9" s="4">
        <f t="shared" si="1"/>
        <v>13</v>
      </c>
      <c r="K9" s="4">
        <f t="shared" si="1"/>
        <v>11.611111111111111</v>
      </c>
      <c r="L9" s="4">
        <f t="shared" si="1"/>
        <v>10.5</v>
      </c>
    </row>
    <row r="10" spans="1:12" ht="15" thickBot="1" x14ac:dyDescent="0.55000000000000004">
      <c r="B10" s="29" t="s">
        <v>11</v>
      </c>
      <c r="C10" s="31">
        <f>C30</f>
        <v>100</v>
      </c>
      <c r="D10" s="31">
        <f t="shared" ref="D10:L10" si="2">D30</f>
        <v>50</v>
      </c>
      <c r="E10" s="31">
        <f t="shared" si="2"/>
        <v>33.333333333333336</v>
      </c>
      <c r="F10" s="31">
        <f t="shared" si="2"/>
        <v>25</v>
      </c>
      <c r="G10" s="31">
        <f t="shared" si="2"/>
        <v>20</v>
      </c>
      <c r="H10" s="31">
        <f t="shared" si="2"/>
        <v>16.666666666666668</v>
      </c>
      <c r="I10" s="31">
        <f t="shared" si="2"/>
        <v>14.285714285714285</v>
      </c>
      <c r="J10" s="31">
        <f t="shared" si="2"/>
        <v>12.5</v>
      </c>
      <c r="K10" s="31">
        <f t="shared" si="2"/>
        <v>11.111111111111111</v>
      </c>
      <c r="L10" s="31">
        <f t="shared" si="2"/>
        <v>10</v>
      </c>
    </row>
    <row r="11" spans="1:12" ht="15" x14ac:dyDescent="0.5">
      <c r="B11" s="3" t="s">
        <v>13</v>
      </c>
      <c r="C11" s="32">
        <f>IF(C8*$E4&gt;$E5,C8*(1-$E4),C8-$E5)</f>
        <v>97</v>
      </c>
      <c r="D11" s="32">
        <f t="shared" ref="D11:L11" si="3">IF(D8*$E4&gt;$E5,D8*(1-$E4),D8-$E5)</f>
        <v>48.5</v>
      </c>
      <c r="E11" s="32">
        <f t="shared" si="3"/>
        <v>32.333333333333336</v>
      </c>
      <c r="F11" s="32">
        <f t="shared" si="3"/>
        <v>24.25</v>
      </c>
      <c r="G11" s="32">
        <f t="shared" si="3"/>
        <v>19.399999999999999</v>
      </c>
      <c r="H11" s="32">
        <f t="shared" si="3"/>
        <v>16.166666666666668</v>
      </c>
      <c r="I11" s="32">
        <f t="shared" si="3"/>
        <v>13.785714285714285</v>
      </c>
      <c r="J11" s="32">
        <f t="shared" si="3"/>
        <v>12</v>
      </c>
      <c r="K11" s="32">
        <f t="shared" si="3"/>
        <v>10.611111111111111</v>
      </c>
      <c r="L11" s="32">
        <f t="shared" si="3"/>
        <v>9.5</v>
      </c>
    </row>
    <row r="12" spans="1:12" x14ac:dyDescent="0.45">
      <c r="B12" s="3" t="s">
        <v>9</v>
      </c>
      <c r="C12" s="6">
        <f>C10/C8</f>
        <v>1</v>
      </c>
      <c r="D12" s="6">
        <f t="shared" ref="D12:L12" si="4">D10/D8</f>
        <v>1</v>
      </c>
      <c r="E12" s="6">
        <f t="shared" si="4"/>
        <v>1</v>
      </c>
      <c r="F12" s="6">
        <f t="shared" si="4"/>
        <v>1</v>
      </c>
      <c r="G12" s="6">
        <f t="shared" si="4"/>
        <v>1</v>
      </c>
      <c r="H12" s="6">
        <f t="shared" si="4"/>
        <v>1</v>
      </c>
      <c r="I12" s="6">
        <f t="shared" si="4"/>
        <v>1</v>
      </c>
      <c r="J12" s="6">
        <f t="shared" si="4"/>
        <v>1</v>
      </c>
      <c r="K12" s="6">
        <f t="shared" si="4"/>
        <v>1</v>
      </c>
      <c r="L12" s="6">
        <f t="shared" si="4"/>
        <v>1</v>
      </c>
    </row>
    <row r="15" spans="1:12" ht="14.65" thickBot="1" x14ac:dyDescent="0.5"/>
    <row r="16" spans="1:12" ht="14.65" thickBot="1" x14ac:dyDescent="0.5">
      <c r="B16" s="40" t="s">
        <v>8</v>
      </c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2:28" x14ac:dyDescent="0.45">
      <c r="B17" s="8" t="s">
        <v>2</v>
      </c>
      <c r="C17" s="90" t="s">
        <v>3</v>
      </c>
      <c r="D17" s="91"/>
      <c r="E17" s="91"/>
      <c r="F17" s="91"/>
      <c r="G17" s="91"/>
      <c r="H17" s="91"/>
      <c r="I17" s="91"/>
      <c r="J17" s="91"/>
      <c r="K17" s="91"/>
      <c r="L17" s="92"/>
    </row>
    <row r="18" spans="2:28" x14ac:dyDescent="0.45">
      <c r="B18" s="9" t="s">
        <v>4</v>
      </c>
      <c r="C18" s="93" t="s">
        <v>5</v>
      </c>
      <c r="D18" s="94"/>
      <c r="E18" s="94"/>
      <c r="F18" s="94"/>
      <c r="G18" s="94"/>
      <c r="H18" s="94"/>
      <c r="I18" s="94"/>
      <c r="J18" s="94"/>
      <c r="K18" s="94"/>
      <c r="L18" s="95"/>
    </row>
    <row r="19" spans="2:28" ht="14.65" thickBot="1" x14ac:dyDescent="0.5">
      <c r="B19" s="10" t="s">
        <v>6</v>
      </c>
      <c r="C19" s="11">
        <v>0.01</v>
      </c>
      <c r="D19" s="12">
        <v>0.02</v>
      </c>
      <c r="E19" s="12">
        <v>0.03</v>
      </c>
      <c r="F19" s="12">
        <v>0.04</v>
      </c>
      <c r="G19" s="12">
        <v>0.05</v>
      </c>
      <c r="H19" s="12">
        <v>0.06</v>
      </c>
      <c r="I19" s="12">
        <v>7.0000000000000007E-2</v>
      </c>
      <c r="J19" s="12">
        <v>0.08</v>
      </c>
      <c r="K19" s="12">
        <v>0.09</v>
      </c>
      <c r="L19" s="13">
        <v>0.1</v>
      </c>
    </row>
    <row r="20" spans="2:28" ht="16.149999999999999" thickBot="1" x14ac:dyDescent="0.6">
      <c r="B20" s="9">
        <v>0</v>
      </c>
      <c r="C20" s="70">
        <f>$AB$21*$B20^4+$AB$22*$B20^3+$AB$23*$B20^2+$AB$24*$B20</f>
        <v>0</v>
      </c>
      <c r="D20" s="70">
        <f>$AB$38*$B20^4+$AB$39*$B20^3+$AB$40*$B20^2+$AB$41*$B20</f>
        <v>0</v>
      </c>
      <c r="E20" s="33">
        <f t="shared" ref="E20:L20" si="5">E48*E$12</f>
        <v>0</v>
      </c>
      <c r="F20" s="33">
        <f t="shared" si="5"/>
        <v>0</v>
      </c>
      <c r="G20" s="70">
        <f t="shared" si="5"/>
        <v>0</v>
      </c>
      <c r="H20" s="33">
        <f t="shared" si="5"/>
        <v>0</v>
      </c>
      <c r="I20" s="33">
        <f t="shared" si="5"/>
        <v>0</v>
      </c>
      <c r="J20" s="33">
        <f t="shared" si="5"/>
        <v>0</v>
      </c>
      <c r="K20" s="33">
        <f t="shared" si="5"/>
        <v>0</v>
      </c>
      <c r="L20" s="72">
        <f t="shared" si="5"/>
        <v>0</v>
      </c>
      <c r="Y20" s="78" t="s">
        <v>34</v>
      </c>
      <c r="Z20" s="78" t="s">
        <v>35</v>
      </c>
      <c r="AA20" s="88" t="s">
        <v>36</v>
      </c>
      <c r="AB20" s="89"/>
    </row>
    <row r="21" spans="2:28" ht="14.65" thickBot="1" x14ac:dyDescent="0.5">
      <c r="B21" s="16">
        <v>100</v>
      </c>
      <c r="C21" s="74">
        <v>10</v>
      </c>
      <c r="D21" s="74">
        <v>5</v>
      </c>
      <c r="E21" s="69">
        <f>$D21-($D21-$G21)*($D$8-E$8)/($D$8-$G$8)</f>
        <v>3.3333333333333335</v>
      </c>
      <c r="F21" s="69">
        <f>$D21-($D21-$G21)*($D$8-F$8)/($D$8-$G$8)</f>
        <v>2.5</v>
      </c>
      <c r="G21" s="74">
        <v>2</v>
      </c>
      <c r="H21" s="69">
        <f>$G21-($G21-$L21)*($G$8-H$8)/($G$8-$L$8)</f>
        <v>1.6666666666666667</v>
      </c>
      <c r="I21" s="69">
        <f t="shared" ref="I21:K21" si="6">$G21-($G21-$L21)*($G$8-I$8)/($G$8-$L$8)</f>
        <v>1.4285714285714284</v>
      </c>
      <c r="J21" s="69">
        <f t="shared" si="6"/>
        <v>1.25</v>
      </c>
      <c r="K21" s="69">
        <f t="shared" si="6"/>
        <v>1.1111111111111112</v>
      </c>
      <c r="L21" s="74">
        <v>1</v>
      </c>
      <c r="Y21" s="79">
        <f>B$21</f>
        <v>100</v>
      </c>
      <c r="Z21" s="81">
        <f>C21</f>
        <v>10</v>
      </c>
      <c r="AA21" s="75" t="s">
        <v>18</v>
      </c>
      <c r="AB21" s="61">
        <f>INDEX(LINEST(Z21:Z25,Y21:Y25^{1,2,3,4},0,1),1,1)</f>
        <v>5.0717771148561785E-26</v>
      </c>
    </row>
    <row r="22" spans="2:28" x14ac:dyDescent="0.45">
      <c r="B22" s="16">
        <v>200</v>
      </c>
      <c r="C22" s="71">
        <f>$AB$21*$B22^4+$AB$22*$B22^3+$AB$23*$B22^2+$AB$24*$B22</f>
        <v>19.999999999999986</v>
      </c>
      <c r="D22" s="70">
        <f t="shared" ref="D22:D24" si="7">$AB$38*$B22^4+$AB$39*$B22^3+$AB$40*$B22^2+$AB$41*$B22</f>
        <v>9.9999999999999929</v>
      </c>
      <c r="E22" s="69">
        <f>$D22-($D22-$G22)*($D$8-E$8)/($D$8-$G$8)</f>
        <v>6.6666666666666625</v>
      </c>
      <c r="F22" s="69">
        <f t="shared" ref="F22:F40" si="8">$D22-($D22-$G22)*($D$8-F$8)/($D$8-$G$8)</f>
        <v>4.9999999999999956</v>
      </c>
      <c r="G22" s="70">
        <f>$AB$89*$B22^4+$AB$90*$B22^3+$AB$91*$B22^2+$AB$92*$B22</f>
        <v>3.999999999999996</v>
      </c>
      <c r="H22" s="69">
        <f t="shared" ref="H22:K40" si="9">$G22-($G22-$L22)*($G$8-H$8)/($G$8-$L$8)</f>
        <v>3.3333333333333304</v>
      </c>
      <c r="I22" s="69">
        <f t="shared" si="9"/>
        <v>2.8571428571428541</v>
      </c>
      <c r="J22" s="69">
        <f t="shared" si="9"/>
        <v>2.4999999999999973</v>
      </c>
      <c r="K22" s="69">
        <f t="shared" si="9"/>
        <v>2.2222222222222197</v>
      </c>
      <c r="L22" s="70">
        <f>$AB$174*$B22^4+$AB$175*$B22^3+$AB$176*$B22^2+$AB$177*$B22</f>
        <v>1.999999999999998</v>
      </c>
      <c r="Y22" s="79">
        <f>B$25</f>
        <v>500</v>
      </c>
      <c r="Z22" s="81">
        <f>C25</f>
        <v>50</v>
      </c>
      <c r="AA22" s="75" t="s">
        <v>19</v>
      </c>
      <c r="AB22" s="61">
        <f>INDEX(LINEST(Z21:Z25,Y21:Y25^{1,2,3,4},0,1),1,2)</f>
        <v>-1.6570265084403105E-22</v>
      </c>
    </row>
    <row r="23" spans="2:28" x14ac:dyDescent="0.45">
      <c r="B23" s="16">
        <v>300</v>
      </c>
      <c r="C23" s="33">
        <f>$AB$21*$B23^4+$AB$22*$B23^3+$AB$23*$B23^2+$AB$24*$B23</f>
        <v>29.999999999999982</v>
      </c>
      <c r="D23" s="70">
        <f t="shared" si="7"/>
        <v>14.999999999999991</v>
      </c>
      <c r="E23" s="69">
        <f t="shared" ref="E23:E40" si="10">$D23-($D23-$G23)*($D$8-E$8)/($D$8-$G$8)</f>
        <v>9.9999999999999929</v>
      </c>
      <c r="F23" s="69">
        <f t="shared" si="8"/>
        <v>7.4999999999999938</v>
      </c>
      <c r="G23" s="70">
        <f t="shared" ref="G23:G24" si="11">$AB$89*$B23^4+$AB$90*$B23^3+$AB$91*$B23^2+$AB$92*$B23</f>
        <v>5.9999999999999956</v>
      </c>
      <c r="H23" s="69">
        <f t="shared" si="9"/>
        <v>4.9999999999999964</v>
      </c>
      <c r="I23" s="69">
        <f t="shared" si="9"/>
        <v>4.2857142857142829</v>
      </c>
      <c r="J23" s="69">
        <f t="shared" si="9"/>
        <v>3.7499999999999973</v>
      </c>
      <c r="K23" s="69">
        <f t="shared" si="9"/>
        <v>3.3333333333333308</v>
      </c>
      <c r="L23" s="70">
        <f t="shared" ref="L23:L24" si="12">$AB$174*$B23^4+$AB$175*$B23^3+$AB$176*$B23^2+$AB$177*$B23</f>
        <v>2.9999999999999978</v>
      </c>
      <c r="Y23" s="79">
        <f>B$30</f>
        <v>1000</v>
      </c>
      <c r="Z23" s="81">
        <f>C30</f>
        <v>100</v>
      </c>
      <c r="AA23" s="75" t="s">
        <v>20</v>
      </c>
      <c r="AB23" s="61">
        <f>INDEX(LINEST(Z21:Z25,Y21:Y25^{1,2,3,4},0,1),1,3)</f>
        <v>1.9312778047277821E-19</v>
      </c>
    </row>
    <row r="24" spans="2:28" ht="14.65" thickBot="1" x14ac:dyDescent="0.5">
      <c r="B24" s="16">
        <v>400</v>
      </c>
      <c r="C24" s="70">
        <f>$AB$21*$B24^4+$AB$22*$B24^3+$AB$23*$B24^2+$AB$24*$B24</f>
        <v>39.999999999999979</v>
      </c>
      <c r="D24" s="70">
        <f t="shared" si="7"/>
        <v>19.999999999999989</v>
      </c>
      <c r="E24" s="69">
        <f t="shared" si="10"/>
        <v>13.333333333333329</v>
      </c>
      <c r="F24" s="69">
        <f t="shared" si="8"/>
        <v>9.9999999999999947</v>
      </c>
      <c r="G24" s="70">
        <f t="shared" si="11"/>
        <v>7.9999999999999956</v>
      </c>
      <c r="H24" s="69">
        <f t="shared" si="9"/>
        <v>6.6666666666666634</v>
      </c>
      <c r="I24" s="69">
        <f t="shared" si="9"/>
        <v>5.7142857142857109</v>
      </c>
      <c r="J24" s="69">
        <f t="shared" si="9"/>
        <v>4.9999999999999973</v>
      </c>
      <c r="K24" s="69">
        <f t="shared" si="9"/>
        <v>4.444444444444442</v>
      </c>
      <c r="L24" s="70">
        <f t="shared" si="12"/>
        <v>3.9999999999999978</v>
      </c>
      <c r="Y24" s="79">
        <f>B$35</f>
        <v>1500</v>
      </c>
      <c r="Z24" s="81">
        <f>C35</f>
        <v>150</v>
      </c>
      <c r="AA24" s="75" t="s">
        <v>21</v>
      </c>
      <c r="AB24" s="61">
        <f>INDEX(LINEST(Z21:Z25,Y21:Y25^{1,2,3,4},0,1),1,4)</f>
        <v>9.9999999999999895E-2</v>
      </c>
    </row>
    <row r="25" spans="2:28" ht="16.149999999999999" thickBot="1" x14ac:dyDescent="0.5">
      <c r="B25" s="16">
        <v>500</v>
      </c>
      <c r="C25" s="74">
        <v>50</v>
      </c>
      <c r="D25" s="74">
        <v>25</v>
      </c>
      <c r="E25" s="69">
        <f t="shared" si="10"/>
        <v>16.666666666666668</v>
      </c>
      <c r="F25" s="69">
        <f t="shared" si="8"/>
        <v>12.5</v>
      </c>
      <c r="G25" s="74">
        <v>10</v>
      </c>
      <c r="H25" s="69">
        <f t="shared" si="9"/>
        <v>8.3333333333333339</v>
      </c>
      <c r="I25" s="69">
        <f t="shared" si="9"/>
        <v>7.1428571428571423</v>
      </c>
      <c r="J25" s="69">
        <f t="shared" si="9"/>
        <v>6.25</v>
      </c>
      <c r="K25" s="69">
        <f t="shared" si="9"/>
        <v>5.5555555555555554</v>
      </c>
      <c r="L25" s="74">
        <v>5</v>
      </c>
      <c r="Y25" s="80">
        <f>B$40</f>
        <v>2000</v>
      </c>
      <c r="Z25" s="82">
        <f>C40</f>
        <v>200</v>
      </c>
      <c r="AA25" s="76" t="s">
        <v>23</v>
      </c>
      <c r="AB25" s="77">
        <f>INDEX(LINEST(Z21:Z25,Y21:Y25^{1,2,3,4},0,1),3,1)</f>
        <v>1</v>
      </c>
    </row>
    <row r="26" spans="2:28" x14ac:dyDescent="0.45">
      <c r="B26" s="16">
        <v>600</v>
      </c>
      <c r="C26" s="71">
        <f>$AB$21*$B26^4+$AB$22*$B26^3+$AB$23*$B26^2+$AB$24*$B26</f>
        <v>59.999999999999979</v>
      </c>
      <c r="D26" s="70">
        <f t="shared" ref="D26:D29" si="13">$AB$38*$B26^4+$AB$39*$B26^3+$AB$40*$B26^2+$AB$41*$B26</f>
        <v>29.999999999999989</v>
      </c>
      <c r="E26" s="69">
        <f t="shared" si="10"/>
        <v>19.999999999999993</v>
      </c>
      <c r="F26" s="69">
        <f t="shared" si="8"/>
        <v>14.999999999999995</v>
      </c>
      <c r="G26" s="70">
        <f t="shared" ref="G26:G29" si="14">$AB$89*$B26^4+$AB$90*$B26^3+$AB$91*$B26^2+$AB$92*$B26</f>
        <v>11.999999999999996</v>
      </c>
      <c r="H26" s="69">
        <f t="shared" si="9"/>
        <v>9.9999999999999982</v>
      </c>
      <c r="I26" s="69">
        <f t="shared" si="9"/>
        <v>8.5714285714285676</v>
      </c>
      <c r="J26" s="69">
        <f t="shared" si="9"/>
        <v>7.4999999999999982</v>
      </c>
      <c r="K26" s="69">
        <f t="shared" si="9"/>
        <v>6.6666666666666643</v>
      </c>
      <c r="L26" s="70">
        <f t="shared" ref="L26:L29" si="15">$AB$174*$B26^4+$AB$175*$B26^3+$AB$176*$B26^2+$AB$177*$B26</f>
        <v>5.9999999999999982</v>
      </c>
    </row>
    <row r="27" spans="2:28" x14ac:dyDescent="0.45">
      <c r="B27" s="16">
        <v>700</v>
      </c>
      <c r="C27" s="33">
        <f>$AB$21*$B27^4+$AB$22*$B27^3+$AB$23*$B27^2+$AB$24*$B27</f>
        <v>69.999999999999986</v>
      </c>
      <c r="D27" s="70">
        <f t="shared" si="13"/>
        <v>34.999999999999993</v>
      </c>
      <c r="E27" s="69">
        <f t="shared" si="10"/>
        <v>23.333333333333329</v>
      </c>
      <c r="F27" s="69">
        <f t="shared" si="8"/>
        <v>17.499999999999996</v>
      </c>
      <c r="G27" s="70">
        <f t="shared" si="14"/>
        <v>13.999999999999996</v>
      </c>
      <c r="H27" s="69">
        <f t="shared" si="9"/>
        <v>11.666666666666664</v>
      </c>
      <c r="I27" s="69">
        <f t="shared" si="9"/>
        <v>9.9999999999999964</v>
      </c>
      <c r="J27" s="69">
        <f t="shared" si="9"/>
        <v>8.7499999999999982</v>
      </c>
      <c r="K27" s="69">
        <f t="shared" si="9"/>
        <v>7.7777777777777759</v>
      </c>
      <c r="L27" s="70">
        <f t="shared" si="15"/>
        <v>6.9999999999999982</v>
      </c>
      <c r="Z27" s="66"/>
      <c r="AA27" s="68" t="s">
        <v>33</v>
      </c>
      <c r="AB27" s="67"/>
    </row>
    <row r="28" spans="2:28" x14ac:dyDescent="0.45">
      <c r="B28" s="16">
        <v>800</v>
      </c>
      <c r="C28" s="33">
        <f>$AB$21*$B28^4+$AB$22*$B28^3+$AB$23*$B28^2+$AB$24*$B28</f>
        <v>79.999999999999972</v>
      </c>
      <c r="D28" s="70">
        <f t="shared" si="13"/>
        <v>39.999999999999986</v>
      </c>
      <c r="E28" s="69">
        <f t="shared" si="10"/>
        <v>26.666666666666661</v>
      </c>
      <c r="F28" s="69">
        <f t="shared" si="8"/>
        <v>19.999999999999993</v>
      </c>
      <c r="G28" s="70">
        <f t="shared" si="14"/>
        <v>15.999999999999996</v>
      </c>
      <c r="H28" s="69">
        <f t="shared" si="9"/>
        <v>13.333333333333332</v>
      </c>
      <c r="I28" s="69">
        <f t="shared" si="9"/>
        <v>11.428571428571425</v>
      </c>
      <c r="J28" s="69">
        <f t="shared" si="9"/>
        <v>9.9999999999999982</v>
      </c>
      <c r="K28" s="69">
        <f t="shared" si="9"/>
        <v>8.8888888888888857</v>
      </c>
      <c r="L28" s="70">
        <f t="shared" si="15"/>
        <v>7.9999999999999982</v>
      </c>
      <c r="X28" s="87" t="s">
        <v>22</v>
      </c>
      <c r="Y28" s="87"/>
      <c r="Z28" s="58"/>
      <c r="AA28" s="57" t="s">
        <v>32</v>
      </c>
      <c r="AB28" s="59" t="s">
        <v>31</v>
      </c>
    </row>
    <row r="29" spans="2:28" ht="14.65" thickBot="1" x14ac:dyDescent="0.5">
      <c r="B29" s="16">
        <v>900</v>
      </c>
      <c r="C29" s="70">
        <f>$AB$21*$B29^4+$AB$22*$B29^3+$AB$23*$B29^2+$AB$24*$B29</f>
        <v>89.999999999999972</v>
      </c>
      <c r="D29" s="70">
        <f t="shared" si="13"/>
        <v>44.999999999999986</v>
      </c>
      <c r="E29" s="69">
        <f t="shared" si="10"/>
        <v>29.999999999999993</v>
      </c>
      <c r="F29" s="69">
        <f t="shared" si="8"/>
        <v>22.499999999999993</v>
      </c>
      <c r="G29" s="70">
        <f t="shared" si="14"/>
        <v>17.999999999999996</v>
      </c>
      <c r="H29" s="69">
        <f t="shared" si="9"/>
        <v>14.999999999999998</v>
      </c>
      <c r="I29" s="69">
        <f t="shared" si="9"/>
        <v>12.857142857142854</v>
      </c>
      <c r="J29" s="69">
        <f t="shared" si="9"/>
        <v>11.249999999999998</v>
      </c>
      <c r="K29" s="69">
        <f t="shared" si="9"/>
        <v>9.9999999999999982</v>
      </c>
      <c r="L29" s="70">
        <f t="shared" si="15"/>
        <v>8.9999999999999982</v>
      </c>
      <c r="Z29" s="58"/>
      <c r="AA29" s="57"/>
      <c r="AB29" s="60"/>
    </row>
    <row r="30" spans="2:28" ht="14.65" thickBot="1" x14ac:dyDescent="0.5">
      <c r="B30" s="73">
        <v>1000</v>
      </c>
      <c r="C30" s="74">
        <v>100</v>
      </c>
      <c r="D30" s="74">
        <v>50</v>
      </c>
      <c r="E30" s="69">
        <f t="shared" si="10"/>
        <v>33.333333333333336</v>
      </c>
      <c r="F30" s="69">
        <f t="shared" si="8"/>
        <v>25</v>
      </c>
      <c r="G30" s="74">
        <v>20</v>
      </c>
      <c r="H30" s="69">
        <f t="shared" si="9"/>
        <v>16.666666666666668</v>
      </c>
      <c r="I30" s="69">
        <f t="shared" si="9"/>
        <v>14.285714285714285</v>
      </c>
      <c r="J30" s="69">
        <f t="shared" si="9"/>
        <v>12.5</v>
      </c>
      <c r="K30" s="69">
        <f t="shared" si="9"/>
        <v>11.111111111111111</v>
      </c>
      <c r="L30" s="74">
        <v>10</v>
      </c>
      <c r="X30" s="35" t="s">
        <v>18</v>
      </c>
      <c r="Y30" s="37">
        <f>INDEX(LINEST(B$20:B$40,C$20:C$40^{1,2,3,4},0,1),1,1)</f>
        <v>-6.8487323182231522E-22</v>
      </c>
      <c r="Z30" s="58"/>
      <c r="AA30" s="83">
        <v>9.211836927990121E-7</v>
      </c>
      <c r="AB30" s="61">
        <v>7.8415056351169996</v>
      </c>
    </row>
    <row r="31" spans="2:28" x14ac:dyDescent="0.45">
      <c r="B31" s="9">
        <v>1100</v>
      </c>
      <c r="C31" s="71">
        <f>C59</f>
        <v>110</v>
      </c>
      <c r="D31" s="70">
        <f t="shared" ref="D31:D34" si="16">$AB$38*$B31^4+$AB$39*$B31^3+$AB$40*$B31^2+$AB$41*$B31</f>
        <v>54.999999999999986</v>
      </c>
      <c r="E31" s="69">
        <f t="shared" si="10"/>
        <v>36.666666666666664</v>
      </c>
      <c r="F31" s="69">
        <f t="shared" si="8"/>
        <v>27.499999999999996</v>
      </c>
      <c r="G31" s="70">
        <f t="shared" ref="G31:G34" si="17">$AB$89*$B31^4+$AB$90*$B31^3+$AB$91*$B31^2+$AB$92*$B31</f>
        <v>21.999999999999996</v>
      </c>
      <c r="H31" s="69">
        <f t="shared" si="9"/>
        <v>18.333333333333332</v>
      </c>
      <c r="I31" s="69">
        <f t="shared" si="9"/>
        <v>15.71428571428571</v>
      </c>
      <c r="J31" s="69">
        <f t="shared" si="9"/>
        <v>13.749999999999998</v>
      </c>
      <c r="K31" s="69">
        <f t="shared" si="9"/>
        <v>12.22222222222222</v>
      </c>
      <c r="L31" s="70">
        <f t="shared" ref="L31:L34" si="18">$AB$174*$B31^4+$AB$175*$B31^3+$AB$176*$B31^2+$AB$177*$B31</f>
        <v>10.999999999999998</v>
      </c>
      <c r="X31" s="35" t="s">
        <v>19</v>
      </c>
      <c r="Y31" s="37">
        <f>INDEX(LINEST(B$20:B$40,C$20:C$40^{1,2,3,4},0,1),1,2)</f>
        <v>4.976609636287982E-19</v>
      </c>
      <c r="Z31" s="58"/>
      <c r="AA31" s="62">
        <v>-3.8509479164868389E-4</v>
      </c>
      <c r="AB31" s="61">
        <v>6.7205659219E-2</v>
      </c>
    </row>
    <row r="32" spans="2:28" x14ac:dyDescent="0.45">
      <c r="B32" s="9">
        <v>1200</v>
      </c>
      <c r="C32" s="71">
        <f t="shared" ref="C32:C40" si="19">C60</f>
        <v>120</v>
      </c>
      <c r="D32" s="70">
        <f t="shared" si="16"/>
        <v>59.999999999999986</v>
      </c>
      <c r="E32" s="69">
        <f t="shared" si="10"/>
        <v>40</v>
      </c>
      <c r="F32" s="69">
        <f t="shared" si="8"/>
        <v>29.999999999999996</v>
      </c>
      <c r="G32" s="70">
        <f t="shared" si="17"/>
        <v>24</v>
      </c>
      <c r="H32" s="69">
        <f t="shared" si="9"/>
        <v>20</v>
      </c>
      <c r="I32" s="69">
        <f t="shared" si="9"/>
        <v>17.142857142857142</v>
      </c>
      <c r="J32" s="69">
        <f t="shared" si="9"/>
        <v>15</v>
      </c>
      <c r="K32" s="69">
        <f t="shared" si="9"/>
        <v>13.333333333333332</v>
      </c>
      <c r="L32" s="70">
        <f t="shared" si="18"/>
        <v>12</v>
      </c>
      <c r="X32" s="35" t="s">
        <v>20</v>
      </c>
      <c r="Y32" s="37">
        <f>INDEX(LINEST(B$20:B$40,C$20:C$40^{1,2,3,4},0,1),1,3)</f>
        <v>-1.1323857723089805E-16</v>
      </c>
      <c r="Z32" s="58"/>
      <c r="AA32" s="62">
        <v>5.0354283330568274E-2</v>
      </c>
      <c r="AB32" s="61">
        <v>-6.30612166E-4</v>
      </c>
    </row>
    <row r="33" spans="1:29" x14ac:dyDescent="0.45">
      <c r="A33" s="25"/>
      <c r="B33" s="9">
        <v>1300</v>
      </c>
      <c r="C33" s="71">
        <f t="shared" si="19"/>
        <v>130</v>
      </c>
      <c r="D33" s="70">
        <f t="shared" si="16"/>
        <v>64.999999999999986</v>
      </c>
      <c r="E33" s="69">
        <f t="shared" si="10"/>
        <v>43.333333333333329</v>
      </c>
      <c r="F33" s="69">
        <f t="shared" si="8"/>
        <v>32.5</v>
      </c>
      <c r="G33" s="70">
        <f t="shared" si="17"/>
        <v>25.999999999999996</v>
      </c>
      <c r="H33" s="69">
        <f t="shared" si="9"/>
        <v>21.666666666666664</v>
      </c>
      <c r="I33" s="69">
        <f t="shared" si="9"/>
        <v>18.571428571428569</v>
      </c>
      <c r="J33" s="69">
        <f t="shared" si="9"/>
        <v>16.25</v>
      </c>
      <c r="K33" s="69">
        <f t="shared" si="9"/>
        <v>14.444444444444443</v>
      </c>
      <c r="L33" s="70">
        <f t="shared" si="18"/>
        <v>12.999999999999998</v>
      </c>
      <c r="X33" s="35" t="s">
        <v>21</v>
      </c>
      <c r="Y33" s="37">
        <f>INDEX(LINEST(B$20:B$40,C$20:C$40^{1,2,3,4},0,1),1,4)</f>
        <v>10.000000000000009</v>
      </c>
      <c r="Z33" s="58"/>
      <c r="AA33" s="62">
        <v>8.0029006786893877</v>
      </c>
      <c r="AB33" s="61">
        <v>1.9066629999999999E-6</v>
      </c>
    </row>
    <row r="34" spans="1:29" ht="16.149999999999999" thickBot="1" x14ac:dyDescent="0.5">
      <c r="B34" s="9">
        <v>1400</v>
      </c>
      <c r="C34" s="71">
        <f t="shared" si="19"/>
        <v>140</v>
      </c>
      <c r="D34" s="70">
        <f t="shared" si="16"/>
        <v>69.999999999999986</v>
      </c>
      <c r="E34" s="69">
        <f t="shared" si="10"/>
        <v>46.666666666666664</v>
      </c>
      <c r="F34" s="69">
        <f t="shared" si="8"/>
        <v>35</v>
      </c>
      <c r="G34" s="70">
        <f t="shared" si="17"/>
        <v>27.999999999999996</v>
      </c>
      <c r="H34" s="69">
        <f t="shared" si="9"/>
        <v>23.333333333333332</v>
      </c>
      <c r="I34" s="69">
        <f t="shared" si="9"/>
        <v>19.999999999999996</v>
      </c>
      <c r="J34" s="69">
        <f t="shared" si="9"/>
        <v>17.5</v>
      </c>
      <c r="K34" s="69">
        <f t="shared" si="9"/>
        <v>15.555555555555554</v>
      </c>
      <c r="L34" s="70">
        <f t="shared" si="18"/>
        <v>13.999999999999998</v>
      </c>
      <c r="X34" s="35" t="s">
        <v>23</v>
      </c>
      <c r="Y34" s="37">
        <f>INDEX(LINEST(B$20:B$40,C$20:C$40^{1,2,3,4},0,1),3,1)</f>
        <v>1</v>
      </c>
      <c r="Z34" s="63">
        <v>12.05</v>
      </c>
      <c r="AA34" s="64">
        <f>AA30*Z34^4+AA31*Z34^3+AA32*Z34^2+AA33*Z34</f>
        <v>103.09214647080508</v>
      </c>
      <c r="AB34" s="65">
        <f>AB33*Z34^4+AB32*Z34^3+AB31*Z34^2+AB30*Z34</f>
        <v>103.18539639289641</v>
      </c>
    </row>
    <row r="35" spans="1:29" ht="14.65" thickBot="1" x14ac:dyDescent="0.5">
      <c r="B35" s="9">
        <v>1500</v>
      </c>
      <c r="C35" s="71">
        <f t="shared" si="19"/>
        <v>150</v>
      </c>
      <c r="D35" s="74">
        <v>75</v>
      </c>
      <c r="E35" s="69">
        <f t="shared" si="10"/>
        <v>50</v>
      </c>
      <c r="F35" s="69">
        <f t="shared" si="8"/>
        <v>37.5</v>
      </c>
      <c r="G35" s="74">
        <v>30</v>
      </c>
      <c r="H35" s="69">
        <f t="shared" si="9"/>
        <v>25</v>
      </c>
      <c r="I35" s="69">
        <f t="shared" si="9"/>
        <v>21.428571428571427</v>
      </c>
      <c r="J35" s="69">
        <f t="shared" si="9"/>
        <v>18.75</v>
      </c>
      <c r="K35" s="69">
        <f t="shared" si="9"/>
        <v>16.666666666666664</v>
      </c>
      <c r="L35" s="74">
        <v>15</v>
      </c>
    </row>
    <row r="36" spans="1:29" x14ac:dyDescent="0.45">
      <c r="B36" s="9">
        <v>1600</v>
      </c>
      <c r="C36" s="71">
        <f t="shared" si="19"/>
        <v>160</v>
      </c>
      <c r="D36" s="70">
        <f t="shared" ref="D36:D39" si="20">$AB$38*$B36^4+$AB$39*$B36^3+$AB$40*$B36^2+$AB$41*$B36</f>
        <v>79.999999999999986</v>
      </c>
      <c r="E36" s="69">
        <f t="shared" si="10"/>
        <v>53.333333333333329</v>
      </c>
      <c r="F36" s="69">
        <f t="shared" si="8"/>
        <v>40</v>
      </c>
      <c r="G36" s="70">
        <f t="shared" ref="G36:G39" si="21">$AB$89*$B36^4+$AB$90*$B36^3+$AB$91*$B36^2+$AB$92*$B36</f>
        <v>31.999999999999996</v>
      </c>
      <c r="H36" s="69">
        <f t="shared" si="9"/>
        <v>26.666666666666664</v>
      </c>
      <c r="I36" s="69">
        <f t="shared" si="9"/>
        <v>22.857142857142854</v>
      </c>
      <c r="J36" s="69">
        <f t="shared" si="9"/>
        <v>20</v>
      </c>
      <c r="K36" s="69">
        <f t="shared" si="9"/>
        <v>17.777777777777779</v>
      </c>
      <c r="L36" s="70">
        <f t="shared" ref="L36:L39" si="22">$AB$174*$B36^4+$AB$175*$B36^3+$AB$176*$B36^2+$AB$177*$B36</f>
        <v>15.999999999999998</v>
      </c>
    </row>
    <row r="37" spans="1:29" ht="15.75" x14ac:dyDescent="0.55000000000000004">
      <c r="B37" s="9">
        <v>1700</v>
      </c>
      <c r="C37" s="71">
        <f t="shared" si="19"/>
        <v>170</v>
      </c>
      <c r="D37" s="70">
        <f t="shared" si="20"/>
        <v>85</v>
      </c>
      <c r="E37" s="69">
        <f t="shared" si="10"/>
        <v>56.666666666666671</v>
      </c>
      <c r="F37" s="69">
        <f t="shared" si="8"/>
        <v>42.5</v>
      </c>
      <c r="G37" s="70">
        <f t="shared" si="21"/>
        <v>34</v>
      </c>
      <c r="H37" s="69">
        <f t="shared" si="9"/>
        <v>28.333333333333336</v>
      </c>
      <c r="I37" s="69">
        <f t="shared" si="9"/>
        <v>24.285714285714285</v>
      </c>
      <c r="J37" s="69">
        <f t="shared" si="9"/>
        <v>21.25</v>
      </c>
      <c r="K37" s="69">
        <f t="shared" si="9"/>
        <v>18.888888888888889</v>
      </c>
      <c r="L37" s="70">
        <f t="shared" si="22"/>
        <v>17</v>
      </c>
      <c r="Y37" s="78" t="s">
        <v>34</v>
      </c>
      <c r="Z37" s="78" t="s">
        <v>35</v>
      </c>
      <c r="AA37" s="88" t="s">
        <v>36</v>
      </c>
      <c r="AB37" s="89"/>
    </row>
    <row r="38" spans="1:29" x14ac:dyDescent="0.45">
      <c r="B38" s="9">
        <v>1800</v>
      </c>
      <c r="C38" s="71">
        <f t="shared" si="19"/>
        <v>180</v>
      </c>
      <c r="D38" s="70">
        <f t="shared" si="20"/>
        <v>90</v>
      </c>
      <c r="E38" s="69">
        <f t="shared" si="10"/>
        <v>60</v>
      </c>
      <c r="F38" s="69">
        <f t="shared" si="8"/>
        <v>45</v>
      </c>
      <c r="G38" s="70">
        <f t="shared" si="21"/>
        <v>36</v>
      </c>
      <c r="H38" s="69">
        <f t="shared" si="9"/>
        <v>30</v>
      </c>
      <c r="I38" s="69">
        <f t="shared" si="9"/>
        <v>25.714285714285712</v>
      </c>
      <c r="J38" s="69">
        <f t="shared" si="9"/>
        <v>22.5</v>
      </c>
      <c r="K38" s="69">
        <f t="shared" si="9"/>
        <v>20</v>
      </c>
      <c r="L38" s="70">
        <f t="shared" si="22"/>
        <v>18</v>
      </c>
      <c r="Y38" s="79">
        <f>B$21</f>
        <v>100</v>
      </c>
      <c r="Z38" s="81">
        <f>D21</f>
        <v>5</v>
      </c>
      <c r="AA38" s="75" t="s">
        <v>18</v>
      </c>
      <c r="AB38" s="61">
        <f>INDEX(LINEST(Z38:Z42,Y38:Y42^{1,2,3,4},0,1),1,1)</f>
        <v>2.5358885574280892E-26</v>
      </c>
      <c r="AC38" s="38"/>
    </row>
    <row r="39" spans="1:29" ht="14.65" thickBot="1" x14ac:dyDescent="0.5">
      <c r="B39" s="9">
        <v>1900</v>
      </c>
      <c r="C39" s="71">
        <f t="shared" si="19"/>
        <v>190</v>
      </c>
      <c r="D39" s="70">
        <f t="shared" si="20"/>
        <v>95.000000000000014</v>
      </c>
      <c r="E39" s="69">
        <f t="shared" si="10"/>
        <v>63.333333333333343</v>
      </c>
      <c r="F39" s="69">
        <f t="shared" si="8"/>
        <v>47.5</v>
      </c>
      <c r="G39" s="70">
        <f t="shared" si="21"/>
        <v>38</v>
      </c>
      <c r="H39" s="69">
        <f t="shared" si="9"/>
        <v>31.666666666666668</v>
      </c>
      <c r="I39" s="69">
        <f t="shared" si="9"/>
        <v>27.142857142857142</v>
      </c>
      <c r="J39" s="69">
        <f t="shared" si="9"/>
        <v>23.75</v>
      </c>
      <c r="K39" s="69">
        <f t="shared" si="9"/>
        <v>21.111111111111111</v>
      </c>
      <c r="L39" s="70">
        <f t="shared" si="22"/>
        <v>19</v>
      </c>
      <c r="Y39" s="79">
        <f>B$25</f>
        <v>500</v>
      </c>
      <c r="Z39" s="81">
        <f>D25</f>
        <v>25</v>
      </c>
      <c r="AA39" s="75" t="s">
        <v>19</v>
      </c>
      <c r="AB39" s="61">
        <f>INDEX(LINEST(Z38:Z42,Y38:Y42^{1,2,3,4},0,1),1,2)</f>
        <v>-8.2851325422015526E-23</v>
      </c>
      <c r="AC39" s="39"/>
    </row>
    <row r="40" spans="1:29" ht="14.65" thickBot="1" x14ac:dyDescent="0.5">
      <c r="B40" s="10">
        <v>2000</v>
      </c>
      <c r="C40" s="71">
        <f t="shared" si="19"/>
        <v>200</v>
      </c>
      <c r="D40" s="74">
        <v>100</v>
      </c>
      <c r="E40" s="69">
        <f t="shared" si="10"/>
        <v>66.666666666666671</v>
      </c>
      <c r="F40" s="69">
        <f t="shared" si="8"/>
        <v>50</v>
      </c>
      <c r="G40" s="74">
        <v>40</v>
      </c>
      <c r="H40" s="69">
        <f t="shared" si="9"/>
        <v>33.333333333333336</v>
      </c>
      <c r="I40" s="69">
        <f t="shared" si="9"/>
        <v>28.571428571428569</v>
      </c>
      <c r="J40" s="69">
        <f t="shared" si="9"/>
        <v>25</v>
      </c>
      <c r="K40" s="69">
        <f t="shared" si="9"/>
        <v>22.222222222222221</v>
      </c>
      <c r="L40" s="74">
        <v>20</v>
      </c>
      <c r="Y40" s="79">
        <f>B$30</f>
        <v>1000</v>
      </c>
      <c r="Z40" s="81">
        <f>D30</f>
        <v>50</v>
      </c>
      <c r="AA40" s="75" t="s">
        <v>20</v>
      </c>
      <c r="AB40" s="61">
        <f>INDEX(LINEST(Z38:Z42,Y38:Y42^{1,2,3,4},0,1),1,3)</f>
        <v>9.6563890236389105E-20</v>
      </c>
    </row>
    <row r="41" spans="1:29" x14ac:dyDescent="0.45">
      <c r="Y41" s="79">
        <f>B$35</f>
        <v>1500</v>
      </c>
      <c r="Z41" s="81">
        <f>D35</f>
        <v>75</v>
      </c>
      <c r="AA41" s="75" t="s">
        <v>21</v>
      </c>
      <c r="AB41" s="61">
        <f>INDEX(LINEST(Z38:Z42,Y38:Y42^{1,2,3,4},0,1),1,4)</f>
        <v>4.9999999999999947E-2</v>
      </c>
    </row>
    <row r="42" spans="1:29" ht="15.75" x14ac:dyDescent="0.45">
      <c r="Y42" s="80">
        <f>B$40</f>
        <v>2000</v>
      </c>
      <c r="Z42" s="82">
        <f>D40</f>
        <v>100</v>
      </c>
      <c r="AA42" s="76" t="s">
        <v>23</v>
      </c>
      <c r="AB42" s="77">
        <f>INDEX(LINEST(Z38:Z42,Y38:Y42^{1,2,3,4},0,1),3,1)</f>
        <v>1</v>
      </c>
    </row>
    <row r="44" spans="1:29" ht="14.65" thickBot="1" x14ac:dyDescent="0.5">
      <c r="B44" s="7" t="s">
        <v>7</v>
      </c>
    </row>
    <row r="45" spans="1:29" x14ac:dyDescent="0.45">
      <c r="B45" s="8" t="s">
        <v>2</v>
      </c>
      <c r="C45" s="90" t="s">
        <v>3</v>
      </c>
      <c r="D45" s="91"/>
      <c r="E45" s="91"/>
      <c r="F45" s="91"/>
      <c r="G45" s="91"/>
      <c r="H45" s="91"/>
      <c r="I45" s="91"/>
      <c r="J45" s="91"/>
      <c r="K45" s="91"/>
      <c r="L45" s="92"/>
      <c r="X45" s="87" t="s">
        <v>22</v>
      </c>
      <c r="Y45" s="87"/>
    </row>
    <row r="46" spans="1:29" x14ac:dyDescent="0.45">
      <c r="B46" s="9" t="s">
        <v>4</v>
      </c>
      <c r="C46" s="93" t="s">
        <v>5</v>
      </c>
      <c r="D46" s="94"/>
      <c r="E46" s="94"/>
      <c r="F46" s="94"/>
      <c r="G46" s="94"/>
      <c r="H46" s="94"/>
      <c r="I46" s="94"/>
      <c r="J46" s="94"/>
      <c r="K46" s="94"/>
      <c r="L46" s="95"/>
    </row>
    <row r="47" spans="1:29" ht="14.65" thickBot="1" x14ac:dyDescent="0.5">
      <c r="B47" s="10" t="s">
        <v>6</v>
      </c>
      <c r="C47" s="11">
        <v>0.01</v>
      </c>
      <c r="D47" s="12">
        <v>0.02</v>
      </c>
      <c r="E47" s="12">
        <v>0.03</v>
      </c>
      <c r="F47" s="12">
        <v>0.04</v>
      </c>
      <c r="G47" s="12">
        <v>0.05</v>
      </c>
      <c r="H47" s="12">
        <v>0.06</v>
      </c>
      <c r="I47" s="12">
        <v>7.0000000000000007E-2</v>
      </c>
      <c r="J47" s="12">
        <v>0.08</v>
      </c>
      <c r="K47" s="12">
        <v>0.09</v>
      </c>
      <c r="L47" s="13">
        <v>0.1</v>
      </c>
      <c r="X47" s="35" t="s">
        <v>18</v>
      </c>
      <c r="Y47" s="37">
        <f>INDEX(LINEST(B$20:B$40,D$20:D$40^{1,2,3,4},0,1),1,1)</f>
        <v>-8.7663773673256348E-20</v>
      </c>
    </row>
    <row r="48" spans="1:29" x14ac:dyDescent="0.45">
      <c r="B48" s="9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">
        <v>0</v>
      </c>
      <c r="X48" s="35" t="s">
        <v>19</v>
      </c>
      <c r="Y48" s="37">
        <f>INDEX(LINEST(B$20:B$40,D$20:D$40^{1,2,3,4},0,1),1,2)</f>
        <v>1.5925150836121545E-17</v>
      </c>
    </row>
    <row r="49" spans="2:31" x14ac:dyDescent="0.45">
      <c r="B49" s="16">
        <v>100</v>
      </c>
      <c r="C49" s="17">
        <v>12.051</v>
      </c>
      <c r="D49" s="17">
        <v>6.9600000000000009</v>
      </c>
      <c r="E49" s="17">
        <v>4.9059999999999997</v>
      </c>
      <c r="F49" s="17">
        <v>3.8300000000000005</v>
      </c>
      <c r="G49" s="17">
        <v>3.2350000000000003</v>
      </c>
      <c r="H49" s="17">
        <v>2.7639999999999998</v>
      </c>
      <c r="I49" s="17">
        <v>2.4639999999999995</v>
      </c>
      <c r="J49" s="17">
        <v>2.2039999999999997</v>
      </c>
      <c r="K49" s="17">
        <v>1.9849999999999999</v>
      </c>
      <c r="L49" s="18">
        <v>1.8379999999999996</v>
      </c>
      <c r="X49" s="35" t="s">
        <v>20</v>
      </c>
      <c r="Y49" s="37">
        <f>INDEX(LINEST(B$20:B$40,D$20:D$40^{1,2,3,4},0,1),1,3)</f>
        <v>-9.059086178471846E-16</v>
      </c>
    </row>
    <row r="50" spans="2:31" x14ac:dyDescent="0.45">
      <c r="B50" s="16">
        <v>200</v>
      </c>
      <c r="C50" s="17">
        <v>21.651499366286437</v>
      </c>
      <c r="D50" s="19">
        <v>11.99216494845361</v>
      </c>
      <c r="E50" s="19">
        <v>8.1744999999999983</v>
      </c>
      <c r="F50" s="19">
        <v>6.2775000000000007</v>
      </c>
      <c r="G50" s="19">
        <v>5.2507397759833285</v>
      </c>
      <c r="H50" s="19">
        <v>4.4005000000000001</v>
      </c>
      <c r="I50" s="19">
        <v>3.8679999999999999</v>
      </c>
      <c r="J50" s="19">
        <v>3.4330000000000007</v>
      </c>
      <c r="K50" s="19">
        <v>3.0874999999999999</v>
      </c>
      <c r="L50" s="20">
        <v>2.8640236305048341</v>
      </c>
      <c r="X50" s="35" t="s">
        <v>21</v>
      </c>
      <c r="Y50" s="37">
        <f>INDEX(LINEST(B$20:B$40,D$20:D$40^{1,2,3,4},0,1),1,4)</f>
        <v>20.000000000000018</v>
      </c>
    </row>
    <row r="51" spans="2:31" ht="15.75" x14ac:dyDescent="0.45">
      <c r="B51" s="16">
        <v>300</v>
      </c>
      <c r="C51" s="17">
        <v>31.480802598225601</v>
      </c>
      <c r="D51" s="21">
        <v>17.032371134020615</v>
      </c>
      <c r="E51" s="21">
        <v>11.443</v>
      </c>
      <c r="F51" s="21">
        <v>8.7249999999999996</v>
      </c>
      <c r="G51" s="21">
        <v>7.2184930971607191</v>
      </c>
      <c r="H51" s="21">
        <v>6.036999999999999</v>
      </c>
      <c r="I51" s="21">
        <v>5.2720000000000002</v>
      </c>
      <c r="J51" s="21">
        <v>4.6619999999999999</v>
      </c>
      <c r="K51" s="21">
        <v>4.1900000000000004</v>
      </c>
      <c r="L51" s="22">
        <v>3.8226143931256713</v>
      </c>
      <c r="X51" s="35" t="s">
        <v>23</v>
      </c>
      <c r="Y51" s="37">
        <f>INDEX(LINEST(B$20:B$40,D$20:D$40^{1,2,3,4},0,1),3,1)</f>
        <v>1</v>
      </c>
    </row>
    <row r="52" spans="2:31" x14ac:dyDescent="0.45">
      <c r="B52" s="16">
        <v>400</v>
      </c>
      <c r="C52" s="17">
        <v>41.507634347275037</v>
      </c>
      <c r="D52" s="23">
        <v>21.989752577319589</v>
      </c>
      <c r="E52" s="23">
        <v>14.711499999999997</v>
      </c>
      <c r="F52" s="23">
        <v>11.172499999999999</v>
      </c>
      <c r="G52" s="23">
        <v>9.1799531127897875</v>
      </c>
      <c r="H52" s="23">
        <v>7.6734999999999989</v>
      </c>
      <c r="I52" s="23">
        <v>6.6759999999999993</v>
      </c>
      <c r="J52" s="23">
        <v>5.891</v>
      </c>
      <c r="K52" s="23">
        <v>5.2925000000000013</v>
      </c>
      <c r="L52" s="24">
        <v>4.7992395273899042</v>
      </c>
    </row>
    <row r="53" spans="2:31" x14ac:dyDescent="0.45">
      <c r="B53" s="16">
        <v>500</v>
      </c>
      <c r="C53" s="17">
        <v>51.625</v>
      </c>
      <c r="D53" s="17">
        <v>26.959999999999997</v>
      </c>
      <c r="E53" s="17">
        <v>17.979999999999997</v>
      </c>
      <c r="F53" s="17">
        <v>13.62</v>
      </c>
      <c r="G53" s="17">
        <v>11.095000000000001</v>
      </c>
      <c r="H53" s="17">
        <v>9.3099999999999987</v>
      </c>
      <c r="I53" s="17">
        <v>8.0800000000000018</v>
      </c>
      <c r="J53" s="17">
        <v>7.12</v>
      </c>
      <c r="K53" s="17">
        <v>6.3950000000000005</v>
      </c>
      <c r="L53" s="18">
        <v>5.71</v>
      </c>
    </row>
    <row r="54" spans="2:31" ht="15.75" x14ac:dyDescent="0.55000000000000004">
      <c r="B54" s="16">
        <v>600</v>
      </c>
      <c r="C54" s="17">
        <v>61.301296457426965</v>
      </c>
      <c r="D54" s="19">
        <v>31.688434525068761</v>
      </c>
      <c r="E54" s="19">
        <v>21.029999999999994</v>
      </c>
      <c r="F54" s="19">
        <v>15.881</v>
      </c>
      <c r="G54" s="19">
        <v>12.892898040079277</v>
      </c>
      <c r="H54" s="19">
        <v>10.794</v>
      </c>
      <c r="I54" s="19">
        <v>9.3490000000000002</v>
      </c>
      <c r="J54" s="19">
        <v>8.2219999999999995</v>
      </c>
      <c r="K54" s="19">
        <v>7.3790000000000004</v>
      </c>
      <c r="L54" s="20">
        <v>6.6129963269054191</v>
      </c>
      <c r="Y54" s="78" t="s">
        <v>34</v>
      </c>
      <c r="Z54" s="78" t="s">
        <v>35</v>
      </c>
      <c r="AA54" s="88" t="s">
        <v>36</v>
      </c>
      <c r="AB54" s="89"/>
    </row>
    <row r="55" spans="2:31" x14ac:dyDescent="0.45">
      <c r="B55" s="16">
        <v>700</v>
      </c>
      <c r="C55" s="17">
        <v>70.85863704164079</v>
      </c>
      <c r="D55" s="19">
        <v>36.383087793526556</v>
      </c>
      <c r="E55" s="19">
        <v>24.080000000000002</v>
      </c>
      <c r="F55" s="19">
        <v>18.141999999999996</v>
      </c>
      <c r="G55" s="19">
        <v>14.669272186743006</v>
      </c>
      <c r="H55" s="19">
        <v>12.278</v>
      </c>
      <c r="I55" s="19">
        <v>10.618</v>
      </c>
      <c r="J55" s="19">
        <v>9.3240000000000016</v>
      </c>
      <c r="K55" s="19">
        <v>8.3629999999999995</v>
      </c>
      <c r="L55" s="20">
        <v>7.4557309458218555</v>
      </c>
      <c r="Y55" s="79">
        <f>B$21</f>
        <v>100</v>
      </c>
      <c r="Z55" s="81">
        <f>E21</f>
        <v>3.3333333333333335</v>
      </c>
      <c r="AA55" s="75" t="s">
        <v>18</v>
      </c>
      <c r="AB55" s="61">
        <f>INDEX(LINEST(Z55:Z59,Y55:Y59^{1,2,3,4},0,1),1,1)</f>
        <v>5.5789548263417964E-26</v>
      </c>
      <c r="AC55" s="50"/>
      <c r="AE55" s="38"/>
    </row>
    <row r="56" spans="2:31" x14ac:dyDescent="0.45">
      <c r="B56" s="16">
        <v>800</v>
      </c>
      <c r="C56" s="17">
        <v>80.225648228713496</v>
      </c>
      <c r="D56" s="19">
        <v>41.036720964671034</v>
      </c>
      <c r="E56" s="19">
        <v>27.130000000000003</v>
      </c>
      <c r="F56" s="19">
        <v>20.402999999999999</v>
      </c>
      <c r="G56" s="19">
        <v>16.442457608456284</v>
      </c>
      <c r="H56" s="19">
        <v>13.761999999999997</v>
      </c>
      <c r="I56" s="19">
        <v>11.887000000000002</v>
      </c>
      <c r="J56" s="19">
        <v>10.426</v>
      </c>
      <c r="K56" s="19">
        <v>9.3469999999999978</v>
      </c>
      <c r="L56" s="20">
        <v>8.289627180899906</v>
      </c>
      <c r="Y56" s="79">
        <f>B$25</f>
        <v>500</v>
      </c>
      <c r="Z56" s="81">
        <f>E25</f>
        <v>16.666666666666668</v>
      </c>
      <c r="AA56" s="75" t="s">
        <v>19</v>
      </c>
      <c r="AB56" s="61">
        <f>INDEX(LINEST(Z55:Z59,Y55:Y59^{1,2,3,4},0,1),1,2)</f>
        <v>-2.2595816024186052E-22</v>
      </c>
      <c r="AC56" s="39"/>
      <c r="AE56" s="39"/>
    </row>
    <row r="57" spans="2:31" x14ac:dyDescent="0.45">
      <c r="B57" s="16">
        <v>900</v>
      </c>
      <c r="C57" s="17">
        <v>89.64817215661904</v>
      </c>
      <c r="D57" s="19">
        <v>45.90188914745081</v>
      </c>
      <c r="E57" s="19">
        <v>30.18</v>
      </c>
      <c r="F57" s="19">
        <v>22.664000000000001</v>
      </c>
      <c r="G57" s="19">
        <v>18.277025985465752</v>
      </c>
      <c r="H57" s="19">
        <v>15.246</v>
      </c>
      <c r="I57" s="19">
        <v>13.156000000000002</v>
      </c>
      <c r="J57" s="19">
        <v>11.528000000000002</v>
      </c>
      <c r="K57" s="19">
        <v>10.331</v>
      </c>
      <c r="L57" s="20">
        <v>9.1773572084481181</v>
      </c>
      <c r="Y57" s="79">
        <f>B$30</f>
        <v>1000</v>
      </c>
      <c r="Z57" s="81">
        <f>E30</f>
        <v>33.333333333333336</v>
      </c>
      <c r="AA57" s="75" t="s">
        <v>20</v>
      </c>
      <c r="AB57" s="61">
        <f>INDEX(LINEST(Z55:Z59,Y55:Y59^{1,2,3,4},0,1),1,3)</f>
        <v>2.8969167070916733E-19</v>
      </c>
    </row>
    <row r="58" spans="2:31" x14ac:dyDescent="0.45">
      <c r="B58" s="9">
        <v>1000</v>
      </c>
      <c r="C58" s="17">
        <v>99.15</v>
      </c>
      <c r="D58" s="17">
        <v>50.570000000000007</v>
      </c>
      <c r="E58" s="17">
        <v>33.230000000000004</v>
      </c>
      <c r="F58" s="17">
        <v>24.924999999999997</v>
      </c>
      <c r="G58" s="17">
        <v>20.110000000000003</v>
      </c>
      <c r="H58" s="17">
        <v>16.729999999999997</v>
      </c>
      <c r="I58" s="17">
        <v>14.425000000000001</v>
      </c>
      <c r="J58" s="17">
        <v>12.629999999999999</v>
      </c>
      <c r="K58" s="17">
        <v>11.315000000000001</v>
      </c>
      <c r="L58" s="18">
        <v>10.045</v>
      </c>
      <c r="Y58" s="79">
        <f>B$35</f>
        <v>1500</v>
      </c>
      <c r="Z58" s="81">
        <f>E35</f>
        <v>50</v>
      </c>
      <c r="AA58" s="75" t="s">
        <v>21</v>
      </c>
      <c r="AB58" s="61">
        <f>INDEX(LINEST(Z55:Z59,Y55:Y59^{1,2,3,4},0,1),1,4)</f>
        <v>3.3333333333333215E-2</v>
      </c>
    </row>
    <row r="59" spans="2:31" ht="15.75" x14ac:dyDescent="0.45">
      <c r="B59" s="9">
        <v>1100</v>
      </c>
      <c r="C59" s="17">
        <v>110</v>
      </c>
      <c r="D59" s="19">
        <v>55.303999999999995</v>
      </c>
      <c r="E59" s="19">
        <v>36.31</v>
      </c>
      <c r="F59" s="19">
        <v>27.200200000000006</v>
      </c>
      <c r="G59" s="19">
        <v>21.925999999999998</v>
      </c>
      <c r="H59" s="19">
        <v>18.240999999999996</v>
      </c>
      <c r="I59" s="19">
        <v>15.715999999999999</v>
      </c>
      <c r="J59" s="19">
        <v>13.760999999999999</v>
      </c>
      <c r="K59" s="19">
        <v>12.317000000000002</v>
      </c>
      <c r="L59" s="20">
        <v>10.935</v>
      </c>
      <c r="Y59" s="80">
        <f>B$40</f>
        <v>2000</v>
      </c>
      <c r="Z59" s="82">
        <f>E40</f>
        <v>66.666666666666671</v>
      </c>
      <c r="AA59" s="76" t="s">
        <v>23</v>
      </c>
      <c r="AB59" s="77">
        <f>INDEX(LINEST(Z55:Z59,Y55:Y59^{1,2,3,4},0,1),3,1)</f>
        <v>1</v>
      </c>
    </row>
    <row r="60" spans="2:31" x14ac:dyDescent="0.45">
      <c r="B60" s="9">
        <v>1200</v>
      </c>
      <c r="C60" s="17">
        <v>120</v>
      </c>
      <c r="D60" s="19">
        <v>60.038000000000011</v>
      </c>
      <c r="E60" s="19">
        <v>39.39</v>
      </c>
      <c r="F60" s="19">
        <v>29.4754</v>
      </c>
      <c r="G60" s="19">
        <v>23.741999999999997</v>
      </c>
      <c r="H60" s="19">
        <v>19.752000000000002</v>
      </c>
      <c r="I60" s="19">
        <v>17.007000000000001</v>
      </c>
      <c r="J60" s="19">
        <v>14.891999999999999</v>
      </c>
      <c r="K60" s="19">
        <v>13.318999999999999</v>
      </c>
      <c r="L60" s="20">
        <v>11.824999999999999</v>
      </c>
    </row>
    <row r="61" spans="2:31" x14ac:dyDescent="0.45">
      <c r="B61" s="9">
        <v>1300</v>
      </c>
      <c r="C61" s="17">
        <v>130</v>
      </c>
      <c r="D61" s="19">
        <v>64.772000000000006</v>
      </c>
      <c r="E61" s="19">
        <v>42.698737632207447</v>
      </c>
      <c r="F61" s="19">
        <v>31.995257452574524</v>
      </c>
      <c r="G61" s="19">
        <v>25.579831932773114</v>
      </c>
      <c r="H61" s="19">
        <v>21.189516129032263</v>
      </c>
      <c r="I61" s="19">
        <v>18.173682466025848</v>
      </c>
      <c r="J61" s="19">
        <v>15.843214756258234</v>
      </c>
      <c r="K61" s="19">
        <v>14.027164130256912</v>
      </c>
      <c r="L61" s="20">
        <v>12.649006622516556</v>
      </c>
    </row>
    <row r="62" spans="2:31" x14ac:dyDescent="0.45">
      <c r="B62" s="9">
        <v>1400</v>
      </c>
      <c r="C62" s="17">
        <v>140</v>
      </c>
      <c r="D62" s="19">
        <v>69.126506024096386</v>
      </c>
      <c r="E62" s="19">
        <v>45.820539065165477</v>
      </c>
      <c r="F62" s="19">
        <v>34.366531165311642</v>
      </c>
      <c r="G62" s="19">
        <v>27.394957983193272</v>
      </c>
      <c r="H62" s="19">
        <v>22.741935483870975</v>
      </c>
      <c r="I62" s="19">
        <v>19.535962877030162</v>
      </c>
      <c r="J62" s="19">
        <v>16.963109354413703</v>
      </c>
      <c r="K62" s="19">
        <v>15.081001472754048</v>
      </c>
      <c r="L62" s="20">
        <v>13.576158940397352</v>
      </c>
      <c r="X62" s="87" t="s">
        <v>22</v>
      </c>
      <c r="Y62" s="87"/>
    </row>
    <row r="63" spans="2:31" x14ac:dyDescent="0.45">
      <c r="B63" s="9">
        <v>1500</v>
      </c>
      <c r="C63" s="17">
        <v>150</v>
      </c>
      <c r="D63" s="17">
        <v>73.744979919678727</v>
      </c>
      <c r="E63" s="17">
        <v>48.976458546571152</v>
      </c>
      <c r="F63" s="17">
        <v>36.653116531165303</v>
      </c>
      <c r="G63" s="17">
        <v>29.344537815126053</v>
      </c>
      <c r="H63" s="17">
        <v>24.294354838709683</v>
      </c>
      <c r="I63" s="17">
        <v>20.798806761683792</v>
      </c>
      <c r="J63" s="17">
        <v>18.165349143610015</v>
      </c>
      <c r="K63" s="17">
        <v>16.069383079692358</v>
      </c>
      <c r="L63" s="18">
        <v>14.453642384105962</v>
      </c>
    </row>
    <row r="64" spans="2:31" x14ac:dyDescent="0.45">
      <c r="B64" s="9">
        <v>1600</v>
      </c>
      <c r="C64" s="17">
        <v>160</v>
      </c>
      <c r="D64" s="19">
        <v>78.580990629183418</v>
      </c>
      <c r="E64" s="19">
        <v>52.084612760150129</v>
      </c>
      <c r="F64" s="19">
        <v>39.021002710027098</v>
      </c>
      <c r="G64" s="19">
        <v>31.236974789915966</v>
      </c>
      <c r="H64" s="19">
        <v>25.903897849462371</v>
      </c>
      <c r="I64" s="19">
        <v>22.154458070931383</v>
      </c>
      <c r="J64" s="19">
        <v>19.311594202898551</v>
      </c>
      <c r="K64" s="19">
        <v>17.149402716413025</v>
      </c>
      <c r="L64" s="20">
        <v>15.410596026490067</v>
      </c>
      <c r="X64" s="35" t="s">
        <v>18</v>
      </c>
      <c r="Y64" s="37">
        <f>INDEX(LINEST(B$20:B$40,E$20:E$40^{1,2,3,4},0,1),1,1)</f>
        <v>6.9343414722009405E-19</v>
      </c>
    </row>
    <row r="65" spans="2:37" x14ac:dyDescent="0.45">
      <c r="B65" s="9">
        <v>1700</v>
      </c>
      <c r="C65" s="17">
        <v>170</v>
      </c>
      <c r="D65" s="19">
        <v>83.266398929049544</v>
      </c>
      <c r="E65" s="19">
        <v>55.346298191743436</v>
      </c>
      <c r="F65" s="19">
        <v>41.507452574525743</v>
      </c>
      <c r="G65" s="19">
        <v>33.028571428571425</v>
      </c>
      <c r="H65" s="19">
        <v>27.412634408602159</v>
      </c>
      <c r="I65" s="19">
        <v>23.576400397746106</v>
      </c>
      <c r="J65" s="19">
        <v>20.45783926218709</v>
      </c>
      <c r="K65" s="19">
        <v>18.196694485354278</v>
      </c>
      <c r="L65" s="20">
        <v>16.367549668874172</v>
      </c>
      <c r="X65" s="35" t="s">
        <v>19</v>
      </c>
      <c r="Y65" s="37">
        <f>INDEX(LINEST(B$20:B$40,E$20:E$40^{1,2,3,4},0,1),1,2)</f>
        <v>-7.3902653098876495E-17</v>
      </c>
    </row>
    <row r="66" spans="2:37" x14ac:dyDescent="0.45">
      <c r="B66" s="9">
        <v>1800</v>
      </c>
      <c r="C66" s="17">
        <v>180</v>
      </c>
      <c r="D66" s="19">
        <v>87.968540829986594</v>
      </c>
      <c r="E66" s="19">
        <v>58.744455817127267</v>
      </c>
      <c r="F66" s="19">
        <v>43.960027100270992</v>
      </c>
      <c r="G66" s="19">
        <v>35.021848739495795</v>
      </c>
      <c r="H66" s="19">
        <v>29.038978494623663</v>
      </c>
      <c r="I66" s="19">
        <v>24.932051706993697</v>
      </c>
      <c r="J66" s="19">
        <v>21.70289855072464</v>
      </c>
      <c r="K66" s="19">
        <v>19.211258386516121</v>
      </c>
      <c r="L66" s="20">
        <v>17.357615894039736</v>
      </c>
      <c r="X66" s="35" t="s">
        <v>20</v>
      </c>
      <c r="Y66" s="37">
        <f>INDEX(LINEST(B$20:B$40,E$20:E$40^{1,2,3,4},0,1),1,3)</f>
        <v>2.0382943901561616E-15</v>
      </c>
    </row>
    <row r="67" spans="2:37" x14ac:dyDescent="0.45">
      <c r="B67" s="9">
        <v>1900</v>
      </c>
      <c r="C67" s="17">
        <v>190</v>
      </c>
      <c r="D67" s="19">
        <v>92.720883534136547</v>
      </c>
      <c r="E67" s="19">
        <v>62.023200272944393</v>
      </c>
      <c r="F67" s="19">
        <v>46.327913279132794</v>
      </c>
      <c r="G67" s="19">
        <v>36.964705882352938</v>
      </c>
      <c r="H67" s="19">
        <v>30.648521505376355</v>
      </c>
      <c r="I67" s="19">
        <v>26.304275770633076</v>
      </c>
      <c r="J67" s="19">
        <v>22.931488801054023</v>
      </c>
      <c r="K67" s="19">
        <v>20.291278023236782</v>
      </c>
      <c r="L67" s="20">
        <v>18.331125827814571</v>
      </c>
      <c r="X67" s="35" t="s">
        <v>21</v>
      </c>
      <c r="Y67" s="37">
        <f>INDEX(LINEST(B$20:B$40,E$20:E$40^{1,2,3,4},0,1),1,4)</f>
        <v>29.999999999999982</v>
      </c>
    </row>
    <row r="68" spans="2:37" ht="16.149999999999999" thickBot="1" x14ac:dyDescent="0.5">
      <c r="B68" s="10">
        <v>2000</v>
      </c>
      <c r="C68" s="17">
        <v>200</v>
      </c>
      <c r="D68" s="26">
        <v>97.690763052208837</v>
      </c>
      <c r="E68" s="26">
        <v>64.87546912316617</v>
      </c>
      <c r="F68" s="26">
        <v>48.729674796747965</v>
      </c>
      <c r="G68" s="26">
        <v>38.756302521008408</v>
      </c>
      <c r="H68" s="26">
        <v>32.207661290322591</v>
      </c>
      <c r="I68" s="26">
        <v>27.726218097447795</v>
      </c>
      <c r="J68" s="26">
        <v>25.016469038208172</v>
      </c>
      <c r="K68" s="26">
        <v>21.436753395516284</v>
      </c>
      <c r="L68" s="27">
        <v>19.321192052980134</v>
      </c>
      <c r="X68" s="35" t="s">
        <v>23</v>
      </c>
      <c r="Y68" s="37">
        <f>INDEX(LINEST(B$20:B$40,E$20:E$40^{1,2,3,4},0,1),3,1)</f>
        <v>1</v>
      </c>
    </row>
    <row r="71" spans="2:37" ht="15.75" x14ac:dyDescent="0.55000000000000004">
      <c r="Y71" s="78" t="s">
        <v>34</v>
      </c>
      <c r="Z71" s="78" t="s">
        <v>35</v>
      </c>
      <c r="AA71" s="88" t="s">
        <v>36</v>
      </c>
      <c r="AB71" s="89"/>
      <c r="AJ71" s="38"/>
      <c r="AK71" s="38"/>
    </row>
    <row r="72" spans="2:37" x14ac:dyDescent="0.45">
      <c r="Y72" s="79">
        <f>B$21</f>
        <v>100</v>
      </c>
      <c r="Z72" s="81">
        <f>F21</f>
        <v>2.5</v>
      </c>
      <c r="AA72" s="75" t="s">
        <v>18</v>
      </c>
      <c r="AB72" s="61">
        <f>INDEX(LINEST(Z72:Z76,Y72:Y76^{1,2,3,4},0,1),1,1)</f>
        <v>1.2679442787140446E-26</v>
      </c>
      <c r="AJ72" s="39"/>
      <c r="AK72" s="39"/>
    </row>
    <row r="73" spans="2:37" x14ac:dyDescent="0.45">
      <c r="Y73" s="79">
        <f>B$25</f>
        <v>500</v>
      </c>
      <c r="Z73" s="81">
        <f>F25</f>
        <v>12.5</v>
      </c>
      <c r="AA73" s="75" t="s">
        <v>19</v>
      </c>
      <c r="AB73" s="61">
        <f>INDEX(LINEST(Z72:Z76,Y72:Y76^{1,2,3,4},0,1),1,2)</f>
        <v>-4.1425662711007763E-23</v>
      </c>
    </row>
    <row r="74" spans="2:37" x14ac:dyDescent="0.45">
      <c r="Y74" s="79">
        <f>B$30</f>
        <v>1000</v>
      </c>
      <c r="Z74" s="81">
        <f>F30</f>
        <v>25</v>
      </c>
      <c r="AA74" s="75" t="s">
        <v>20</v>
      </c>
      <c r="AB74" s="61">
        <f>INDEX(LINEST(Z72:Z76,Y72:Y76^{1,2,3,4},0,1),1,3)</f>
        <v>4.8281945118194552E-20</v>
      </c>
    </row>
    <row r="75" spans="2:37" x14ac:dyDescent="0.45">
      <c r="Y75" s="79">
        <f>B$35</f>
        <v>1500</v>
      </c>
      <c r="Z75" s="81">
        <f>F35</f>
        <v>37.5</v>
      </c>
      <c r="AA75" s="75" t="s">
        <v>21</v>
      </c>
      <c r="AB75" s="61">
        <f>INDEX(LINEST(Z72:Z76,Y72:Y76^{1,2,3,4},0,1),1,4)</f>
        <v>2.4999999999999974E-2</v>
      </c>
    </row>
    <row r="76" spans="2:37" ht="15.75" x14ac:dyDescent="0.45">
      <c r="Y76" s="80">
        <f>B$40</f>
        <v>2000</v>
      </c>
      <c r="Z76" s="82">
        <f>F40</f>
        <v>50</v>
      </c>
      <c r="AA76" s="76" t="s">
        <v>23</v>
      </c>
      <c r="AB76" s="77">
        <f>INDEX(LINEST(Z72:Z76,Y72:Y76^{1,2,3,4},0,1),3,1)</f>
        <v>1</v>
      </c>
    </row>
    <row r="79" spans="2:37" x14ac:dyDescent="0.45">
      <c r="X79" s="87" t="s">
        <v>22</v>
      </c>
      <c r="Y79" s="87"/>
    </row>
    <row r="81" spans="24:28" x14ac:dyDescent="0.45">
      <c r="X81" s="35" t="s">
        <v>18</v>
      </c>
      <c r="Y81" s="37">
        <f>INDEX(LINEST(B$20:B$40,F$20:F$40^{1,2,3,4},0,1),1,1)</f>
        <v>-1.753275473465127E-19</v>
      </c>
    </row>
    <row r="82" spans="24:28" x14ac:dyDescent="0.45">
      <c r="X82" s="35" t="s">
        <v>19</v>
      </c>
      <c r="Y82" s="37">
        <f>INDEX(LINEST(B$20:B$40,F$20:F$40^{1,2,3,4},0,1),1,2)</f>
        <v>3.1850301672243085E-17</v>
      </c>
    </row>
    <row r="83" spans="24:28" x14ac:dyDescent="0.45">
      <c r="X83" s="35" t="s">
        <v>20</v>
      </c>
      <c r="Y83" s="37">
        <f>INDEX(LINEST(B$20:B$40,F$20:F$40^{1,2,3,4},0,1),1,3)</f>
        <v>-1.8118172356943688E-15</v>
      </c>
    </row>
    <row r="84" spans="24:28" x14ac:dyDescent="0.45">
      <c r="X84" s="35" t="s">
        <v>21</v>
      </c>
      <c r="Y84" s="37">
        <f>INDEX(LINEST(B$20:B$40,F$20:F$40^{1,2,3,4},0,1),1,4)</f>
        <v>40.000000000000036</v>
      </c>
    </row>
    <row r="85" spans="24:28" ht="15.75" x14ac:dyDescent="0.45">
      <c r="X85" s="35" t="s">
        <v>23</v>
      </c>
      <c r="Y85" s="37">
        <f>INDEX(LINEST(B$20:B$40,F$20:F$40^{1,2,3,4},0,1),3,1)</f>
        <v>1</v>
      </c>
    </row>
    <row r="88" spans="24:28" ht="15.75" x14ac:dyDescent="0.55000000000000004">
      <c r="Y88" s="78" t="s">
        <v>34</v>
      </c>
      <c r="Z88" s="78" t="s">
        <v>35</v>
      </c>
      <c r="AA88" s="88" t="s">
        <v>36</v>
      </c>
      <c r="AB88" s="89"/>
    </row>
    <row r="89" spans="24:28" x14ac:dyDescent="0.45">
      <c r="Y89" s="79">
        <f>B$21</f>
        <v>100</v>
      </c>
      <c r="Z89" s="81">
        <f>G21</f>
        <v>2</v>
      </c>
      <c r="AA89" s="75" t="s">
        <v>18</v>
      </c>
      <c r="AB89" s="61">
        <f>INDEX(LINEST(Z89:Z93,Y89:Y93^{1,2,3,4},0,1),1,1)</f>
        <v>1.352473897294981E-26</v>
      </c>
    </row>
    <row r="90" spans="24:28" x14ac:dyDescent="0.45">
      <c r="Y90" s="79">
        <f>B$25</f>
        <v>500</v>
      </c>
      <c r="Z90" s="81">
        <f>G25</f>
        <v>10</v>
      </c>
      <c r="AA90" s="75" t="s">
        <v>19</v>
      </c>
      <c r="AB90" s="61">
        <f>INDEX(LINEST(Z89:Z93,Y89:Y93^{1,2,3,4},0,1),1,2)</f>
        <v>-5.272357072310079E-23</v>
      </c>
    </row>
    <row r="91" spans="24:28" x14ac:dyDescent="0.45">
      <c r="Y91" s="79">
        <f>B$30</f>
        <v>1000</v>
      </c>
      <c r="Z91" s="81">
        <f>G30</f>
        <v>20</v>
      </c>
      <c r="AA91" s="75" t="s">
        <v>20</v>
      </c>
      <c r="AB91" s="61">
        <f>INDEX(LINEST(Z89:Z93,Y89:Y93^{1,2,3,4},0,1),1,3)</f>
        <v>6.7594723165472365E-20</v>
      </c>
    </row>
    <row r="92" spans="24:28" x14ac:dyDescent="0.45">
      <c r="Y92" s="79">
        <f>B$35</f>
        <v>1500</v>
      </c>
      <c r="Z92" s="81">
        <f>G35</f>
        <v>30</v>
      </c>
      <c r="AA92" s="75" t="s">
        <v>21</v>
      </c>
      <c r="AB92" s="61">
        <f>INDEX(LINEST(Z89:Z93,Y89:Y93^{1,2,3,4},0,1),1,4)</f>
        <v>1.9999999999999969E-2</v>
      </c>
    </row>
    <row r="93" spans="24:28" ht="15.75" x14ac:dyDescent="0.45">
      <c r="Y93" s="80">
        <f>B$40</f>
        <v>2000</v>
      </c>
      <c r="Z93" s="82">
        <f>G40</f>
        <v>40</v>
      </c>
      <c r="AA93" s="76" t="s">
        <v>23</v>
      </c>
      <c r="AB93" s="77">
        <f>INDEX(LINEST(Z89:Z93,Y89:Y93^{1,2,3,4},0,1),3,1)</f>
        <v>1</v>
      </c>
    </row>
    <row r="96" spans="24:28" x14ac:dyDescent="0.45">
      <c r="X96" s="87" t="s">
        <v>22</v>
      </c>
      <c r="Y96" s="87"/>
    </row>
    <row r="98" spans="24:28" x14ac:dyDescent="0.45">
      <c r="X98" s="35" t="s">
        <v>18</v>
      </c>
      <c r="Y98" s="37">
        <f>INDEX(LINEST(B$20:B$40,G$20:G$40^{1,2,3,4},0,1),1,1)</f>
        <v>4.7085034687784167E-18</v>
      </c>
    </row>
    <row r="99" spans="24:28" x14ac:dyDescent="0.45">
      <c r="X99" s="35" t="s">
        <v>19</v>
      </c>
      <c r="Y99" s="37">
        <f>INDEX(LINEST(B$20:B$40,G$20:G$40^{1,2,3,4},0,1),1,2)</f>
        <v>-2.799342920411989E-16</v>
      </c>
    </row>
    <row r="100" spans="24:28" x14ac:dyDescent="0.45">
      <c r="X100" s="35" t="s">
        <v>20</v>
      </c>
      <c r="Y100" s="37">
        <f>INDEX(LINEST(B$20:B$40,G$20:G$40^{1,2,3,4},0,1),1,3)</f>
        <v>5.6619288615448929E-15</v>
      </c>
    </row>
    <row r="101" spans="24:28" x14ac:dyDescent="0.45">
      <c r="X101" s="35" t="s">
        <v>21</v>
      </c>
      <c r="Y101" s="37">
        <f>INDEX(LINEST(B$20:B$40,G$20:G$40^{1,2,3,4},0,1),1,4)</f>
        <v>49.99999999999995</v>
      </c>
    </row>
    <row r="102" spans="24:28" ht="15.75" x14ac:dyDescent="0.45">
      <c r="X102" s="35" t="s">
        <v>23</v>
      </c>
      <c r="Y102" s="37">
        <f>INDEX(LINEST(B$20:B$40,G$20:G$40^{1,2,3,4},0,1),3,1)</f>
        <v>1</v>
      </c>
    </row>
    <row r="105" spans="24:28" ht="15.75" x14ac:dyDescent="0.55000000000000004">
      <c r="Y105" s="78" t="s">
        <v>34</v>
      </c>
      <c r="Z105" s="78" t="s">
        <v>35</v>
      </c>
      <c r="AA105" s="88" t="s">
        <v>36</v>
      </c>
      <c r="AB105" s="89"/>
    </row>
    <row r="106" spans="24:28" x14ac:dyDescent="0.45">
      <c r="Y106" s="79">
        <f>B$21</f>
        <v>100</v>
      </c>
      <c r="Z106" s="81">
        <f>H21</f>
        <v>1.6666666666666667</v>
      </c>
      <c r="AA106" s="75" t="s">
        <v>18</v>
      </c>
      <c r="AB106" s="61">
        <f>INDEX(LINEST(Z106:Z110,Y106:Y110^{1,2,3,4},0,1),1,1)</f>
        <v>2.7894774131708982E-26</v>
      </c>
    </row>
    <row r="107" spans="24:28" x14ac:dyDescent="0.45">
      <c r="Y107" s="79">
        <f>B$25</f>
        <v>500</v>
      </c>
      <c r="Z107" s="81">
        <f>H25</f>
        <v>8.3333333333333339</v>
      </c>
      <c r="AA107" s="75" t="s">
        <v>19</v>
      </c>
      <c r="AB107" s="61">
        <f>INDEX(LINEST(Z106:Z110,Y106:Y110^{1,2,3,4},0,1),1,2)</f>
        <v>-1.1297908012093026E-22</v>
      </c>
    </row>
    <row r="108" spans="24:28" x14ac:dyDescent="0.45">
      <c r="Y108" s="79">
        <f>B$30</f>
        <v>1000</v>
      </c>
      <c r="Z108" s="81">
        <f>H30</f>
        <v>16.666666666666668</v>
      </c>
      <c r="AA108" s="75" t="s">
        <v>20</v>
      </c>
      <c r="AB108" s="61">
        <f>INDEX(LINEST(Z106:Z110,Y106:Y110^{1,2,3,4},0,1),1,3)</f>
        <v>1.4484583535458366E-19</v>
      </c>
    </row>
    <row r="109" spans="24:28" x14ac:dyDescent="0.45">
      <c r="Y109" s="79">
        <f>B$35</f>
        <v>1500</v>
      </c>
      <c r="Z109" s="81">
        <f>H35</f>
        <v>25</v>
      </c>
      <c r="AA109" s="75" t="s">
        <v>21</v>
      </c>
      <c r="AB109" s="61">
        <f>INDEX(LINEST(Z106:Z110,Y106:Y110^{1,2,3,4},0,1),1,4)</f>
        <v>1.6666666666666607E-2</v>
      </c>
    </row>
    <row r="110" spans="24:28" ht="15.75" x14ac:dyDescent="0.45">
      <c r="Y110" s="80">
        <f>B$40</f>
        <v>2000</v>
      </c>
      <c r="Z110" s="82">
        <f>H40</f>
        <v>33.333333333333336</v>
      </c>
      <c r="AA110" s="76" t="s">
        <v>23</v>
      </c>
      <c r="AB110" s="77">
        <f>INDEX(LINEST(Z106:Z110,Y106:Y110^{1,2,3,4},0,1),3,1)</f>
        <v>1</v>
      </c>
    </row>
    <row r="113" spans="24:28" x14ac:dyDescent="0.45">
      <c r="X113" s="87" t="s">
        <v>22</v>
      </c>
      <c r="Y113" s="87"/>
    </row>
    <row r="115" spans="24:28" x14ac:dyDescent="0.45">
      <c r="X115" s="35" t="s">
        <v>18</v>
      </c>
      <c r="Y115" s="37">
        <f>INDEX(LINEST(B$20:B$40,H$20:H$40^{1,2,3,4},0,1),1,1)</f>
        <v>-1.3757733480846667E-17</v>
      </c>
    </row>
    <row r="116" spans="24:28" x14ac:dyDescent="0.45">
      <c r="X116" s="35" t="s">
        <v>19</v>
      </c>
      <c r="Y116" s="37">
        <f>INDEX(LINEST(B$20:B$40,H$20:H$40^{1,2,3,4},0,1),1,2)</f>
        <v>9.1370552922247288E-16</v>
      </c>
    </row>
    <row r="117" spans="24:28" x14ac:dyDescent="0.45">
      <c r="X117" s="35" t="s">
        <v>20</v>
      </c>
      <c r="Y117" s="37">
        <f>INDEX(LINEST(B$20:B$40,H$20:H$40^{1,2,3,4},0,1),1,3)</f>
        <v>-2.0382943901561601E-14</v>
      </c>
    </row>
    <row r="118" spans="24:28" x14ac:dyDescent="0.45">
      <c r="X118" s="35" t="s">
        <v>21</v>
      </c>
      <c r="Y118" s="37">
        <f>INDEX(LINEST(B$20:B$40,H$20:H$40^{1,2,3,4},0,1),1,4)</f>
        <v>60.000000000000163</v>
      </c>
    </row>
    <row r="119" spans="24:28" ht="15.75" x14ac:dyDescent="0.45">
      <c r="X119" s="35" t="s">
        <v>23</v>
      </c>
      <c r="Y119" s="37">
        <f>INDEX(LINEST(B$20:B$40,H$20:H$40^{1,2,3,4},0,1),3,1)</f>
        <v>1</v>
      </c>
    </row>
    <row r="122" spans="24:28" ht="15.75" x14ac:dyDescent="0.55000000000000004">
      <c r="Y122" s="78" t="s">
        <v>34</v>
      </c>
      <c r="Z122" s="78" t="s">
        <v>35</v>
      </c>
      <c r="AA122" s="88" t="s">
        <v>36</v>
      </c>
      <c r="AB122" s="89"/>
    </row>
    <row r="123" spans="24:28" x14ac:dyDescent="0.45">
      <c r="Y123" s="79">
        <f>B$21</f>
        <v>100</v>
      </c>
      <c r="Z123" s="81">
        <f>I21</f>
        <v>1.4285714285714284</v>
      </c>
      <c r="AA123" s="75" t="s">
        <v>18</v>
      </c>
      <c r="AB123" s="61">
        <f>INDEX(LINEST(Z123:Z127,Y123:Y127^{1,2,3,4},0,1),1,1)</f>
        <v>1.5215331344568537E-26</v>
      </c>
    </row>
    <row r="124" spans="24:28" x14ac:dyDescent="0.45">
      <c r="Y124" s="79">
        <f>B$25</f>
        <v>500</v>
      </c>
      <c r="Z124" s="81">
        <f>I25</f>
        <v>7.1428571428571423</v>
      </c>
      <c r="AA124" s="75" t="s">
        <v>19</v>
      </c>
      <c r="AB124" s="61">
        <f>INDEX(LINEST(Z123:Z127,Y123:Y127^{1,2,3,4},0,1),1,2)</f>
        <v>-5.6489540060465131E-23</v>
      </c>
    </row>
    <row r="125" spans="24:28" x14ac:dyDescent="0.45">
      <c r="Y125" s="79">
        <f>B$30</f>
        <v>1000</v>
      </c>
      <c r="Z125" s="81">
        <f>I30</f>
        <v>14.285714285714285</v>
      </c>
      <c r="AA125" s="75" t="s">
        <v>20</v>
      </c>
      <c r="AB125" s="61">
        <f>INDEX(LINEST(Z123:Z127,Y123:Y127^{1,2,3,4},0,1),1,3)</f>
        <v>6.276652865365291E-20</v>
      </c>
    </row>
    <row r="126" spans="24:28" x14ac:dyDescent="0.45">
      <c r="Y126" s="79">
        <f>B$35</f>
        <v>1500</v>
      </c>
      <c r="Z126" s="81">
        <f>I35</f>
        <v>21.428571428571427</v>
      </c>
      <c r="AA126" s="75" t="s">
        <v>21</v>
      </c>
      <c r="AB126" s="61">
        <f>INDEX(LINEST(Z123:Z127,Y123:Y127^{1,2,3,4},0,1),1,4)</f>
        <v>1.4285714285714263E-2</v>
      </c>
    </row>
    <row r="127" spans="24:28" ht="15.75" x14ac:dyDescent="0.45">
      <c r="Y127" s="80">
        <f>B$40</f>
        <v>2000</v>
      </c>
      <c r="Z127" s="82">
        <f>I40</f>
        <v>28.571428571428569</v>
      </c>
      <c r="AA127" s="76" t="s">
        <v>23</v>
      </c>
      <c r="AB127" s="77">
        <f>INDEX(LINEST(Z123:Z127,Y123:Y127^{1,2,3,4},0,1),3,1)</f>
        <v>1</v>
      </c>
    </row>
    <row r="130" spans="24:28" x14ac:dyDescent="0.45">
      <c r="X130" s="87" t="s">
        <v>22</v>
      </c>
      <c r="Y130" s="87"/>
    </row>
    <row r="132" spans="24:28" x14ac:dyDescent="0.45">
      <c r="X132" s="35" t="s">
        <v>18</v>
      </c>
      <c r="Y132" s="37">
        <f>INDEX(LINEST(B$20:B$40,I$20:I$40^{1,2,3,4},0,1),1,1)</f>
        <v>1.6443806296053795E-18</v>
      </c>
    </row>
    <row r="133" spans="24:28" x14ac:dyDescent="0.45">
      <c r="X133" s="35" t="s">
        <v>19</v>
      </c>
      <c r="Y133" s="37">
        <f>INDEX(LINEST(B$20:B$40,I$20:I$40^{1,2,3,4},0,1),1,2)</f>
        <v>8.5348855262338917E-17</v>
      </c>
    </row>
    <row r="134" spans="24:28" x14ac:dyDescent="0.45">
      <c r="X134" s="35" t="s">
        <v>20</v>
      </c>
      <c r="Y134" s="37">
        <f>INDEX(LINEST(B$20:B$40,I$20:I$40^{1,2,3,4},0,1),1,3)</f>
        <v>-5.5486902843139992E-15</v>
      </c>
    </row>
    <row r="135" spans="24:28" x14ac:dyDescent="0.45">
      <c r="X135" s="35" t="s">
        <v>21</v>
      </c>
      <c r="Y135" s="37">
        <f>INDEX(LINEST(B$20:B$40,I$20:I$40^{1,2,3,4},0,1),1,4)</f>
        <v>70.000000000000057</v>
      </c>
    </row>
    <row r="136" spans="24:28" ht="15.75" x14ac:dyDescent="0.45">
      <c r="X136" s="35" t="s">
        <v>23</v>
      </c>
      <c r="Y136" s="37">
        <f>INDEX(LINEST(B$20:B$40,I$20:I$40^{1,2,3,4},0,1),3,1)</f>
        <v>1</v>
      </c>
    </row>
    <row r="139" spans="24:28" ht="15.75" x14ac:dyDescent="0.55000000000000004">
      <c r="Y139" s="78" t="s">
        <v>34</v>
      </c>
      <c r="Z139" s="78" t="s">
        <v>35</v>
      </c>
      <c r="AA139" s="88" t="s">
        <v>36</v>
      </c>
      <c r="AB139" s="89"/>
    </row>
    <row r="140" spans="24:28" x14ac:dyDescent="0.45">
      <c r="Y140" s="79">
        <f>B$21</f>
        <v>100</v>
      </c>
      <c r="Z140" s="81">
        <f>J21</f>
        <v>1.25</v>
      </c>
      <c r="AA140" s="75" t="s">
        <v>18</v>
      </c>
      <c r="AB140" s="61">
        <f>INDEX(LINEST(Z140:Z144,Y140:Y144^{1,2,3,4},0,1),1,1)</f>
        <v>6.3397213935702231E-27</v>
      </c>
    </row>
    <row r="141" spans="24:28" x14ac:dyDescent="0.45">
      <c r="Y141" s="79">
        <f>B$25</f>
        <v>500</v>
      </c>
      <c r="Z141" s="81">
        <f>J25</f>
        <v>6.25</v>
      </c>
      <c r="AA141" s="75" t="s">
        <v>19</v>
      </c>
      <c r="AB141" s="61">
        <f>INDEX(LINEST(Z140:Z144,Y140:Y144^{1,2,3,4},0,1),1,2)</f>
        <v>-2.0712831355503881E-23</v>
      </c>
    </row>
    <row r="142" spans="24:28" x14ac:dyDescent="0.45">
      <c r="Y142" s="79">
        <f>B$30</f>
        <v>1000</v>
      </c>
      <c r="Z142" s="81">
        <f>J30</f>
        <v>12.5</v>
      </c>
      <c r="AA142" s="75" t="s">
        <v>20</v>
      </c>
      <c r="AB142" s="61">
        <f>INDEX(LINEST(Z140:Z144,Y140:Y144^{1,2,3,4},0,1),1,3)</f>
        <v>2.4140972559097276E-20</v>
      </c>
    </row>
    <row r="143" spans="24:28" x14ac:dyDescent="0.45">
      <c r="Y143" s="79">
        <f>B$35</f>
        <v>1500</v>
      </c>
      <c r="Z143" s="81">
        <f>J35</f>
        <v>18.75</v>
      </c>
      <c r="AA143" s="75" t="s">
        <v>21</v>
      </c>
      <c r="AB143" s="61">
        <f>INDEX(LINEST(Z140:Z144,Y140:Y144^{1,2,3,4},0,1),1,4)</f>
        <v>1.2499999999999987E-2</v>
      </c>
    </row>
    <row r="144" spans="24:28" ht="15.75" x14ac:dyDescent="0.45">
      <c r="Y144" s="80">
        <f>B$40</f>
        <v>2000</v>
      </c>
      <c r="Z144" s="82">
        <f>J40</f>
        <v>25</v>
      </c>
      <c r="AA144" s="76" t="s">
        <v>23</v>
      </c>
      <c r="AB144" s="77">
        <f>INDEX(LINEST(Z140:Z144,Y140:Y144^{1,2,3,4},0,1),3,1)</f>
        <v>1</v>
      </c>
    </row>
    <row r="147" spans="24:28" x14ac:dyDescent="0.45">
      <c r="X147" s="87" t="s">
        <v>22</v>
      </c>
      <c r="Y147" s="87"/>
    </row>
    <row r="149" spans="24:28" x14ac:dyDescent="0.45">
      <c r="X149" s="35" t="s">
        <v>18</v>
      </c>
      <c r="Y149" s="37">
        <f>INDEX(LINEST(B$20:B$40,J$20:J$40^{1,2,3,4},0,1),1,1)</f>
        <v>-2.3844546439125726E-17</v>
      </c>
    </row>
    <row r="150" spans="24:28" x14ac:dyDescent="0.45">
      <c r="X150" s="35" t="s">
        <v>19</v>
      </c>
      <c r="Y150" s="37">
        <f>INDEX(LINEST(B$20:B$40,J$20:J$40^{1,2,3,4},0,1),1,2)</f>
        <v>1.2740120668897234E-15</v>
      </c>
    </row>
    <row r="151" spans="24:28" x14ac:dyDescent="0.45">
      <c r="X151" s="35" t="s">
        <v>20</v>
      </c>
      <c r="Y151" s="37">
        <f>INDEX(LINEST(B$20:B$40,J$20:J$40^{1,2,3,4},0,1),1,3)</f>
        <v>-2.1741806828332429E-14</v>
      </c>
    </row>
    <row r="152" spans="24:28" x14ac:dyDescent="0.45">
      <c r="X152" s="35" t="s">
        <v>21</v>
      </c>
      <c r="Y152" s="37">
        <f>INDEX(LINEST(B$20:B$40,J$20:J$40^{1,2,3,4},0,1),1,4)</f>
        <v>80.000000000000128</v>
      </c>
    </row>
    <row r="153" spans="24:28" ht="15.75" x14ac:dyDescent="0.45">
      <c r="X153" s="35" t="s">
        <v>23</v>
      </c>
      <c r="Y153" s="37">
        <f>INDEX(LINEST(B$20:B$40,J$20:J$40^{1,2,3,4},0,1),3,1)</f>
        <v>1</v>
      </c>
    </row>
    <row r="156" spans="24:28" ht="15.75" x14ac:dyDescent="0.55000000000000004">
      <c r="Y156" s="78" t="s">
        <v>34</v>
      </c>
      <c r="Z156" s="78" t="s">
        <v>35</v>
      </c>
      <c r="AA156" s="88" t="s">
        <v>36</v>
      </c>
      <c r="AB156" s="89"/>
    </row>
    <row r="157" spans="24:28" x14ac:dyDescent="0.45">
      <c r="Y157" s="79">
        <f>B$21</f>
        <v>100</v>
      </c>
      <c r="Z157" s="81">
        <f>K21</f>
        <v>1.1111111111111112</v>
      </c>
      <c r="AA157" s="75" t="s">
        <v>18</v>
      </c>
      <c r="AB157" s="61">
        <f>INDEX(LINEST(Z157:Z161,Y157:Y161^{1,2,3,4},0,1),1,1)</f>
        <v>7.8189897187366091E-27</v>
      </c>
    </row>
    <row r="158" spans="24:28" x14ac:dyDescent="0.45">
      <c r="Y158" s="79">
        <f>B$25</f>
        <v>500</v>
      </c>
      <c r="Z158" s="81">
        <f>K25</f>
        <v>5.5555555555555554</v>
      </c>
      <c r="AA158" s="75" t="s">
        <v>19</v>
      </c>
      <c r="AB158" s="61">
        <f>INDEX(LINEST(Z157:Z161,Y157:Y161^{1,2,3,4},0,1),1,2)</f>
        <v>-2.8244770030232565E-23</v>
      </c>
    </row>
    <row r="159" spans="24:28" x14ac:dyDescent="0.45">
      <c r="Y159" s="79">
        <f>B$30</f>
        <v>1000</v>
      </c>
      <c r="Z159" s="81">
        <f>K30</f>
        <v>11.111111111111111</v>
      </c>
      <c r="AA159" s="75" t="s">
        <v>20</v>
      </c>
      <c r="AB159" s="61">
        <f>INDEX(LINEST(Z157:Z161,Y157:Y161^{1,2,3,4},0,1),1,3)</f>
        <v>2.8969167070916728E-20</v>
      </c>
    </row>
    <row r="160" spans="24:28" x14ac:dyDescent="0.45">
      <c r="Y160" s="79">
        <f>B$35</f>
        <v>1500</v>
      </c>
      <c r="Z160" s="81">
        <f>K35</f>
        <v>16.666666666666664</v>
      </c>
      <c r="AA160" s="75" t="s">
        <v>21</v>
      </c>
      <c r="AB160" s="61">
        <f>INDEX(LINEST(Z157:Z161,Y157:Y161^{1,2,3,4},0,1),1,4)</f>
        <v>1.1111111111111103E-2</v>
      </c>
    </row>
    <row r="161" spans="24:28" ht="15.75" x14ac:dyDescent="0.45">
      <c r="Y161" s="80">
        <f>B$40</f>
        <v>2000</v>
      </c>
      <c r="Z161" s="82">
        <f>K40</f>
        <v>22.222222222222221</v>
      </c>
      <c r="AA161" s="76" t="s">
        <v>23</v>
      </c>
      <c r="AB161" s="77">
        <f>INDEX(LINEST(Z157:Z161,Y157:Y161^{1,2,3,4},0,1),3,1)</f>
        <v>1</v>
      </c>
    </row>
    <row r="164" spans="24:28" x14ac:dyDescent="0.45">
      <c r="X164" s="87" t="s">
        <v>22</v>
      </c>
      <c r="Y164" s="87"/>
    </row>
    <row r="166" spans="24:28" x14ac:dyDescent="0.45">
      <c r="X166" s="35" t="s">
        <v>18</v>
      </c>
      <c r="Y166" s="37">
        <f>INDEX(LINEST(B$20:B$40,K$20:K$40^{1,2,3,4},0,1),1,1)</f>
        <v>1.1233633184965527E-17</v>
      </c>
    </row>
    <row r="167" spans="24:28" x14ac:dyDescent="0.45">
      <c r="X167" s="35" t="s">
        <v>19</v>
      </c>
      <c r="Y167" s="37">
        <f>INDEX(LINEST(B$20:B$40,K$20:K$40^{1,2,3,4},0,1),1,2)</f>
        <v>-3.6279484248539389E-16</v>
      </c>
    </row>
    <row r="168" spans="24:28" x14ac:dyDescent="0.45">
      <c r="X168" s="35" t="s">
        <v>20</v>
      </c>
      <c r="Y168" s="37">
        <f>INDEX(LINEST(B$20:B$40,K$20:K$40^{1,2,3,4},0,1),1,3)</f>
        <v>4.5861623778513669E-15</v>
      </c>
    </row>
    <row r="169" spans="24:28" x14ac:dyDescent="0.45">
      <c r="X169" s="35" t="s">
        <v>21</v>
      </c>
      <c r="Y169" s="37">
        <f>INDEX(LINEST(B$20:B$40,K$20:K$40^{1,2,3,4},0,1),1,4)</f>
        <v>89.999999999999972</v>
      </c>
    </row>
    <row r="170" spans="24:28" ht="15.75" x14ac:dyDescent="0.45">
      <c r="X170" s="35" t="s">
        <v>23</v>
      </c>
      <c r="Y170" s="37">
        <f>INDEX(LINEST(B$20:B$40,K$20:K$40^{1,2,3,4},0,1),3,1)</f>
        <v>1</v>
      </c>
    </row>
    <row r="173" spans="24:28" ht="15.75" x14ac:dyDescent="0.55000000000000004">
      <c r="Y173" s="78" t="s">
        <v>34</v>
      </c>
      <c r="Z173" s="78" t="s">
        <v>35</v>
      </c>
      <c r="AA173" s="88" t="s">
        <v>36</v>
      </c>
      <c r="AB173" s="89"/>
    </row>
    <row r="174" spans="24:28" x14ac:dyDescent="0.45">
      <c r="Y174" s="79">
        <f>B$21</f>
        <v>100</v>
      </c>
      <c r="Z174" s="81">
        <f>L21</f>
        <v>1</v>
      </c>
      <c r="AA174" s="75" t="s">
        <v>18</v>
      </c>
      <c r="AB174" s="61">
        <f>INDEX(LINEST(Z174:Z178,Y174:Y178^{1,2,3,4},0,1),1,1)</f>
        <v>6.7623694864749049E-27</v>
      </c>
    </row>
    <row r="175" spans="24:28" x14ac:dyDescent="0.45">
      <c r="Y175" s="79">
        <f>B$25</f>
        <v>500</v>
      </c>
      <c r="Z175" s="81">
        <f>L25</f>
        <v>5</v>
      </c>
      <c r="AA175" s="75" t="s">
        <v>19</v>
      </c>
      <c r="AB175" s="61">
        <f>INDEX(LINEST(Z174:Z178,Y174:Y178^{1,2,3,4},0,1),1,2)</f>
        <v>-2.6361785361550395E-23</v>
      </c>
    </row>
    <row r="176" spans="24:28" x14ac:dyDescent="0.45">
      <c r="Y176" s="79">
        <f>B$30</f>
        <v>1000</v>
      </c>
      <c r="Z176" s="81">
        <f>L30</f>
        <v>10</v>
      </c>
      <c r="AA176" s="75" t="s">
        <v>20</v>
      </c>
      <c r="AB176" s="61">
        <f>INDEX(LINEST(Z174:Z178,Y174:Y178^{1,2,3,4},0,1),1,3)</f>
        <v>3.3797361582736182E-20</v>
      </c>
    </row>
    <row r="177" spans="15:28" x14ac:dyDescent="0.45">
      <c r="Y177" s="79">
        <f>B$35</f>
        <v>1500</v>
      </c>
      <c r="Z177" s="81">
        <f>L35</f>
        <v>15</v>
      </c>
      <c r="AA177" s="75" t="s">
        <v>21</v>
      </c>
      <c r="AB177" s="61">
        <f>INDEX(LINEST(Z174:Z178,Y174:Y178^{1,2,3,4},0,1),1,4)</f>
        <v>9.9999999999999846E-3</v>
      </c>
    </row>
    <row r="178" spans="15:28" ht="15.75" x14ac:dyDescent="0.45">
      <c r="Y178" s="80">
        <f>B$40</f>
        <v>2000</v>
      </c>
      <c r="Z178" s="82">
        <f>L40</f>
        <v>20</v>
      </c>
      <c r="AA178" s="76" t="s">
        <v>23</v>
      </c>
      <c r="AB178" s="77">
        <f>INDEX(LINEST(Z174:Z178,Y174:Y178^{1,2,3,4},0,1),3,1)</f>
        <v>1</v>
      </c>
    </row>
    <row r="181" spans="15:28" x14ac:dyDescent="0.45">
      <c r="X181" s="87" t="s">
        <v>22</v>
      </c>
      <c r="Y181" s="87"/>
    </row>
    <row r="183" spans="15:28" x14ac:dyDescent="0.45">
      <c r="X183" s="35" t="s">
        <v>18</v>
      </c>
      <c r="Y183" s="37">
        <f>INDEX(LINEST(B$20:B$40,L$20:L$40^{1,2,3,4},0,1),1,1)</f>
        <v>7.5336055500454668E-17</v>
      </c>
    </row>
    <row r="184" spans="15:28" x14ac:dyDescent="0.45">
      <c r="X184" s="35" t="s">
        <v>19</v>
      </c>
      <c r="Y184" s="37">
        <f>INDEX(LINEST(B$20:B$40,L$20:L$40^{1,2,3,4},0,1),1,2)</f>
        <v>-2.2394743363295912E-15</v>
      </c>
    </row>
    <row r="185" spans="15:28" x14ac:dyDescent="0.45">
      <c r="X185" s="35" t="s">
        <v>20</v>
      </c>
      <c r="Y185" s="37">
        <f>INDEX(LINEST(B$20:B$40,L$20:L$40^{1,2,3,4},0,1),1,3)</f>
        <v>2.2647715446179571E-14</v>
      </c>
    </row>
    <row r="186" spans="15:28" x14ac:dyDescent="0.45">
      <c r="X186" s="35" t="s">
        <v>21</v>
      </c>
      <c r="Y186" s="37">
        <f>INDEX(LINEST(B$20:B$40,L$20:L$40^{1,2,3,4},0,1),1,4)</f>
        <v>99.999999999999901</v>
      </c>
    </row>
    <row r="187" spans="15:28" ht="15.75" x14ac:dyDescent="0.45">
      <c r="X187" s="35" t="s">
        <v>23</v>
      </c>
      <c r="Y187" s="37">
        <f>INDEX(LINEST(B$20:B$40,L$20:L$40^{1,2,3,4},0,1),3,1)</f>
        <v>1</v>
      </c>
    </row>
    <row r="188" spans="15:28" x14ac:dyDescent="0.45">
      <c r="O188" s="28"/>
      <c r="P188" s="28"/>
    </row>
    <row r="189" spans="15:28" x14ac:dyDescent="0.45">
      <c r="O189" s="28"/>
      <c r="P189" s="28"/>
    </row>
    <row r="190" spans="15:28" x14ac:dyDescent="0.45">
      <c r="O190" s="28"/>
      <c r="P190" s="28"/>
    </row>
    <row r="191" spans="15:28" x14ac:dyDescent="0.45">
      <c r="O191" s="28"/>
      <c r="P191" s="28"/>
    </row>
  </sheetData>
  <mergeCells count="24">
    <mergeCell ref="X79:Y79"/>
    <mergeCell ref="AA88:AB88"/>
    <mergeCell ref="X96:Y96"/>
    <mergeCell ref="AA20:AB20"/>
    <mergeCell ref="AA37:AB37"/>
    <mergeCell ref="AA54:AB54"/>
    <mergeCell ref="X62:Y62"/>
    <mergeCell ref="AA71:AB71"/>
    <mergeCell ref="C17:L17"/>
    <mergeCell ref="C18:L18"/>
    <mergeCell ref="C45:L45"/>
    <mergeCell ref="C46:L46"/>
    <mergeCell ref="X28:Y28"/>
    <mergeCell ref="X45:Y45"/>
    <mergeCell ref="AA105:AB105"/>
    <mergeCell ref="X113:Y113"/>
    <mergeCell ref="AA122:AB122"/>
    <mergeCell ref="X130:Y130"/>
    <mergeCell ref="AA139:AB139"/>
    <mergeCell ref="X147:Y147"/>
    <mergeCell ref="AA156:AB156"/>
    <mergeCell ref="X164:Y164"/>
    <mergeCell ref="AA173:AB173"/>
    <mergeCell ref="X181:Y181"/>
  </mergeCells>
  <pageMargins left="0.7" right="0.7" top="0.75" bottom="0.75" header="0.3" footer="0.3"/>
  <pageSetup scale="30" orientation="portrait" r:id="rId1"/>
  <headerFooter>
    <oddHeader>&amp;F</oddHeader>
    <oddFooter>&amp;L&amp;"-,Bold"RMBIMedical Confidential&amp;C&amp;D&amp;RPage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1"/>
  <sheetViews>
    <sheetView zoomScale="75" zoomScaleNormal="75" workbookViewId="0"/>
  </sheetViews>
  <sheetFormatPr defaultRowHeight="14.25" x14ac:dyDescent="0.45"/>
  <cols>
    <col min="10" max="10" width="10.1328125" customWidth="1"/>
    <col min="16" max="16" width="17.86328125" customWidth="1"/>
    <col min="25" max="25" width="14.86328125" bestFit="1" customWidth="1"/>
    <col min="26" max="26" width="16" customWidth="1"/>
    <col min="27" max="27" width="15.53125" bestFit="1" customWidth="1"/>
    <col min="28" max="28" width="14.86328125" bestFit="1" customWidth="1"/>
    <col min="29" max="30" width="12" customWidth="1"/>
    <col min="266" max="266" width="10.1328125" customWidth="1"/>
    <col min="272" max="272" width="17.86328125" customWidth="1"/>
    <col min="522" max="522" width="10.1328125" customWidth="1"/>
    <col min="528" max="528" width="17.86328125" customWidth="1"/>
    <col min="778" max="778" width="10.1328125" customWidth="1"/>
    <col min="784" max="784" width="17.86328125" customWidth="1"/>
    <col min="1034" max="1034" width="10.1328125" customWidth="1"/>
    <col min="1040" max="1040" width="17.86328125" customWidth="1"/>
    <col min="1290" max="1290" width="10.1328125" customWidth="1"/>
    <col min="1296" max="1296" width="17.86328125" customWidth="1"/>
    <col min="1546" max="1546" width="10.1328125" customWidth="1"/>
    <col min="1552" max="1552" width="17.86328125" customWidth="1"/>
    <col min="1802" max="1802" width="10.1328125" customWidth="1"/>
    <col min="1808" max="1808" width="17.86328125" customWidth="1"/>
    <col min="2058" max="2058" width="10.1328125" customWidth="1"/>
    <col min="2064" max="2064" width="17.86328125" customWidth="1"/>
    <col min="2314" max="2314" width="10.1328125" customWidth="1"/>
    <col min="2320" max="2320" width="17.86328125" customWidth="1"/>
    <col min="2570" max="2570" width="10.1328125" customWidth="1"/>
    <col min="2576" max="2576" width="17.86328125" customWidth="1"/>
    <col min="2826" max="2826" width="10.1328125" customWidth="1"/>
    <col min="2832" max="2832" width="17.86328125" customWidth="1"/>
    <col min="3082" max="3082" width="10.1328125" customWidth="1"/>
    <col min="3088" max="3088" width="17.86328125" customWidth="1"/>
    <col min="3338" max="3338" width="10.1328125" customWidth="1"/>
    <col min="3344" max="3344" width="17.86328125" customWidth="1"/>
    <col min="3594" max="3594" width="10.1328125" customWidth="1"/>
    <col min="3600" max="3600" width="17.86328125" customWidth="1"/>
    <col min="3850" max="3850" width="10.1328125" customWidth="1"/>
    <col min="3856" max="3856" width="17.86328125" customWidth="1"/>
    <col min="4106" max="4106" width="10.1328125" customWidth="1"/>
    <col min="4112" max="4112" width="17.86328125" customWidth="1"/>
    <col min="4362" max="4362" width="10.1328125" customWidth="1"/>
    <col min="4368" max="4368" width="17.86328125" customWidth="1"/>
    <col min="4618" max="4618" width="10.1328125" customWidth="1"/>
    <col min="4624" max="4624" width="17.86328125" customWidth="1"/>
    <col min="4874" max="4874" width="10.1328125" customWidth="1"/>
    <col min="4880" max="4880" width="17.86328125" customWidth="1"/>
    <col min="5130" max="5130" width="10.1328125" customWidth="1"/>
    <col min="5136" max="5136" width="17.86328125" customWidth="1"/>
    <col min="5386" max="5386" width="10.1328125" customWidth="1"/>
    <col min="5392" max="5392" width="17.86328125" customWidth="1"/>
    <col min="5642" max="5642" width="10.1328125" customWidth="1"/>
    <col min="5648" max="5648" width="17.86328125" customWidth="1"/>
    <col min="5898" max="5898" width="10.1328125" customWidth="1"/>
    <col min="5904" max="5904" width="17.86328125" customWidth="1"/>
    <col min="6154" max="6154" width="10.1328125" customWidth="1"/>
    <col min="6160" max="6160" width="17.86328125" customWidth="1"/>
    <col min="6410" max="6410" width="10.1328125" customWidth="1"/>
    <col min="6416" max="6416" width="17.86328125" customWidth="1"/>
    <col min="6666" max="6666" width="10.1328125" customWidth="1"/>
    <col min="6672" max="6672" width="17.86328125" customWidth="1"/>
    <col min="6922" max="6922" width="10.1328125" customWidth="1"/>
    <col min="6928" max="6928" width="17.86328125" customWidth="1"/>
    <col min="7178" max="7178" width="10.1328125" customWidth="1"/>
    <col min="7184" max="7184" width="17.86328125" customWidth="1"/>
    <col min="7434" max="7434" width="10.1328125" customWidth="1"/>
    <col min="7440" max="7440" width="17.86328125" customWidth="1"/>
    <col min="7690" max="7690" width="10.1328125" customWidth="1"/>
    <col min="7696" max="7696" width="17.86328125" customWidth="1"/>
    <col min="7946" max="7946" width="10.1328125" customWidth="1"/>
    <col min="7952" max="7952" width="17.86328125" customWidth="1"/>
    <col min="8202" max="8202" width="10.1328125" customWidth="1"/>
    <col min="8208" max="8208" width="17.86328125" customWidth="1"/>
    <col min="8458" max="8458" width="10.1328125" customWidth="1"/>
    <col min="8464" max="8464" width="17.86328125" customWidth="1"/>
    <col min="8714" max="8714" width="10.1328125" customWidth="1"/>
    <col min="8720" max="8720" width="17.86328125" customWidth="1"/>
    <col min="8970" max="8970" width="10.1328125" customWidth="1"/>
    <col min="8976" max="8976" width="17.86328125" customWidth="1"/>
    <col min="9226" max="9226" width="10.1328125" customWidth="1"/>
    <col min="9232" max="9232" width="17.86328125" customWidth="1"/>
    <col min="9482" max="9482" width="10.1328125" customWidth="1"/>
    <col min="9488" max="9488" width="17.86328125" customWidth="1"/>
    <col min="9738" max="9738" width="10.1328125" customWidth="1"/>
    <col min="9744" max="9744" width="17.86328125" customWidth="1"/>
    <col min="9994" max="9994" width="10.1328125" customWidth="1"/>
    <col min="10000" max="10000" width="17.86328125" customWidth="1"/>
    <col min="10250" max="10250" width="10.1328125" customWidth="1"/>
    <col min="10256" max="10256" width="17.86328125" customWidth="1"/>
    <col min="10506" max="10506" width="10.1328125" customWidth="1"/>
    <col min="10512" max="10512" width="17.86328125" customWidth="1"/>
    <col min="10762" max="10762" width="10.1328125" customWidth="1"/>
    <col min="10768" max="10768" width="17.86328125" customWidth="1"/>
    <col min="11018" max="11018" width="10.1328125" customWidth="1"/>
    <col min="11024" max="11024" width="17.86328125" customWidth="1"/>
    <col min="11274" max="11274" width="10.1328125" customWidth="1"/>
    <col min="11280" max="11280" width="17.86328125" customWidth="1"/>
    <col min="11530" max="11530" width="10.1328125" customWidth="1"/>
    <col min="11536" max="11536" width="17.86328125" customWidth="1"/>
    <col min="11786" max="11786" width="10.1328125" customWidth="1"/>
    <col min="11792" max="11792" width="17.86328125" customWidth="1"/>
    <col min="12042" max="12042" width="10.1328125" customWidth="1"/>
    <col min="12048" max="12048" width="17.86328125" customWidth="1"/>
    <col min="12298" max="12298" width="10.1328125" customWidth="1"/>
    <col min="12304" max="12304" width="17.86328125" customWidth="1"/>
    <col min="12554" max="12554" width="10.1328125" customWidth="1"/>
    <col min="12560" max="12560" width="17.86328125" customWidth="1"/>
    <col min="12810" max="12810" width="10.1328125" customWidth="1"/>
    <col min="12816" max="12816" width="17.86328125" customWidth="1"/>
    <col min="13066" max="13066" width="10.1328125" customWidth="1"/>
    <col min="13072" max="13072" width="17.86328125" customWidth="1"/>
    <col min="13322" max="13322" width="10.1328125" customWidth="1"/>
    <col min="13328" max="13328" width="17.86328125" customWidth="1"/>
    <col min="13578" max="13578" width="10.1328125" customWidth="1"/>
    <col min="13584" max="13584" width="17.86328125" customWidth="1"/>
    <col min="13834" max="13834" width="10.1328125" customWidth="1"/>
    <col min="13840" max="13840" width="17.86328125" customWidth="1"/>
    <col min="14090" max="14090" width="10.1328125" customWidth="1"/>
    <col min="14096" max="14096" width="17.86328125" customWidth="1"/>
    <col min="14346" max="14346" width="10.1328125" customWidth="1"/>
    <col min="14352" max="14352" width="17.86328125" customWidth="1"/>
    <col min="14602" max="14602" width="10.1328125" customWidth="1"/>
    <col min="14608" max="14608" width="17.86328125" customWidth="1"/>
    <col min="14858" max="14858" width="10.1328125" customWidth="1"/>
    <col min="14864" max="14864" width="17.86328125" customWidth="1"/>
    <col min="15114" max="15114" width="10.1328125" customWidth="1"/>
    <col min="15120" max="15120" width="17.86328125" customWidth="1"/>
    <col min="15370" max="15370" width="10.1328125" customWidth="1"/>
    <col min="15376" max="15376" width="17.86328125" customWidth="1"/>
    <col min="15626" max="15626" width="10.1328125" customWidth="1"/>
    <col min="15632" max="15632" width="17.86328125" customWidth="1"/>
    <col min="15882" max="15882" width="10.1328125" customWidth="1"/>
    <col min="15888" max="15888" width="17.86328125" customWidth="1"/>
    <col min="16138" max="16138" width="10.1328125" customWidth="1"/>
    <col min="16144" max="16144" width="17.86328125" customWidth="1"/>
  </cols>
  <sheetData>
    <row r="1" spans="1:12" x14ac:dyDescent="0.45">
      <c r="A1" s="1" t="s">
        <v>10</v>
      </c>
    </row>
    <row r="2" spans="1:12" x14ac:dyDescent="0.45">
      <c r="A2" s="47" t="s">
        <v>30</v>
      </c>
    </row>
    <row r="4" spans="1:12" x14ac:dyDescent="0.45">
      <c r="D4" s="35" t="s">
        <v>14</v>
      </c>
      <c r="E4" s="36">
        <v>0.03</v>
      </c>
      <c r="F4" t="s">
        <v>16</v>
      </c>
    </row>
    <row r="5" spans="1:12" x14ac:dyDescent="0.45">
      <c r="D5" s="35" t="s">
        <v>15</v>
      </c>
      <c r="E5" s="21">
        <v>0.5</v>
      </c>
      <c r="F5" t="s">
        <v>17</v>
      </c>
    </row>
    <row r="6" spans="1:12" x14ac:dyDescent="0.45">
      <c r="E6" s="2"/>
    </row>
    <row r="7" spans="1:12" x14ac:dyDescent="0.45">
      <c r="B7" s="3" t="s">
        <v>0</v>
      </c>
      <c r="C7" s="52">
        <v>1E-3</v>
      </c>
      <c r="D7" s="52">
        <v>2E-3</v>
      </c>
      <c r="E7" s="53">
        <v>3.0000000000000001E-3</v>
      </c>
      <c r="F7" s="52">
        <v>4.0000000000000001E-3</v>
      </c>
      <c r="G7" s="52">
        <v>5.0000000000000001E-3</v>
      </c>
      <c r="H7" s="52">
        <v>6.0000000000000001E-3</v>
      </c>
      <c r="I7" s="52">
        <v>7.0000000000000001E-3</v>
      </c>
      <c r="J7" s="52">
        <v>8.0000000000000002E-3</v>
      </c>
      <c r="K7" s="52">
        <v>8.9999999999999993E-3</v>
      </c>
      <c r="L7" s="52">
        <v>0.01</v>
      </c>
    </row>
    <row r="8" spans="1:12" ht="15" x14ac:dyDescent="0.5">
      <c r="B8" s="3" t="s">
        <v>1</v>
      </c>
      <c r="C8" s="4">
        <f>0.1/C19</f>
        <v>100</v>
      </c>
      <c r="D8" s="4">
        <f t="shared" ref="D8:L8" si="0">0.1/D19</f>
        <v>50</v>
      </c>
      <c r="E8" s="4">
        <f t="shared" si="0"/>
        <v>33.333333333333336</v>
      </c>
      <c r="F8" s="4">
        <f t="shared" si="0"/>
        <v>25</v>
      </c>
      <c r="G8" s="4">
        <f t="shared" si="0"/>
        <v>20</v>
      </c>
      <c r="H8" s="4">
        <f t="shared" si="0"/>
        <v>16.666666666666668</v>
      </c>
      <c r="I8" s="4">
        <f t="shared" si="0"/>
        <v>14.285714285714286</v>
      </c>
      <c r="J8" s="4">
        <f t="shared" si="0"/>
        <v>12.5</v>
      </c>
      <c r="K8" s="4">
        <f t="shared" si="0"/>
        <v>11.111111111111112</v>
      </c>
      <c r="L8" s="4">
        <f t="shared" si="0"/>
        <v>10</v>
      </c>
    </row>
    <row r="9" spans="1:12" ht="15.4" thickBot="1" x14ac:dyDescent="0.55000000000000004">
      <c r="B9" s="3" t="s">
        <v>12</v>
      </c>
      <c r="C9" s="4">
        <f>IF(C8*$E4&gt;$E5,C8*($E4+1),C8+$E5)</f>
        <v>103</v>
      </c>
      <c r="D9" s="4">
        <f t="shared" ref="D9:L9" si="1">IF(D8*$E4&gt;$E5,D8*($E4+1),D8+$E5)</f>
        <v>51.5</v>
      </c>
      <c r="E9" s="4">
        <f t="shared" si="1"/>
        <v>34.333333333333336</v>
      </c>
      <c r="F9" s="4">
        <f t="shared" si="1"/>
        <v>25.75</v>
      </c>
      <c r="G9" s="4">
        <f t="shared" si="1"/>
        <v>20.6</v>
      </c>
      <c r="H9" s="4">
        <f t="shared" si="1"/>
        <v>17.166666666666668</v>
      </c>
      <c r="I9" s="4">
        <f t="shared" si="1"/>
        <v>14.785714285714286</v>
      </c>
      <c r="J9" s="4">
        <f t="shared" si="1"/>
        <v>13</v>
      </c>
      <c r="K9" s="4">
        <f t="shared" si="1"/>
        <v>11.611111111111112</v>
      </c>
      <c r="L9" s="4">
        <f t="shared" si="1"/>
        <v>10.5</v>
      </c>
    </row>
    <row r="10" spans="1:12" ht="15" thickBot="1" x14ac:dyDescent="0.55000000000000004">
      <c r="B10" s="29" t="s">
        <v>11</v>
      </c>
      <c r="C10" s="31">
        <f>C30</f>
        <v>100</v>
      </c>
      <c r="D10" s="31">
        <f t="shared" ref="D10:L10" si="2">D30</f>
        <v>50</v>
      </c>
      <c r="E10" s="31">
        <f t="shared" si="2"/>
        <v>33.333333333333336</v>
      </c>
      <c r="F10" s="31">
        <f t="shared" si="2"/>
        <v>25</v>
      </c>
      <c r="G10" s="31">
        <f t="shared" si="2"/>
        <v>20</v>
      </c>
      <c r="H10" s="31">
        <f t="shared" si="2"/>
        <v>16.666666666666668</v>
      </c>
      <c r="I10" s="31">
        <f t="shared" si="2"/>
        <v>14.285714285714286</v>
      </c>
      <c r="J10" s="31">
        <f t="shared" si="2"/>
        <v>12.5</v>
      </c>
      <c r="K10" s="31">
        <f t="shared" si="2"/>
        <v>11.111111111111112</v>
      </c>
      <c r="L10" s="31">
        <f t="shared" si="2"/>
        <v>10</v>
      </c>
    </row>
    <row r="11" spans="1:12" ht="15" x14ac:dyDescent="0.5">
      <c r="B11" s="3" t="s">
        <v>13</v>
      </c>
      <c r="C11" s="32">
        <f>IF(C8*$E4&gt;$E5,C8*(1-$E4),C8-$E5)</f>
        <v>97</v>
      </c>
      <c r="D11" s="32">
        <f t="shared" ref="D11:L11" si="3">IF(D8*$E4&gt;$E5,D8*(1-$E4),D8-$E5)</f>
        <v>48.5</v>
      </c>
      <c r="E11" s="32">
        <f t="shared" si="3"/>
        <v>32.333333333333336</v>
      </c>
      <c r="F11" s="32">
        <f t="shared" si="3"/>
        <v>24.25</v>
      </c>
      <c r="G11" s="32">
        <f t="shared" si="3"/>
        <v>19.399999999999999</v>
      </c>
      <c r="H11" s="32">
        <f t="shared" si="3"/>
        <v>16.166666666666668</v>
      </c>
      <c r="I11" s="32">
        <f t="shared" si="3"/>
        <v>13.785714285714286</v>
      </c>
      <c r="J11" s="32">
        <f t="shared" si="3"/>
        <v>12</v>
      </c>
      <c r="K11" s="32">
        <f t="shared" si="3"/>
        <v>10.611111111111112</v>
      </c>
      <c r="L11" s="32">
        <f t="shared" si="3"/>
        <v>9.5</v>
      </c>
    </row>
    <row r="12" spans="1:12" x14ac:dyDescent="0.45">
      <c r="B12" s="3" t="s">
        <v>9</v>
      </c>
      <c r="C12" s="6">
        <f>C10/C8</f>
        <v>1</v>
      </c>
      <c r="D12" s="6">
        <f t="shared" ref="D12:L12" si="4">D10/D8</f>
        <v>1</v>
      </c>
      <c r="E12" s="6">
        <f t="shared" si="4"/>
        <v>1</v>
      </c>
      <c r="F12" s="6">
        <f t="shared" si="4"/>
        <v>1</v>
      </c>
      <c r="G12" s="6">
        <f t="shared" si="4"/>
        <v>1</v>
      </c>
      <c r="H12" s="6">
        <f t="shared" si="4"/>
        <v>1</v>
      </c>
      <c r="I12" s="6">
        <f t="shared" si="4"/>
        <v>1</v>
      </c>
      <c r="J12" s="6">
        <f t="shared" si="4"/>
        <v>1</v>
      </c>
      <c r="K12" s="6">
        <f t="shared" si="4"/>
        <v>1</v>
      </c>
      <c r="L12" s="6">
        <f t="shared" si="4"/>
        <v>1</v>
      </c>
    </row>
    <row r="15" spans="1:12" ht="14.65" thickBot="1" x14ac:dyDescent="0.5"/>
    <row r="16" spans="1:12" ht="14.65" thickBot="1" x14ac:dyDescent="0.5">
      <c r="B16" s="40" t="s">
        <v>37</v>
      </c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2:28" x14ac:dyDescent="0.45">
      <c r="B17" s="8" t="s">
        <v>2</v>
      </c>
      <c r="C17" s="90" t="s">
        <v>3</v>
      </c>
      <c r="D17" s="91"/>
      <c r="E17" s="91"/>
      <c r="F17" s="91"/>
      <c r="G17" s="91"/>
      <c r="H17" s="91"/>
      <c r="I17" s="91"/>
      <c r="J17" s="91"/>
      <c r="K17" s="91"/>
      <c r="L17" s="92"/>
    </row>
    <row r="18" spans="2:28" x14ac:dyDescent="0.45">
      <c r="B18" s="9" t="s">
        <v>4</v>
      </c>
      <c r="C18" s="93" t="s">
        <v>5</v>
      </c>
      <c r="D18" s="94"/>
      <c r="E18" s="94"/>
      <c r="F18" s="94"/>
      <c r="G18" s="94"/>
      <c r="H18" s="94"/>
      <c r="I18" s="94"/>
      <c r="J18" s="94"/>
      <c r="K18" s="94"/>
      <c r="L18" s="95"/>
    </row>
    <row r="19" spans="2:28" ht="14.65" thickBot="1" x14ac:dyDescent="0.5">
      <c r="B19" s="10" t="s">
        <v>6</v>
      </c>
      <c r="C19" s="54">
        <v>1E-3</v>
      </c>
      <c r="D19" s="55">
        <v>2E-3</v>
      </c>
      <c r="E19" s="55">
        <v>3.0000000000000001E-3</v>
      </c>
      <c r="F19" s="55">
        <v>4.0000000000000001E-3</v>
      </c>
      <c r="G19" s="55">
        <v>5.0000000000000001E-3</v>
      </c>
      <c r="H19" s="55">
        <v>6.0000000000000001E-3</v>
      </c>
      <c r="I19" s="55">
        <v>7.0000000000000001E-3</v>
      </c>
      <c r="J19" s="55">
        <v>8.0000000000000002E-3</v>
      </c>
      <c r="K19" s="55">
        <v>8.9999999999999993E-3</v>
      </c>
      <c r="L19" s="56">
        <v>0.01</v>
      </c>
    </row>
    <row r="20" spans="2:28" ht="16.149999999999999" thickBot="1" x14ac:dyDescent="0.6">
      <c r="B20" s="9">
        <v>0</v>
      </c>
      <c r="C20" s="70">
        <f>$AB$21*$B20^4+$AB$22*$B20^3+$AB$23*$B20^2+$AB$24*$B20</f>
        <v>0</v>
      </c>
      <c r="D20" s="70">
        <f>$AB$38*$B20^4+$AB$39*$B20^3+$AB$40*$B20^2+$AB$41*$B20</f>
        <v>0</v>
      </c>
      <c r="E20" s="33">
        <f t="shared" ref="E20:L20" si="5">E48*E$12</f>
        <v>0</v>
      </c>
      <c r="F20" s="33">
        <f t="shared" si="5"/>
        <v>0</v>
      </c>
      <c r="G20" s="70">
        <f t="shared" si="5"/>
        <v>0</v>
      </c>
      <c r="H20" s="33">
        <f t="shared" si="5"/>
        <v>0</v>
      </c>
      <c r="I20" s="33">
        <f t="shared" si="5"/>
        <v>0</v>
      </c>
      <c r="J20" s="33">
        <f t="shared" si="5"/>
        <v>0</v>
      </c>
      <c r="K20" s="33">
        <f t="shared" si="5"/>
        <v>0</v>
      </c>
      <c r="L20" s="72">
        <f t="shared" si="5"/>
        <v>0</v>
      </c>
      <c r="Y20" s="78" t="s">
        <v>34</v>
      </c>
      <c r="Z20" s="78" t="s">
        <v>35</v>
      </c>
      <c r="AA20" s="88" t="s">
        <v>36</v>
      </c>
      <c r="AB20" s="89"/>
    </row>
    <row r="21" spans="2:28" ht="14.65" thickBot="1" x14ac:dyDescent="0.5">
      <c r="B21" s="16">
        <v>10</v>
      </c>
      <c r="C21" s="74">
        <v>10</v>
      </c>
      <c r="D21" s="74">
        <v>5</v>
      </c>
      <c r="E21" s="69">
        <f>$D21-($D21-$G21)*($D$8-E$8)/($D$8-$G$8)</f>
        <v>3.3333333333333335</v>
      </c>
      <c r="F21" s="69">
        <f>$D21-($D21-$G21)*($D$8-F$8)/($D$8-$G$8)</f>
        <v>2.5</v>
      </c>
      <c r="G21" s="74">
        <v>2</v>
      </c>
      <c r="H21" s="69">
        <f>$G21-($G21-$L21)*($G$8-H$8)/($G$8-$L$8)</f>
        <v>1.6666666666666667</v>
      </c>
      <c r="I21" s="69">
        <f t="shared" ref="I21:K21" si="6">$G21-($G21-$L21)*($G$8-I$8)/($G$8-$L$8)</f>
        <v>1.4285714285714286</v>
      </c>
      <c r="J21" s="69">
        <f t="shared" si="6"/>
        <v>1.25</v>
      </c>
      <c r="K21" s="69">
        <f t="shared" si="6"/>
        <v>1.1111111111111112</v>
      </c>
      <c r="L21" s="74">
        <v>1</v>
      </c>
      <c r="Y21" s="79">
        <f>B$21</f>
        <v>10</v>
      </c>
      <c r="Z21" s="81">
        <f>C21</f>
        <v>10</v>
      </c>
      <c r="AA21" s="75" t="s">
        <v>18</v>
      </c>
      <c r="AB21" s="61">
        <f>INDEX(LINEST(Z21:Z25,Y21:Y25^{1,2,3,4},0,1),1,1)</f>
        <v>1.1540716268721419E-8</v>
      </c>
    </row>
    <row r="22" spans="2:28" x14ac:dyDescent="0.45">
      <c r="B22" s="16">
        <v>20</v>
      </c>
      <c r="C22" s="71">
        <f>$AB$21*$B22^4+$AB$22*$B22^3+$AB$23*$B22^2+$AB$24*$B22</f>
        <v>19.922619331673662</v>
      </c>
      <c r="D22" s="70">
        <f t="shared" ref="D22:D24" si="7">$AB$38*$B22^4+$AB$39*$B22^3+$AB$40*$B22^2+$AB$41*$B22</f>
        <v>9.9999999999999982</v>
      </c>
      <c r="E22" s="69">
        <f>$D22-($D22-$G22)*($D$8-E$8)/($D$8-$G$8)</f>
        <v>6.6666666666666616</v>
      </c>
      <c r="F22" s="69">
        <f t="shared" ref="F22:F40" si="8">$D22-($D22-$G22)*($D$8-F$8)/($D$8-$G$8)</f>
        <v>4.9999999999999929</v>
      </c>
      <c r="G22" s="70">
        <f>$AB$89*$B22^4+$AB$90*$B22^3+$AB$91*$B22^2+$AB$92*$B22</f>
        <v>3.9999999999999916</v>
      </c>
      <c r="H22" s="69">
        <f t="shared" ref="H22:K40" si="9">$G22-($G22-$L22)*($G$8-H$8)/($G$8-$L$8)</f>
        <v>3.3333333333333268</v>
      </c>
      <c r="I22" s="69">
        <f t="shared" si="9"/>
        <v>2.8571428571428514</v>
      </c>
      <c r="J22" s="69">
        <f t="shared" si="9"/>
        <v>2.4999999999999947</v>
      </c>
      <c r="K22" s="69">
        <f t="shared" si="9"/>
        <v>2.2222222222222179</v>
      </c>
      <c r="L22" s="70">
        <f>$AB$174*$B22^4+$AB$175*$B22^3+$AB$176*$B22^2+$AB$177*$B22</f>
        <v>1.9999999999999958</v>
      </c>
      <c r="Y22" s="79">
        <f>B$25</f>
        <v>50</v>
      </c>
      <c r="Z22" s="81">
        <f>C25</f>
        <v>50</v>
      </c>
      <c r="AA22" s="75" t="s">
        <v>19</v>
      </c>
      <c r="AB22" s="61">
        <f>INDEX(LINEST(Z21:Z25,Y21:Y25^{1,2,3,4},0,1),1,2)</f>
        <v>-4.2219459490251009E-6</v>
      </c>
    </row>
    <row r="23" spans="2:28" x14ac:dyDescent="0.45">
      <c r="B23" s="16">
        <v>30</v>
      </c>
      <c r="C23" s="33">
        <f>$AB$21*$B23^4+$AB$22*$B23^3+$AB$23*$B23^2+$AB$24*$B23</f>
        <v>29.949665603293827</v>
      </c>
      <c r="D23" s="70">
        <f t="shared" si="7"/>
        <v>15</v>
      </c>
      <c r="E23" s="69">
        <f t="shared" ref="E23:E40" si="10">$D23-($D23-$G23)*($D$8-E$8)/($D$8-$G$8)</f>
        <v>9.9999999999999964</v>
      </c>
      <c r="F23" s="69">
        <f t="shared" si="8"/>
        <v>7.499999999999992</v>
      </c>
      <c r="G23" s="70">
        <f t="shared" ref="G23:G24" si="11">$AB$89*$B23^4+$AB$90*$B23^3+$AB$91*$B23^2+$AB$92*$B23</f>
        <v>5.9999999999999911</v>
      </c>
      <c r="H23" s="69">
        <f t="shared" si="9"/>
        <v>4.9999999999999929</v>
      </c>
      <c r="I23" s="69">
        <f t="shared" si="9"/>
        <v>4.2857142857142794</v>
      </c>
      <c r="J23" s="69">
        <f t="shared" si="9"/>
        <v>3.7499999999999942</v>
      </c>
      <c r="K23" s="69">
        <f t="shared" si="9"/>
        <v>3.333333333333329</v>
      </c>
      <c r="L23" s="70">
        <f t="shared" ref="L23:L24" si="12">$AB$174*$B23^4+$AB$175*$B23^3+$AB$176*$B23^2+$AB$177*$B23</f>
        <v>2.9999999999999956</v>
      </c>
      <c r="Y23" s="79">
        <f>B$30</f>
        <v>100</v>
      </c>
      <c r="Z23" s="81">
        <f>C30</f>
        <v>100</v>
      </c>
      <c r="AA23" s="75" t="s">
        <v>20</v>
      </c>
      <c r="AB23" s="61">
        <f>INDEX(LINEST(Z21:Z25,Y21:Y25^{1,2,3,4},0,1),1,3)</f>
        <v>4.0829195581847723E-4</v>
      </c>
    </row>
    <row r="24" spans="2:28" ht="14.65" thickBot="1" x14ac:dyDescent="0.5">
      <c r="B24" s="16">
        <v>40</v>
      </c>
      <c r="C24" s="70">
        <f>$AB$21*$B24^4+$AB$22*$B24^3+$AB$23*$B24^2+$AB$24*$B24</f>
        <v>39.995070026890836</v>
      </c>
      <c r="D24" s="70">
        <f t="shared" si="7"/>
        <v>20</v>
      </c>
      <c r="E24" s="69">
        <f t="shared" si="10"/>
        <v>13.333333333333329</v>
      </c>
      <c r="F24" s="69">
        <f t="shared" si="8"/>
        <v>9.9999999999999929</v>
      </c>
      <c r="G24" s="70">
        <f t="shared" si="11"/>
        <v>7.9999999999999911</v>
      </c>
      <c r="H24" s="69">
        <f t="shared" si="9"/>
        <v>6.6666666666666599</v>
      </c>
      <c r="I24" s="69">
        <f t="shared" si="9"/>
        <v>5.7142857142857082</v>
      </c>
      <c r="J24" s="69">
        <f t="shared" si="9"/>
        <v>4.9999999999999947</v>
      </c>
      <c r="K24" s="69">
        <f t="shared" si="9"/>
        <v>4.4444444444444402</v>
      </c>
      <c r="L24" s="70">
        <f t="shared" si="12"/>
        <v>3.9999999999999956</v>
      </c>
      <c r="Y24" s="79">
        <f>B$35</f>
        <v>150</v>
      </c>
      <c r="Z24" s="81">
        <f>C35</f>
        <v>149.20188459124481</v>
      </c>
      <c r="AA24" s="75" t="s">
        <v>21</v>
      </c>
      <c r="AB24" s="61">
        <f>INDEX(LINEST(Z21:Z25,Y21:Y25^{1,2,3,4},0,1),1,4)</f>
        <v>0.98956158011677375</v>
      </c>
    </row>
    <row r="25" spans="2:28" ht="16.149999999999999" thickBot="1" x14ac:dyDescent="0.5">
      <c r="B25" s="9">
        <v>50</v>
      </c>
      <c r="C25" s="74">
        <v>50</v>
      </c>
      <c r="D25" s="74">
        <v>25</v>
      </c>
      <c r="E25" s="69">
        <f t="shared" si="10"/>
        <v>16.666666666666668</v>
      </c>
      <c r="F25" s="69">
        <f t="shared" si="8"/>
        <v>12.5</v>
      </c>
      <c r="G25" s="74">
        <v>10</v>
      </c>
      <c r="H25" s="69">
        <f t="shared" si="9"/>
        <v>8.3333333333333339</v>
      </c>
      <c r="I25" s="69">
        <f t="shared" si="9"/>
        <v>7.1428571428571432</v>
      </c>
      <c r="J25" s="69">
        <f t="shared" si="9"/>
        <v>6.25</v>
      </c>
      <c r="K25" s="69">
        <f t="shared" si="9"/>
        <v>5.5555555555555562</v>
      </c>
      <c r="L25" s="74">
        <v>5</v>
      </c>
      <c r="Y25" s="80">
        <f>B$40</f>
        <v>200</v>
      </c>
      <c r="Z25" s="82">
        <f>C40</f>
        <v>198.93584612165975</v>
      </c>
      <c r="AA25" s="76" t="s">
        <v>23</v>
      </c>
      <c r="AB25" s="77">
        <f>INDEX(LINEST(Z21:Z25,Y21:Y25^{1,2,3,4},0,1),3,1)</f>
        <v>0.99999990017505824</v>
      </c>
    </row>
    <row r="26" spans="2:28" x14ac:dyDescent="0.45">
      <c r="B26" s="16">
        <v>60</v>
      </c>
      <c r="C26" s="71">
        <f>$AB$21*$B26^4+$AB$22*$B26^3+$AB$23*$B26^2+$AB$24*$B26</f>
        <v>60.081173205806152</v>
      </c>
      <c r="D26" s="70">
        <f t="shared" ref="D26:D29" si="13">$AB$38*$B26^4+$AB$39*$B26^3+$AB$40*$B26^2+$AB$41*$B26</f>
        <v>30</v>
      </c>
      <c r="E26" s="69">
        <f t="shared" si="10"/>
        <v>20</v>
      </c>
      <c r="F26" s="69">
        <f t="shared" si="8"/>
        <v>14.999999999999995</v>
      </c>
      <c r="G26" s="70">
        <f t="shared" ref="G26:G29" si="14">$AB$89*$B26^4+$AB$90*$B26^3+$AB$91*$B26^2+$AB$92*$B26</f>
        <v>11.999999999999995</v>
      </c>
      <c r="H26" s="69">
        <f t="shared" si="9"/>
        <v>9.9999999999999964</v>
      </c>
      <c r="I26" s="69">
        <f t="shared" si="9"/>
        <v>8.5714285714285694</v>
      </c>
      <c r="J26" s="69">
        <f t="shared" si="9"/>
        <v>7.4999999999999964</v>
      </c>
      <c r="K26" s="69">
        <f t="shared" si="9"/>
        <v>6.6666666666666643</v>
      </c>
      <c r="L26" s="70">
        <f t="shared" ref="L26:L29" si="15">$AB$174*$B26^4+$AB$175*$B26^3+$AB$176*$B26^2+$AB$177*$B26</f>
        <v>5.9999999999999973</v>
      </c>
    </row>
    <row r="27" spans="2:28" x14ac:dyDescent="0.45">
      <c r="B27" s="16">
        <v>70</v>
      </c>
      <c r="C27" s="33">
        <f>$AB$21*$B27^4+$AB$22*$B27^3+$AB$23*$B27^2+$AB$24*$B27</f>
        <v>70.098906328781098</v>
      </c>
      <c r="D27" s="70">
        <f t="shared" si="13"/>
        <v>35</v>
      </c>
      <c r="E27" s="69">
        <f t="shared" si="10"/>
        <v>23.333333333333336</v>
      </c>
      <c r="F27" s="69">
        <f t="shared" si="8"/>
        <v>17.499999999999996</v>
      </c>
      <c r="G27" s="70">
        <f t="shared" si="14"/>
        <v>13.999999999999996</v>
      </c>
      <c r="H27" s="69">
        <f t="shared" si="9"/>
        <v>11.666666666666664</v>
      </c>
      <c r="I27" s="69">
        <f t="shared" si="9"/>
        <v>9.9999999999999982</v>
      </c>
      <c r="J27" s="69">
        <f t="shared" si="9"/>
        <v>8.7499999999999982</v>
      </c>
      <c r="K27" s="69">
        <f t="shared" si="9"/>
        <v>7.7777777777777768</v>
      </c>
      <c r="L27" s="70">
        <f t="shared" si="15"/>
        <v>6.9999999999999982</v>
      </c>
      <c r="Z27" s="66"/>
      <c r="AA27" s="68" t="s">
        <v>33</v>
      </c>
      <c r="AB27" s="67"/>
    </row>
    <row r="28" spans="2:28" x14ac:dyDescent="0.45">
      <c r="B28" s="16">
        <v>80</v>
      </c>
      <c r="C28" s="33">
        <f>$AB$21*$B28^4+$AB$22*$B28^3+$AB$23*$B28^2+$AB$24*$B28</f>
        <v>80.089066339046127</v>
      </c>
      <c r="D28" s="70">
        <f t="shared" si="13"/>
        <v>40</v>
      </c>
      <c r="E28" s="69">
        <f t="shared" si="10"/>
        <v>26.666666666666668</v>
      </c>
      <c r="F28" s="69">
        <f t="shared" si="8"/>
        <v>20</v>
      </c>
      <c r="G28" s="70">
        <f t="shared" si="14"/>
        <v>15.999999999999998</v>
      </c>
      <c r="H28" s="69">
        <f t="shared" si="9"/>
        <v>13.333333333333332</v>
      </c>
      <c r="I28" s="69">
        <f t="shared" si="9"/>
        <v>11.428571428571427</v>
      </c>
      <c r="J28" s="69">
        <f t="shared" si="9"/>
        <v>10</v>
      </c>
      <c r="K28" s="69">
        <f t="shared" si="9"/>
        <v>8.8888888888888893</v>
      </c>
      <c r="L28" s="70">
        <f t="shared" si="15"/>
        <v>7.9999999999999991</v>
      </c>
      <c r="X28" s="87" t="s">
        <v>22</v>
      </c>
      <c r="Y28" s="87"/>
      <c r="Z28" s="58"/>
      <c r="AA28" s="84" t="s">
        <v>32</v>
      </c>
      <c r="AB28" s="59" t="s">
        <v>31</v>
      </c>
    </row>
    <row r="29" spans="2:28" ht="14.65" thickBot="1" x14ac:dyDescent="0.5">
      <c r="B29" s="16">
        <v>90</v>
      </c>
      <c r="C29" s="70">
        <f>$AB$21*$B29^4+$AB$22*$B29^3+$AB$23*$B29^2+$AB$24*$B29</f>
        <v>90.047094850190817</v>
      </c>
      <c r="D29" s="70">
        <f t="shared" si="13"/>
        <v>45</v>
      </c>
      <c r="E29" s="69">
        <f t="shared" si="10"/>
        <v>30</v>
      </c>
      <c r="F29" s="69">
        <f t="shared" si="8"/>
        <v>22.5</v>
      </c>
      <c r="G29" s="70">
        <f t="shared" si="14"/>
        <v>18</v>
      </c>
      <c r="H29" s="69">
        <f t="shared" si="9"/>
        <v>15</v>
      </c>
      <c r="I29" s="69">
        <f t="shared" si="9"/>
        <v>12.857142857142858</v>
      </c>
      <c r="J29" s="69">
        <f t="shared" si="9"/>
        <v>11.25</v>
      </c>
      <c r="K29" s="69">
        <f t="shared" si="9"/>
        <v>10.000000000000002</v>
      </c>
      <c r="L29" s="70">
        <f t="shared" si="15"/>
        <v>9</v>
      </c>
      <c r="Z29" s="58"/>
      <c r="AA29" s="84"/>
      <c r="AB29" s="60"/>
    </row>
    <row r="30" spans="2:28" ht="14.65" thickBot="1" x14ac:dyDescent="0.5">
      <c r="B30" s="30">
        <v>100</v>
      </c>
      <c r="C30" s="74">
        <v>100</v>
      </c>
      <c r="D30" s="74">
        <v>50</v>
      </c>
      <c r="E30" s="69">
        <f t="shared" si="10"/>
        <v>33.333333333333336</v>
      </c>
      <c r="F30" s="69">
        <f t="shared" si="8"/>
        <v>25</v>
      </c>
      <c r="G30" s="74">
        <v>20</v>
      </c>
      <c r="H30" s="69">
        <f t="shared" si="9"/>
        <v>16.666666666666668</v>
      </c>
      <c r="I30" s="69">
        <f t="shared" si="9"/>
        <v>14.285714285714286</v>
      </c>
      <c r="J30" s="69">
        <f t="shared" si="9"/>
        <v>12.5</v>
      </c>
      <c r="K30" s="69">
        <f t="shared" si="9"/>
        <v>11.111111111111112</v>
      </c>
      <c r="L30" s="74">
        <v>10</v>
      </c>
      <c r="X30" s="35" t="s">
        <v>18</v>
      </c>
      <c r="Y30" s="37">
        <f>INDEX(LINEST(B$20:B$40,C$20:C$40^{1,2,3,4},0,1),1,1)</f>
        <v>-5.9715967979397216E-9</v>
      </c>
      <c r="Z30" s="58"/>
      <c r="AA30" s="83">
        <v>9.211836927990121E-7</v>
      </c>
      <c r="AB30" s="61">
        <v>7.8415056351169996</v>
      </c>
    </row>
    <row r="31" spans="2:28" x14ac:dyDescent="0.45">
      <c r="B31" s="9">
        <v>110</v>
      </c>
      <c r="C31" s="71">
        <f>C59</f>
        <v>109.44641950228542</v>
      </c>
      <c r="D31" s="70">
        <f t="shared" ref="D31:D34" si="16">$AB$38*$B31^4+$AB$39*$B31^3+$AB$40*$B31^2+$AB$41*$B31</f>
        <v>55</v>
      </c>
      <c r="E31" s="69">
        <f t="shared" si="10"/>
        <v>36.666666666666671</v>
      </c>
      <c r="F31" s="69">
        <f t="shared" si="8"/>
        <v>27.5</v>
      </c>
      <c r="G31" s="70">
        <f t="shared" ref="G31:G34" si="17">$AB$89*$B31^4+$AB$90*$B31^3+$AB$91*$B31^2+$AB$92*$B31</f>
        <v>22.000000000000004</v>
      </c>
      <c r="H31" s="69">
        <f t="shared" si="9"/>
        <v>18.333333333333339</v>
      </c>
      <c r="I31" s="69">
        <f t="shared" si="9"/>
        <v>15.714285714285717</v>
      </c>
      <c r="J31" s="69">
        <f t="shared" si="9"/>
        <v>13.750000000000002</v>
      </c>
      <c r="K31" s="69">
        <f t="shared" si="9"/>
        <v>12.222222222222227</v>
      </c>
      <c r="L31" s="70">
        <f t="shared" ref="L31:L34" si="18">$AB$174*$B31^4+$AB$175*$B31^3+$AB$176*$B31^2+$AB$177*$B31</f>
        <v>11.000000000000002</v>
      </c>
      <c r="X31" s="35" t="s">
        <v>19</v>
      </c>
      <c r="Y31" s="37">
        <f>INDEX(LINEST(B$20:B$40,C$20:C$40^{1,2,3,4},0,1),1,2)</f>
        <v>1.834399353480453E-6</v>
      </c>
      <c r="Z31" s="58"/>
      <c r="AA31" s="62">
        <v>-3.8509479164868389E-4</v>
      </c>
      <c r="AB31" s="61">
        <v>6.7205659219E-2</v>
      </c>
    </row>
    <row r="32" spans="2:28" x14ac:dyDescent="0.45">
      <c r="B32" s="9">
        <v>120</v>
      </c>
      <c r="C32" s="71">
        <f t="shared" ref="C32:C40" si="19">C60</f>
        <v>119.26527848315556</v>
      </c>
      <c r="D32" s="70">
        <f t="shared" si="16"/>
        <v>60</v>
      </c>
      <c r="E32" s="69">
        <f t="shared" si="10"/>
        <v>40</v>
      </c>
      <c r="F32" s="69">
        <f t="shared" si="8"/>
        <v>30</v>
      </c>
      <c r="G32" s="70">
        <f t="shared" si="17"/>
        <v>24.000000000000004</v>
      </c>
      <c r="H32" s="69">
        <f t="shared" si="9"/>
        <v>20.000000000000004</v>
      </c>
      <c r="I32" s="69">
        <f t="shared" si="9"/>
        <v>17.142857142857146</v>
      </c>
      <c r="J32" s="69">
        <f t="shared" si="9"/>
        <v>15.000000000000002</v>
      </c>
      <c r="K32" s="69">
        <f t="shared" si="9"/>
        <v>13.333333333333336</v>
      </c>
      <c r="L32" s="70">
        <f t="shared" si="18"/>
        <v>12.000000000000002</v>
      </c>
      <c r="X32" s="35" t="s">
        <v>20</v>
      </c>
      <c r="Y32" s="37">
        <f>INDEX(LINEST(B$20:B$40,C$20:C$40^{1,2,3,4},0,1),1,3)</f>
        <v>-1.0710135425346896E-4</v>
      </c>
      <c r="Z32" s="58"/>
      <c r="AA32" s="62">
        <v>5.0354283330568274E-2</v>
      </c>
      <c r="AB32" s="61">
        <v>-6.30612166E-4</v>
      </c>
    </row>
    <row r="33" spans="1:29" x14ac:dyDescent="0.45">
      <c r="A33" s="25"/>
      <c r="B33" s="9">
        <v>130</v>
      </c>
      <c r="C33" s="71">
        <f t="shared" si="19"/>
        <v>129.30829997907881</v>
      </c>
      <c r="D33" s="70">
        <f t="shared" si="16"/>
        <v>65</v>
      </c>
      <c r="E33" s="69">
        <f t="shared" si="10"/>
        <v>43.333333333333336</v>
      </c>
      <c r="F33" s="69">
        <f t="shared" si="8"/>
        <v>32.5</v>
      </c>
      <c r="G33" s="70">
        <f t="shared" si="17"/>
        <v>26</v>
      </c>
      <c r="H33" s="69">
        <f t="shared" si="9"/>
        <v>21.666666666666668</v>
      </c>
      <c r="I33" s="69">
        <f t="shared" si="9"/>
        <v>18.571428571428573</v>
      </c>
      <c r="J33" s="69">
        <f t="shared" si="9"/>
        <v>16.25</v>
      </c>
      <c r="K33" s="69">
        <f t="shared" si="9"/>
        <v>14.444444444444446</v>
      </c>
      <c r="L33" s="70">
        <f t="shared" si="18"/>
        <v>13</v>
      </c>
      <c r="X33" s="35" t="s">
        <v>21</v>
      </c>
      <c r="Y33" s="37">
        <f>INDEX(LINEST(B$20:B$40,C$20:C$40^{1,2,3,4},0,1),1,4)</f>
        <v>1.0005084595189966</v>
      </c>
      <c r="Z33" s="58"/>
      <c r="AA33" s="62">
        <v>8.0029006786893877</v>
      </c>
      <c r="AB33" s="61">
        <v>1.9066629999999999E-6</v>
      </c>
    </row>
    <row r="34" spans="1:29" ht="16.149999999999999" thickBot="1" x14ac:dyDescent="0.5">
      <c r="B34" s="9">
        <v>140</v>
      </c>
      <c r="C34" s="71">
        <f t="shared" si="19"/>
        <v>139.25509228516182</v>
      </c>
      <c r="D34" s="70">
        <f t="shared" si="16"/>
        <v>70</v>
      </c>
      <c r="E34" s="69">
        <f t="shared" si="10"/>
        <v>46.666666666666671</v>
      </c>
      <c r="F34" s="69">
        <f t="shared" si="8"/>
        <v>35</v>
      </c>
      <c r="G34" s="70">
        <f t="shared" si="17"/>
        <v>28</v>
      </c>
      <c r="H34" s="69">
        <f t="shared" si="9"/>
        <v>23.333333333333336</v>
      </c>
      <c r="I34" s="69">
        <f t="shared" si="9"/>
        <v>20</v>
      </c>
      <c r="J34" s="69">
        <f t="shared" si="9"/>
        <v>17.5</v>
      </c>
      <c r="K34" s="69">
        <f t="shared" si="9"/>
        <v>15.555555555555557</v>
      </c>
      <c r="L34" s="70">
        <f t="shared" si="18"/>
        <v>14</v>
      </c>
      <c r="X34" s="35" t="s">
        <v>23</v>
      </c>
      <c r="Y34" s="37">
        <f>INDEX(LINEST(B$20:B$40,C$20:C$40^{1,2,3,4},0,1),3,1)</f>
        <v>0.99999886338797483</v>
      </c>
      <c r="Z34" s="63">
        <v>12.05</v>
      </c>
      <c r="AA34" s="64">
        <f>AA30*Z34^4+AA31*Z34^3+AA32*Z34^2+AA33*Z34</f>
        <v>103.09214647080508</v>
      </c>
      <c r="AB34" s="65">
        <f>AB33*Z34^4+AB32*Z34^3+AB31*Z34^2+AB30*Z34</f>
        <v>103.18539639289641</v>
      </c>
    </row>
    <row r="35" spans="1:29" ht="14.65" thickBot="1" x14ac:dyDescent="0.5">
      <c r="B35" s="9">
        <v>150</v>
      </c>
      <c r="C35" s="71">
        <f t="shared" si="19"/>
        <v>149.20188459124481</v>
      </c>
      <c r="D35" s="74">
        <v>75</v>
      </c>
      <c r="E35" s="69">
        <f t="shared" si="10"/>
        <v>50</v>
      </c>
      <c r="F35" s="69">
        <f t="shared" si="8"/>
        <v>37.5</v>
      </c>
      <c r="G35" s="74">
        <v>30</v>
      </c>
      <c r="H35" s="69">
        <f t="shared" si="9"/>
        <v>25</v>
      </c>
      <c r="I35" s="69">
        <f t="shared" si="9"/>
        <v>21.428571428571431</v>
      </c>
      <c r="J35" s="69">
        <f t="shared" si="9"/>
        <v>18.75</v>
      </c>
      <c r="K35" s="69">
        <f t="shared" si="9"/>
        <v>16.666666666666668</v>
      </c>
      <c r="L35" s="74">
        <v>15</v>
      </c>
    </row>
    <row r="36" spans="1:29" x14ac:dyDescent="0.45">
      <c r="B36" s="9">
        <v>160</v>
      </c>
      <c r="C36" s="71">
        <f t="shared" si="19"/>
        <v>159.14867689732779</v>
      </c>
      <c r="D36" s="70">
        <f t="shared" ref="D36:D39" si="20">$AB$38*$B36^4+$AB$39*$B36^3+$AB$40*$B36^2+$AB$41*$B36</f>
        <v>80</v>
      </c>
      <c r="E36" s="69">
        <f t="shared" si="10"/>
        <v>53.333333333333336</v>
      </c>
      <c r="F36" s="69">
        <f t="shared" si="8"/>
        <v>40</v>
      </c>
      <c r="G36" s="70">
        <f t="shared" ref="G36:G39" si="21">$AB$89*$B36^4+$AB$90*$B36^3+$AB$91*$B36^2+$AB$92*$B36</f>
        <v>31.999999999999996</v>
      </c>
      <c r="H36" s="69">
        <f t="shared" si="9"/>
        <v>26.666666666666664</v>
      </c>
      <c r="I36" s="69">
        <f t="shared" si="9"/>
        <v>22.857142857142854</v>
      </c>
      <c r="J36" s="69">
        <f t="shared" si="9"/>
        <v>20</v>
      </c>
      <c r="K36" s="69">
        <f t="shared" si="9"/>
        <v>17.777777777777779</v>
      </c>
      <c r="L36" s="70">
        <f t="shared" ref="L36:L39" si="22">$AB$174*$B36^4+$AB$175*$B36^3+$AB$176*$B36^2+$AB$177*$B36</f>
        <v>15.999999999999998</v>
      </c>
    </row>
    <row r="37" spans="1:29" ht="15.75" x14ac:dyDescent="0.55000000000000004">
      <c r="B37" s="9">
        <v>170</v>
      </c>
      <c r="C37" s="71">
        <f t="shared" si="19"/>
        <v>169.0954692034108</v>
      </c>
      <c r="D37" s="70">
        <f t="shared" si="20"/>
        <v>85</v>
      </c>
      <c r="E37" s="69">
        <f t="shared" si="10"/>
        <v>56.666666666666671</v>
      </c>
      <c r="F37" s="69">
        <f t="shared" si="8"/>
        <v>42.5</v>
      </c>
      <c r="G37" s="70">
        <f t="shared" si="21"/>
        <v>34</v>
      </c>
      <c r="H37" s="69">
        <f t="shared" si="9"/>
        <v>28.333333333333336</v>
      </c>
      <c r="I37" s="69">
        <f t="shared" si="9"/>
        <v>24.285714285714288</v>
      </c>
      <c r="J37" s="69">
        <f t="shared" si="9"/>
        <v>21.25</v>
      </c>
      <c r="K37" s="69">
        <f t="shared" si="9"/>
        <v>18.888888888888893</v>
      </c>
      <c r="L37" s="70">
        <f t="shared" si="22"/>
        <v>17</v>
      </c>
      <c r="Y37" s="78" t="s">
        <v>34</v>
      </c>
      <c r="Z37" s="78" t="s">
        <v>35</v>
      </c>
      <c r="AA37" s="88" t="s">
        <v>36</v>
      </c>
      <c r="AB37" s="89"/>
    </row>
    <row r="38" spans="1:29" x14ac:dyDescent="0.45">
      <c r="B38" s="9">
        <v>180</v>
      </c>
      <c r="C38" s="71">
        <f t="shared" si="19"/>
        <v>179.04226150949376</v>
      </c>
      <c r="D38" s="70">
        <f t="shared" si="20"/>
        <v>90</v>
      </c>
      <c r="E38" s="69">
        <f t="shared" si="10"/>
        <v>60</v>
      </c>
      <c r="F38" s="69">
        <f t="shared" si="8"/>
        <v>44.999999999999993</v>
      </c>
      <c r="G38" s="70">
        <f t="shared" si="21"/>
        <v>35.999999999999993</v>
      </c>
      <c r="H38" s="69">
        <f t="shared" si="9"/>
        <v>29.999999999999996</v>
      </c>
      <c r="I38" s="69">
        <f t="shared" si="9"/>
        <v>25.714285714285712</v>
      </c>
      <c r="J38" s="69">
        <f t="shared" si="9"/>
        <v>22.499999999999996</v>
      </c>
      <c r="K38" s="69">
        <f t="shared" si="9"/>
        <v>20</v>
      </c>
      <c r="L38" s="70">
        <f t="shared" si="22"/>
        <v>17.999999999999996</v>
      </c>
      <c r="Y38" s="79">
        <f>B$21</f>
        <v>10</v>
      </c>
      <c r="Z38" s="81">
        <f>D21</f>
        <v>5</v>
      </c>
      <c r="AA38" s="75" t="s">
        <v>18</v>
      </c>
      <c r="AB38" s="61">
        <f>INDEX(LINEST(Z38:Z42,Y38:Y42^{1,2,3,4},0,1),1,1)</f>
        <v>3.3811847432374522E-23</v>
      </c>
      <c r="AC38" s="51"/>
    </row>
    <row r="39" spans="1:29" ht="14.65" thickBot="1" x14ac:dyDescent="0.5">
      <c r="B39" s="9">
        <v>190</v>
      </c>
      <c r="C39" s="71">
        <f t="shared" si="19"/>
        <v>188.98905381557674</v>
      </c>
      <c r="D39" s="70">
        <f t="shared" si="20"/>
        <v>95</v>
      </c>
      <c r="E39" s="69">
        <f t="shared" si="10"/>
        <v>63.333333333333329</v>
      </c>
      <c r="F39" s="69">
        <f t="shared" si="8"/>
        <v>47.499999999999993</v>
      </c>
      <c r="G39" s="70">
        <f t="shared" si="21"/>
        <v>37.999999999999993</v>
      </c>
      <c r="H39" s="69">
        <f t="shared" si="9"/>
        <v>31.666666666666664</v>
      </c>
      <c r="I39" s="69">
        <f t="shared" si="9"/>
        <v>27.142857142857139</v>
      </c>
      <c r="J39" s="69">
        <f t="shared" si="9"/>
        <v>23.749999999999996</v>
      </c>
      <c r="K39" s="69">
        <f t="shared" si="9"/>
        <v>21.111111111111111</v>
      </c>
      <c r="L39" s="70">
        <f t="shared" si="22"/>
        <v>18.999999999999996</v>
      </c>
      <c r="Y39" s="79">
        <f>B$25</f>
        <v>50</v>
      </c>
      <c r="Z39" s="81">
        <f>D25</f>
        <v>25</v>
      </c>
      <c r="AA39" s="75" t="s">
        <v>19</v>
      </c>
      <c r="AB39" s="61">
        <f>INDEX(LINEST(Z38:Z42,Y38:Y42^{1,2,3,4},0,1),1,2)</f>
        <v>-1.5063877349457365E-20</v>
      </c>
      <c r="AC39" s="39"/>
    </row>
    <row r="40" spans="1:29" ht="14.65" thickBot="1" x14ac:dyDescent="0.5">
      <c r="B40" s="10">
        <v>200</v>
      </c>
      <c r="C40" s="71">
        <f t="shared" si="19"/>
        <v>198.93584612165975</v>
      </c>
      <c r="D40" s="74">
        <v>100</v>
      </c>
      <c r="E40" s="69">
        <f t="shared" si="10"/>
        <v>66.666666666666671</v>
      </c>
      <c r="F40" s="69">
        <f t="shared" si="8"/>
        <v>50</v>
      </c>
      <c r="G40" s="74">
        <v>40</v>
      </c>
      <c r="H40" s="69">
        <f t="shared" si="9"/>
        <v>33.333333333333336</v>
      </c>
      <c r="I40" s="69">
        <f t="shared" si="9"/>
        <v>28.571428571428573</v>
      </c>
      <c r="J40" s="69">
        <f t="shared" si="9"/>
        <v>25</v>
      </c>
      <c r="K40" s="69">
        <f t="shared" si="9"/>
        <v>22.222222222222225</v>
      </c>
      <c r="L40" s="74">
        <v>20</v>
      </c>
      <c r="Y40" s="79">
        <f>B$30</f>
        <v>100</v>
      </c>
      <c r="Z40" s="81">
        <f>D30</f>
        <v>50</v>
      </c>
      <c r="AA40" s="75" t="s">
        <v>20</v>
      </c>
      <c r="AB40" s="61">
        <f>INDEX(LINEST(Z38:Z42,Y38:Y42^{1,2,3,4},0,1),1,3)</f>
        <v>1.9312778047277846E-18</v>
      </c>
    </row>
    <row r="41" spans="1:29" x14ac:dyDescent="0.45">
      <c r="Y41" s="79">
        <f>B$35</f>
        <v>150</v>
      </c>
      <c r="Z41" s="81">
        <f>D35</f>
        <v>75</v>
      </c>
      <c r="AA41" s="75" t="s">
        <v>21</v>
      </c>
      <c r="AB41" s="61">
        <f>INDEX(LINEST(Z38:Z42,Y38:Y42^{1,2,3,4},0,1),1,4)</f>
        <v>0.49999999999999994</v>
      </c>
    </row>
    <row r="42" spans="1:29" ht="15.75" x14ac:dyDescent="0.45">
      <c r="Y42" s="80">
        <f>B$40</f>
        <v>200</v>
      </c>
      <c r="Z42" s="82">
        <f>D40</f>
        <v>100</v>
      </c>
      <c r="AA42" s="76" t="s">
        <v>23</v>
      </c>
      <c r="AB42" s="77">
        <f>INDEX(LINEST(Z38:Z42,Y38:Y42^{1,2,3,4},0,1),3,1)</f>
        <v>1</v>
      </c>
    </row>
    <row r="44" spans="1:29" ht="14.65" thickBot="1" x14ac:dyDescent="0.5">
      <c r="B44" s="7" t="s">
        <v>38</v>
      </c>
    </row>
    <row r="45" spans="1:29" x14ac:dyDescent="0.45">
      <c r="B45" s="8" t="s">
        <v>2</v>
      </c>
      <c r="C45" s="90" t="s">
        <v>3</v>
      </c>
      <c r="D45" s="91"/>
      <c r="E45" s="91"/>
      <c r="F45" s="91"/>
      <c r="G45" s="91"/>
      <c r="H45" s="91"/>
      <c r="I45" s="91"/>
      <c r="J45" s="91"/>
      <c r="K45" s="91"/>
      <c r="L45" s="92"/>
      <c r="X45" s="87" t="s">
        <v>22</v>
      </c>
      <c r="Y45" s="87"/>
    </row>
    <row r="46" spans="1:29" x14ac:dyDescent="0.45">
      <c r="B46" s="9" t="s">
        <v>4</v>
      </c>
      <c r="C46" s="93" t="s">
        <v>5</v>
      </c>
      <c r="D46" s="94"/>
      <c r="E46" s="94"/>
      <c r="F46" s="94"/>
      <c r="G46" s="94"/>
      <c r="H46" s="94"/>
      <c r="I46" s="94"/>
      <c r="J46" s="94"/>
      <c r="K46" s="94"/>
      <c r="L46" s="95"/>
    </row>
    <row r="47" spans="1:29" ht="14.65" thickBot="1" x14ac:dyDescent="0.5">
      <c r="B47" s="10" t="s">
        <v>6</v>
      </c>
      <c r="C47" s="11">
        <v>0.01</v>
      </c>
      <c r="D47" s="12">
        <v>0.02</v>
      </c>
      <c r="E47" s="12">
        <v>0.03</v>
      </c>
      <c r="F47" s="12">
        <v>0.04</v>
      </c>
      <c r="G47" s="12">
        <v>0.05</v>
      </c>
      <c r="H47" s="12">
        <v>0.06</v>
      </c>
      <c r="I47" s="12">
        <v>7.0000000000000007E-2</v>
      </c>
      <c r="J47" s="12">
        <v>0.08</v>
      </c>
      <c r="K47" s="12">
        <v>0.09</v>
      </c>
      <c r="L47" s="13">
        <v>0.1</v>
      </c>
      <c r="X47" s="35" t="s">
        <v>18</v>
      </c>
      <c r="Y47" s="37">
        <f>INDEX(LINEST(B$20:B$40,D$20:D$40^{1,2,3,4},0,1),1,1)</f>
        <v>0</v>
      </c>
    </row>
    <row r="48" spans="1:29" x14ac:dyDescent="0.45">
      <c r="B48" s="9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">
        <v>0</v>
      </c>
      <c r="X48" s="35" t="s">
        <v>19</v>
      </c>
      <c r="Y48" s="37">
        <f>INDEX(LINEST(B$20:B$40,D$20:D$40^{1,2,3,4},0,1),1,2)</f>
        <v>0</v>
      </c>
    </row>
    <row r="49" spans="2:31" x14ac:dyDescent="0.45">
      <c r="B49" s="16">
        <v>100</v>
      </c>
      <c r="C49" s="17">
        <v>11.782630777044185</v>
      </c>
      <c r="D49" s="17">
        <v>6.8942436412315935</v>
      </c>
      <c r="E49" s="17">
        <v>5.0665301944728771</v>
      </c>
      <c r="F49" s="17">
        <v>4.0650406504065035</v>
      </c>
      <c r="G49" s="17">
        <v>3.5126050420168067</v>
      </c>
      <c r="H49" s="17">
        <v>3.1418010752688175</v>
      </c>
      <c r="I49" s="17">
        <v>2.8007954922108054</v>
      </c>
      <c r="J49" s="17">
        <v>2.602108036890646</v>
      </c>
      <c r="K49" s="17">
        <v>2.4054982817869415</v>
      </c>
      <c r="L49" s="18">
        <v>2.3344370860927151</v>
      </c>
      <c r="X49" s="35" t="s">
        <v>20</v>
      </c>
      <c r="Y49" s="37">
        <f>INDEX(LINEST(B$20:B$40,D$20:D$40^{1,2,3,4},0,1),1,3)</f>
        <v>0</v>
      </c>
    </row>
    <row r="50" spans="2:31" x14ac:dyDescent="0.45">
      <c r="B50" s="16">
        <v>200</v>
      </c>
      <c r="C50" s="17">
        <v>21.550702556289146</v>
      </c>
      <c r="D50" s="19">
        <v>11.830655957161984</v>
      </c>
      <c r="E50" s="19">
        <v>8.375980893892871</v>
      </c>
      <c r="F50" s="19">
        <v>6.4871273712737123</v>
      </c>
      <c r="G50" s="19">
        <v>5.4285714285714279</v>
      </c>
      <c r="H50" s="19">
        <v>4.7043010752688188</v>
      </c>
      <c r="I50" s="19">
        <v>4.1597613523367585</v>
      </c>
      <c r="J50" s="19">
        <v>3.7714097496706196</v>
      </c>
      <c r="K50" s="19">
        <v>3.4364261168384878</v>
      </c>
      <c r="L50" s="20">
        <v>3.2119205298013251</v>
      </c>
      <c r="X50" s="35" t="s">
        <v>21</v>
      </c>
      <c r="Y50" s="37">
        <f>INDEX(LINEST(B$20:B$40,D$20:D$40^{1,2,3,4},0,1),1,4)</f>
        <v>2</v>
      </c>
    </row>
    <row r="51" spans="2:31" ht="15.75" x14ac:dyDescent="0.45">
      <c r="B51" s="16">
        <v>300</v>
      </c>
      <c r="C51" s="17">
        <v>31.234128999492125</v>
      </c>
      <c r="D51" s="21">
        <v>16.700133868808567</v>
      </c>
      <c r="E51" s="21">
        <v>11.566018423746165</v>
      </c>
      <c r="F51" s="21">
        <v>8.8414634146341449</v>
      </c>
      <c r="G51" s="21">
        <v>7.2941176470588225</v>
      </c>
      <c r="H51" s="21">
        <v>6.2331989247311848</v>
      </c>
      <c r="I51" s="21">
        <v>5.4524361948955926</v>
      </c>
      <c r="J51" s="21">
        <v>4.9077733860342558</v>
      </c>
      <c r="K51" s="21">
        <v>4.4346260841106195</v>
      </c>
      <c r="L51" s="22">
        <v>4.1059602649006619</v>
      </c>
      <c r="X51" s="35" t="s">
        <v>23</v>
      </c>
      <c r="Y51" s="37">
        <f>INDEX(LINEST(B$20:B$40,D$20:D$40^{1,2,3,4},0,1),3,1)</f>
        <v>1</v>
      </c>
    </row>
    <row r="52" spans="2:31" x14ac:dyDescent="0.45">
      <c r="B52" s="16">
        <v>400</v>
      </c>
      <c r="C52" s="17">
        <v>41.340782122905026</v>
      </c>
      <c r="D52" s="23">
        <v>21.519410977242305</v>
      </c>
      <c r="E52" s="23">
        <v>14.721937905151828</v>
      </c>
      <c r="F52" s="23">
        <v>11.195799457994578</v>
      </c>
      <c r="G52" s="23">
        <v>9.1428571428571423</v>
      </c>
      <c r="H52" s="23">
        <v>7.7452956989247328</v>
      </c>
      <c r="I52" s="23">
        <v>6.7119655286708646</v>
      </c>
      <c r="J52" s="23">
        <v>5.9947299077733867</v>
      </c>
      <c r="K52" s="23">
        <v>5.3837342497136298</v>
      </c>
      <c r="L52" s="24">
        <v>4.9172185430463582</v>
      </c>
    </row>
    <row r="53" spans="2:31" x14ac:dyDescent="0.45">
      <c r="B53" s="16">
        <v>500</v>
      </c>
      <c r="C53" s="17">
        <v>51.244286439817166</v>
      </c>
      <c r="D53" s="17">
        <v>26.271753681392234</v>
      </c>
      <c r="E53" s="17">
        <v>17.843739338109863</v>
      </c>
      <c r="F53" s="17">
        <v>13.516260162601625</v>
      </c>
      <c r="G53" s="17">
        <v>11.00840336134454</v>
      </c>
      <c r="H53" s="17">
        <v>9.2069892473118298</v>
      </c>
      <c r="I53" s="17">
        <v>8.0046403712296978</v>
      </c>
      <c r="J53" s="17">
        <v>7.0816864295125166</v>
      </c>
      <c r="K53" s="17">
        <v>6.3819342169857629</v>
      </c>
      <c r="L53" s="18">
        <v>5.8112582781456963</v>
      </c>
    </row>
    <row r="54" spans="2:31" ht="15.75" x14ac:dyDescent="0.55000000000000004">
      <c r="B54" s="16">
        <v>600</v>
      </c>
      <c r="C54" s="17">
        <v>61.130861689520906</v>
      </c>
      <c r="D54" s="19">
        <v>31.040829986613122</v>
      </c>
      <c r="E54" s="19">
        <v>20.999658819515528</v>
      </c>
      <c r="F54" s="19">
        <v>15.802845528455281</v>
      </c>
      <c r="G54" s="19">
        <v>12.823529411764707</v>
      </c>
      <c r="H54" s="19">
        <v>10.685483870967746</v>
      </c>
      <c r="I54" s="19">
        <v>9.2475969506131914</v>
      </c>
      <c r="J54" s="19">
        <v>8.1521739130434785</v>
      </c>
      <c r="K54" s="19">
        <v>7.29831451480936</v>
      </c>
      <c r="L54" s="20">
        <v>6.6059602649006628</v>
      </c>
      <c r="Y54" s="78" t="s">
        <v>34</v>
      </c>
      <c r="Z54" s="78" t="s">
        <v>35</v>
      </c>
      <c r="AA54" s="88" t="s">
        <v>36</v>
      </c>
      <c r="AB54" s="89"/>
    </row>
    <row r="55" spans="2:31" x14ac:dyDescent="0.45">
      <c r="B55" s="16">
        <v>700</v>
      </c>
      <c r="C55" s="17">
        <v>70.763500931098676</v>
      </c>
      <c r="D55" s="19">
        <v>35.726238286479258</v>
      </c>
      <c r="E55" s="19">
        <v>24.03616513135449</v>
      </c>
      <c r="F55" s="19">
        <v>18.072493224932249</v>
      </c>
      <c r="G55" s="19">
        <v>14.655462184873947</v>
      </c>
      <c r="H55" s="19">
        <v>12.180779569892474</v>
      </c>
      <c r="I55" s="19">
        <v>10.490553529996685</v>
      </c>
      <c r="J55" s="19">
        <v>9.2226613965744413</v>
      </c>
      <c r="K55" s="19">
        <v>8.2801505481917843</v>
      </c>
      <c r="L55" s="20">
        <v>7.4337748344370871</v>
      </c>
      <c r="Y55" s="79">
        <f>B$21</f>
        <v>10</v>
      </c>
      <c r="Z55" s="81">
        <f>E21</f>
        <v>3.3333333333333335</v>
      </c>
      <c r="AA55" s="75" t="s">
        <v>18</v>
      </c>
      <c r="AB55" s="61">
        <f>INDEX(LINEST(Z55:Z59,Y55:Y59^{1,2,3,4},0,1),1,1)</f>
        <v>4.7336586405324327E-22</v>
      </c>
      <c r="AC55" s="51"/>
      <c r="AE55" s="51"/>
    </row>
    <row r="56" spans="2:31" x14ac:dyDescent="0.45">
      <c r="B56" s="16">
        <v>800</v>
      </c>
      <c r="C56" s="17">
        <v>81.022515659387182</v>
      </c>
      <c r="D56" s="19">
        <v>40.662650602409641</v>
      </c>
      <c r="E56" s="19">
        <v>27.192084612760151</v>
      </c>
      <c r="F56" s="19">
        <v>20.443766937669373</v>
      </c>
      <c r="G56" s="19">
        <v>16.436974789915968</v>
      </c>
      <c r="H56" s="19">
        <v>13.642473118279574</v>
      </c>
      <c r="I56" s="19">
        <v>11.733510109380179</v>
      </c>
      <c r="J56" s="19">
        <v>10.260210803689064</v>
      </c>
      <c r="K56" s="19">
        <v>9.1965308460153814</v>
      </c>
      <c r="L56" s="20">
        <v>8.3112582781456972</v>
      </c>
      <c r="Y56" s="79">
        <f>B$25</f>
        <v>50</v>
      </c>
      <c r="Z56" s="81">
        <f>E25</f>
        <v>16.666666666666668</v>
      </c>
      <c r="AA56" s="75" t="s">
        <v>19</v>
      </c>
      <c r="AB56" s="61">
        <f>INDEX(LINEST(Z55:Z59,Y55:Y59^{1,2,3,4},0,1),1,2)</f>
        <v>-1.9583040554294575E-19</v>
      </c>
      <c r="AC56" s="39"/>
      <c r="AE56" s="39"/>
    </row>
    <row r="57" spans="2:31" x14ac:dyDescent="0.45">
      <c r="B57" s="16">
        <v>900</v>
      </c>
      <c r="C57" s="17">
        <v>90.875232774674103</v>
      </c>
      <c r="D57" s="19">
        <v>45.264390896921014</v>
      </c>
      <c r="E57" s="19">
        <v>30.279767997270564</v>
      </c>
      <c r="F57" s="19">
        <v>22.713414634146339</v>
      </c>
      <c r="G57" s="19">
        <v>18.235294117647062</v>
      </c>
      <c r="H57" s="19">
        <v>15.171370967741939</v>
      </c>
      <c r="I57" s="19">
        <v>13.026184951939014</v>
      </c>
      <c r="J57" s="19">
        <v>11.396574440052703</v>
      </c>
      <c r="K57" s="19">
        <v>10.112911143838978</v>
      </c>
      <c r="L57" s="20">
        <v>9.1390728476821188</v>
      </c>
      <c r="Y57" s="79">
        <f>B$30</f>
        <v>100</v>
      </c>
      <c r="Z57" s="81">
        <f>E30</f>
        <v>33.333333333333336</v>
      </c>
      <c r="AA57" s="75" t="s">
        <v>20</v>
      </c>
      <c r="AB57" s="61">
        <f>INDEX(LINEST(Z55:Z59,Y55:Y59^{1,2,3,4},0,1),1,3)</f>
        <v>2.51066114614612E-17</v>
      </c>
    </row>
    <row r="58" spans="2:31" x14ac:dyDescent="0.45">
      <c r="B58" s="9">
        <v>1000</v>
      </c>
      <c r="C58" s="17">
        <v>100.00000000000001</v>
      </c>
      <c r="D58" s="17">
        <v>50</v>
      </c>
      <c r="E58" s="17">
        <v>33.333333333333336</v>
      </c>
      <c r="F58" s="17">
        <v>24.999999999999996</v>
      </c>
      <c r="G58" s="17">
        <v>20.000000000000004</v>
      </c>
      <c r="H58" s="17">
        <v>16.666666666666668</v>
      </c>
      <c r="I58" s="17">
        <v>14.285714285714285</v>
      </c>
      <c r="J58" s="17">
        <v>12.5</v>
      </c>
      <c r="K58" s="17">
        <v>11.111111111111111</v>
      </c>
      <c r="L58" s="18">
        <v>10</v>
      </c>
      <c r="Y58" s="79">
        <f>B$35</f>
        <v>150</v>
      </c>
      <c r="Z58" s="81">
        <f>E35</f>
        <v>50</v>
      </c>
      <c r="AA58" s="75" t="s">
        <v>21</v>
      </c>
      <c r="AB58" s="61">
        <f>INDEX(LINEST(Z55:Z59,Y55:Y59^{1,2,3,4},0,1),1,4)</f>
        <v>0.33333333333333237</v>
      </c>
    </row>
    <row r="59" spans="2:31" ht="15.75" x14ac:dyDescent="0.45">
      <c r="B59" s="9">
        <v>1100</v>
      </c>
      <c r="C59" s="17">
        <v>109.44641950228542</v>
      </c>
      <c r="D59" s="19">
        <v>54.836010709504698</v>
      </c>
      <c r="E59" s="19">
        <v>36.421016717843742</v>
      </c>
      <c r="F59" s="19">
        <v>27.388211382113816</v>
      </c>
      <c r="G59" s="19">
        <v>21.815126050420165</v>
      </c>
      <c r="H59" s="19">
        <v>18.118279569892476</v>
      </c>
      <c r="I59" s="19">
        <v>15.581703679151472</v>
      </c>
      <c r="J59" s="19">
        <v>13.586956521739131</v>
      </c>
      <c r="K59" s="19">
        <v>12.066764850270003</v>
      </c>
      <c r="L59" s="20">
        <v>10.910596026490069</v>
      </c>
      <c r="Y59" s="80">
        <f>B$40</f>
        <v>200</v>
      </c>
      <c r="Z59" s="82">
        <f>E40</f>
        <v>66.666666666666671</v>
      </c>
      <c r="AA59" s="76" t="s">
        <v>23</v>
      </c>
      <c r="AB59" s="77">
        <f>INDEX(LINEST(Z55:Z59,Y55:Y59^{1,2,3,4},0,1),3,1)</f>
        <v>1</v>
      </c>
    </row>
    <row r="60" spans="2:31" x14ac:dyDescent="0.45">
      <c r="B60" s="9">
        <v>1200</v>
      </c>
      <c r="C60" s="17">
        <v>119.26527848315556</v>
      </c>
      <c r="D60" s="19">
        <v>59.638554216867469</v>
      </c>
      <c r="E60" s="19">
        <v>39.542818150801786</v>
      </c>
      <c r="F60" s="19">
        <v>29.623983739837392</v>
      </c>
      <c r="G60" s="19">
        <v>23.680672268907564</v>
      </c>
      <c r="H60" s="19">
        <v>19.653897849462371</v>
      </c>
      <c r="I60" s="19">
        <v>16.877693072588663</v>
      </c>
      <c r="J60" s="19">
        <v>14.739789196310937</v>
      </c>
      <c r="K60" s="19">
        <v>13.071510391098018</v>
      </c>
      <c r="L60" s="20">
        <v>11.788079470198674</v>
      </c>
    </row>
    <row r="61" spans="2:31" x14ac:dyDescent="0.45">
      <c r="B61" s="9">
        <v>1300</v>
      </c>
      <c r="C61" s="17">
        <v>129.30829997907881</v>
      </c>
      <c r="D61" s="19">
        <v>64.323962516733602</v>
      </c>
      <c r="E61" s="19">
        <v>42.698737632207447</v>
      </c>
      <c r="F61" s="19">
        <v>31.995257452574524</v>
      </c>
      <c r="G61" s="19">
        <v>25.579831932773114</v>
      </c>
      <c r="H61" s="19">
        <v>21.189516129032263</v>
      </c>
      <c r="I61" s="19">
        <v>18.173682466025848</v>
      </c>
      <c r="J61" s="19">
        <v>15.843214756258234</v>
      </c>
      <c r="K61" s="19">
        <v>14.027164130256912</v>
      </c>
      <c r="L61" s="20">
        <v>12.649006622516556</v>
      </c>
    </row>
    <row r="62" spans="2:31" x14ac:dyDescent="0.45">
      <c r="B62" s="9">
        <v>1400</v>
      </c>
      <c r="C62" s="17">
        <v>139.25509228516182</v>
      </c>
      <c r="D62" s="19">
        <v>69.126506024096386</v>
      </c>
      <c r="E62" s="19">
        <v>45.820539065165477</v>
      </c>
      <c r="F62" s="19">
        <v>34.366531165311642</v>
      </c>
      <c r="G62" s="19">
        <v>27.394957983193272</v>
      </c>
      <c r="H62" s="19">
        <v>22.741935483870975</v>
      </c>
      <c r="I62" s="19">
        <v>19.535962877030162</v>
      </c>
      <c r="J62" s="19">
        <v>16.963109354413703</v>
      </c>
      <c r="K62" s="19">
        <v>15.081001472754048</v>
      </c>
      <c r="L62" s="20">
        <v>13.576158940397352</v>
      </c>
      <c r="X62" s="87" t="s">
        <v>22</v>
      </c>
      <c r="Y62" s="87"/>
    </row>
    <row r="63" spans="2:31" x14ac:dyDescent="0.45">
      <c r="B63" s="9">
        <v>1500</v>
      </c>
      <c r="C63" s="17">
        <v>149.20188459124481</v>
      </c>
      <c r="D63" s="17">
        <v>73.744979919678727</v>
      </c>
      <c r="E63" s="17">
        <v>48.976458546571152</v>
      </c>
      <c r="F63" s="17">
        <v>36.653116531165303</v>
      </c>
      <c r="G63" s="17">
        <v>29.344537815126053</v>
      </c>
      <c r="H63" s="17">
        <v>24.294354838709683</v>
      </c>
      <c r="I63" s="17">
        <v>20.798806761683792</v>
      </c>
      <c r="J63" s="17">
        <v>18.165349143610015</v>
      </c>
      <c r="K63" s="17">
        <v>16.069383079692358</v>
      </c>
      <c r="L63" s="18">
        <v>14.453642384105962</v>
      </c>
    </row>
    <row r="64" spans="2:31" x14ac:dyDescent="0.45">
      <c r="B64" s="9">
        <v>1600</v>
      </c>
      <c r="C64" s="17">
        <v>159.14867689732779</v>
      </c>
      <c r="D64" s="19">
        <v>78.580990629183418</v>
      </c>
      <c r="E64" s="19">
        <v>52.084612760150129</v>
      </c>
      <c r="F64" s="19">
        <v>39.021002710027098</v>
      </c>
      <c r="G64" s="19">
        <v>31.236974789915966</v>
      </c>
      <c r="H64" s="19">
        <v>25.903897849462371</v>
      </c>
      <c r="I64" s="19">
        <v>22.154458070931383</v>
      </c>
      <c r="J64" s="19">
        <v>19.311594202898551</v>
      </c>
      <c r="K64" s="19">
        <v>17.149402716413025</v>
      </c>
      <c r="L64" s="20">
        <v>15.410596026490067</v>
      </c>
      <c r="X64" s="35" t="s">
        <v>18</v>
      </c>
      <c r="Y64" s="37">
        <f>INDEX(LINEST(B$20:B$40,E$20:E$40^{1,2,3,4},0,1),1,1)</f>
        <v>3.4671707361004706E-21</v>
      </c>
    </row>
    <row r="65" spans="2:37" x14ac:dyDescent="0.45">
      <c r="B65" s="9">
        <v>1700</v>
      </c>
      <c r="C65" s="17">
        <v>169.0954692034108</v>
      </c>
      <c r="D65" s="19">
        <v>83.266398929049544</v>
      </c>
      <c r="E65" s="19">
        <v>55.346298191743436</v>
      </c>
      <c r="F65" s="19">
        <v>41.507452574525743</v>
      </c>
      <c r="G65" s="19">
        <v>33.028571428571425</v>
      </c>
      <c r="H65" s="19">
        <v>27.412634408602159</v>
      </c>
      <c r="I65" s="19">
        <v>23.576400397746106</v>
      </c>
      <c r="J65" s="19">
        <v>20.45783926218709</v>
      </c>
      <c r="K65" s="19">
        <v>18.196694485354278</v>
      </c>
      <c r="L65" s="20">
        <v>16.367549668874172</v>
      </c>
      <c r="X65" s="35" t="s">
        <v>19</v>
      </c>
      <c r="Y65" s="37">
        <f>INDEX(LINEST(B$20:B$40,E$20:E$40^{1,2,3,4},0,1),1,2)</f>
        <v>-8.3980287612359648E-19</v>
      </c>
    </row>
    <row r="66" spans="2:37" x14ac:dyDescent="0.45">
      <c r="B66" s="9">
        <v>1800</v>
      </c>
      <c r="C66" s="17">
        <v>179.04226150949376</v>
      </c>
      <c r="D66" s="19">
        <v>87.968540829986594</v>
      </c>
      <c r="E66" s="19">
        <v>58.744455817127267</v>
      </c>
      <c r="F66" s="19">
        <v>43.960027100270992</v>
      </c>
      <c r="G66" s="19">
        <v>35.021848739495795</v>
      </c>
      <c r="H66" s="19">
        <v>29.038978494623663</v>
      </c>
      <c r="I66" s="19">
        <v>24.932051706993697</v>
      </c>
      <c r="J66" s="19">
        <v>21.70289855072464</v>
      </c>
      <c r="K66" s="19">
        <v>19.211258386516121</v>
      </c>
      <c r="L66" s="20">
        <v>17.357615894039736</v>
      </c>
      <c r="X66" s="35" t="s">
        <v>20</v>
      </c>
      <c r="Y66" s="37">
        <f>INDEX(LINEST(B$20:B$40,E$20:E$40^{1,2,3,4},0,1),1,3)</f>
        <v>6.3696699692379999E-17</v>
      </c>
    </row>
    <row r="67" spans="2:37" x14ac:dyDescent="0.45">
      <c r="B67" s="9">
        <v>1900</v>
      </c>
      <c r="C67" s="17">
        <v>188.98905381557674</v>
      </c>
      <c r="D67" s="19">
        <v>92.720883534136547</v>
      </c>
      <c r="E67" s="19">
        <v>62.023200272944393</v>
      </c>
      <c r="F67" s="19">
        <v>46.327913279132794</v>
      </c>
      <c r="G67" s="19">
        <v>36.964705882352938</v>
      </c>
      <c r="H67" s="19">
        <v>30.648521505376355</v>
      </c>
      <c r="I67" s="19">
        <v>26.304275770633076</v>
      </c>
      <c r="J67" s="19">
        <v>22.931488801054023</v>
      </c>
      <c r="K67" s="19">
        <v>20.291278023236782</v>
      </c>
      <c r="L67" s="20">
        <v>18.331125827814571</v>
      </c>
      <c r="X67" s="35" t="s">
        <v>21</v>
      </c>
      <c r="Y67" s="37">
        <f>INDEX(LINEST(B$20:B$40,E$20:E$40^{1,2,3,4},0,1),1,4)</f>
        <v>2.9999999999999982</v>
      </c>
    </row>
    <row r="68" spans="2:37" ht="16.149999999999999" thickBot="1" x14ac:dyDescent="0.5">
      <c r="B68" s="10">
        <v>2000</v>
      </c>
      <c r="C68" s="26">
        <v>198.93584612165975</v>
      </c>
      <c r="D68" s="26">
        <v>97.690763052208837</v>
      </c>
      <c r="E68" s="26">
        <v>64.87546912316617</v>
      </c>
      <c r="F68" s="26">
        <v>48.729674796747965</v>
      </c>
      <c r="G68" s="26">
        <v>38.756302521008408</v>
      </c>
      <c r="H68" s="26">
        <v>32.207661290322591</v>
      </c>
      <c r="I68" s="26">
        <v>27.726218097447795</v>
      </c>
      <c r="J68" s="26">
        <v>25.016469038208172</v>
      </c>
      <c r="K68" s="26">
        <v>21.436753395516284</v>
      </c>
      <c r="L68" s="27">
        <v>19.321192052980134</v>
      </c>
      <c r="X68" s="35" t="s">
        <v>23</v>
      </c>
      <c r="Y68" s="37">
        <f>INDEX(LINEST(B$20:B$40,E$20:E$40^{1,2,3,4},0,1),3,1)</f>
        <v>1</v>
      </c>
    </row>
    <row r="71" spans="2:37" ht="15.75" x14ac:dyDescent="0.55000000000000004">
      <c r="Y71" s="78" t="s">
        <v>34</v>
      </c>
      <c r="Z71" s="78" t="s">
        <v>35</v>
      </c>
      <c r="AA71" s="88" t="s">
        <v>36</v>
      </c>
      <c r="AB71" s="89"/>
      <c r="AJ71" s="51"/>
      <c r="AK71" s="51"/>
    </row>
    <row r="72" spans="2:37" x14ac:dyDescent="0.45">
      <c r="Y72" s="79">
        <f>B$21</f>
        <v>10</v>
      </c>
      <c r="Z72" s="81">
        <f>F21</f>
        <v>2.5</v>
      </c>
      <c r="AA72" s="75" t="s">
        <v>18</v>
      </c>
      <c r="AB72" s="61">
        <f>INDEX(LINEST(Z72:Z76,Y72:Y76^{1,2,3,4},0,1),1,1)</f>
        <v>1.6905923716187261E-23</v>
      </c>
      <c r="AJ72" s="39"/>
      <c r="AK72" s="39"/>
    </row>
    <row r="73" spans="2:37" x14ac:dyDescent="0.45">
      <c r="Y73" s="79">
        <f>B$25</f>
        <v>50</v>
      </c>
      <c r="Z73" s="81">
        <f>F25</f>
        <v>12.5</v>
      </c>
      <c r="AA73" s="75" t="s">
        <v>19</v>
      </c>
      <c r="AB73" s="61">
        <f>INDEX(LINEST(Z72:Z76,Y72:Y76^{1,2,3,4},0,1),1,2)</f>
        <v>-7.5319386747286825E-21</v>
      </c>
    </row>
    <row r="74" spans="2:37" x14ac:dyDescent="0.45">
      <c r="Y74" s="79">
        <f>B$30</f>
        <v>100</v>
      </c>
      <c r="Z74" s="81">
        <f>F30</f>
        <v>25</v>
      </c>
      <c r="AA74" s="75" t="s">
        <v>20</v>
      </c>
      <c r="AB74" s="61">
        <f>INDEX(LINEST(Z72:Z76,Y72:Y76^{1,2,3,4},0,1),1,3)</f>
        <v>9.6563890236389228E-19</v>
      </c>
    </row>
    <row r="75" spans="2:37" x14ac:dyDescent="0.45">
      <c r="Y75" s="79">
        <f>B$35</f>
        <v>150</v>
      </c>
      <c r="Z75" s="81">
        <f>F35</f>
        <v>37.5</v>
      </c>
      <c r="AA75" s="75" t="s">
        <v>21</v>
      </c>
      <c r="AB75" s="61">
        <f>INDEX(LINEST(Z72:Z76,Y72:Y76^{1,2,3,4},0,1),1,4)</f>
        <v>0.24999999999999997</v>
      </c>
    </row>
    <row r="76" spans="2:37" ht="15.75" x14ac:dyDescent="0.45">
      <c r="Y76" s="80">
        <f>B$40</f>
        <v>200</v>
      </c>
      <c r="Z76" s="82">
        <f>F40</f>
        <v>50</v>
      </c>
      <c r="AA76" s="76" t="s">
        <v>23</v>
      </c>
      <c r="AB76" s="77">
        <f>INDEX(LINEST(Z72:Z76,Y72:Y76^{1,2,3,4},0,1),3,1)</f>
        <v>1</v>
      </c>
    </row>
    <row r="79" spans="2:37" x14ac:dyDescent="0.45">
      <c r="X79" s="87" t="s">
        <v>22</v>
      </c>
      <c r="Y79" s="87"/>
    </row>
    <row r="81" spans="24:28" x14ac:dyDescent="0.45">
      <c r="X81" s="35" t="s">
        <v>18</v>
      </c>
      <c r="Y81" s="37">
        <f>INDEX(LINEST(B$20:B$40,F$20:F$40^{1,2,3,4},0,1),1,1)</f>
        <v>-2.4655436345603353E-19</v>
      </c>
    </row>
    <row r="82" spans="24:28" x14ac:dyDescent="0.45">
      <c r="X82" s="35" t="s">
        <v>19</v>
      </c>
      <c r="Y82" s="37">
        <f>INDEX(LINEST(B$20:B$40,F$20:F$40^{1,2,3,4},0,1),1,2)</f>
        <v>2.1897082399667115E-17</v>
      </c>
    </row>
    <row r="83" spans="24:28" x14ac:dyDescent="0.45">
      <c r="X83" s="35" t="s">
        <v>20</v>
      </c>
      <c r="Y83" s="37">
        <f>INDEX(LINEST(B$20:B$40,F$20:F$40^{1,2,3,4},0,1),1,3)</f>
        <v>-6.2281217476993834E-16</v>
      </c>
    </row>
    <row r="84" spans="24:28" x14ac:dyDescent="0.45">
      <c r="X84" s="35" t="s">
        <v>21</v>
      </c>
      <c r="Y84" s="37">
        <f>INDEX(LINEST(B$20:B$40,F$20:F$40^{1,2,3,4},0,1),1,4)</f>
        <v>4.0000000000000062</v>
      </c>
    </row>
    <row r="85" spans="24:28" ht="15.75" x14ac:dyDescent="0.45">
      <c r="X85" s="35" t="s">
        <v>23</v>
      </c>
      <c r="Y85" s="37">
        <f>INDEX(LINEST(B$20:B$40,F$20:F$40^{1,2,3,4},0,1),3,1)</f>
        <v>1</v>
      </c>
    </row>
    <row r="88" spans="24:28" ht="15.75" x14ac:dyDescent="0.55000000000000004">
      <c r="Y88" s="78" t="s">
        <v>34</v>
      </c>
      <c r="Z88" s="78" t="s">
        <v>35</v>
      </c>
      <c r="AA88" s="88" t="s">
        <v>36</v>
      </c>
      <c r="AB88" s="89"/>
    </row>
    <row r="89" spans="24:28" x14ac:dyDescent="0.45">
      <c r="Y89" s="79">
        <f>B$21</f>
        <v>10</v>
      </c>
      <c r="Z89" s="81">
        <f>G21</f>
        <v>2</v>
      </c>
      <c r="AA89" s="75" t="s">
        <v>18</v>
      </c>
      <c r="AB89" s="61">
        <f>INDEX(LINEST(Z89:Z93,Y89:Y93^{1,2,3,4},0,1),1,1)</f>
        <v>2.4090941295566844E-22</v>
      </c>
    </row>
    <row r="90" spans="24:28" x14ac:dyDescent="0.45">
      <c r="Y90" s="79">
        <f>B$25</f>
        <v>50</v>
      </c>
      <c r="Z90" s="81">
        <f>G25</f>
        <v>10</v>
      </c>
      <c r="AA90" s="75" t="s">
        <v>19</v>
      </c>
      <c r="AB90" s="61">
        <f>INDEX(LINEST(Z89:Z93,Y89:Y93^{1,2,3,4},0,1),1,2)</f>
        <v>-1.0921311078356591E-19</v>
      </c>
    </row>
    <row r="91" spans="24:28" x14ac:dyDescent="0.45">
      <c r="Y91" s="79">
        <f>B$30</f>
        <v>100</v>
      </c>
      <c r="Z91" s="81">
        <f>G30</f>
        <v>20</v>
      </c>
      <c r="AA91" s="75" t="s">
        <v>20</v>
      </c>
      <c r="AB91" s="61">
        <f>INDEX(LINEST(Z89:Z93,Y89:Y93^{1,2,3,4},0,1),1,3)</f>
        <v>1.5450222437822276E-17</v>
      </c>
    </row>
    <row r="92" spans="24:28" x14ac:dyDescent="0.45">
      <c r="Y92" s="79">
        <f>B$35</f>
        <v>150</v>
      </c>
      <c r="Z92" s="81">
        <f>G35</f>
        <v>30</v>
      </c>
      <c r="AA92" s="75" t="s">
        <v>21</v>
      </c>
      <c r="AB92" s="61">
        <f>INDEX(LINEST(Z89:Z93,Y89:Y93^{1,2,3,4},0,1),1,4)</f>
        <v>0.19999999999999932</v>
      </c>
    </row>
    <row r="93" spans="24:28" ht="15.75" x14ac:dyDescent="0.45">
      <c r="Y93" s="80">
        <f>B$40</f>
        <v>200</v>
      </c>
      <c r="Z93" s="82">
        <f>G40</f>
        <v>40</v>
      </c>
      <c r="AA93" s="76" t="s">
        <v>23</v>
      </c>
      <c r="AB93" s="77">
        <f>INDEX(LINEST(Z89:Z93,Y89:Y93^{1,2,3,4},0,1),3,1)</f>
        <v>1</v>
      </c>
    </row>
    <row r="96" spans="24:28" x14ac:dyDescent="0.45">
      <c r="X96" s="87" t="s">
        <v>22</v>
      </c>
      <c r="Y96" s="87"/>
    </row>
    <row r="98" spans="24:28" x14ac:dyDescent="0.45">
      <c r="X98" s="35" t="s">
        <v>18</v>
      </c>
      <c r="Y98" s="37">
        <f>INDEX(LINEST(B$20:B$40,G$20:G$40^{1,2,3,4},0,1),1,1)</f>
        <v>-4.6817506081603598E-19</v>
      </c>
    </row>
    <row r="99" spans="24:28" x14ac:dyDescent="0.45">
      <c r="X99" s="35" t="s">
        <v>19</v>
      </c>
      <c r="Y99" s="37">
        <f>INDEX(LINEST(B$20:B$40,G$20:G$40^{1,2,3,4},0,1),1,2)</f>
        <v>4.276773906184984E-17</v>
      </c>
    </row>
    <row r="100" spans="24:28" x14ac:dyDescent="0.45">
      <c r="X100" s="35" t="s">
        <v>20</v>
      </c>
      <c r="Y100" s="37">
        <f>INDEX(LINEST(B$20:B$40,G$20:G$40^{1,2,3,4},0,1),1,3)</f>
        <v>-1.2385469384629455E-15</v>
      </c>
    </row>
    <row r="101" spans="24:28" x14ac:dyDescent="0.45">
      <c r="X101" s="35" t="s">
        <v>21</v>
      </c>
      <c r="Y101" s="37">
        <f>INDEX(LINEST(B$20:B$40,G$20:G$40^{1,2,3,4},0,1),1,4)</f>
        <v>5.0000000000000107</v>
      </c>
    </row>
    <row r="102" spans="24:28" ht="15.75" x14ac:dyDescent="0.45">
      <c r="X102" s="35" t="s">
        <v>23</v>
      </c>
      <c r="Y102" s="37">
        <f>INDEX(LINEST(B$20:B$40,G$20:G$40^{1,2,3,4},0,1),3,1)</f>
        <v>1</v>
      </c>
    </row>
    <row r="105" spans="24:28" ht="15.75" x14ac:dyDescent="0.55000000000000004">
      <c r="Y105" s="78" t="s">
        <v>34</v>
      </c>
      <c r="Z105" s="78" t="s">
        <v>35</v>
      </c>
      <c r="AA105" s="88" t="s">
        <v>36</v>
      </c>
      <c r="AB105" s="89"/>
    </row>
    <row r="106" spans="24:28" x14ac:dyDescent="0.45">
      <c r="Y106" s="79">
        <f>B$21</f>
        <v>10</v>
      </c>
      <c r="Z106" s="81">
        <f>H21</f>
        <v>1.6666666666666667</v>
      </c>
      <c r="AA106" s="75" t="s">
        <v>18</v>
      </c>
      <c r="AB106" s="61">
        <f>INDEX(LINEST(Z106:Z110,Y106:Y110^{1,2,3,4},0,1),1,1)</f>
        <v>2.3668293202662163E-22</v>
      </c>
    </row>
    <row r="107" spans="24:28" x14ac:dyDescent="0.45">
      <c r="Y107" s="79">
        <f>B$25</f>
        <v>50</v>
      </c>
      <c r="Z107" s="81">
        <f>H25</f>
        <v>8.3333333333333339</v>
      </c>
      <c r="AA107" s="75" t="s">
        <v>19</v>
      </c>
      <c r="AB107" s="61">
        <f>INDEX(LINEST(Z106:Z110,Y106:Y110^{1,2,3,4},0,1),1,2)</f>
        <v>-9.7915202771472874E-20</v>
      </c>
    </row>
    <row r="108" spans="24:28" x14ac:dyDescent="0.45">
      <c r="Y108" s="79">
        <f>B$30</f>
        <v>100</v>
      </c>
      <c r="Z108" s="81">
        <f>H30</f>
        <v>16.666666666666668</v>
      </c>
      <c r="AA108" s="75" t="s">
        <v>20</v>
      </c>
      <c r="AB108" s="61">
        <f>INDEX(LINEST(Z106:Z110,Y106:Y110^{1,2,3,4},0,1),1,3)</f>
        <v>1.25533057307306E-17</v>
      </c>
    </row>
    <row r="109" spans="24:28" x14ac:dyDescent="0.45">
      <c r="Y109" s="79">
        <f>B$35</f>
        <v>150</v>
      </c>
      <c r="Z109" s="81">
        <f>H35</f>
        <v>25</v>
      </c>
      <c r="AA109" s="75" t="s">
        <v>21</v>
      </c>
      <c r="AB109" s="61">
        <f>INDEX(LINEST(Z106:Z110,Y106:Y110^{1,2,3,4},0,1),1,4)</f>
        <v>0.16666666666666619</v>
      </c>
    </row>
    <row r="110" spans="24:28" ht="15.75" x14ac:dyDescent="0.45">
      <c r="Y110" s="80">
        <f>B$40</f>
        <v>200</v>
      </c>
      <c r="Z110" s="82">
        <f>H40</f>
        <v>33.333333333333336</v>
      </c>
      <c r="AA110" s="76" t="s">
        <v>23</v>
      </c>
      <c r="AB110" s="77">
        <f>INDEX(LINEST(Z106:Z110,Y106:Y110^{1,2,3,4},0,1),3,1)</f>
        <v>1</v>
      </c>
    </row>
    <row r="113" spans="24:28" x14ac:dyDescent="0.45">
      <c r="X113" s="87" t="s">
        <v>22</v>
      </c>
      <c r="Y113" s="87"/>
    </row>
    <row r="115" spans="24:28" x14ac:dyDescent="0.45">
      <c r="X115" s="35" t="s">
        <v>18</v>
      </c>
      <c r="Y115" s="37">
        <f>INDEX(LINEST(B$20:B$40,H$20:H$40^{1,2,3,4},0,1),1,1)</f>
        <v>-1.3868682944401885E-18</v>
      </c>
    </row>
    <row r="116" spans="24:28" x14ac:dyDescent="0.45">
      <c r="X116" s="35" t="s">
        <v>19</v>
      </c>
      <c r="Y116" s="37">
        <f>INDEX(LINEST(B$20:B$40,H$20:H$40^{1,2,3,4},0,1),1,2)</f>
        <v>1.1085397964831473E-16</v>
      </c>
    </row>
    <row r="117" spans="24:28" x14ac:dyDescent="0.45">
      <c r="X117" s="35" t="s">
        <v>20</v>
      </c>
      <c r="Y117" s="37">
        <f>INDEX(LINEST(B$20:B$40,H$20:H$40^{1,2,3,4},0,1),1,3)</f>
        <v>-2.8026547864647216E-15</v>
      </c>
    </row>
    <row r="118" spans="24:28" x14ac:dyDescent="0.45">
      <c r="X118" s="35" t="s">
        <v>21</v>
      </c>
      <c r="Y118" s="37">
        <f>INDEX(LINEST(B$20:B$40,H$20:H$40^{1,2,3,4},0,1),1,4)</f>
        <v>6.0000000000000222</v>
      </c>
    </row>
    <row r="119" spans="24:28" ht="15.75" x14ac:dyDescent="0.45">
      <c r="X119" s="35" t="s">
        <v>23</v>
      </c>
      <c r="Y119" s="37">
        <f>INDEX(LINEST(B$20:B$40,H$20:H$40^{1,2,3,4},0,1),3,1)</f>
        <v>1</v>
      </c>
    </row>
    <row r="122" spans="24:28" ht="15.75" x14ac:dyDescent="0.55000000000000004">
      <c r="Y122" s="78" t="s">
        <v>34</v>
      </c>
      <c r="Z122" s="78" t="s">
        <v>35</v>
      </c>
      <c r="AA122" s="88" t="s">
        <v>36</v>
      </c>
      <c r="AB122" s="89"/>
    </row>
    <row r="123" spans="24:28" x14ac:dyDescent="0.45">
      <c r="Y123" s="79">
        <f>B$21</f>
        <v>10</v>
      </c>
      <c r="Z123" s="81">
        <f>I21</f>
        <v>1.4285714285714286</v>
      </c>
      <c r="AA123" s="75" t="s">
        <v>18</v>
      </c>
      <c r="AB123" s="61">
        <f>INDEX(LINEST(Z123:Z127,Y123:Y127^{1,2,3,4},0,1),1,1)</f>
        <v>1.3524738972949809E-22</v>
      </c>
    </row>
    <row r="124" spans="24:28" x14ac:dyDescent="0.45">
      <c r="Y124" s="79">
        <f>B$25</f>
        <v>50</v>
      </c>
      <c r="Z124" s="81">
        <f>I25</f>
        <v>7.1428571428571432</v>
      </c>
      <c r="AA124" s="75" t="s">
        <v>19</v>
      </c>
      <c r="AB124" s="61">
        <f>INDEX(LINEST(Z123:Z127,Y123:Y127^{1,2,3,4},0,1),1,2)</f>
        <v>-5.6489540060465127E-20</v>
      </c>
    </row>
    <row r="125" spans="24:28" x14ac:dyDescent="0.45">
      <c r="Y125" s="79">
        <f>B$30</f>
        <v>100</v>
      </c>
      <c r="Z125" s="81">
        <f>I30</f>
        <v>14.285714285714286</v>
      </c>
      <c r="AA125" s="75" t="s">
        <v>20</v>
      </c>
      <c r="AB125" s="61">
        <f>INDEX(LINEST(Z123:Z127,Y123:Y127^{1,2,3,4},0,1),1,3)</f>
        <v>6.7594723165472461E-18</v>
      </c>
    </row>
    <row r="126" spans="24:28" x14ac:dyDescent="0.45">
      <c r="Y126" s="79">
        <f>B$35</f>
        <v>150</v>
      </c>
      <c r="Z126" s="81">
        <f>I35</f>
        <v>21.428571428571431</v>
      </c>
      <c r="AA126" s="75" t="s">
        <v>21</v>
      </c>
      <c r="AB126" s="61">
        <f>INDEX(LINEST(Z123:Z127,Y123:Y127^{1,2,3,4},0,1),1,4)</f>
        <v>0.14285714285714265</v>
      </c>
    </row>
    <row r="127" spans="24:28" ht="15.75" x14ac:dyDescent="0.45">
      <c r="Y127" s="80">
        <f>B$40</f>
        <v>200</v>
      </c>
      <c r="Z127" s="82">
        <f>I40</f>
        <v>28.571428571428573</v>
      </c>
      <c r="AA127" s="76" t="s">
        <v>23</v>
      </c>
      <c r="AB127" s="77">
        <f>INDEX(LINEST(Z123:Z127,Y123:Y127^{1,2,3,4},0,1),3,1)</f>
        <v>1</v>
      </c>
    </row>
    <row r="130" spans="24:28" x14ac:dyDescent="0.45">
      <c r="X130" s="87" t="s">
        <v>22</v>
      </c>
      <c r="Y130" s="87"/>
    </row>
    <row r="132" spans="24:28" x14ac:dyDescent="0.45">
      <c r="X132" s="35" t="s">
        <v>18</v>
      </c>
      <c r="Y132" s="37">
        <v>0</v>
      </c>
    </row>
    <row r="133" spans="24:28" x14ac:dyDescent="0.45">
      <c r="X133" s="35" t="s">
        <v>19</v>
      </c>
      <c r="Y133" s="37">
        <v>0</v>
      </c>
    </row>
    <row r="134" spans="24:28" x14ac:dyDescent="0.45">
      <c r="X134" s="35" t="s">
        <v>20</v>
      </c>
      <c r="Y134" s="37">
        <v>0</v>
      </c>
    </row>
    <row r="135" spans="24:28" x14ac:dyDescent="0.45">
      <c r="X135" s="35" t="s">
        <v>21</v>
      </c>
      <c r="Y135" s="37">
        <v>0</v>
      </c>
    </row>
    <row r="136" spans="24:28" ht="15.75" x14ac:dyDescent="0.45">
      <c r="X136" s="35" t="s">
        <v>23</v>
      </c>
      <c r="Y136" s="37">
        <f>INDEX(LINEST(B$20:B$40,I$20:I$40^{1,2,3,4},0,1),3,1)</f>
        <v>1</v>
      </c>
    </row>
    <row r="139" spans="24:28" ht="15.75" x14ac:dyDescent="0.55000000000000004">
      <c r="Y139" s="78" t="s">
        <v>34</v>
      </c>
      <c r="Z139" s="78" t="s">
        <v>35</v>
      </c>
      <c r="AA139" s="88" t="s">
        <v>36</v>
      </c>
      <c r="AB139" s="89"/>
    </row>
    <row r="140" spans="24:28" x14ac:dyDescent="0.45">
      <c r="Y140" s="79">
        <f>B$21</f>
        <v>10</v>
      </c>
      <c r="Z140" s="81">
        <f>J21</f>
        <v>1.25</v>
      </c>
      <c r="AA140" s="75" t="s">
        <v>18</v>
      </c>
      <c r="AB140" s="61">
        <f>INDEX(LINEST(Z140:Z144,Y140:Y144^{1,2,3,4},0,1),1,1)</f>
        <v>8.4529618580936304E-24</v>
      </c>
    </row>
    <row r="141" spans="24:28" x14ac:dyDescent="0.45">
      <c r="Y141" s="79">
        <f>B$25</f>
        <v>50</v>
      </c>
      <c r="Z141" s="81">
        <f>J25</f>
        <v>6.25</v>
      </c>
      <c r="AA141" s="75" t="s">
        <v>19</v>
      </c>
      <c r="AB141" s="61">
        <f>INDEX(LINEST(Z140:Z144,Y140:Y144^{1,2,3,4},0,1),1,2)</f>
        <v>-3.7659693373643412E-21</v>
      </c>
    </row>
    <row r="142" spans="24:28" x14ac:dyDescent="0.45">
      <c r="Y142" s="79">
        <f>B$30</f>
        <v>100</v>
      </c>
      <c r="Z142" s="81">
        <f>J30</f>
        <v>12.5</v>
      </c>
      <c r="AA142" s="75" t="s">
        <v>20</v>
      </c>
      <c r="AB142" s="61">
        <f>INDEX(LINEST(Z140:Z144,Y140:Y144^{1,2,3,4},0,1),1,3)</f>
        <v>4.8281945118194614E-19</v>
      </c>
    </row>
    <row r="143" spans="24:28" x14ac:dyDescent="0.45">
      <c r="Y143" s="79">
        <f>B$35</f>
        <v>150</v>
      </c>
      <c r="Z143" s="81">
        <f>J35</f>
        <v>18.75</v>
      </c>
      <c r="AA143" s="75" t="s">
        <v>21</v>
      </c>
      <c r="AB143" s="61">
        <f>INDEX(LINEST(Z140:Z144,Y140:Y144^{1,2,3,4},0,1),1,4)</f>
        <v>0.12499999999999999</v>
      </c>
    </row>
    <row r="144" spans="24:28" ht="15.75" x14ac:dyDescent="0.45">
      <c r="Y144" s="80">
        <f>B$40</f>
        <v>200</v>
      </c>
      <c r="Z144" s="82">
        <f>J40</f>
        <v>25</v>
      </c>
      <c r="AA144" s="76" t="s">
        <v>23</v>
      </c>
      <c r="AB144" s="77">
        <f>INDEX(LINEST(Z140:Z144,Y140:Y144^{1,2,3,4},0,1),3,1)</f>
        <v>1</v>
      </c>
    </row>
    <row r="147" spans="24:28" x14ac:dyDescent="0.45">
      <c r="X147" s="87" t="s">
        <v>22</v>
      </c>
      <c r="Y147" s="87"/>
    </row>
    <row r="149" spans="24:28" x14ac:dyDescent="0.45">
      <c r="X149" s="35" t="s">
        <v>18</v>
      </c>
      <c r="Y149" s="37">
        <f>INDEX(LINEST(B$20:B$40,J$20:J$40^{1,2,3,4},0,1),1,1)</f>
        <v>-5.0844988730488694E-18</v>
      </c>
    </row>
    <row r="150" spans="24:28" x14ac:dyDescent="0.45">
      <c r="X150" s="35" t="s">
        <v>19</v>
      </c>
      <c r="Y150" s="37">
        <f>INDEX(LINEST(B$20:B$40,J$20:J$40^{1,2,3,4},0,1),1,2)</f>
        <v>2.6276498879600538E-16</v>
      </c>
    </row>
    <row r="151" spans="24:28" x14ac:dyDescent="0.45">
      <c r="X151" s="35" t="s">
        <v>20</v>
      </c>
      <c r="Y151" s="37">
        <f>INDEX(LINEST(B$20:B$40,J$20:J$40^{1,2,3,4},0,1),1,3)</f>
        <v>-4.303065934774119E-15</v>
      </c>
    </row>
    <row r="152" spans="24:28" x14ac:dyDescent="0.45">
      <c r="X152" s="35" t="s">
        <v>21</v>
      </c>
      <c r="Y152" s="37">
        <f>INDEX(LINEST(B$20:B$40,J$20:J$40^{1,2,3,4},0,1),1,4)</f>
        <v>8.0000000000000213</v>
      </c>
    </row>
    <row r="153" spans="24:28" ht="15.75" x14ac:dyDescent="0.45">
      <c r="X153" s="35" t="s">
        <v>23</v>
      </c>
      <c r="Y153" s="37">
        <f>INDEX(LINEST(B$20:B$40,J$20:J$40^{1,2,3,4},0,1),3,1)</f>
        <v>1</v>
      </c>
    </row>
    <row r="156" spans="24:28" ht="15.75" x14ac:dyDescent="0.55000000000000004">
      <c r="Y156" s="78" t="s">
        <v>34</v>
      </c>
      <c r="Z156" s="78" t="s">
        <v>35</v>
      </c>
      <c r="AA156" s="88" t="s">
        <v>36</v>
      </c>
      <c r="AB156" s="89"/>
    </row>
    <row r="157" spans="24:28" x14ac:dyDescent="0.45">
      <c r="Y157" s="79">
        <f>B$21</f>
        <v>10</v>
      </c>
      <c r="Z157" s="81">
        <f>K21</f>
        <v>1.1111111111111112</v>
      </c>
      <c r="AA157" s="75" t="s">
        <v>18</v>
      </c>
      <c r="AB157" s="61">
        <f>INDEX(LINEST(Z157:Z161,Y157:Y161^{1,2,3,4},0,1),1,1)</f>
        <v>6.339721393570222E-23</v>
      </c>
    </row>
    <row r="158" spans="24:28" x14ac:dyDescent="0.45">
      <c r="Y158" s="79">
        <f>B$25</f>
        <v>50</v>
      </c>
      <c r="Z158" s="81">
        <f>K25</f>
        <v>5.5555555555555562</v>
      </c>
      <c r="AA158" s="75" t="s">
        <v>19</v>
      </c>
      <c r="AB158" s="61">
        <f>INDEX(LINEST(Z157:Z161,Y157:Y161^{1,2,3,4},0,1),1,2)</f>
        <v>-2.4478800692868218E-20</v>
      </c>
    </row>
    <row r="159" spans="24:28" x14ac:dyDescent="0.45">
      <c r="Y159" s="79">
        <f>B$30</f>
        <v>100</v>
      </c>
      <c r="Z159" s="81">
        <f>K30</f>
        <v>11.111111111111112</v>
      </c>
      <c r="AA159" s="75" t="s">
        <v>20</v>
      </c>
      <c r="AB159" s="61">
        <f>INDEX(LINEST(Z157:Z161,Y157:Y161^{1,2,3,4},0,1),1,3)</f>
        <v>2.896916707091677E-18</v>
      </c>
    </row>
    <row r="160" spans="24:28" x14ac:dyDescent="0.45">
      <c r="Y160" s="79">
        <f>B$35</f>
        <v>150</v>
      </c>
      <c r="Z160" s="81">
        <f>K35</f>
        <v>16.666666666666668</v>
      </c>
      <c r="AA160" s="75" t="s">
        <v>21</v>
      </c>
      <c r="AB160" s="61">
        <f>INDEX(LINEST(Z157:Z161,Y157:Y161^{1,2,3,4},0,1),1,4)</f>
        <v>0.11111111111111102</v>
      </c>
    </row>
    <row r="161" spans="24:28" ht="15.75" x14ac:dyDescent="0.45">
      <c r="Y161" s="80">
        <f>B$40</f>
        <v>200</v>
      </c>
      <c r="Z161" s="82">
        <f>K40</f>
        <v>22.222222222222225</v>
      </c>
      <c r="AA161" s="76" t="s">
        <v>23</v>
      </c>
      <c r="AB161" s="77">
        <f>INDEX(LINEST(Z157:Z161,Y157:Y161^{1,2,3,4},0,1),3,1)</f>
        <v>1</v>
      </c>
    </row>
    <row r="164" spans="24:28" x14ac:dyDescent="0.45">
      <c r="X164" s="87" t="s">
        <v>22</v>
      </c>
      <c r="Y164" s="87"/>
    </row>
    <row r="166" spans="24:28" x14ac:dyDescent="0.45">
      <c r="X166" s="35" t="s">
        <v>18</v>
      </c>
      <c r="Y166" s="37">
        <v>0</v>
      </c>
    </row>
    <row r="167" spans="24:28" x14ac:dyDescent="0.45">
      <c r="X167" s="35" t="s">
        <v>19</v>
      </c>
      <c r="Y167" s="37">
        <v>0</v>
      </c>
    </row>
    <row r="168" spans="24:28" x14ac:dyDescent="0.45">
      <c r="X168" s="35" t="s">
        <v>20</v>
      </c>
      <c r="Y168" s="37">
        <v>0</v>
      </c>
    </row>
    <row r="169" spans="24:28" x14ac:dyDescent="0.45">
      <c r="X169" s="35" t="s">
        <v>21</v>
      </c>
      <c r="Y169" s="37">
        <v>0</v>
      </c>
    </row>
    <row r="170" spans="24:28" ht="15.75" x14ac:dyDescent="0.45">
      <c r="X170" s="35" t="s">
        <v>23</v>
      </c>
      <c r="Y170" s="37">
        <f>INDEX(LINEST(B$20:B$40,K$20:K$40^{1,2,3,4},0,1),3,1)</f>
        <v>1</v>
      </c>
    </row>
    <row r="173" spans="24:28" ht="15.75" x14ac:dyDescent="0.55000000000000004">
      <c r="Y173" s="78" t="s">
        <v>34</v>
      </c>
      <c r="Z173" s="78" t="s">
        <v>35</v>
      </c>
      <c r="AA173" s="88" t="s">
        <v>36</v>
      </c>
      <c r="AB173" s="89"/>
    </row>
    <row r="174" spans="24:28" x14ac:dyDescent="0.45">
      <c r="Y174" s="79">
        <f>B$21</f>
        <v>10</v>
      </c>
      <c r="Z174" s="81">
        <f>L21</f>
        <v>1</v>
      </c>
      <c r="AA174" s="75" t="s">
        <v>18</v>
      </c>
      <c r="AB174" s="61">
        <f>INDEX(LINEST(Z174:Z178,Y174:Y178^{1,2,3,4},0,1),1,1)</f>
        <v>1.2045470647783422E-22</v>
      </c>
    </row>
    <row r="175" spans="24:28" x14ac:dyDescent="0.45">
      <c r="Y175" s="79">
        <f>B$25</f>
        <v>50</v>
      </c>
      <c r="Z175" s="81">
        <f>L25</f>
        <v>5</v>
      </c>
      <c r="AA175" s="75" t="s">
        <v>19</v>
      </c>
      <c r="AB175" s="61">
        <f>INDEX(LINEST(Z174:Z178,Y174:Y178^{1,2,3,4},0,1),1,2)</f>
        <v>-5.4606555391782954E-20</v>
      </c>
    </row>
    <row r="176" spans="24:28" x14ac:dyDescent="0.45">
      <c r="Y176" s="79">
        <f>B$30</f>
        <v>100</v>
      </c>
      <c r="Z176" s="81">
        <f>L30</f>
        <v>10</v>
      </c>
      <c r="AA176" s="75" t="s">
        <v>20</v>
      </c>
      <c r="AB176" s="61">
        <f>INDEX(LINEST(Z174:Z178,Y174:Y178^{1,2,3,4},0,1),1,3)</f>
        <v>7.7251112189111382E-18</v>
      </c>
    </row>
    <row r="177" spans="15:28" x14ac:dyDescent="0.45">
      <c r="Y177" s="79">
        <f>B$35</f>
        <v>150</v>
      </c>
      <c r="Z177" s="81">
        <f>L35</f>
        <v>15</v>
      </c>
      <c r="AA177" s="75" t="s">
        <v>21</v>
      </c>
      <c r="AB177" s="61">
        <f>INDEX(LINEST(Z174:Z178,Y174:Y178^{1,2,3,4},0,1),1,4)</f>
        <v>9.9999999999999659E-2</v>
      </c>
    </row>
    <row r="178" spans="15:28" ht="15.75" x14ac:dyDescent="0.45">
      <c r="Y178" s="80">
        <f>B$40</f>
        <v>200</v>
      </c>
      <c r="Z178" s="82">
        <f>L40</f>
        <v>20</v>
      </c>
      <c r="AA178" s="76" t="s">
        <v>23</v>
      </c>
      <c r="AB178" s="77">
        <f>INDEX(LINEST(Z174:Z178,Y174:Y178^{1,2,3,4},0,1),3,1)</f>
        <v>1</v>
      </c>
    </row>
    <row r="181" spans="15:28" x14ac:dyDescent="0.45">
      <c r="X181" s="87" t="s">
        <v>22</v>
      </c>
      <c r="Y181" s="87"/>
    </row>
    <row r="183" spans="15:28" x14ac:dyDescent="0.45">
      <c r="X183" s="35" t="s">
        <v>18</v>
      </c>
      <c r="Y183" s="37">
        <f>INDEX(LINEST(B$20:B$40,L$20:L$40^{1,2,3,4},0,1),1,1)</f>
        <v>-7.4908009730565757E-18</v>
      </c>
    </row>
    <row r="184" spans="15:28" x14ac:dyDescent="0.45">
      <c r="X184" s="35" t="s">
        <v>19</v>
      </c>
      <c r="Y184" s="37">
        <f>INDEX(LINEST(B$20:B$40,L$20:L$40^{1,2,3,4},0,1),1,2)</f>
        <v>3.4214191249479872E-16</v>
      </c>
    </row>
    <row r="185" spans="15:28" x14ac:dyDescent="0.45">
      <c r="X185" s="35" t="s">
        <v>20</v>
      </c>
      <c r="Y185" s="37">
        <f>INDEX(LINEST(B$20:B$40,L$20:L$40^{1,2,3,4},0,1),1,3)</f>
        <v>-4.9541877538517819E-15</v>
      </c>
    </row>
    <row r="186" spans="15:28" x14ac:dyDescent="0.45">
      <c r="X186" s="35" t="s">
        <v>21</v>
      </c>
      <c r="Y186" s="37">
        <f>INDEX(LINEST(B$20:B$40,L$20:L$40^{1,2,3,4},0,1),1,4)</f>
        <v>10.000000000000021</v>
      </c>
    </row>
    <row r="187" spans="15:28" ht="15.75" x14ac:dyDescent="0.45">
      <c r="X187" s="35" t="s">
        <v>23</v>
      </c>
      <c r="Y187" s="37">
        <f>INDEX(LINEST(B$20:B$40,L$20:L$40^{1,2,3,4},0,1),3,1)</f>
        <v>1</v>
      </c>
    </row>
    <row r="188" spans="15:28" x14ac:dyDescent="0.45">
      <c r="O188" s="28"/>
      <c r="P188" s="28"/>
    </row>
    <row r="189" spans="15:28" x14ac:dyDescent="0.45">
      <c r="O189" s="28"/>
      <c r="P189" s="28"/>
    </row>
    <row r="190" spans="15:28" x14ac:dyDescent="0.45">
      <c r="O190" s="28"/>
      <c r="P190" s="28"/>
    </row>
    <row r="191" spans="15:28" x14ac:dyDescent="0.45">
      <c r="O191" s="28"/>
      <c r="P191" s="28"/>
    </row>
  </sheetData>
  <mergeCells count="24">
    <mergeCell ref="AA173:AB173"/>
    <mergeCell ref="X181:Y181"/>
    <mergeCell ref="AA122:AB122"/>
    <mergeCell ref="X130:Y130"/>
    <mergeCell ref="AA139:AB139"/>
    <mergeCell ref="X147:Y147"/>
    <mergeCell ref="AA156:AB156"/>
    <mergeCell ref="AA71:AB71"/>
    <mergeCell ref="X79:Y79"/>
    <mergeCell ref="AA88:AB88"/>
    <mergeCell ref="X96:Y96"/>
    <mergeCell ref="AA105:AB105"/>
    <mergeCell ref="AA20:AB20"/>
    <mergeCell ref="X28:Y28"/>
    <mergeCell ref="AA37:AB37"/>
    <mergeCell ref="X45:Y45"/>
    <mergeCell ref="AA54:AB54"/>
    <mergeCell ref="X113:Y113"/>
    <mergeCell ref="X164:Y164"/>
    <mergeCell ref="C46:L46"/>
    <mergeCell ref="C17:L17"/>
    <mergeCell ref="C18:L18"/>
    <mergeCell ref="C45:L45"/>
    <mergeCell ref="X62:Y6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1"/>
  <sheetViews>
    <sheetView zoomScale="75" zoomScaleNormal="75" workbookViewId="0"/>
  </sheetViews>
  <sheetFormatPr defaultRowHeight="14.25" x14ac:dyDescent="0.45"/>
  <cols>
    <col min="10" max="10" width="10.1328125" customWidth="1"/>
    <col min="16" max="16" width="17.86328125" customWidth="1"/>
    <col min="25" max="25" width="16.6640625" customWidth="1"/>
    <col min="26" max="26" width="16" customWidth="1"/>
    <col min="27" max="27" width="15.53125" bestFit="1" customWidth="1"/>
    <col min="28" max="28" width="14.86328125" bestFit="1" customWidth="1"/>
    <col min="29" max="30" width="12" customWidth="1"/>
    <col min="266" max="266" width="10.1328125" customWidth="1"/>
    <col min="272" max="272" width="17.86328125" customWidth="1"/>
    <col min="522" max="522" width="10.1328125" customWidth="1"/>
    <col min="528" max="528" width="17.86328125" customWidth="1"/>
    <col min="778" max="778" width="10.1328125" customWidth="1"/>
    <col min="784" max="784" width="17.86328125" customWidth="1"/>
    <col min="1034" max="1034" width="10.1328125" customWidth="1"/>
    <col min="1040" max="1040" width="17.86328125" customWidth="1"/>
    <col min="1290" max="1290" width="10.1328125" customWidth="1"/>
    <col min="1296" max="1296" width="17.86328125" customWidth="1"/>
    <col min="1546" max="1546" width="10.1328125" customWidth="1"/>
    <col min="1552" max="1552" width="17.86328125" customWidth="1"/>
    <col min="1802" max="1802" width="10.1328125" customWidth="1"/>
    <col min="1808" max="1808" width="17.86328125" customWidth="1"/>
    <col min="2058" max="2058" width="10.1328125" customWidth="1"/>
    <col min="2064" max="2064" width="17.86328125" customWidth="1"/>
    <col min="2314" max="2314" width="10.1328125" customWidth="1"/>
    <col min="2320" max="2320" width="17.86328125" customWidth="1"/>
    <col min="2570" max="2570" width="10.1328125" customWidth="1"/>
    <col min="2576" max="2576" width="17.86328125" customWidth="1"/>
    <col min="2826" max="2826" width="10.1328125" customWidth="1"/>
    <col min="2832" max="2832" width="17.86328125" customWidth="1"/>
    <col min="3082" max="3082" width="10.1328125" customWidth="1"/>
    <col min="3088" max="3088" width="17.86328125" customWidth="1"/>
    <col min="3338" max="3338" width="10.1328125" customWidth="1"/>
    <col min="3344" max="3344" width="17.86328125" customWidth="1"/>
    <col min="3594" max="3594" width="10.1328125" customWidth="1"/>
    <col min="3600" max="3600" width="17.86328125" customWidth="1"/>
    <col min="3850" max="3850" width="10.1328125" customWidth="1"/>
    <col min="3856" max="3856" width="17.86328125" customWidth="1"/>
    <col min="4106" max="4106" width="10.1328125" customWidth="1"/>
    <col min="4112" max="4112" width="17.86328125" customWidth="1"/>
    <col min="4362" max="4362" width="10.1328125" customWidth="1"/>
    <col min="4368" max="4368" width="17.86328125" customWidth="1"/>
    <col min="4618" max="4618" width="10.1328125" customWidth="1"/>
    <col min="4624" max="4624" width="17.86328125" customWidth="1"/>
    <col min="4874" max="4874" width="10.1328125" customWidth="1"/>
    <col min="4880" max="4880" width="17.86328125" customWidth="1"/>
    <col min="5130" max="5130" width="10.1328125" customWidth="1"/>
    <col min="5136" max="5136" width="17.86328125" customWidth="1"/>
    <col min="5386" max="5386" width="10.1328125" customWidth="1"/>
    <col min="5392" max="5392" width="17.86328125" customWidth="1"/>
    <col min="5642" max="5642" width="10.1328125" customWidth="1"/>
    <col min="5648" max="5648" width="17.86328125" customWidth="1"/>
    <col min="5898" max="5898" width="10.1328125" customWidth="1"/>
    <col min="5904" max="5904" width="17.86328125" customWidth="1"/>
    <col min="6154" max="6154" width="10.1328125" customWidth="1"/>
    <col min="6160" max="6160" width="17.86328125" customWidth="1"/>
    <col min="6410" max="6410" width="10.1328125" customWidth="1"/>
    <col min="6416" max="6416" width="17.86328125" customWidth="1"/>
    <col min="6666" max="6666" width="10.1328125" customWidth="1"/>
    <col min="6672" max="6672" width="17.86328125" customWidth="1"/>
    <col min="6922" max="6922" width="10.1328125" customWidth="1"/>
    <col min="6928" max="6928" width="17.86328125" customWidth="1"/>
    <col min="7178" max="7178" width="10.1328125" customWidth="1"/>
    <col min="7184" max="7184" width="17.86328125" customWidth="1"/>
    <col min="7434" max="7434" width="10.1328125" customWidth="1"/>
    <col min="7440" max="7440" width="17.86328125" customWidth="1"/>
    <col min="7690" max="7690" width="10.1328125" customWidth="1"/>
    <col min="7696" max="7696" width="17.86328125" customWidth="1"/>
    <col min="7946" max="7946" width="10.1328125" customWidth="1"/>
    <col min="7952" max="7952" width="17.86328125" customWidth="1"/>
    <col min="8202" max="8202" width="10.1328125" customWidth="1"/>
    <col min="8208" max="8208" width="17.86328125" customWidth="1"/>
    <col min="8458" max="8458" width="10.1328125" customWidth="1"/>
    <col min="8464" max="8464" width="17.86328125" customWidth="1"/>
    <col min="8714" max="8714" width="10.1328125" customWidth="1"/>
    <col min="8720" max="8720" width="17.86328125" customWidth="1"/>
    <col min="8970" max="8970" width="10.1328125" customWidth="1"/>
    <col min="8976" max="8976" width="17.86328125" customWidth="1"/>
    <col min="9226" max="9226" width="10.1328125" customWidth="1"/>
    <col min="9232" max="9232" width="17.86328125" customWidth="1"/>
    <col min="9482" max="9482" width="10.1328125" customWidth="1"/>
    <col min="9488" max="9488" width="17.86328125" customWidth="1"/>
    <col min="9738" max="9738" width="10.1328125" customWidth="1"/>
    <col min="9744" max="9744" width="17.86328125" customWidth="1"/>
    <col min="9994" max="9994" width="10.1328125" customWidth="1"/>
    <col min="10000" max="10000" width="17.86328125" customWidth="1"/>
    <col min="10250" max="10250" width="10.1328125" customWidth="1"/>
    <col min="10256" max="10256" width="17.86328125" customWidth="1"/>
    <col min="10506" max="10506" width="10.1328125" customWidth="1"/>
    <col min="10512" max="10512" width="17.86328125" customWidth="1"/>
    <col min="10762" max="10762" width="10.1328125" customWidth="1"/>
    <col min="10768" max="10768" width="17.86328125" customWidth="1"/>
    <col min="11018" max="11018" width="10.1328125" customWidth="1"/>
    <col min="11024" max="11024" width="17.86328125" customWidth="1"/>
    <col min="11274" max="11274" width="10.1328125" customWidth="1"/>
    <col min="11280" max="11280" width="17.86328125" customWidth="1"/>
    <col min="11530" max="11530" width="10.1328125" customWidth="1"/>
    <col min="11536" max="11536" width="17.86328125" customWidth="1"/>
    <col min="11786" max="11786" width="10.1328125" customWidth="1"/>
    <col min="11792" max="11792" width="17.86328125" customWidth="1"/>
    <col min="12042" max="12042" width="10.1328125" customWidth="1"/>
    <col min="12048" max="12048" width="17.86328125" customWidth="1"/>
    <col min="12298" max="12298" width="10.1328125" customWidth="1"/>
    <col min="12304" max="12304" width="17.86328125" customWidth="1"/>
    <col min="12554" max="12554" width="10.1328125" customWidth="1"/>
    <col min="12560" max="12560" width="17.86328125" customWidth="1"/>
    <col min="12810" max="12810" width="10.1328125" customWidth="1"/>
    <col min="12816" max="12816" width="17.86328125" customWidth="1"/>
    <col min="13066" max="13066" width="10.1328125" customWidth="1"/>
    <col min="13072" max="13072" width="17.86328125" customWidth="1"/>
    <col min="13322" max="13322" width="10.1328125" customWidth="1"/>
    <col min="13328" max="13328" width="17.86328125" customWidth="1"/>
    <col min="13578" max="13578" width="10.1328125" customWidth="1"/>
    <col min="13584" max="13584" width="17.86328125" customWidth="1"/>
    <col min="13834" max="13834" width="10.1328125" customWidth="1"/>
    <col min="13840" max="13840" width="17.86328125" customWidth="1"/>
    <col min="14090" max="14090" width="10.1328125" customWidth="1"/>
    <col min="14096" max="14096" width="17.86328125" customWidth="1"/>
    <col min="14346" max="14346" width="10.1328125" customWidth="1"/>
    <col min="14352" max="14352" width="17.86328125" customWidth="1"/>
    <col min="14602" max="14602" width="10.1328125" customWidth="1"/>
    <col min="14608" max="14608" width="17.86328125" customWidth="1"/>
    <col min="14858" max="14858" width="10.1328125" customWidth="1"/>
    <col min="14864" max="14864" width="17.86328125" customWidth="1"/>
    <col min="15114" max="15114" width="10.1328125" customWidth="1"/>
    <col min="15120" max="15120" width="17.86328125" customWidth="1"/>
    <col min="15370" max="15370" width="10.1328125" customWidth="1"/>
    <col min="15376" max="15376" width="17.86328125" customWidth="1"/>
    <col min="15626" max="15626" width="10.1328125" customWidth="1"/>
    <col min="15632" max="15632" width="17.86328125" customWidth="1"/>
    <col min="15882" max="15882" width="10.1328125" customWidth="1"/>
    <col min="15888" max="15888" width="17.86328125" customWidth="1"/>
    <col min="16138" max="16138" width="10.1328125" customWidth="1"/>
    <col min="16144" max="16144" width="17.86328125" customWidth="1"/>
  </cols>
  <sheetData>
    <row r="1" spans="1:12" x14ac:dyDescent="0.45">
      <c r="A1" s="1" t="s">
        <v>10</v>
      </c>
    </row>
    <row r="2" spans="1:12" x14ac:dyDescent="0.45">
      <c r="A2" s="47" t="s">
        <v>27</v>
      </c>
    </row>
    <row r="4" spans="1:12" x14ac:dyDescent="0.45">
      <c r="D4" s="35" t="s">
        <v>14</v>
      </c>
      <c r="E4" s="36">
        <v>0.03</v>
      </c>
      <c r="F4" t="s">
        <v>16</v>
      </c>
    </row>
    <row r="5" spans="1:12" x14ac:dyDescent="0.45">
      <c r="D5" s="35" t="s">
        <v>15</v>
      </c>
      <c r="E5" s="21">
        <v>0.5</v>
      </c>
      <c r="F5" t="s">
        <v>17</v>
      </c>
    </row>
    <row r="6" spans="1:12" x14ac:dyDescent="0.45">
      <c r="E6" s="2"/>
    </row>
    <row r="7" spans="1:12" x14ac:dyDescent="0.45">
      <c r="B7" s="3" t="s">
        <v>0</v>
      </c>
      <c r="C7" s="4">
        <v>0.01</v>
      </c>
      <c r="D7" s="4">
        <v>0.02</v>
      </c>
      <c r="E7" s="5">
        <v>0.03</v>
      </c>
      <c r="F7" s="4">
        <v>0.04</v>
      </c>
      <c r="G7" s="4">
        <v>0.05</v>
      </c>
      <c r="H7" s="4">
        <v>0.06</v>
      </c>
      <c r="I7" s="4">
        <v>7.0000000000000007E-2</v>
      </c>
      <c r="J7" s="4">
        <v>0.08</v>
      </c>
      <c r="K7" s="4">
        <v>0.09</v>
      </c>
      <c r="L7" s="4">
        <v>0.1</v>
      </c>
    </row>
    <row r="8" spans="1:12" ht="15" x14ac:dyDescent="0.5">
      <c r="B8" s="3" t="s">
        <v>1</v>
      </c>
      <c r="C8" s="4">
        <f>1/C19</f>
        <v>100</v>
      </c>
      <c r="D8" s="4">
        <f t="shared" ref="D8:L8" si="0">1/D19</f>
        <v>50</v>
      </c>
      <c r="E8" s="4">
        <f t="shared" si="0"/>
        <v>33.333333333333336</v>
      </c>
      <c r="F8" s="4">
        <f t="shared" si="0"/>
        <v>25</v>
      </c>
      <c r="G8" s="4">
        <f t="shared" si="0"/>
        <v>20</v>
      </c>
      <c r="H8" s="4">
        <f t="shared" si="0"/>
        <v>16.666666666666668</v>
      </c>
      <c r="I8" s="4">
        <f t="shared" si="0"/>
        <v>14.285714285714285</v>
      </c>
      <c r="J8" s="4">
        <f t="shared" si="0"/>
        <v>12.5</v>
      </c>
      <c r="K8" s="4">
        <f t="shared" si="0"/>
        <v>11.111111111111111</v>
      </c>
      <c r="L8" s="4">
        <f t="shared" si="0"/>
        <v>10</v>
      </c>
    </row>
    <row r="9" spans="1:12" ht="15.4" thickBot="1" x14ac:dyDescent="0.55000000000000004">
      <c r="B9" s="3" t="s">
        <v>12</v>
      </c>
      <c r="C9" s="4">
        <f>IF(C8*$E4&gt;$E5,C8*($E4+1),C8+$E5)</f>
        <v>103</v>
      </c>
      <c r="D9" s="4">
        <f t="shared" ref="D9:L9" si="1">IF(D8*$E4&gt;$E5,D8*($E4+1),D8+$E5)</f>
        <v>51.5</v>
      </c>
      <c r="E9" s="4">
        <f t="shared" si="1"/>
        <v>34.333333333333336</v>
      </c>
      <c r="F9" s="4">
        <f t="shared" si="1"/>
        <v>25.75</v>
      </c>
      <c r="G9" s="4">
        <f t="shared" si="1"/>
        <v>20.6</v>
      </c>
      <c r="H9" s="4">
        <f t="shared" si="1"/>
        <v>17.166666666666668</v>
      </c>
      <c r="I9" s="4">
        <f t="shared" si="1"/>
        <v>14.785714285714285</v>
      </c>
      <c r="J9" s="4">
        <f t="shared" si="1"/>
        <v>13</v>
      </c>
      <c r="K9" s="4">
        <f t="shared" si="1"/>
        <v>11.611111111111111</v>
      </c>
      <c r="L9" s="4">
        <f t="shared" si="1"/>
        <v>10.5</v>
      </c>
    </row>
    <row r="10" spans="1:12" ht="15" thickBot="1" x14ac:dyDescent="0.55000000000000004">
      <c r="B10" s="29" t="s">
        <v>11</v>
      </c>
      <c r="C10" s="31">
        <f>C30</f>
        <v>100</v>
      </c>
      <c r="D10" s="31">
        <f t="shared" ref="D10:L10" si="2">D30</f>
        <v>50</v>
      </c>
      <c r="E10" s="31">
        <f t="shared" si="2"/>
        <v>33.333333333333336</v>
      </c>
      <c r="F10" s="31">
        <f t="shared" si="2"/>
        <v>25</v>
      </c>
      <c r="G10" s="31">
        <f t="shared" si="2"/>
        <v>20</v>
      </c>
      <c r="H10" s="31">
        <f t="shared" si="2"/>
        <v>16.666666666666668</v>
      </c>
      <c r="I10" s="31">
        <f t="shared" si="2"/>
        <v>14.285714285714285</v>
      </c>
      <c r="J10" s="31">
        <f t="shared" si="2"/>
        <v>12.5</v>
      </c>
      <c r="K10" s="31">
        <f t="shared" si="2"/>
        <v>11.111111111111111</v>
      </c>
      <c r="L10" s="31">
        <f t="shared" si="2"/>
        <v>10</v>
      </c>
    </row>
    <row r="11" spans="1:12" ht="15" x14ac:dyDescent="0.5">
      <c r="B11" s="3" t="s">
        <v>13</v>
      </c>
      <c r="C11" s="32">
        <f>IF(C8*$E4&gt;$E5,C8*(1-$E4),C8-$E5)</f>
        <v>97</v>
      </c>
      <c r="D11" s="32">
        <f t="shared" ref="D11:L11" si="3">IF(D8*$E4&gt;$E5,D8*(1-$E4),D8-$E5)</f>
        <v>48.5</v>
      </c>
      <c r="E11" s="32">
        <f t="shared" si="3"/>
        <v>32.333333333333336</v>
      </c>
      <c r="F11" s="32">
        <f t="shared" si="3"/>
        <v>24.25</v>
      </c>
      <c r="G11" s="32">
        <f t="shared" si="3"/>
        <v>19.399999999999999</v>
      </c>
      <c r="H11" s="32">
        <f t="shared" si="3"/>
        <v>16.166666666666668</v>
      </c>
      <c r="I11" s="32">
        <f t="shared" si="3"/>
        <v>13.785714285714285</v>
      </c>
      <c r="J11" s="32">
        <f t="shared" si="3"/>
        <v>12</v>
      </c>
      <c r="K11" s="32">
        <f t="shared" si="3"/>
        <v>10.611111111111111</v>
      </c>
      <c r="L11" s="32">
        <f t="shared" si="3"/>
        <v>9.5</v>
      </c>
    </row>
    <row r="12" spans="1:12" x14ac:dyDescent="0.45">
      <c r="B12" s="3" t="s">
        <v>9</v>
      </c>
      <c r="C12" s="6">
        <f>C10/C8</f>
        <v>1</v>
      </c>
      <c r="D12" s="6">
        <f t="shared" ref="D12:L12" si="4">D10/D8</f>
        <v>1</v>
      </c>
      <c r="E12" s="6">
        <f t="shared" si="4"/>
        <v>1</v>
      </c>
      <c r="F12" s="6">
        <f t="shared" si="4"/>
        <v>1</v>
      </c>
      <c r="G12" s="6">
        <f t="shared" si="4"/>
        <v>1</v>
      </c>
      <c r="H12" s="6">
        <f t="shared" si="4"/>
        <v>1</v>
      </c>
      <c r="I12" s="6">
        <f t="shared" si="4"/>
        <v>1</v>
      </c>
      <c r="J12" s="6">
        <f t="shared" si="4"/>
        <v>1</v>
      </c>
      <c r="K12" s="6">
        <f t="shared" si="4"/>
        <v>1</v>
      </c>
      <c r="L12" s="6">
        <f t="shared" si="4"/>
        <v>1</v>
      </c>
    </row>
    <row r="15" spans="1:12" ht="14.65" thickBot="1" x14ac:dyDescent="0.5"/>
    <row r="16" spans="1:12" ht="14.65" thickBot="1" x14ac:dyDescent="0.5">
      <c r="B16" s="40" t="s">
        <v>8</v>
      </c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2:28" x14ac:dyDescent="0.45">
      <c r="B17" s="8" t="s">
        <v>2</v>
      </c>
      <c r="C17" s="90" t="s">
        <v>3</v>
      </c>
      <c r="D17" s="91"/>
      <c r="E17" s="91"/>
      <c r="F17" s="91"/>
      <c r="G17" s="91"/>
      <c r="H17" s="91"/>
      <c r="I17" s="91"/>
      <c r="J17" s="91"/>
      <c r="K17" s="91"/>
      <c r="L17" s="92"/>
    </row>
    <row r="18" spans="2:28" x14ac:dyDescent="0.45">
      <c r="B18" s="9" t="s">
        <v>4</v>
      </c>
      <c r="C18" s="93" t="s">
        <v>5</v>
      </c>
      <c r="D18" s="94"/>
      <c r="E18" s="94"/>
      <c r="F18" s="94"/>
      <c r="G18" s="94"/>
      <c r="H18" s="94"/>
      <c r="I18" s="94"/>
      <c r="J18" s="94"/>
      <c r="K18" s="94"/>
      <c r="L18" s="95"/>
    </row>
    <row r="19" spans="2:28" ht="14.65" thickBot="1" x14ac:dyDescent="0.5">
      <c r="B19" s="10" t="s">
        <v>6</v>
      </c>
      <c r="C19" s="11">
        <v>0.01</v>
      </c>
      <c r="D19" s="12">
        <v>0.02</v>
      </c>
      <c r="E19" s="12">
        <v>0.03</v>
      </c>
      <c r="F19" s="12">
        <v>0.04</v>
      </c>
      <c r="G19" s="12">
        <v>0.05</v>
      </c>
      <c r="H19" s="12">
        <v>0.06</v>
      </c>
      <c r="I19" s="12">
        <v>7.0000000000000007E-2</v>
      </c>
      <c r="J19" s="12">
        <v>0.08</v>
      </c>
      <c r="K19" s="12">
        <v>0.09</v>
      </c>
      <c r="L19" s="13">
        <v>0.1</v>
      </c>
    </row>
    <row r="20" spans="2:28" ht="16.149999999999999" thickBot="1" x14ac:dyDescent="0.6">
      <c r="B20" s="9">
        <v>0</v>
      </c>
      <c r="C20" s="70">
        <f>$AB$21*$B20^4+$AB$22*$B20^3+$AB$23*$B20^2+$AB$24*$B20</f>
        <v>0</v>
      </c>
      <c r="D20" s="70">
        <f>$AB$38*$B20^4+$AB$39*$B20^3+$AB$40*$B20^2+$AB$41*$B20</f>
        <v>0</v>
      </c>
      <c r="E20" s="33">
        <f t="shared" ref="E20:L20" si="5">E48*E$12</f>
        <v>0</v>
      </c>
      <c r="F20" s="33">
        <f t="shared" si="5"/>
        <v>0</v>
      </c>
      <c r="G20" s="70">
        <f t="shared" si="5"/>
        <v>0</v>
      </c>
      <c r="H20" s="33">
        <f t="shared" si="5"/>
        <v>0</v>
      </c>
      <c r="I20" s="33">
        <f t="shared" si="5"/>
        <v>0</v>
      </c>
      <c r="J20" s="33">
        <f t="shared" si="5"/>
        <v>0</v>
      </c>
      <c r="K20" s="33">
        <f t="shared" si="5"/>
        <v>0</v>
      </c>
      <c r="L20" s="72">
        <f t="shared" si="5"/>
        <v>0</v>
      </c>
      <c r="Y20" s="78" t="s">
        <v>34</v>
      </c>
      <c r="Z20" s="78" t="s">
        <v>35</v>
      </c>
      <c r="AA20" s="88" t="s">
        <v>36</v>
      </c>
      <c r="AB20" s="89"/>
    </row>
    <row r="21" spans="2:28" ht="14.65" thickBot="1" x14ac:dyDescent="0.5">
      <c r="B21" s="16">
        <v>100</v>
      </c>
      <c r="C21" s="74">
        <v>10</v>
      </c>
      <c r="D21" s="74">
        <v>5</v>
      </c>
      <c r="E21" s="69">
        <f>$D21-($D21-$G21)*($D$8-E$8)/($D$8-$G$8)</f>
        <v>3.3333333333333335</v>
      </c>
      <c r="F21" s="69">
        <f>$D21-($D21-$G21)*($D$8-F$8)/($D$8-$G$8)</f>
        <v>2.5</v>
      </c>
      <c r="G21" s="74">
        <v>2</v>
      </c>
      <c r="H21" s="69">
        <f>$G21-($G21-$L21)*($G$8-H$8)/($G$8-$L$8)</f>
        <v>1.6666666666666667</v>
      </c>
      <c r="I21" s="69">
        <f t="shared" ref="I21:K21" si="6">$G21-($G21-$L21)*($G$8-I$8)/($G$8-$L$8)</f>
        <v>1.4285714285714284</v>
      </c>
      <c r="J21" s="69">
        <f t="shared" si="6"/>
        <v>1.25</v>
      </c>
      <c r="K21" s="69">
        <f t="shared" si="6"/>
        <v>1.1111111111111112</v>
      </c>
      <c r="L21" s="74">
        <v>1</v>
      </c>
      <c r="Y21" s="79">
        <f>B$21</f>
        <v>100</v>
      </c>
      <c r="Z21" s="81">
        <f>C21</f>
        <v>10</v>
      </c>
      <c r="AA21" s="75" t="s">
        <v>18</v>
      </c>
      <c r="AB21" s="61">
        <f>INDEX(LINEST(Z21:Z25,Y21:Y25^{1,2,3,4},0,1),1,1)</f>
        <v>5.0717771148561785E-26</v>
      </c>
    </row>
    <row r="22" spans="2:28" x14ac:dyDescent="0.45">
      <c r="B22" s="16">
        <v>200</v>
      </c>
      <c r="C22" s="71">
        <f>$AB$21*$B22^4+$AB$22*$B22^3+$AB$23*$B22^2+$AB$24*$B22</f>
        <v>19.999999999999986</v>
      </c>
      <c r="D22" s="70">
        <f t="shared" ref="D22:D24" si="7">$AB$38*$B22^4+$AB$39*$B22^3+$AB$40*$B22^2+$AB$41*$B22</f>
        <v>9.9999999999999929</v>
      </c>
      <c r="E22" s="69">
        <f>$D22-($D22-$G22)*($D$8-E$8)/($D$8-$G$8)</f>
        <v>6.6666666666666625</v>
      </c>
      <c r="F22" s="69">
        <f t="shared" ref="F22:F40" si="8">$D22-($D22-$G22)*($D$8-F$8)/($D$8-$G$8)</f>
        <v>4.9999999999999956</v>
      </c>
      <c r="G22" s="70">
        <f>$AB$89*$B22^4+$AB$90*$B22^3+$AB$91*$B22^2+$AB$92*$B22</f>
        <v>3.999999999999996</v>
      </c>
      <c r="H22" s="69">
        <f t="shared" ref="H22:K40" si="9">$G22-($G22-$L22)*($G$8-H$8)/($G$8-$L$8)</f>
        <v>3.3333333333333304</v>
      </c>
      <c r="I22" s="69">
        <f t="shared" si="9"/>
        <v>2.8571428571428541</v>
      </c>
      <c r="J22" s="69">
        <f t="shared" si="9"/>
        <v>2.4999999999999973</v>
      </c>
      <c r="K22" s="69">
        <f t="shared" si="9"/>
        <v>2.2222222222222197</v>
      </c>
      <c r="L22" s="70">
        <f>$AB$174*$B22^4+$AB$175*$B22^3+$AB$176*$B22^2+$AB$177*$B22</f>
        <v>1.999999999999998</v>
      </c>
      <c r="Y22" s="79">
        <f>B$25</f>
        <v>500</v>
      </c>
      <c r="Z22" s="81">
        <f>C25</f>
        <v>50</v>
      </c>
      <c r="AA22" s="75" t="s">
        <v>19</v>
      </c>
      <c r="AB22" s="61">
        <f>INDEX(LINEST(Z21:Z25,Y21:Y25^{1,2,3,4},0,1),1,2)</f>
        <v>-1.6570265084403105E-22</v>
      </c>
    </row>
    <row r="23" spans="2:28" x14ac:dyDescent="0.45">
      <c r="B23" s="16">
        <v>300</v>
      </c>
      <c r="C23" s="33">
        <f>$AB$21*$B23^4+$AB$22*$B23^3+$AB$23*$B23^2+$AB$24*$B23</f>
        <v>29.999999999999982</v>
      </c>
      <c r="D23" s="70">
        <f t="shared" si="7"/>
        <v>14.999999999999991</v>
      </c>
      <c r="E23" s="69">
        <f t="shared" ref="E23:E40" si="10">$D23-($D23-$G23)*($D$8-E$8)/($D$8-$G$8)</f>
        <v>9.9999999999999929</v>
      </c>
      <c r="F23" s="69">
        <f t="shared" si="8"/>
        <v>7.4999999999999938</v>
      </c>
      <c r="G23" s="70">
        <f t="shared" ref="G23:G24" si="11">$AB$89*$B23^4+$AB$90*$B23^3+$AB$91*$B23^2+$AB$92*$B23</f>
        <v>5.9999999999999956</v>
      </c>
      <c r="H23" s="69">
        <f t="shared" si="9"/>
        <v>4.9999999999999964</v>
      </c>
      <c r="I23" s="69">
        <f t="shared" si="9"/>
        <v>4.2857142857142829</v>
      </c>
      <c r="J23" s="69">
        <f t="shared" si="9"/>
        <v>3.7499999999999973</v>
      </c>
      <c r="K23" s="69">
        <f t="shared" si="9"/>
        <v>3.3333333333333308</v>
      </c>
      <c r="L23" s="70">
        <f t="shared" ref="L23:L24" si="12">$AB$174*$B23^4+$AB$175*$B23^3+$AB$176*$B23^2+$AB$177*$B23</f>
        <v>2.9999999999999978</v>
      </c>
      <c r="Y23" s="79">
        <f>B$30</f>
        <v>1000</v>
      </c>
      <c r="Z23" s="81">
        <f>C30</f>
        <v>100</v>
      </c>
      <c r="AA23" s="75" t="s">
        <v>20</v>
      </c>
      <c r="AB23" s="61">
        <f>INDEX(LINEST(Z21:Z25,Y21:Y25^{1,2,3,4},0,1),1,3)</f>
        <v>1.9312778047277821E-19</v>
      </c>
    </row>
    <row r="24" spans="2:28" ht="14.65" thickBot="1" x14ac:dyDescent="0.5">
      <c r="B24" s="16">
        <v>400</v>
      </c>
      <c r="C24" s="70">
        <f>$AB$21*$B24^4+$AB$22*$B24^3+$AB$23*$B24^2+$AB$24*$B24</f>
        <v>39.999999999999979</v>
      </c>
      <c r="D24" s="70">
        <f t="shared" si="7"/>
        <v>19.999999999999989</v>
      </c>
      <c r="E24" s="69">
        <f t="shared" si="10"/>
        <v>13.333333333333329</v>
      </c>
      <c r="F24" s="69">
        <f t="shared" si="8"/>
        <v>9.9999999999999947</v>
      </c>
      <c r="G24" s="70">
        <f t="shared" si="11"/>
        <v>7.9999999999999956</v>
      </c>
      <c r="H24" s="69">
        <f t="shared" si="9"/>
        <v>6.6666666666666634</v>
      </c>
      <c r="I24" s="69">
        <f t="shared" si="9"/>
        <v>5.7142857142857109</v>
      </c>
      <c r="J24" s="69">
        <f t="shared" si="9"/>
        <v>4.9999999999999973</v>
      </c>
      <c r="K24" s="69">
        <f t="shared" si="9"/>
        <v>4.444444444444442</v>
      </c>
      <c r="L24" s="70">
        <f t="shared" si="12"/>
        <v>3.9999999999999978</v>
      </c>
      <c r="Y24" s="79">
        <f>B$35</f>
        <v>1500</v>
      </c>
      <c r="Z24" s="81">
        <f>C35</f>
        <v>150</v>
      </c>
      <c r="AA24" s="75" t="s">
        <v>21</v>
      </c>
      <c r="AB24" s="61">
        <f>INDEX(LINEST(Z21:Z25,Y21:Y25^{1,2,3,4},0,1),1,4)</f>
        <v>9.9999999999999895E-2</v>
      </c>
    </row>
    <row r="25" spans="2:28" ht="16.149999999999999" thickBot="1" x14ac:dyDescent="0.5">
      <c r="B25" s="16">
        <v>500</v>
      </c>
      <c r="C25" s="74">
        <v>50</v>
      </c>
      <c r="D25" s="74">
        <v>25</v>
      </c>
      <c r="E25" s="69">
        <f t="shared" si="10"/>
        <v>16.666666666666668</v>
      </c>
      <c r="F25" s="69">
        <f t="shared" si="8"/>
        <v>12.5</v>
      </c>
      <c r="G25" s="74">
        <v>10</v>
      </c>
      <c r="H25" s="69">
        <f t="shared" si="9"/>
        <v>8.3333333333333339</v>
      </c>
      <c r="I25" s="69">
        <f t="shared" si="9"/>
        <v>7.1428571428571423</v>
      </c>
      <c r="J25" s="69">
        <f t="shared" si="9"/>
        <v>6.25</v>
      </c>
      <c r="K25" s="69">
        <f t="shared" si="9"/>
        <v>5.5555555555555554</v>
      </c>
      <c r="L25" s="74">
        <v>5</v>
      </c>
      <c r="Y25" s="80">
        <f>B$40</f>
        <v>2000</v>
      </c>
      <c r="Z25" s="82">
        <f>C40</f>
        <v>200</v>
      </c>
      <c r="AA25" s="76" t="s">
        <v>23</v>
      </c>
      <c r="AB25" s="77">
        <f>INDEX(LINEST(Z21:Z25,Y21:Y25^{1,2,3,4},0,1),3,1)</f>
        <v>1</v>
      </c>
    </row>
    <row r="26" spans="2:28" x14ac:dyDescent="0.45">
      <c r="B26" s="16">
        <v>600</v>
      </c>
      <c r="C26" s="71">
        <f>$AB$21*$B26^4+$AB$22*$B26^3+$AB$23*$B26^2+$AB$24*$B26</f>
        <v>59.999999999999979</v>
      </c>
      <c r="D26" s="70">
        <f t="shared" ref="D26:D29" si="13">$AB$38*$B26^4+$AB$39*$B26^3+$AB$40*$B26^2+$AB$41*$B26</f>
        <v>29.999999999999989</v>
      </c>
      <c r="E26" s="69">
        <f t="shared" si="10"/>
        <v>19.999999999999993</v>
      </c>
      <c r="F26" s="69">
        <f t="shared" si="8"/>
        <v>14.999999999999995</v>
      </c>
      <c r="G26" s="70">
        <f t="shared" ref="G26:G29" si="14">$AB$89*$B26^4+$AB$90*$B26^3+$AB$91*$B26^2+$AB$92*$B26</f>
        <v>11.999999999999996</v>
      </c>
      <c r="H26" s="69">
        <f t="shared" si="9"/>
        <v>9.9999999999999982</v>
      </c>
      <c r="I26" s="69">
        <f t="shared" si="9"/>
        <v>8.5714285714285676</v>
      </c>
      <c r="J26" s="69">
        <f t="shared" si="9"/>
        <v>7.4999999999999982</v>
      </c>
      <c r="K26" s="69">
        <f t="shared" si="9"/>
        <v>6.6666666666666643</v>
      </c>
      <c r="L26" s="70">
        <f t="shared" ref="L26:L29" si="15">$AB$174*$B26^4+$AB$175*$B26^3+$AB$176*$B26^2+$AB$177*$B26</f>
        <v>5.9999999999999982</v>
      </c>
    </row>
    <row r="27" spans="2:28" x14ac:dyDescent="0.45">
      <c r="B27" s="16">
        <v>700</v>
      </c>
      <c r="C27" s="33">
        <f>$AB$21*$B27^4+$AB$22*$B27^3+$AB$23*$B27^2+$AB$24*$B27</f>
        <v>69.999999999999986</v>
      </c>
      <c r="D27" s="70">
        <f t="shared" si="13"/>
        <v>34.999999999999993</v>
      </c>
      <c r="E27" s="69">
        <f t="shared" si="10"/>
        <v>23.333333333333329</v>
      </c>
      <c r="F27" s="69">
        <f t="shared" si="8"/>
        <v>17.499999999999996</v>
      </c>
      <c r="G27" s="70">
        <f t="shared" si="14"/>
        <v>13.999999999999996</v>
      </c>
      <c r="H27" s="69">
        <f t="shared" si="9"/>
        <v>11.666666666666664</v>
      </c>
      <c r="I27" s="69">
        <f t="shared" si="9"/>
        <v>9.9999999999999964</v>
      </c>
      <c r="J27" s="69">
        <f t="shared" si="9"/>
        <v>8.7499999999999982</v>
      </c>
      <c r="K27" s="69">
        <f t="shared" si="9"/>
        <v>7.7777777777777759</v>
      </c>
      <c r="L27" s="70">
        <f t="shared" si="15"/>
        <v>6.9999999999999982</v>
      </c>
      <c r="Z27" s="66"/>
      <c r="AA27" s="68" t="s">
        <v>33</v>
      </c>
      <c r="AB27" s="67"/>
    </row>
    <row r="28" spans="2:28" x14ac:dyDescent="0.45">
      <c r="B28" s="16">
        <v>800</v>
      </c>
      <c r="C28" s="33">
        <f>$AB$21*$B28^4+$AB$22*$B28^3+$AB$23*$B28^2+$AB$24*$B28</f>
        <v>79.999999999999972</v>
      </c>
      <c r="D28" s="70">
        <f t="shared" si="13"/>
        <v>39.999999999999986</v>
      </c>
      <c r="E28" s="69">
        <f t="shared" si="10"/>
        <v>26.666666666666661</v>
      </c>
      <c r="F28" s="69">
        <f t="shared" si="8"/>
        <v>19.999999999999993</v>
      </c>
      <c r="G28" s="70">
        <f t="shared" si="14"/>
        <v>15.999999999999996</v>
      </c>
      <c r="H28" s="69">
        <f t="shared" si="9"/>
        <v>13.333333333333332</v>
      </c>
      <c r="I28" s="69">
        <f t="shared" si="9"/>
        <v>11.428571428571425</v>
      </c>
      <c r="J28" s="69">
        <f t="shared" si="9"/>
        <v>9.9999999999999982</v>
      </c>
      <c r="K28" s="69">
        <f t="shared" si="9"/>
        <v>8.8888888888888857</v>
      </c>
      <c r="L28" s="70">
        <f t="shared" si="15"/>
        <v>7.9999999999999982</v>
      </c>
      <c r="X28" s="87" t="s">
        <v>22</v>
      </c>
      <c r="Y28" s="87"/>
      <c r="Z28" s="58"/>
      <c r="AA28" s="85" t="s">
        <v>32</v>
      </c>
      <c r="AB28" s="59" t="s">
        <v>31</v>
      </c>
    </row>
    <row r="29" spans="2:28" ht="14.65" thickBot="1" x14ac:dyDescent="0.5">
      <c r="B29" s="16">
        <v>900</v>
      </c>
      <c r="C29" s="70">
        <f>$AB$21*$B29^4+$AB$22*$B29^3+$AB$23*$B29^2+$AB$24*$B29</f>
        <v>89.999999999999972</v>
      </c>
      <c r="D29" s="70">
        <f t="shared" si="13"/>
        <v>44.999999999999986</v>
      </c>
      <c r="E29" s="69">
        <f t="shared" si="10"/>
        <v>29.999999999999993</v>
      </c>
      <c r="F29" s="69">
        <f t="shared" si="8"/>
        <v>22.499999999999993</v>
      </c>
      <c r="G29" s="70">
        <f t="shared" si="14"/>
        <v>17.999999999999996</v>
      </c>
      <c r="H29" s="69">
        <f t="shared" si="9"/>
        <v>14.999999999999998</v>
      </c>
      <c r="I29" s="69">
        <f t="shared" si="9"/>
        <v>12.857142857142854</v>
      </c>
      <c r="J29" s="69">
        <f t="shared" si="9"/>
        <v>11.249999999999998</v>
      </c>
      <c r="K29" s="69">
        <f t="shared" si="9"/>
        <v>9.9999999999999982</v>
      </c>
      <c r="L29" s="70">
        <f t="shared" si="15"/>
        <v>8.9999999999999982</v>
      </c>
      <c r="Z29" s="58"/>
      <c r="AA29" s="85"/>
      <c r="AB29" s="60"/>
    </row>
    <row r="30" spans="2:28" ht="14.65" thickBot="1" x14ac:dyDescent="0.5">
      <c r="B30" s="30">
        <v>1000</v>
      </c>
      <c r="C30" s="74">
        <v>100</v>
      </c>
      <c r="D30" s="74">
        <v>50</v>
      </c>
      <c r="E30" s="69">
        <f t="shared" si="10"/>
        <v>33.333333333333336</v>
      </c>
      <c r="F30" s="69">
        <f t="shared" si="8"/>
        <v>25</v>
      </c>
      <c r="G30" s="74">
        <v>20</v>
      </c>
      <c r="H30" s="69">
        <f t="shared" si="9"/>
        <v>16.666666666666668</v>
      </c>
      <c r="I30" s="69">
        <f t="shared" si="9"/>
        <v>14.285714285714285</v>
      </c>
      <c r="J30" s="69">
        <f t="shared" si="9"/>
        <v>12.5</v>
      </c>
      <c r="K30" s="69">
        <f t="shared" si="9"/>
        <v>11.111111111111111</v>
      </c>
      <c r="L30" s="74">
        <v>10</v>
      </c>
      <c r="X30" s="35" t="s">
        <v>18</v>
      </c>
      <c r="Y30" s="37">
        <f>INDEX(LINEST(B$20:B$40,C$20:C$40^{1,2,3,4},0,1),1,1)</f>
        <v>3.2578715769142096E-8</v>
      </c>
      <c r="Z30" s="58"/>
      <c r="AA30" s="83">
        <v>9.211836927990121E-7</v>
      </c>
      <c r="AB30" s="61">
        <v>7.8415056351169996</v>
      </c>
    </row>
    <row r="31" spans="2:28" x14ac:dyDescent="0.45">
      <c r="B31" s="9">
        <v>1100</v>
      </c>
      <c r="C31" s="71">
        <f>C59</f>
        <v>109.53599999999999</v>
      </c>
      <c r="D31" s="70">
        <f t="shared" ref="D31:D34" si="16">$AB$38*$B31^4+$AB$39*$B31^3+$AB$40*$B31^2+$AB$41*$B31</f>
        <v>54.999999999999986</v>
      </c>
      <c r="E31" s="69">
        <f t="shared" si="10"/>
        <v>36.666666666666664</v>
      </c>
      <c r="F31" s="69">
        <f t="shared" si="8"/>
        <v>27.499999999999996</v>
      </c>
      <c r="G31" s="70">
        <f t="shared" ref="G31:G34" si="17">$AB$89*$B31^4+$AB$90*$B31^3+$AB$91*$B31^2+$AB$92*$B31</f>
        <v>21.999999999999996</v>
      </c>
      <c r="H31" s="69">
        <f t="shared" si="9"/>
        <v>18.333333333333332</v>
      </c>
      <c r="I31" s="69">
        <f t="shared" si="9"/>
        <v>15.71428571428571</v>
      </c>
      <c r="J31" s="69">
        <f t="shared" si="9"/>
        <v>13.749999999999998</v>
      </c>
      <c r="K31" s="69">
        <f t="shared" si="9"/>
        <v>12.22222222222222</v>
      </c>
      <c r="L31" s="70">
        <f t="shared" ref="L31:L34" si="18">$AB$174*$B31^4+$AB$175*$B31^3+$AB$176*$B31^2+$AB$177*$B31</f>
        <v>10.999999999999998</v>
      </c>
      <c r="X31" s="35" t="s">
        <v>19</v>
      </c>
      <c r="Y31" s="37">
        <f>INDEX(LINEST(B$20:B$40,C$20:C$40^{1,2,3,4},0,1),1,2)</f>
        <v>-1.4688819965269876E-5</v>
      </c>
      <c r="Z31" s="58"/>
      <c r="AA31" s="62">
        <v>-3.8509479164868389E-4</v>
      </c>
      <c r="AB31" s="61">
        <v>6.7205659219E-2</v>
      </c>
    </row>
    <row r="32" spans="2:28" x14ac:dyDescent="0.45">
      <c r="B32" s="9">
        <v>1200</v>
      </c>
      <c r="C32" s="71">
        <f t="shared" ref="C32:C40" si="19">C60</f>
        <v>119.65200000000002</v>
      </c>
      <c r="D32" s="70">
        <f t="shared" si="16"/>
        <v>59.999999999999986</v>
      </c>
      <c r="E32" s="69">
        <f t="shared" si="10"/>
        <v>40</v>
      </c>
      <c r="F32" s="69">
        <f t="shared" si="8"/>
        <v>29.999999999999996</v>
      </c>
      <c r="G32" s="70">
        <f t="shared" si="17"/>
        <v>24</v>
      </c>
      <c r="H32" s="69">
        <f t="shared" si="9"/>
        <v>20</v>
      </c>
      <c r="I32" s="69">
        <f t="shared" si="9"/>
        <v>17.142857142857142</v>
      </c>
      <c r="J32" s="69">
        <f t="shared" si="9"/>
        <v>15</v>
      </c>
      <c r="K32" s="69">
        <f t="shared" si="9"/>
        <v>13.333333333333332</v>
      </c>
      <c r="L32" s="70">
        <f t="shared" si="18"/>
        <v>12</v>
      </c>
      <c r="X32" s="35" t="s">
        <v>20</v>
      </c>
      <c r="Y32" s="37">
        <f>INDEX(LINEST(B$20:B$40,C$20:C$40^{1,2,3,4},0,1),1,3)</f>
        <v>1.9574795057243489E-3</v>
      </c>
      <c r="Z32" s="58"/>
      <c r="AA32" s="62">
        <v>5.0354283330568274E-2</v>
      </c>
      <c r="AB32" s="61">
        <v>-6.30612166E-4</v>
      </c>
    </row>
    <row r="33" spans="1:29" x14ac:dyDescent="0.45">
      <c r="A33" s="25"/>
      <c r="B33" s="9">
        <v>1300</v>
      </c>
      <c r="C33" s="71">
        <f t="shared" si="19"/>
        <v>129.76799999999997</v>
      </c>
      <c r="D33" s="70">
        <f t="shared" si="16"/>
        <v>64.999999999999986</v>
      </c>
      <c r="E33" s="69">
        <f t="shared" si="10"/>
        <v>43.333333333333329</v>
      </c>
      <c r="F33" s="69">
        <f t="shared" si="8"/>
        <v>32.5</v>
      </c>
      <c r="G33" s="70">
        <f t="shared" si="17"/>
        <v>25.999999999999996</v>
      </c>
      <c r="H33" s="69">
        <f t="shared" si="9"/>
        <v>21.666666666666664</v>
      </c>
      <c r="I33" s="69">
        <f t="shared" si="9"/>
        <v>18.571428571428569</v>
      </c>
      <c r="J33" s="69">
        <f t="shared" si="9"/>
        <v>16.25</v>
      </c>
      <c r="K33" s="69">
        <f t="shared" si="9"/>
        <v>14.444444444444443</v>
      </c>
      <c r="L33" s="70">
        <f t="shared" si="18"/>
        <v>12.999999999999998</v>
      </c>
      <c r="X33" s="35" t="s">
        <v>21</v>
      </c>
      <c r="Y33" s="37">
        <f>INDEX(LINEST(B$20:B$40,C$20:C$40^{1,2,3,4},0,1),1,4)</f>
        <v>9.9339195969957803</v>
      </c>
      <c r="Z33" s="58"/>
      <c r="AA33" s="62">
        <v>8.0029006786893877</v>
      </c>
      <c r="AB33" s="61">
        <v>1.9066629999999999E-6</v>
      </c>
    </row>
    <row r="34" spans="1:29" ht="16.149999999999999" thickBot="1" x14ac:dyDescent="0.5">
      <c r="B34" s="9">
        <v>1400</v>
      </c>
      <c r="C34" s="71">
        <f t="shared" si="19"/>
        <v>139.88400000000001</v>
      </c>
      <c r="D34" s="70">
        <f t="shared" si="16"/>
        <v>69.999999999999986</v>
      </c>
      <c r="E34" s="69">
        <f t="shared" si="10"/>
        <v>46.666666666666664</v>
      </c>
      <c r="F34" s="69">
        <f t="shared" si="8"/>
        <v>35</v>
      </c>
      <c r="G34" s="70">
        <f t="shared" si="17"/>
        <v>27.999999999999996</v>
      </c>
      <c r="H34" s="69">
        <f t="shared" si="9"/>
        <v>23.333333333333332</v>
      </c>
      <c r="I34" s="69">
        <f t="shared" si="9"/>
        <v>19.999999999999996</v>
      </c>
      <c r="J34" s="69">
        <f t="shared" si="9"/>
        <v>17.5</v>
      </c>
      <c r="K34" s="69">
        <f t="shared" si="9"/>
        <v>15.555555555555554</v>
      </c>
      <c r="L34" s="70">
        <f t="shared" si="18"/>
        <v>13.999999999999998</v>
      </c>
      <c r="X34" s="35" t="s">
        <v>23</v>
      </c>
      <c r="Y34" s="37">
        <f>INDEX(LINEST(B$20:B$40,C$20:C$40^{1,2,3,4},0,1),3,1)</f>
        <v>0.99999923272052915</v>
      </c>
      <c r="Z34" s="63">
        <v>12.05</v>
      </c>
      <c r="AA34" s="64">
        <f>AA30*Z34^4+AA31*Z34^3+AA32*Z34^2+AA33*Z34</f>
        <v>103.09214647080508</v>
      </c>
      <c r="AB34" s="65">
        <f>AB33*Z34^4+AB32*Z34^3+AB31*Z34^2+AB30*Z34</f>
        <v>103.18539639289641</v>
      </c>
    </row>
    <row r="35" spans="1:29" ht="14.65" thickBot="1" x14ac:dyDescent="0.5">
      <c r="B35" s="9">
        <v>1500</v>
      </c>
      <c r="C35" s="71">
        <f t="shared" si="19"/>
        <v>150</v>
      </c>
      <c r="D35" s="74">
        <v>75</v>
      </c>
      <c r="E35" s="69">
        <f t="shared" si="10"/>
        <v>50</v>
      </c>
      <c r="F35" s="69">
        <f t="shared" si="8"/>
        <v>37.5</v>
      </c>
      <c r="G35" s="74">
        <v>30</v>
      </c>
      <c r="H35" s="69">
        <f t="shared" si="9"/>
        <v>25</v>
      </c>
      <c r="I35" s="69">
        <f t="shared" si="9"/>
        <v>21.428571428571427</v>
      </c>
      <c r="J35" s="69">
        <f t="shared" si="9"/>
        <v>18.75</v>
      </c>
      <c r="K35" s="69">
        <f t="shared" si="9"/>
        <v>16.666666666666664</v>
      </c>
      <c r="L35" s="74">
        <v>15</v>
      </c>
    </row>
    <row r="36" spans="1:29" x14ac:dyDescent="0.45">
      <c r="B36" s="9">
        <v>1600</v>
      </c>
      <c r="C36" s="71">
        <f t="shared" si="19"/>
        <v>160</v>
      </c>
      <c r="D36" s="70">
        <f t="shared" ref="D36:D39" si="20">$AB$38*$B36^4+$AB$39*$B36^3+$AB$40*$B36^2+$AB$41*$B36</f>
        <v>79.999999999999986</v>
      </c>
      <c r="E36" s="69">
        <f t="shared" si="10"/>
        <v>53.333333333333329</v>
      </c>
      <c r="F36" s="69">
        <f t="shared" si="8"/>
        <v>40</v>
      </c>
      <c r="G36" s="70">
        <f t="shared" ref="G36:G39" si="21">$AB$89*$B36^4+$AB$90*$B36^3+$AB$91*$B36^2+$AB$92*$B36</f>
        <v>31.999999999999996</v>
      </c>
      <c r="H36" s="69">
        <f t="shared" si="9"/>
        <v>26.666666666666664</v>
      </c>
      <c r="I36" s="69">
        <f t="shared" si="9"/>
        <v>22.857142857142854</v>
      </c>
      <c r="J36" s="69">
        <f t="shared" si="9"/>
        <v>20</v>
      </c>
      <c r="K36" s="69">
        <f t="shared" si="9"/>
        <v>17.777777777777779</v>
      </c>
      <c r="L36" s="70">
        <f t="shared" ref="L36:L39" si="22">$AB$174*$B36^4+$AB$175*$B36^3+$AB$176*$B36^2+$AB$177*$B36</f>
        <v>15.999999999999998</v>
      </c>
    </row>
    <row r="37" spans="1:29" ht="15.75" x14ac:dyDescent="0.55000000000000004">
      <c r="B37" s="9">
        <v>1700</v>
      </c>
      <c r="C37" s="71">
        <f t="shared" si="19"/>
        <v>170</v>
      </c>
      <c r="D37" s="70">
        <f t="shared" si="20"/>
        <v>85</v>
      </c>
      <c r="E37" s="69">
        <f t="shared" si="10"/>
        <v>56.666666666666671</v>
      </c>
      <c r="F37" s="69">
        <f t="shared" si="8"/>
        <v>42.5</v>
      </c>
      <c r="G37" s="70">
        <f t="shared" si="21"/>
        <v>34</v>
      </c>
      <c r="H37" s="69">
        <f t="shared" si="9"/>
        <v>28.333333333333336</v>
      </c>
      <c r="I37" s="69">
        <f t="shared" si="9"/>
        <v>24.285714285714285</v>
      </c>
      <c r="J37" s="69">
        <f t="shared" si="9"/>
        <v>21.25</v>
      </c>
      <c r="K37" s="69">
        <f t="shared" si="9"/>
        <v>18.888888888888889</v>
      </c>
      <c r="L37" s="70">
        <f t="shared" si="22"/>
        <v>17</v>
      </c>
      <c r="Y37" s="78" t="s">
        <v>34</v>
      </c>
      <c r="Z37" s="78" t="s">
        <v>35</v>
      </c>
      <c r="AA37" s="88" t="s">
        <v>36</v>
      </c>
      <c r="AB37" s="89"/>
    </row>
    <row r="38" spans="1:29" x14ac:dyDescent="0.45">
      <c r="B38" s="9">
        <v>1800</v>
      </c>
      <c r="C38" s="71">
        <f t="shared" si="19"/>
        <v>180</v>
      </c>
      <c r="D38" s="70">
        <f t="shared" si="20"/>
        <v>90</v>
      </c>
      <c r="E38" s="69">
        <f t="shared" si="10"/>
        <v>60</v>
      </c>
      <c r="F38" s="69">
        <f t="shared" si="8"/>
        <v>45</v>
      </c>
      <c r="G38" s="70">
        <f t="shared" si="21"/>
        <v>36</v>
      </c>
      <c r="H38" s="69">
        <f t="shared" si="9"/>
        <v>30</v>
      </c>
      <c r="I38" s="69">
        <f t="shared" si="9"/>
        <v>25.714285714285712</v>
      </c>
      <c r="J38" s="69">
        <f t="shared" si="9"/>
        <v>22.5</v>
      </c>
      <c r="K38" s="69">
        <f t="shared" si="9"/>
        <v>20</v>
      </c>
      <c r="L38" s="70">
        <f t="shared" si="22"/>
        <v>18</v>
      </c>
      <c r="Y38" s="79">
        <f>B$21</f>
        <v>100</v>
      </c>
      <c r="Z38" s="81">
        <f>D21</f>
        <v>5</v>
      </c>
      <c r="AA38" s="75" t="s">
        <v>18</v>
      </c>
      <c r="AB38" s="61">
        <f>INDEX(LINEST(Z38:Z42,Y38:Y42^{1,2,3,4},0,1),1,1)</f>
        <v>2.5358885574280892E-26</v>
      </c>
      <c r="AC38" s="51"/>
    </row>
    <row r="39" spans="1:29" ht="14.65" thickBot="1" x14ac:dyDescent="0.5">
      <c r="B39" s="9">
        <v>1900</v>
      </c>
      <c r="C39" s="71">
        <f t="shared" si="19"/>
        <v>190</v>
      </c>
      <c r="D39" s="70">
        <f t="shared" si="20"/>
        <v>95.000000000000014</v>
      </c>
      <c r="E39" s="69">
        <f t="shared" si="10"/>
        <v>63.333333333333343</v>
      </c>
      <c r="F39" s="69">
        <f t="shared" si="8"/>
        <v>47.5</v>
      </c>
      <c r="G39" s="70">
        <f t="shared" si="21"/>
        <v>38</v>
      </c>
      <c r="H39" s="69">
        <f t="shared" si="9"/>
        <v>31.666666666666668</v>
      </c>
      <c r="I39" s="69">
        <f t="shared" si="9"/>
        <v>27.142857142857142</v>
      </c>
      <c r="J39" s="69">
        <f t="shared" si="9"/>
        <v>23.75</v>
      </c>
      <c r="K39" s="69">
        <f t="shared" si="9"/>
        <v>21.111111111111111</v>
      </c>
      <c r="L39" s="70">
        <f t="shared" si="22"/>
        <v>19</v>
      </c>
      <c r="Y39" s="79">
        <f>B$25</f>
        <v>500</v>
      </c>
      <c r="Z39" s="81">
        <f>D25</f>
        <v>25</v>
      </c>
      <c r="AA39" s="75" t="s">
        <v>19</v>
      </c>
      <c r="AB39" s="61">
        <f>INDEX(LINEST(Z38:Z42,Y38:Y42^{1,2,3,4},0,1),1,2)</f>
        <v>-8.2851325422015526E-23</v>
      </c>
      <c r="AC39" s="39"/>
    </row>
    <row r="40" spans="1:29" ht="14.65" thickBot="1" x14ac:dyDescent="0.5">
      <c r="B40" s="10">
        <v>2000</v>
      </c>
      <c r="C40" s="71">
        <f t="shared" si="19"/>
        <v>200</v>
      </c>
      <c r="D40" s="74">
        <v>100</v>
      </c>
      <c r="E40" s="69">
        <f t="shared" si="10"/>
        <v>66.666666666666671</v>
      </c>
      <c r="F40" s="69">
        <f t="shared" si="8"/>
        <v>50</v>
      </c>
      <c r="G40" s="74">
        <v>40</v>
      </c>
      <c r="H40" s="69">
        <f t="shared" si="9"/>
        <v>33.333333333333336</v>
      </c>
      <c r="I40" s="69">
        <f t="shared" si="9"/>
        <v>28.571428571428569</v>
      </c>
      <c r="J40" s="69">
        <f t="shared" si="9"/>
        <v>25</v>
      </c>
      <c r="K40" s="69">
        <f t="shared" si="9"/>
        <v>22.222222222222221</v>
      </c>
      <c r="L40" s="74">
        <v>20</v>
      </c>
      <c r="Y40" s="79">
        <f>B$30</f>
        <v>1000</v>
      </c>
      <c r="Z40" s="81">
        <f>D30</f>
        <v>50</v>
      </c>
      <c r="AA40" s="75" t="s">
        <v>20</v>
      </c>
      <c r="AB40" s="61">
        <f>INDEX(LINEST(Z38:Z42,Y38:Y42^{1,2,3,4},0,1),1,3)</f>
        <v>9.6563890236389105E-20</v>
      </c>
    </row>
    <row r="41" spans="1:29" x14ac:dyDescent="0.45">
      <c r="Y41" s="79">
        <f>B$35</f>
        <v>1500</v>
      </c>
      <c r="Z41" s="81">
        <f>D35</f>
        <v>75</v>
      </c>
      <c r="AA41" s="75" t="s">
        <v>21</v>
      </c>
      <c r="AB41" s="61">
        <f>INDEX(LINEST(Z38:Z42,Y38:Y42^{1,2,3,4},0,1),1,4)</f>
        <v>4.9999999999999947E-2</v>
      </c>
    </row>
    <row r="42" spans="1:29" ht="15.75" x14ac:dyDescent="0.45">
      <c r="Y42" s="80">
        <f>B$40</f>
        <v>2000</v>
      </c>
      <c r="Z42" s="82">
        <f>D40</f>
        <v>100</v>
      </c>
      <c r="AA42" s="76" t="s">
        <v>23</v>
      </c>
      <c r="AB42" s="77">
        <f>INDEX(LINEST(Z38:Z42,Y38:Y42^{1,2,3,4},0,1),3,1)</f>
        <v>1</v>
      </c>
    </row>
    <row r="44" spans="1:29" ht="14.65" thickBot="1" x14ac:dyDescent="0.5">
      <c r="B44" s="7" t="s">
        <v>7</v>
      </c>
    </row>
    <row r="45" spans="1:29" x14ac:dyDescent="0.45">
      <c r="B45" s="8" t="s">
        <v>2</v>
      </c>
      <c r="C45" s="90" t="s">
        <v>3</v>
      </c>
      <c r="D45" s="91"/>
      <c r="E45" s="91"/>
      <c r="F45" s="91"/>
      <c r="G45" s="91"/>
      <c r="H45" s="91"/>
      <c r="I45" s="91"/>
      <c r="J45" s="91"/>
      <c r="K45" s="91"/>
      <c r="L45" s="92"/>
      <c r="X45" s="87" t="s">
        <v>22</v>
      </c>
      <c r="Y45" s="87"/>
    </row>
    <row r="46" spans="1:29" x14ac:dyDescent="0.45">
      <c r="B46" s="9" t="s">
        <v>4</v>
      </c>
      <c r="C46" s="93" t="s">
        <v>5</v>
      </c>
      <c r="D46" s="94"/>
      <c r="E46" s="94"/>
      <c r="F46" s="94"/>
      <c r="G46" s="94"/>
      <c r="H46" s="94"/>
      <c r="I46" s="94"/>
      <c r="J46" s="94"/>
      <c r="K46" s="94"/>
      <c r="L46" s="95"/>
    </row>
    <row r="47" spans="1:29" ht="14.65" thickBot="1" x14ac:dyDescent="0.5">
      <c r="B47" s="10" t="s">
        <v>6</v>
      </c>
      <c r="C47" s="11">
        <v>0.01</v>
      </c>
      <c r="D47" s="12">
        <v>0.02</v>
      </c>
      <c r="E47" s="12">
        <v>0.03</v>
      </c>
      <c r="F47" s="12">
        <v>0.04</v>
      </c>
      <c r="G47" s="12">
        <v>0.05</v>
      </c>
      <c r="H47" s="12">
        <v>0.06</v>
      </c>
      <c r="I47" s="12">
        <v>7.0000000000000007E-2</v>
      </c>
      <c r="J47" s="12">
        <v>0.08</v>
      </c>
      <c r="K47" s="12">
        <v>0.09</v>
      </c>
      <c r="L47" s="13">
        <v>0.1</v>
      </c>
      <c r="X47" s="35" t="s">
        <v>18</v>
      </c>
      <c r="Y47" s="37">
        <f>INDEX(LINEST(B$20:B$40,D$20:D$40^{1,2,3,4},0,1),1,1)</f>
        <v>-8.7663773673256348E-20</v>
      </c>
    </row>
    <row r="48" spans="1:29" x14ac:dyDescent="0.45">
      <c r="B48" s="9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">
        <v>0</v>
      </c>
      <c r="X48" s="35" t="s">
        <v>19</v>
      </c>
      <c r="Y48" s="37">
        <f>INDEX(LINEST(B$20:B$40,D$20:D$40^{1,2,3,4},0,1),1,2)</f>
        <v>1.5925150836121545E-17</v>
      </c>
    </row>
    <row r="49" spans="2:31" x14ac:dyDescent="0.45">
      <c r="B49" s="16">
        <v>100</v>
      </c>
      <c r="C49" s="17">
        <v>12.728</v>
      </c>
      <c r="D49" s="17">
        <v>7.3020000000000014</v>
      </c>
      <c r="E49" s="17">
        <v>5.1079999999999997</v>
      </c>
      <c r="F49" s="17">
        <v>4.0179999999999998</v>
      </c>
      <c r="G49" s="17">
        <v>3.3340000000000005</v>
      </c>
      <c r="H49" s="17">
        <v>2.8259999999999996</v>
      </c>
      <c r="I49" s="17">
        <v>2.4580000000000002</v>
      </c>
      <c r="J49" s="17">
        <v>2.1271999999999998</v>
      </c>
      <c r="K49" s="17">
        <v>1.982</v>
      </c>
      <c r="L49" s="18">
        <v>1.7272000000000003</v>
      </c>
      <c r="X49" s="35" t="s">
        <v>20</v>
      </c>
      <c r="Y49" s="37">
        <f>INDEX(LINEST(B$20:B$40,D$20:D$40^{1,2,3,4},0,1),1,3)</f>
        <v>-9.059086178471846E-16</v>
      </c>
    </row>
    <row r="50" spans="2:31" x14ac:dyDescent="0.45">
      <c r="B50" s="16">
        <v>200</v>
      </c>
      <c r="C50" s="17">
        <v>22.144817068018583</v>
      </c>
      <c r="D50" s="19">
        <v>12.254917525773198</v>
      </c>
      <c r="E50" s="19">
        <v>8.386000000000001</v>
      </c>
      <c r="F50" s="19">
        <v>6.4885000000000002</v>
      </c>
      <c r="G50" s="19">
        <v>5.3664683511331068</v>
      </c>
      <c r="H50" s="19">
        <v>4.487000000000001</v>
      </c>
      <c r="I50" s="19">
        <v>3.8835000000000002</v>
      </c>
      <c r="J50" s="19">
        <v>3.3744000000000001</v>
      </c>
      <c r="K50" s="19">
        <v>3.0914999999999999</v>
      </c>
      <c r="L50" s="20">
        <v>2.7835514500537064</v>
      </c>
      <c r="X50" s="35" t="s">
        <v>21</v>
      </c>
      <c r="Y50" s="37">
        <f>INDEX(LINEST(B$20:B$40,D$20:D$40^{1,2,3,4},0,1),1,4)</f>
        <v>20.000000000000018</v>
      </c>
    </row>
    <row r="51" spans="2:31" ht="15.75" x14ac:dyDescent="0.45">
      <c r="B51" s="16">
        <v>300</v>
      </c>
      <c r="C51" s="17">
        <v>31.816350021123789</v>
      </c>
      <c r="D51" s="21">
        <v>17.21681443298969</v>
      </c>
      <c r="E51" s="21">
        <v>11.664</v>
      </c>
      <c r="F51" s="21">
        <v>8.9589999999999996</v>
      </c>
      <c r="G51" s="21">
        <v>7.3436410523573823</v>
      </c>
      <c r="H51" s="21">
        <v>6.1479999999999997</v>
      </c>
      <c r="I51" s="21">
        <v>5.3089999999999993</v>
      </c>
      <c r="J51" s="21">
        <v>4.6215999999999999</v>
      </c>
      <c r="K51" s="21">
        <v>4.2010000000000005</v>
      </c>
      <c r="L51" s="22">
        <v>3.7595377013963485</v>
      </c>
      <c r="X51" s="35" t="s">
        <v>23</v>
      </c>
      <c r="Y51" s="37">
        <f>INDEX(LINEST(B$20:B$40,D$20:D$40^{1,2,3,4},0,1),3,1)</f>
        <v>1</v>
      </c>
    </row>
    <row r="52" spans="2:31" x14ac:dyDescent="0.45">
      <c r="B52" s="16">
        <v>400</v>
      </c>
      <c r="C52" s="17">
        <v>41.707781580059148</v>
      </c>
      <c r="D52" s="23">
        <v>22.086223711340214</v>
      </c>
      <c r="E52" s="23">
        <v>14.941999999999998</v>
      </c>
      <c r="F52" s="23">
        <v>11.429499999999999</v>
      </c>
      <c r="G52" s="23">
        <v>9.3135618650690279</v>
      </c>
      <c r="H52" s="23">
        <v>7.8089999999999993</v>
      </c>
      <c r="I52" s="23">
        <v>6.7344999999999988</v>
      </c>
      <c r="J52" s="23">
        <v>5.8687999999999994</v>
      </c>
      <c r="K52" s="23">
        <v>5.3105000000000002</v>
      </c>
      <c r="L52" s="24">
        <v>4.7570169709989267</v>
      </c>
    </row>
    <row r="53" spans="2:31" x14ac:dyDescent="0.45">
      <c r="B53" s="16">
        <v>500</v>
      </c>
      <c r="C53" s="17">
        <v>51.7</v>
      </c>
      <c r="D53" s="17">
        <v>26.97</v>
      </c>
      <c r="E53" s="17">
        <v>18.220000000000002</v>
      </c>
      <c r="F53" s="17">
        <v>13.9</v>
      </c>
      <c r="G53" s="17">
        <v>11.23</v>
      </c>
      <c r="H53" s="17">
        <v>9.4700000000000006</v>
      </c>
      <c r="I53" s="17">
        <v>8.16</v>
      </c>
      <c r="J53" s="17">
        <v>7.1159999999999997</v>
      </c>
      <c r="K53" s="17">
        <v>6.42</v>
      </c>
      <c r="L53" s="18">
        <v>5.6760000000000002</v>
      </c>
    </row>
    <row r="54" spans="2:31" ht="15.75" x14ac:dyDescent="0.55000000000000004">
      <c r="B54" s="16">
        <v>600</v>
      </c>
      <c r="C54" s="17">
        <v>61.436820385332489</v>
      </c>
      <c r="D54" s="19">
        <v>31.657131796065158</v>
      </c>
      <c r="E54" s="19">
        <v>21.257999999999996</v>
      </c>
      <c r="F54" s="19">
        <v>16.164000000000001</v>
      </c>
      <c r="G54" s="19">
        <v>13.036242677824266</v>
      </c>
      <c r="H54" s="19">
        <v>10.976000000000001</v>
      </c>
      <c r="I54" s="19">
        <v>9.4419999999999984</v>
      </c>
      <c r="J54" s="19">
        <v>8.2256</v>
      </c>
      <c r="K54" s="19">
        <v>7.406200000000001</v>
      </c>
      <c r="L54" s="20">
        <v>6.5886187327823693</v>
      </c>
      <c r="Y54" s="78" t="s">
        <v>34</v>
      </c>
      <c r="Z54" s="78" t="s">
        <v>35</v>
      </c>
      <c r="AA54" s="88" t="s">
        <v>36</v>
      </c>
      <c r="AB54" s="89"/>
    </row>
    <row r="55" spans="2:31" x14ac:dyDescent="0.45">
      <c r="B55" s="16">
        <v>700</v>
      </c>
      <c r="C55" s="17">
        <v>71.039737725295225</v>
      </c>
      <c r="D55" s="19">
        <v>36.306821662788238</v>
      </c>
      <c r="E55" s="19">
        <v>24.296000000000003</v>
      </c>
      <c r="F55" s="19">
        <v>18.428000000000001</v>
      </c>
      <c r="G55" s="19">
        <v>14.818196652719667</v>
      </c>
      <c r="H55" s="19">
        <v>12.481999999999999</v>
      </c>
      <c r="I55" s="19">
        <v>10.724</v>
      </c>
      <c r="J55" s="19">
        <v>9.3351999999999986</v>
      </c>
      <c r="K55" s="19">
        <v>8.3924000000000021</v>
      </c>
      <c r="L55" s="20">
        <v>7.4335721763085401</v>
      </c>
      <c r="Y55" s="79">
        <f>B$21</f>
        <v>100</v>
      </c>
      <c r="Z55" s="81">
        <f>E21</f>
        <v>3.3333333333333335</v>
      </c>
      <c r="AA55" s="75" t="s">
        <v>18</v>
      </c>
      <c r="AB55" s="61">
        <f>INDEX(LINEST(Z55:Z59,Y55:Y59^{1,2,3,4},0,1),1,1)</f>
        <v>5.5789548263417964E-26</v>
      </c>
      <c r="AC55" s="51"/>
      <c r="AE55" s="51"/>
    </row>
    <row r="56" spans="2:31" x14ac:dyDescent="0.45">
      <c r="B56" s="16">
        <v>800</v>
      </c>
      <c r="C56" s="17">
        <v>80.428410192666263</v>
      </c>
      <c r="D56" s="19">
        <v>40.911046329595941</v>
      </c>
      <c r="E56" s="19">
        <v>27.334000000000003</v>
      </c>
      <c r="F56" s="19">
        <v>20.692</v>
      </c>
      <c r="G56" s="19">
        <v>16.596552301255223</v>
      </c>
      <c r="H56" s="19">
        <v>13.987999999999996</v>
      </c>
      <c r="I56" s="19">
        <v>12.006000000000002</v>
      </c>
      <c r="J56" s="19">
        <v>10.444799999999999</v>
      </c>
      <c r="K56" s="19">
        <v>9.3786000000000005</v>
      </c>
      <c r="L56" s="20">
        <v>8.2686013774104659</v>
      </c>
      <c r="Y56" s="79">
        <f>B$25</f>
        <v>500</v>
      </c>
      <c r="Z56" s="81">
        <f>E25</f>
        <v>16.666666666666668</v>
      </c>
      <c r="AA56" s="75" t="s">
        <v>19</v>
      </c>
      <c r="AB56" s="61">
        <f>INDEX(LINEST(Z55:Z59,Y55:Y59^{1,2,3,4},0,1),1,2)</f>
        <v>-2.2595816024186052E-22</v>
      </c>
      <c r="AC56" s="39"/>
      <c r="AE56" s="39"/>
    </row>
    <row r="57" spans="2:31" x14ac:dyDescent="0.45">
      <c r="B57" s="16">
        <v>900</v>
      </c>
      <c r="C57" s="17">
        <v>89.879570747876556</v>
      </c>
      <c r="D57" s="19">
        <v>45.749728792045701</v>
      </c>
      <c r="E57" s="19">
        <v>30.371999999999993</v>
      </c>
      <c r="F57" s="19">
        <v>22.956</v>
      </c>
      <c r="G57" s="19">
        <v>18.44417573221757</v>
      </c>
      <c r="H57" s="19">
        <v>15.494</v>
      </c>
      <c r="I57" s="19">
        <v>13.288</v>
      </c>
      <c r="J57" s="19">
        <v>11.554399999999998</v>
      </c>
      <c r="K57" s="19">
        <v>10.364800000000001</v>
      </c>
      <c r="L57" s="20">
        <v>9.1640782369145999</v>
      </c>
      <c r="Y57" s="79">
        <f>B$30</f>
        <v>1000</v>
      </c>
      <c r="Z57" s="81">
        <f>E30</f>
        <v>33.333333333333336</v>
      </c>
      <c r="AA57" s="75" t="s">
        <v>20</v>
      </c>
      <c r="AB57" s="61">
        <f>INDEX(LINEST(Z55:Z59,Y55:Y59^{1,2,3,4},0,1),1,3)</f>
        <v>2.8969167070916733E-19</v>
      </c>
    </row>
    <row r="58" spans="2:31" x14ac:dyDescent="0.45">
      <c r="B58" s="9">
        <v>1000</v>
      </c>
      <c r="C58" s="17">
        <v>99.42</v>
      </c>
      <c r="D58" s="17">
        <v>50.370000000000005</v>
      </c>
      <c r="E58" s="17">
        <v>33.410000000000004</v>
      </c>
      <c r="F58" s="17">
        <v>25.219999999999995</v>
      </c>
      <c r="G58" s="17">
        <v>20.29</v>
      </c>
      <c r="H58" s="17">
        <v>17</v>
      </c>
      <c r="I58" s="17">
        <v>14.569999999999999</v>
      </c>
      <c r="J58" s="17">
        <v>12.663999999999998</v>
      </c>
      <c r="K58" s="17">
        <v>11.351000000000001</v>
      </c>
      <c r="L58" s="18">
        <v>10.036999999999999</v>
      </c>
      <c r="Y58" s="79">
        <f>B$35</f>
        <v>1500</v>
      </c>
      <c r="Z58" s="81">
        <f>E35</f>
        <v>50</v>
      </c>
      <c r="AA58" s="75" t="s">
        <v>21</v>
      </c>
      <c r="AB58" s="61">
        <f>INDEX(LINEST(Z55:Z59,Y55:Y59^{1,2,3,4},0,1),1,4)</f>
        <v>3.3333333333333215E-2</v>
      </c>
    </row>
    <row r="59" spans="2:31" ht="15.75" x14ac:dyDescent="0.45">
      <c r="B59" s="9">
        <v>1100</v>
      </c>
      <c r="C59" s="17">
        <v>109.53599999999999</v>
      </c>
      <c r="D59" s="19">
        <v>55.030000000000008</v>
      </c>
      <c r="E59" s="19">
        <v>36.488000000000007</v>
      </c>
      <c r="F59" s="19">
        <v>27.528000000000002</v>
      </c>
      <c r="G59" s="19">
        <v>22.118000000000002</v>
      </c>
      <c r="H59" s="19">
        <v>18.54</v>
      </c>
      <c r="I59" s="19">
        <v>15.89</v>
      </c>
      <c r="J59" s="19">
        <v>13.805199999999999</v>
      </c>
      <c r="K59" s="19">
        <v>12.3628</v>
      </c>
      <c r="L59" s="20">
        <v>10.959599999999998</v>
      </c>
      <c r="Y59" s="80">
        <f>B$40</f>
        <v>2000</v>
      </c>
      <c r="Z59" s="82">
        <f>E40</f>
        <v>66.666666666666671</v>
      </c>
      <c r="AA59" s="76" t="s">
        <v>23</v>
      </c>
      <c r="AB59" s="77">
        <f>INDEX(LINEST(Z55:Z59,Y55:Y59^{1,2,3,4},0,1),3,1)</f>
        <v>1</v>
      </c>
    </row>
    <row r="60" spans="2:31" x14ac:dyDescent="0.45">
      <c r="B60" s="9">
        <v>1200</v>
      </c>
      <c r="C60" s="17">
        <v>119.65200000000002</v>
      </c>
      <c r="D60" s="19">
        <v>59.690000000000012</v>
      </c>
      <c r="E60" s="19">
        <v>39.565999999999995</v>
      </c>
      <c r="F60" s="19">
        <v>29.836000000000002</v>
      </c>
      <c r="G60" s="19">
        <v>23.946000000000002</v>
      </c>
      <c r="H60" s="19">
        <v>20.080000000000002</v>
      </c>
      <c r="I60" s="19">
        <v>17.21</v>
      </c>
      <c r="J60" s="19">
        <v>14.946400000000001</v>
      </c>
      <c r="K60" s="19">
        <v>13.374600000000001</v>
      </c>
      <c r="L60" s="20">
        <v>11.882200000000001</v>
      </c>
    </row>
    <row r="61" spans="2:31" x14ac:dyDescent="0.45">
      <c r="B61" s="9">
        <v>1300</v>
      </c>
      <c r="C61" s="17">
        <v>129.76799999999997</v>
      </c>
      <c r="D61" s="19">
        <v>64.350000000000009</v>
      </c>
      <c r="E61" s="19">
        <v>42.643999999999991</v>
      </c>
      <c r="F61" s="19">
        <v>32.143999999999998</v>
      </c>
      <c r="G61" s="19">
        <v>25.774000000000001</v>
      </c>
      <c r="H61" s="19">
        <v>21.619999999999997</v>
      </c>
      <c r="I61" s="19">
        <v>18.529999999999998</v>
      </c>
      <c r="J61" s="19">
        <v>16.087599999999998</v>
      </c>
      <c r="K61" s="19">
        <v>14.3864</v>
      </c>
      <c r="L61" s="20">
        <v>12.8048</v>
      </c>
    </row>
    <row r="62" spans="2:31" x14ac:dyDescent="0.45">
      <c r="B62" s="9">
        <v>1400</v>
      </c>
      <c r="C62" s="17">
        <v>139.88400000000001</v>
      </c>
      <c r="D62" s="19">
        <v>69.010000000000005</v>
      </c>
      <c r="E62" s="19">
        <v>45.721999999999994</v>
      </c>
      <c r="F62" s="19">
        <v>34.452000000000005</v>
      </c>
      <c r="G62" s="19">
        <v>27.602000000000004</v>
      </c>
      <c r="H62" s="19">
        <v>23.160000000000004</v>
      </c>
      <c r="I62" s="19">
        <v>19.850000000000001</v>
      </c>
      <c r="J62" s="19">
        <v>17.2288</v>
      </c>
      <c r="K62" s="19">
        <v>15.398200000000003</v>
      </c>
      <c r="L62" s="20">
        <v>13.727399999999999</v>
      </c>
      <c r="X62" s="87" t="s">
        <v>22</v>
      </c>
      <c r="Y62" s="87"/>
    </row>
    <row r="63" spans="2:31" x14ac:dyDescent="0.45">
      <c r="B63" s="9">
        <v>1500</v>
      </c>
      <c r="C63" s="17">
        <v>150</v>
      </c>
      <c r="D63" s="17">
        <v>73.67</v>
      </c>
      <c r="E63" s="17">
        <v>48.8</v>
      </c>
      <c r="F63" s="17">
        <v>36.760000000000005</v>
      </c>
      <c r="G63" s="17">
        <v>29.43</v>
      </c>
      <c r="H63" s="17">
        <v>24.700000000000003</v>
      </c>
      <c r="I63" s="17">
        <v>21.169999999999995</v>
      </c>
      <c r="J63" s="17">
        <v>18.369999999999997</v>
      </c>
      <c r="K63" s="17">
        <v>16.410000000000004</v>
      </c>
      <c r="L63" s="18">
        <v>14.649999999999997</v>
      </c>
    </row>
    <row r="64" spans="2:31" x14ac:dyDescent="0.45">
      <c r="B64" s="9">
        <v>1600</v>
      </c>
      <c r="C64" s="17">
        <v>160</v>
      </c>
      <c r="D64" s="19">
        <v>78.382000000000005</v>
      </c>
      <c r="E64" s="19">
        <v>51.926000000000002</v>
      </c>
      <c r="F64" s="19">
        <v>39.112000000000002</v>
      </c>
      <c r="G64" s="19">
        <v>31.35</v>
      </c>
      <c r="H64" s="19">
        <v>26.318000000000001</v>
      </c>
      <c r="I64" s="19">
        <v>22.535999999999998</v>
      </c>
      <c r="J64" s="19">
        <v>19.597999999999999</v>
      </c>
      <c r="K64" s="19">
        <v>17.496000000000002</v>
      </c>
      <c r="L64" s="20">
        <v>15.758000000000001</v>
      </c>
      <c r="X64" s="35" t="s">
        <v>18</v>
      </c>
      <c r="Y64" s="37">
        <f>INDEX(LINEST(B$20:B$40,E$20:E$40^{1,2,3,4},0,1),1,1)</f>
        <v>6.9343414722009405E-19</v>
      </c>
    </row>
    <row r="65" spans="2:37" x14ac:dyDescent="0.45">
      <c r="B65" s="9">
        <v>1700</v>
      </c>
      <c r="C65" s="17">
        <v>170</v>
      </c>
      <c r="D65" s="19">
        <v>83.094000000000008</v>
      </c>
      <c r="E65" s="19">
        <v>55.052</v>
      </c>
      <c r="F65" s="19">
        <v>41.463999999999999</v>
      </c>
      <c r="G65" s="19">
        <v>33.270000000000003</v>
      </c>
      <c r="H65" s="19">
        <v>27.936</v>
      </c>
      <c r="I65" s="19">
        <v>23.902000000000005</v>
      </c>
      <c r="J65" s="19">
        <v>20.826000000000001</v>
      </c>
      <c r="K65" s="19">
        <v>18.582000000000001</v>
      </c>
      <c r="L65" s="20">
        <v>16.865999999999996</v>
      </c>
      <c r="X65" s="35" t="s">
        <v>19</v>
      </c>
      <c r="Y65" s="37">
        <f>INDEX(LINEST(B$20:B$40,E$20:E$40^{1,2,3,4},0,1),1,2)</f>
        <v>-7.3902653098876495E-17</v>
      </c>
    </row>
    <row r="66" spans="2:37" x14ac:dyDescent="0.45">
      <c r="B66" s="9">
        <v>1800</v>
      </c>
      <c r="C66" s="17">
        <v>180</v>
      </c>
      <c r="D66" s="19">
        <v>87.805999999999997</v>
      </c>
      <c r="E66" s="19">
        <v>58.177999999999997</v>
      </c>
      <c r="F66" s="19">
        <v>43.816000000000003</v>
      </c>
      <c r="G66" s="19">
        <v>35.19</v>
      </c>
      <c r="H66" s="19">
        <v>29.553999999999995</v>
      </c>
      <c r="I66" s="19">
        <v>25.268000000000001</v>
      </c>
      <c r="J66" s="19">
        <v>22.053999999999998</v>
      </c>
      <c r="K66" s="19">
        <v>19.667999999999999</v>
      </c>
      <c r="L66" s="20">
        <v>17.974</v>
      </c>
      <c r="X66" s="35" t="s">
        <v>20</v>
      </c>
      <c r="Y66" s="37">
        <f>INDEX(LINEST(B$20:B$40,E$20:E$40^{1,2,3,4},0,1),1,3)</f>
        <v>2.0382943901561616E-15</v>
      </c>
    </row>
    <row r="67" spans="2:37" x14ac:dyDescent="0.45">
      <c r="B67" s="9">
        <v>1900</v>
      </c>
      <c r="C67" s="17">
        <v>190</v>
      </c>
      <c r="D67" s="19">
        <v>92.518000000000001</v>
      </c>
      <c r="E67" s="19">
        <v>61.304000000000009</v>
      </c>
      <c r="F67" s="19">
        <v>46.167999999999992</v>
      </c>
      <c r="G67" s="19">
        <v>37.11</v>
      </c>
      <c r="H67" s="19">
        <v>31.17199999999999</v>
      </c>
      <c r="I67" s="19">
        <v>26.634000000000004</v>
      </c>
      <c r="J67" s="19">
        <v>23.281999999999996</v>
      </c>
      <c r="K67" s="19">
        <v>20.753999999999998</v>
      </c>
      <c r="L67" s="20">
        <v>19.082000000000001</v>
      </c>
      <c r="X67" s="35" t="s">
        <v>21</v>
      </c>
      <c r="Y67" s="37">
        <f>INDEX(LINEST(B$20:B$40,E$20:E$40^{1,2,3,4},0,1),1,4)</f>
        <v>29.999999999999982</v>
      </c>
    </row>
    <row r="68" spans="2:37" ht="16.149999999999999" thickBot="1" x14ac:dyDescent="0.5">
      <c r="B68" s="10">
        <v>2000</v>
      </c>
      <c r="C68" s="26">
        <v>200</v>
      </c>
      <c r="D68" s="26">
        <v>97.22999999999999</v>
      </c>
      <c r="E68" s="26">
        <v>64.429999999999993</v>
      </c>
      <c r="F68" s="26">
        <v>48.519999999999996</v>
      </c>
      <c r="G68" s="26">
        <v>39.029999999999994</v>
      </c>
      <c r="H68" s="26">
        <v>32.79</v>
      </c>
      <c r="I68" s="26">
        <v>28</v>
      </c>
      <c r="J68" s="26">
        <v>24.509999999999998</v>
      </c>
      <c r="K68" s="26">
        <v>21.84</v>
      </c>
      <c r="L68" s="27">
        <v>20.190000000000001</v>
      </c>
      <c r="X68" s="35" t="s">
        <v>23</v>
      </c>
      <c r="Y68" s="37">
        <f>INDEX(LINEST(B$20:B$40,E$20:E$40^{1,2,3,4},0,1),3,1)</f>
        <v>1</v>
      </c>
    </row>
    <row r="71" spans="2:37" ht="15.75" x14ac:dyDescent="0.55000000000000004">
      <c r="Y71" s="78" t="s">
        <v>34</v>
      </c>
      <c r="Z71" s="78" t="s">
        <v>35</v>
      </c>
      <c r="AA71" s="88" t="s">
        <v>36</v>
      </c>
      <c r="AB71" s="89"/>
      <c r="AJ71" s="51"/>
      <c r="AK71" s="51"/>
    </row>
    <row r="72" spans="2:37" x14ac:dyDescent="0.45">
      <c r="Y72" s="79">
        <f>B$21</f>
        <v>100</v>
      </c>
      <c r="Z72" s="81">
        <f>F21</f>
        <v>2.5</v>
      </c>
      <c r="AA72" s="75" t="s">
        <v>18</v>
      </c>
      <c r="AB72" s="61">
        <f>INDEX(LINEST(Z72:Z76,Y72:Y76^{1,2,3,4},0,1),1,1)</f>
        <v>1.2679442787140446E-26</v>
      </c>
      <c r="AJ72" s="39"/>
      <c r="AK72" s="39"/>
    </row>
    <row r="73" spans="2:37" x14ac:dyDescent="0.45">
      <c r="Y73" s="79">
        <f>B$25</f>
        <v>500</v>
      </c>
      <c r="Z73" s="81">
        <f>F25</f>
        <v>12.5</v>
      </c>
      <c r="AA73" s="75" t="s">
        <v>19</v>
      </c>
      <c r="AB73" s="61">
        <f>INDEX(LINEST(Z72:Z76,Y72:Y76^{1,2,3,4},0,1),1,2)</f>
        <v>-4.1425662711007763E-23</v>
      </c>
    </row>
    <row r="74" spans="2:37" x14ac:dyDescent="0.45">
      <c r="Y74" s="79">
        <f>B$30</f>
        <v>1000</v>
      </c>
      <c r="Z74" s="81">
        <f>F30</f>
        <v>25</v>
      </c>
      <c r="AA74" s="75" t="s">
        <v>20</v>
      </c>
      <c r="AB74" s="61">
        <f>INDEX(LINEST(Z72:Z76,Y72:Y76^{1,2,3,4},0,1),1,3)</f>
        <v>4.8281945118194552E-20</v>
      </c>
    </row>
    <row r="75" spans="2:37" x14ac:dyDescent="0.45">
      <c r="Y75" s="79">
        <f>B$35</f>
        <v>1500</v>
      </c>
      <c r="Z75" s="81">
        <f>F35</f>
        <v>37.5</v>
      </c>
      <c r="AA75" s="75" t="s">
        <v>21</v>
      </c>
      <c r="AB75" s="61">
        <f>INDEX(LINEST(Z72:Z76,Y72:Y76^{1,2,3,4},0,1),1,4)</f>
        <v>2.4999999999999974E-2</v>
      </c>
    </row>
    <row r="76" spans="2:37" ht="15.75" x14ac:dyDescent="0.45">
      <c r="Y76" s="80">
        <f>B$40</f>
        <v>2000</v>
      </c>
      <c r="Z76" s="82">
        <f>F40</f>
        <v>50</v>
      </c>
      <c r="AA76" s="76" t="s">
        <v>23</v>
      </c>
      <c r="AB76" s="77">
        <f>INDEX(LINEST(Z72:Z76,Y72:Y76^{1,2,3,4},0,1),3,1)</f>
        <v>1</v>
      </c>
    </row>
    <row r="79" spans="2:37" x14ac:dyDescent="0.45">
      <c r="X79" s="87" t="s">
        <v>22</v>
      </c>
      <c r="Y79" s="87"/>
    </row>
    <row r="81" spans="24:28" x14ac:dyDescent="0.45">
      <c r="X81" s="35" t="s">
        <v>18</v>
      </c>
      <c r="Y81" s="37">
        <f>INDEX(LINEST(B$20:B$40,F$20:F$40^{1,2,3,4},0,1),1,1)</f>
        <v>-1.753275473465127E-19</v>
      </c>
    </row>
    <row r="82" spans="24:28" x14ac:dyDescent="0.45">
      <c r="X82" s="35" t="s">
        <v>19</v>
      </c>
      <c r="Y82" s="37">
        <f>INDEX(LINEST(B$20:B$40,F$20:F$40^{1,2,3,4},0,1),1,2)</f>
        <v>3.1850301672243085E-17</v>
      </c>
    </row>
    <row r="83" spans="24:28" x14ac:dyDescent="0.45">
      <c r="X83" s="35" t="s">
        <v>20</v>
      </c>
      <c r="Y83" s="37">
        <f>INDEX(LINEST(B$20:B$40,F$20:F$40^{1,2,3,4},0,1),1,3)</f>
        <v>-1.8118172356943688E-15</v>
      </c>
    </row>
    <row r="84" spans="24:28" x14ac:dyDescent="0.45">
      <c r="X84" s="35" t="s">
        <v>21</v>
      </c>
      <c r="Y84" s="37">
        <f>INDEX(LINEST(B$20:B$40,F$20:F$40^{1,2,3,4},0,1),1,4)</f>
        <v>40.000000000000036</v>
      </c>
    </row>
    <row r="85" spans="24:28" ht="15.75" x14ac:dyDescent="0.45">
      <c r="X85" s="35" t="s">
        <v>23</v>
      </c>
      <c r="Y85" s="37">
        <f>INDEX(LINEST(B$20:B$40,F$20:F$40^{1,2,3,4},0,1),3,1)</f>
        <v>1</v>
      </c>
    </row>
    <row r="88" spans="24:28" ht="15.75" x14ac:dyDescent="0.55000000000000004">
      <c r="Y88" s="78" t="s">
        <v>34</v>
      </c>
      <c r="Z88" s="78" t="s">
        <v>35</v>
      </c>
      <c r="AA88" s="88" t="s">
        <v>36</v>
      </c>
      <c r="AB88" s="89"/>
    </row>
    <row r="89" spans="24:28" x14ac:dyDescent="0.45">
      <c r="Y89" s="79">
        <f>B$21</f>
        <v>100</v>
      </c>
      <c r="Z89" s="81">
        <f>G21</f>
        <v>2</v>
      </c>
      <c r="AA89" s="75" t="s">
        <v>18</v>
      </c>
      <c r="AB89" s="61">
        <f>INDEX(LINEST(Z89:Z93,Y89:Y93^{1,2,3,4},0,1),1,1)</f>
        <v>1.352473897294981E-26</v>
      </c>
    </row>
    <row r="90" spans="24:28" x14ac:dyDescent="0.45">
      <c r="Y90" s="79">
        <f>B$25</f>
        <v>500</v>
      </c>
      <c r="Z90" s="81">
        <f>G25</f>
        <v>10</v>
      </c>
      <c r="AA90" s="75" t="s">
        <v>19</v>
      </c>
      <c r="AB90" s="61">
        <f>INDEX(LINEST(Z89:Z93,Y89:Y93^{1,2,3,4},0,1),1,2)</f>
        <v>-5.272357072310079E-23</v>
      </c>
    </row>
    <row r="91" spans="24:28" x14ac:dyDescent="0.45">
      <c r="Y91" s="79">
        <f>B$30</f>
        <v>1000</v>
      </c>
      <c r="Z91" s="81">
        <f>G30</f>
        <v>20</v>
      </c>
      <c r="AA91" s="75" t="s">
        <v>20</v>
      </c>
      <c r="AB91" s="61">
        <f>INDEX(LINEST(Z89:Z93,Y89:Y93^{1,2,3,4},0,1),1,3)</f>
        <v>6.7594723165472365E-20</v>
      </c>
    </row>
    <row r="92" spans="24:28" x14ac:dyDescent="0.45">
      <c r="Y92" s="79">
        <f>B$35</f>
        <v>1500</v>
      </c>
      <c r="Z92" s="81">
        <f>G35</f>
        <v>30</v>
      </c>
      <c r="AA92" s="75" t="s">
        <v>21</v>
      </c>
      <c r="AB92" s="61">
        <f>INDEX(LINEST(Z89:Z93,Y89:Y93^{1,2,3,4},0,1),1,4)</f>
        <v>1.9999999999999969E-2</v>
      </c>
    </row>
    <row r="93" spans="24:28" ht="15.75" x14ac:dyDescent="0.45">
      <c r="Y93" s="80">
        <f>B$40</f>
        <v>2000</v>
      </c>
      <c r="Z93" s="82">
        <f>G40</f>
        <v>40</v>
      </c>
      <c r="AA93" s="76" t="s">
        <v>23</v>
      </c>
      <c r="AB93" s="77">
        <f>INDEX(LINEST(Z89:Z93,Y89:Y93^{1,2,3,4},0,1),3,1)</f>
        <v>1</v>
      </c>
    </row>
    <row r="96" spans="24:28" x14ac:dyDescent="0.45">
      <c r="X96" s="87" t="s">
        <v>22</v>
      </c>
      <c r="Y96" s="87"/>
    </row>
    <row r="98" spans="24:28" x14ac:dyDescent="0.45">
      <c r="X98" s="35" t="s">
        <v>18</v>
      </c>
      <c r="Y98" s="37">
        <f>INDEX(LINEST(B$20:B$40,G$20:G$40^{1,2,3,4},0,1),1,1)</f>
        <v>4.7085034687784167E-18</v>
      </c>
    </row>
    <row r="99" spans="24:28" x14ac:dyDescent="0.45">
      <c r="X99" s="35" t="s">
        <v>19</v>
      </c>
      <c r="Y99" s="37">
        <f>INDEX(LINEST(B$20:B$40,G$20:G$40^{1,2,3,4},0,1),1,2)</f>
        <v>-2.799342920411989E-16</v>
      </c>
    </row>
    <row r="100" spans="24:28" x14ac:dyDescent="0.45">
      <c r="X100" s="35" t="s">
        <v>20</v>
      </c>
      <c r="Y100" s="37">
        <f>INDEX(LINEST(B$20:B$40,G$20:G$40^{1,2,3,4},0,1),1,3)</f>
        <v>5.6619288615448929E-15</v>
      </c>
    </row>
    <row r="101" spans="24:28" x14ac:dyDescent="0.45">
      <c r="X101" s="35" t="s">
        <v>21</v>
      </c>
      <c r="Y101" s="37">
        <f>INDEX(LINEST(B$20:B$40,G$20:G$40^{1,2,3,4},0,1),1,4)</f>
        <v>49.99999999999995</v>
      </c>
    </row>
    <row r="102" spans="24:28" ht="15.75" x14ac:dyDescent="0.45">
      <c r="X102" s="35" t="s">
        <v>23</v>
      </c>
      <c r="Y102" s="37">
        <f>INDEX(LINEST(B$20:B$40,G$20:G$40^{1,2,3,4},0,1),3,1)</f>
        <v>1</v>
      </c>
    </row>
    <row r="105" spans="24:28" ht="15.75" x14ac:dyDescent="0.55000000000000004">
      <c r="Y105" s="78" t="s">
        <v>34</v>
      </c>
      <c r="Z105" s="78" t="s">
        <v>35</v>
      </c>
      <c r="AA105" s="88" t="s">
        <v>36</v>
      </c>
      <c r="AB105" s="89"/>
    </row>
    <row r="106" spans="24:28" x14ac:dyDescent="0.45">
      <c r="Y106" s="79">
        <f>B$21</f>
        <v>100</v>
      </c>
      <c r="Z106" s="81">
        <f>H21</f>
        <v>1.6666666666666667</v>
      </c>
      <c r="AA106" s="75" t="s">
        <v>18</v>
      </c>
      <c r="AB106" s="61">
        <f>INDEX(LINEST(Z106:Z110,Y106:Y110^{1,2,3,4},0,1),1,1)</f>
        <v>2.7894774131708982E-26</v>
      </c>
    </row>
    <row r="107" spans="24:28" x14ac:dyDescent="0.45">
      <c r="Y107" s="79">
        <f>B$25</f>
        <v>500</v>
      </c>
      <c r="Z107" s="81">
        <f>H25</f>
        <v>8.3333333333333339</v>
      </c>
      <c r="AA107" s="75" t="s">
        <v>19</v>
      </c>
      <c r="AB107" s="61">
        <f>INDEX(LINEST(Z106:Z110,Y106:Y110^{1,2,3,4},0,1),1,2)</f>
        <v>-1.1297908012093026E-22</v>
      </c>
    </row>
    <row r="108" spans="24:28" x14ac:dyDescent="0.45">
      <c r="Y108" s="79">
        <f>B$30</f>
        <v>1000</v>
      </c>
      <c r="Z108" s="81">
        <f>H30</f>
        <v>16.666666666666668</v>
      </c>
      <c r="AA108" s="75" t="s">
        <v>20</v>
      </c>
      <c r="AB108" s="61">
        <f>INDEX(LINEST(Z106:Z110,Y106:Y110^{1,2,3,4},0,1),1,3)</f>
        <v>1.4484583535458366E-19</v>
      </c>
    </row>
    <row r="109" spans="24:28" x14ac:dyDescent="0.45">
      <c r="Y109" s="79">
        <f>B$35</f>
        <v>1500</v>
      </c>
      <c r="Z109" s="81">
        <f>H35</f>
        <v>25</v>
      </c>
      <c r="AA109" s="75" t="s">
        <v>21</v>
      </c>
      <c r="AB109" s="61">
        <f>INDEX(LINEST(Z106:Z110,Y106:Y110^{1,2,3,4},0,1),1,4)</f>
        <v>1.6666666666666607E-2</v>
      </c>
    </row>
    <row r="110" spans="24:28" ht="15.75" x14ac:dyDescent="0.45">
      <c r="Y110" s="80">
        <f>B$40</f>
        <v>2000</v>
      </c>
      <c r="Z110" s="82">
        <f>H40</f>
        <v>33.333333333333336</v>
      </c>
      <c r="AA110" s="76" t="s">
        <v>23</v>
      </c>
      <c r="AB110" s="77">
        <f>INDEX(LINEST(Z106:Z110,Y106:Y110^{1,2,3,4},0,1),3,1)</f>
        <v>1</v>
      </c>
    </row>
    <row r="113" spans="24:28" x14ac:dyDescent="0.45">
      <c r="X113" s="87" t="s">
        <v>22</v>
      </c>
      <c r="Y113" s="87"/>
    </row>
    <row r="115" spans="24:28" x14ac:dyDescent="0.45">
      <c r="X115" s="35" t="s">
        <v>18</v>
      </c>
      <c r="Y115" s="37">
        <f>INDEX(LINEST(B$20:B$40,H$20:H$40^{1,2,3,4},0,1),1,1)</f>
        <v>-1.3757733480846667E-17</v>
      </c>
    </row>
    <row r="116" spans="24:28" x14ac:dyDescent="0.45">
      <c r="X116" s="35" t="s">
        <v>19</v>
      </c>
      <c r="Y116" s="37">
        <f>INDEX(LINEST(B$20:B$40,H$20:H$40^{1,2,3,4},0,1),1,2)</f>
        <v>9.1370552922247288E-16</v>
      </c>
    </row>
    <row r="117" spans="24:28" x14ac:dyDescent="0.45">
      <c r="X117" s="35" t="s">
        <v>20</v>
      </c>
      <c r="Y117" s="37">
        <f>INDEX(LINEST(B$20:B$40,H$20:H$40^{1,2,3,4},0,1),1,3)</f>
        <v>-2.0382943901561601E-14</v>
      </c>
    </row>
    <row r="118" spans="24:28" x14ac:dyDescent="0.45">
      <c r="X118" s="35" t="s">
        <v>21</v>
      </c>
      <c r="Y118" s="37">
        <f>INDEX(LINEST(B$20:B$40,H$20:H$40^{1,2,3,4},0,1),1,4)</f>
        <v>60.000000000000163</v>
      </c>
    </row>
    <row r="119" spans="24:28" ht="15.75" x14ac:dyDescent="0.45">
      <c r="X119" s="35" t="s">
        <v>23</v>
      </c>
      <c r="Y119" s="37">
        <f>INDEX(LINEST(B$20:B$40,H$20:H$40^{1,2,3,4},0,1),3,1)</f>
        <v>1</v>
      </c>
    </row>
    <row r="122" spans="24:28" ht="15.75" x14ac:dyDescent="0.55000000000000004">
      <c r="Y122" s="78" t="s">
        <v>34</v>
      </c>
      <c r="Z122" s="78" t="s">
        <v>35</v>
      </c>
      <c r="AA122" s="88" t="s">
        <v>36</v>
      </c>
      <c r="AB122" s="89"/>
    </row>
    <row r="123" spans="24:28" x14ac:dyDescent="0.45">
      <c r="Y123" s="79">
        <f>B$21</f>
        <v>100</v>
      </c>
      <c r="Z123" s="81">
        <f>I21</f>
        <v>1.4285714285714284</v>
      </c>
      <c r="AA123" s="75" t="s">
        <v>18</v>
      </c>
      <c r="AB123" s="61">
        <f>INDEX(LINEST(Z123:Z127,Y123:Y127^{1,2,3,4},0,1),1,1)</f>
        <v>1.5215331344568537E-26</v>
      </c>
    </row>
    <row r="124" spans="24:28" x14ac:dyDescent="0.45">
      <c r="Y124" s="79">
        <f>B$25</f>
        <v>500</v>
      </c>
      <c r="Z124" s="81">
        <f>I25</f>
        <v>7.1428571428571423</v>
      </c>
      <c r="AA124" s="75" t="s">
        <v>19</v>
      </c>
      <c r="AB124" s="61">
        <f>INDEX(LINEST(Z123:Z127,Y123:Y127^{1,2,3,4},0,1),1,2)</f>
        <v>-5.6489540060465131E-23</v>
      </c>
    </row>
    <row r="125" spans="24:28" x14ac:dyDescent="0.45">
      <c r="Y125" s="79">
        <f>B$30</f>
        <v>1000</v>
      </c>
      <c r="Z125" s="81">
        <f>I30</f>
        <v>14.285714285714285</v>
      </c>
      <c r="AA125" s="75" t="s">
        <v>20</v>
      </c>
      <c r="AB125" s="61">
        <f>INDEX(LINEST(Z123:Z127,Y123:Y127^{1,2,3,4},0,1),1,3)</f>
        <v>6.276652865365291E-20</v>
      </c>
    </row>
    <row r="126" spans="24:28" x14ac:dyDescent="0.45">
      <c r="Y126" s="79">
        <f>B$35</f>
        <v>1500</v>
      </c>
      <c r="Z126" s="81">
        <f>I35</f>
        <v>21.428571428571427</v>
      </c>
      <c r="AA126" s="75" t="s">
        <v>21</v>
      </c>
      <c r="AB126" s="61">
        <f>INDEX(LINEST(Z123:Z127,Y123:Y127^{1,2,3,4},0,1),1,4)</f>
        <v>1.4285714285714263E-2</v>
      </c>
    </row>
    <row r="127" spans="24:28" ht="15.75" x14ac:dyDescent="0.45">
      <c r="Y127" s="80">
        <f>B$40</f>
        <v>2000</v>
      </c>
      <c r="Z127" s="82">
        <f>I40</f>
        <v>28.571428571428569</v>
      </c>
      <c r="AA127" s="76" t="s">
        <v>23</v>
      </c>
      <c r="AB127" s="77">
        <f>INDEX(LINEST(Z123:Z127,Y123:Y127^{1,2,3,4},0,1),3,1)</f>
        <v>1</v>
      </c>
    </row>
    <row r="130" spans="24:28" x14ac:dyDescent="0.45">
      <c r="X130" s="87" t="s">
        <v>22</v>
      </c>
      <c r="Y130" s="87"/>
    </row>
    <row r="132" spans="24:28" x14ac:dyDescent="0.45">
      <c r="X132" s="35" t="s">
        <v>18</v>
      </c>
      <c r="Y132" s="37">
        <v>0</v>
      </c>
    </row>
    <row r="133" spans="24:28" x14ac:dyDescent="0.45">
      <c r="X133" s="35" t="s">
        <v>19</v>
      </c>
      <c r="Y133" s="37">
        <v>0</v>
      </c>
    </row>
    <row r="134" spans="24:28" x14ac:dyDescent="0.45">
      <c r="X134" s="35" t="s">
        <v>20</v>
      </c>
      <c r="Y134" s="37">
        <v>0</v>
      </c>
    </row>
    <row r="135" spans="24:28" x14ac:dyDescent="0.45">
      <c r="X135" s="35" t="s">
        <v>21</v>
      </c>
      <c r="Y135" s="37">
        <v>0</v>
      </c>
    </row>
    <row r="136" spans="24:28" ht="15.75" x14ac:dyDescent="0.45">
      <c r="X136" s="35" t="s">
        <v>23</v>
      </c>
      <c r="Y136" s="37">
        <f>INDEX(LINEST(B$20:B$40,I$20:I$40^{1,2,3,4},0,1),3,1)</f>
        <v>1</v>
      </c>
    </row>
    <row r="139" spans="24:28" ht="15.75" x14ac:dyDescent="0.55000000000000004">
      <c r="Y139" s="78" t="s">
        <v>34</v>
      </c>
      <c r="Z139" s="78" t="s">
        <v>35</v>
      </c>
      <c r="AA139" s="88" t="s">
        <v>36</v>
      </c>
      <c r="AB139" s="89"/>
    </row>
    <row r="140" spans="24:28" x14ac:dyDescent="0.45">
      <c r="Y140" s="79">
        <f>B$21</f>
        <v>100</v>
      </c>
      <c r="Z140" s="81">
        <f>J21</f>
        <v>1.25</v>
      </c>
      <c r="AA140" s="75" t="s">
        <v>18</v>
      </c>
      <c r="AB140" s="61">
        <f>INDEX(LINEST(Z140:Z144,Y140:Y144^{1,2,3,4},0,1),1,1)</f>
        <v>6.3397213935702231E-27</v>
      </c>
    </row>
    <row r="141" spans="24:28" x14ac:dyDescent="0.45">
      <c r="Y141" s="79">
        <f>B$25</f>
        <v>500</v>
      </c>
      <c r="Z141" s="81">
        <f>J25</f>
        <v>6.25</v>
      </c>
      <c r="AA141" s="75" t="s">
        <v>19</v>
      </c>
      <c r="AB141" s="61">
        <f>INDEX(LINEST(Z140:Z144,Y140:Y144^{1,2,3,4},0,1),1,2)</f>
        <v>-2.0712831355503881E-23</v>
      </c>
    </row>
    <row r="142" spans="24:28" x14ac:dyDescent="0.45">
      <c r="Y142" s="79">
        <f>B$30</f>
        <v>1000</v>
      </c>
      <c r="Z142" s="81">
        <f>J30</f>
        <v>12.5</v>
      </c>
      <c r="AA142" s="75" t="s">
        <v>20</v>
      </c>
      <c r="AB142" s="61">
        <f>INDEX(LINEST(Z140:Z144,Y140:Y144^{1,2,3,4},0,1),1,3)</f>
        <v>2.4140972559097276E-20</v>
      </c>
    </row>
    <row r="143" spans="24:28" x14ac:dyDescent="0.45">
      <c r="Y143" s="79">
        <f>B$35</f>
        <v>1500</v>
      </c>
      <c r="Z143" s="81">
        <f>J35</f>
        <v>18.75</v>
      </c>
      <c r="AA143" s="75" t="s">
        <v>21</v>
      </c>
      <c r="AB143" s="61">
        <f>INDEX(LINEST(Z140:Z144,Y140:Y144^{1,2,3,4},0,1),1,4)</f>
        <v>1.2499999999999987E-2</v>
      </c>
    </row>
    <row r="144" spans="24:28" ht="15.75" x14ac:dyDescent="0.45">
      <c r="Y144" s="80">
        <f>B$40</f>
        <v>2000</v>
      </c>
      <c r="Z144" s="82">
        <f>J40</f>
        <v>25</v>
      </c>
      <c r="AA144" s="76" t="s">
        <v>23</v>
      </c>
      <c r="AB144" s="77">
        <f>INDEX(LINEST(Z140:Z144,Y140:Y144^{1,2,3,4},0,1),3,1)</f>
        <v>1</v>
      </c>
    </row>
    <row r="147" spans="24:28" x14ac:dyDescent="0.45">
      <c r="X147" s="87" t="s">
        <v>22</v>
      </c>
      <c r="Y147" s="87"/>
    </row>
    <row r="149" spans="24:28" x14ac:dyDescent="0.45">
      <c r="X149" s="35" t="s">
        <v>18</v>
      </c>
      <c r="Y149" s="37">
        <f>INDEX(LINEST(B$20:B$40,J$20:J$40^{1,2,3,4},0,1),1,1)</f>
        <v>-2.3844546439125726E-17</v>
      </c>
    </row>
    <row r="150" spans="24:28" x14ac:dyDescent="0.45">
      <c r="X150" s="35" t="s">
        <v>19</v>
      </c>
      <c r="Y150" s="37">
        <f>INDEX(LINEST(B$20:B$40,J$20:J$40^{1,2,3,4},0,1),1,2)</f>
        <v>1.2740120668897234E-15</v>
      </c>
    </row>
    <row r="151" spans="24:28" x14ac:dyDescent="0.45">
      <c r="X151" s="35" t="s">
        <v>20</v>
      </c>
      <c r="Y151" s="37">
        <f>INDEX(LINEST(B$20:B$40,J$20:J$40^{1,2,3,4},0,1),1,3)</f>
        <v>-2.1741806828332429E-14</v>
      </c>
    </row>
    <row r="152" spans="24:28" x14ac:dyDescent="0.45">
      <c r="X152" s="35" t="s">
        <v>21</v>
      </c>
      <c r="Y152" s="37">
        <f>INDEX(LINEST(B$20:B$40,J$20:J$40^{1,2,3,4},0,1),1,4)</f>
        <v>80.000000000000128</v>
      </c>
    </row>
    <row r="153" spans="24:28" ht="15.75" x14ac:dyDescent="0.45">
      <c r="X153" s="35" t="s">
        <v>23</v>
      </c>
      <c r="Y153" s="37">
        <f>INDEX(LINEST(B$20:B$40,J$20:J$40^{1,2,3,4},0,1),3,1)</f>
        <v>1</v>
      </c>
    </row>
    <row r="156" spans="24:28" ht="15.75" x14ac:dyDescent="0.55000000000000004">
      <c r="Y156" s="78" t="s">
        <v>34</v>
      </c>
      <c r="Z156" s="78" t="s">
        <v>35</v>
      </c>
      <c r="AA156" s="88" t="s">
        <v>36</v>
      </c>
      <c r="AB156" s="89"/>
    </row>
    <row r="157" spans="24:28" x14ac:dyDescent="0.45">
      <c r="Y157" s="79">
        <f>B$21</f>
        <v>100</v>
      </c>
      <c r="Z157" s="81">
        <f>K21</f>
        <v>1.1111111111111112</v>
      </c>
      <c r="AA157" s="75" t="s">
        <v>18</v>
      </c>
      <c r="AB157" s="61">
        <f>INDEX(LINEST(Z157:Z161,Y157:Y161^{1,2,3,4},0,1),1,1)</f>
        <v>7.8189897187366091E-27</v>
      </c>
    </row>
    <row r="158" spans="24:28" x14ac:dyDescent="0.45">
      <c r="Y158" s="79">
        <f>B$25</f>
        <v>500</v>
      </c>
      <c r="Z158" s="81">
        <f>K25</f>
        <v>5.5555555555555554</v>
      </c>
      <c r="AA158" s="75" t="s">
        <v>19</v>
      </c>
      <c r="AB158" s="61">
        <f>INDEX(LINEST(Z157:Z161,Y157:Y161^{1,2,3,4},0,1),1,2)</f>
        <v>-2.8244770030232565E-23</v>
      </c>
    </row>
    <row r="159" spans="24:28" x14ac:dyDescent="0.45">
      <c r="Y159" s="79">
        <f>B$30</f>
        <v>1000</v>
      </c>
      <c r="Z159" s="81">
        <f>K30</f>
        <v>11.111111111111111</v>
      </c>
      <c r="AA159" s="75" t="s">
        <v>20</v>
      </c>
      <c r="AB159" s="61">
        <f>INDEX(LINEST(Z157:Z161,Y157:Y161^{1,2,3,4},0,1),1,3)</f>
        <v>2.8969167070916728E-20</v>
      </c>
    </row>
    <row r="160" spans="24:28" x14ac:dyDescent="0.45">
      <c r="Y160" s="79">
        <f>B$35</f>
        <v>1500</v>
      </c>
      <c r="Z160" s="81">
        <f>K35</f>
        <v>16.666666666666664</v>
      </c>
      <c r="AA160" s="75" t="s">
        <v>21</v>
      </c>
      <c r="AB160" s="61">
        <f>INDEX(LINEST(Z157:Z161,Y157:Y161^{1,2,3,4},0,1),1,4)</f>
        <v>1.1111111111111103E-2</v>
      </c>
    </row>
    <row r="161" spans="24:28" ht="15.75" x14ac:dyDescent="0.45">
      <c r="Y161" s="80">
        <f>B$40</f>
        <v>2000</v>
      </c>
      <c r="Z161" s="82">
        <f>K40</f>
        <v>22.222222222222221</v>
      </c>
      <c r="AA161" s="76" t="s">
        <v>23</v>
      </c>
      <c r="AB161" s="77">
        <f>INDEX(LINEST(Z157:Z161,Y157:Y161^{1,2,3,4},0,1),3,1)</f>
        <v>1</v>
      </c>
    </row>
    <row r="164" spans="24:28" x14ac:dyDescent="0.45">
      <c r="X164" s="87" t="s">
        <v>22</v>
      </c>
      <c r="Y164" s="87"/>
    </row>
    <row r="166" spans="24:28" x14ac:dyDescent="0.45">
      <c r="X166" s="35" t="s">
        <v>18</v>
      </c>
      <c r="Y166" s="37">
        <v>0</v>
      </c>
    </row>
    <row r="167" spans="24:28" x14ac:dyDescent="0.45">
      <c r="X167" s="35" t="s">
        <v>19</v>
      </c>
      <c r="Y167" s="37">
        <v>0</v>
      </c>
    </row>
    <row r="168" spans="24:28" x14ac:dyDescent="0.45">
      <c r="X168" s="35" t="s">
        <v>20</v>
      </c>
      <c r="Y168" s="37">
        <v>0</v>
      </c>
    </row>
    <row r="169" spans="24:28" x14ac:dyDescent="0.45">
      <c r="X169" s="35" t="s">
        <v>21</v>
      </c>
      <c r="Y169" s="37">
        <v>0</v>
      </c>
    </row>
    <row r="170" spans="24:28" ht="15.75" x14ac:dyDescent="0.45">
      <c r="X170" s="35" t="s">
        <v>23</v>
      </c>
      <c r="Y170" s="37">
        <f>INDEX(LINEST(B$20:B$40,K$20:K$40^{1,2,3,4},0,1),3,1)</f>
        <v>1</v>
      </c>
    </row>
    <row r="173" spans="24:28" ht="15.75" x14ac:dyDescent="0.55000000000000004">
      <c r="Y173" s="78" t="s">
        <v>34</v>
      </c>
      <c r="Z173" s="78" t="s">
        <v>35</v>
      </c>
      <c r="AA173" s="88" t="s">
        <v>36</v>
      </c>
      <c r="AB173" s="89"/>
    </row>
    <row r="174" spans="24:28" x14ac:dyDescent="0.45">
      <c r="Y174" s="79">
        <f>B$21</f>
        <v>100</v>
      </c>
      <c r="Z174" s="81">
        <f>L21</f>
        <v>1</v>
      </c>
      <c r="AA174" s="75" t="s">
        <v>18</v>
      </c>
      <c r="AB174" s="61">
        <f>INDEX(LINEST(Z174:Z178,Y174:Y178^{1,2,3,4},0,1),1,1)</f>
        <v>6.7623694864749049E-27</v>
      </c>
    </row>
    <row r="175" spans="24:28" x14ac:dyDescent="0.45">
      <c r="Y175" s="79">
        <f>B$25</f>
        <v>500</v>
      </c>
      <c r="Z175" s="81">
        <f>L25</f>
        <v>5</v>
      </c>
      <c r="AA175" s="75" t="s">
        <v>19</v>
      </c>
      <c r="AB175" s="61">
        <f>INDEX(LINEST(Z174:Z178,Y174:Y178^{1,2,3,4},0,1),1,2)</f>
        <v>-2.6361785361550395E-23</v>
      </c>
    </row>
    <row r="176" spans="24:28" x14ac:dyDescent="0.45">
      <c r="Y176" s="79">
        <f>B$30</f>
        <v>1000</v>
      </c>
      <c r="Z176" s="81">
        <f>L30</f>
        <v>10</v>
      </c>
      <c r="AA176" s="75" t="s">
        <v>20</v>
      </c>
      <c r="AB176" s="61">
        <f>INDEX(LINEST(Z174:Z178,Y174:Y178^{1,2,3,4},0,1),1,3)</f>
        <v>3.3797361582736182E-20</v>
      </c>
    </row>
    <row r="177" spans="15:28" x14ac:dyDescent="0.45">
      <c r="Y177" s="79">
        <f>B$35</f>
        <v>1500</v>
      </c>
      <c r="Z177" s="81">
        <f>L35</f>
        <v>15</v>
      </c>
      <c r="AA177" s="75" t="s">
        <v>21</v>
      </c>
      <c r="AB177" s="61">
        <f>INDEX(LINEST(Z174:Z178,Y174:Y178^{1,2,3,4},0,1),1,4)</f>
        <v>9.9999999999999846E-3</v>
      </c>
    </row>
    <row r="178" spans="15:28" ht="15.75" x14ac:dyDescent="0.45">
      <c r="Y178" s="80">
        <f>B$40</f>
        <v>2000</v>
      </c>
      <c r="Z178" s="82">
        <f>L40</f>
        <v>20</v>
      </c>
      <c r="AA178" s="76" t="s">
        <v>23</v>
      </c>
      <c r="AB178" s="77">
        <f>INDEX(LINEST(Z174:Z178,Y174:Y178^{1,2,3,4},0,1),3,1)</f>
        <v>1</v>
      </c>
    </row>
    <row r="181" spans="15:28" x14ac:dyDescent="0.45">
      <c r="X181" s="87" t="s">
        <v>22</v>
      </c>
      <c r="Y181" s="87"/>
    </row>
    <row r="183" spans="15:28" x14ac:dyDescent="0.45">
      <c r="X183" s="35" t="s">
        <v>18</v>
      </c>
      <c r="Y183" s="37">
        <f>INDEX(LINEST(B$20:B$40,L$20:L$40^{1,2,3,4},0,1),1,1)</f>
        <v>7.5336055500454668E-17</v>
      </c>
    </row>
    <row r="184" spans="15:28" x14ac:dyDescent="0.45">
      <c r="X184" s="35" t="s">
        <v>19</v>
      </c>
      <c r="Y184" s="37">
        <f>INDEX(LINEST(B$20:B$40,L$20:L$40^{1,2,3,4},0,1),1,2)</f>
        <v>-2.2394743363295912E-15</v>
      </c>
    </row>
    <row r="185" spans="15:28" x14ac:dyDescent="0.45">
      <c r="X185" s="35" t="s">
        <v>20</v>
      </c>
      <c r="Y185" s="37">
        <f>INDEX(LINEST(B$20:B$40,L$20:L$40^{1,2,3,4},0,1),1,3)</f>
        <v>2.2647715446179571E-14</v>
      </c>
    </row>
    <row r="186" spans="15:28" x14ac:dyDescent="0.45">
      <c r="X186" s="35" t="s">
        <v>21</v>
      </c>
      <c r="Y186" s="37">
        <f>INDEX(LINEST(B$20:B$40,L$20:L$40^{1,2,3,4},0,1),1,4)</f>
        <v>99.999999999999901</v>
      </c>
    </row>
    <row r="187" spans="15:28" ht="15.75" x14ac:dyDescent="0.45">
      <c r="X187" s="35" t="s">
        <v>23</v>
      </c>
      <c r="Y187" s="37">
        <f>INDEX(LINEST(B$20:B$40,L$20:L$40^{1,2,3,4},0,1),3,1)</f>
        <v>1</v>
      </c>
    </row>
    <row r="188" spans="15:28" x14ac:dyDescent="0.45">
      <c r="O188" s="28"/>
      <c r="P188" s="28"/>
    </row>
    <row r="189" spans="15:28" x14ac:dyDescent="0.45">
      <c r="O189" s="28"/>
      <c r="P189" s="28"/>
    </row>
    <row r="190" spans="15:28" x14ac:dyDescent="0.45">
      <c r="O190" s="28"/>
      <c r="P190" s="28"/>
    </row>
    <row r="191" spans="15:28" x14ac:dyDescent="0.45">
      <c r="O191" s="28"/>
      <c r="P191" s="28"/>
    </row>
  </sheetData>
  <mergeCells count="24">
    <mergeCell ref="X62:Y62"/>
    <mergeCell ref="X113:Y113"/>
    <mergeCell ref="X164:Y164"/>
    <mergeCell ref="C46:L46"/>
    <mergeCell ref="C17:L17"/>
    <mergeCell ref="C18:L18"/>
    <mergeCell ref="C45:L45"/>
    <mergeCell ref="AA20:AB20"/>
    <mergeCell ref="X28:Y28"/>
    <mergeCell ref="AA37:AB37"/>
    <mergeCell ref="X45:Y45"/>
    <mergeCell ref="AA54:AB54"/>
    <mergeCell ref="AA71:AB71"/>
    <mergeCell ref="X79:Y79"/>
    <mergeCell ref="AA88:AB88"/>
    <mergeCell ref="X96:Y96"/>
    <mergeCell ref="AA105:AB105"/>
    <mergeCell ref="AA173:AB173"/>
    <mergeCell ref="X181:Y181"/>
    <mergeCell ref="AA122:AB122"/>
    <mergeCell ref="X130:Y130"/>
    <mergeCell ref="AA139:AB139"/>
    <mergeCell ref="X147:Y147"/>
    <mergeCell ref="AA156:AB1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1"/>
  <sheetViews>
    <sheetView zoomScale="75" zoomScaleNormal="75" workbookViewId="0"/>
  </sheetViews>
  <sheetFormatPr defaultRowHeight="14.25" x14ac:dyDescent="0.45"/>
  <cols>
    <col min="10" max="10" width="10.1328125" customWidth="1"/>
    <col min="16" max="16" width="17.86328125" customWidth="1"/>
    <col min="25" max="25" width="14.86328125" customWidth="1"/>
    <col min="26" max="26" width="16" customWidth="1"/>
    <col min="27" max="27" width="15.53125" customWidth="1"/>
    <col min="28" max="28" width="14.86328125" customWidth="1"/>
    <col min="260" max="260" width="10.1328125" customWidth="1"/>
    <col min="266" max="266" width="17.86328125" customWidth="1"/>
    <col min="516" max="516" width="10.1328125" customWidth="1"/>
    <col min="522" max="522" width="17.86328125" customWidth="1"/>
    <col min="772" max="772" width="10.1328125" customWidth="1"/>
    <col min="778" max="778" width="17.86328125" customWidth="1"/>
    <col min="1028" max="1028" width="10.1328125" customWidth="1"/>
    <col min="1034" max="1034" width="17.86328125" customWidth="1"/>
    <col min="1284" max="1284" width="10.1328125" customWidth="1"/>
    <col min="1290" max="1290" width="17.86328125" customWidth="1"/>
    <col min="1540" max="1540" width="10.1328125" customWidth="1"/>
    <col min="1546" max="1546" width="17.86328125" customWidth="1"/>
    <col min="1796" max="1796" width="10.1328125" customWidth="1"/>
    <col min="1802" max="1802" width="17.86328125" customWidth="1"/>
    <col min="2052" max="2052" width="10.1328125" customWidth="1"/>
    <col min="2058" max="2058" width="17.86328125" customWidth="1"/>
    <col min="2308" max="2308" width="10.1328125" customWidth="1"/>
    <col min="2314" max="2314" width="17.86328125" customWidth="1"/>
    <col min="2564" max="2564" width="10.1328125" customWidth="1"/>
    <col min="2570" max="2570" width="17.86328125" customWidth="1"/>
    <col min="2820" max="2820" width="10.1328125" customWidth="1"/>
    <col min="2826" max="2826" width="17.86328125" customWidth="1"/>
    <col min="3076" max="3076" width="10.1328125" customWidth="1"/>
    <col min="3082" max="3082" width="17.86328125" customWidth="1"/>
    <col min="3332" max="3332" width="10.1328125" customWidth="1"/>
    <col min="3338" max="3338" width="17.86328125" customWidth="1"/>
    <col min="3588" max="3588" width="10.1328125" customWidth="1"/>
    <col min="3594" max="3594" width="17.86328125" customWidth="1"/>
    <col min="3844" max="3844" width="10.1328125" customWidth="1"/>
    <col min="3850" max="3850" width="17.86328125" customWidth="1"/>
    <col min="4100" max="4100" width="10.1328125" customWidth="1"/>
    <col min="4106" max="4106" width="17.86328125" customWidth="1"/>
    <col min="4356" max="4356" width="10.1328125" customWidth="1"/>
    <col min="4362" max="4362" width="17.86328125" customWidth="1"/>
    <col min="4612" max="4612" width="10.1328125" customWidth="1"/>
    <col min="4618" max="4618" width="17.86328125" customWidth="1"/>
    <col min="4868" max="4868" width="10.1328125" customWidth="1"/>
    <col min="4874" max="4874" width="17.86328125" customWidth="1"/>
    <col min="5124" max="5124" width="10.1328125" customWidth="1"/>
    <col min="5130" max="5130" width="17.86328125" customWidth="1"/>
    <col min="5380" max="5380" width="10.1328125" customWidth="1"/>
    <col min="5386" max="5386" width="17.86328125" customWidth="1"/>
    <col min="5636" max="5636" width="10.1328125" customWidth="1"/>
    <col min="5642" max="5642" width="17.86328125" customWidth="1"/>
    <col min="5892" max="5892" width="10.1328125" customWidth="1"/>
    <col min="5898" max="5898" width="17.86328125" customWidth="1"/>
    <col min="6148" max="6148" width="10.1328125" customWidth="1"/>
    <col min="6154" max="6154" width="17.86328125" customWidth="1"/>
    <col min="6404" max="6404" width="10.1328125" customWidth="1"/>
    <col min="6410" max="6410" width="17.86328125" customWidth="1"/>
    <col min="6660" max="6660" width="10.1328125" customWidth="1"/>
    <col min="6666" max="6666" width="17.86328125" customWidth="1"/>
    <col min="6916" max="6916" width="10.1328125" customWidth="1"/>
    <col min="6922" max="6922" width="17.86328125" customWidth="1"/>
    <col min="7172" max="7172" width="10.1328125" customWidth="1"/>
    <col min="7178" max="7178" width="17.86328125" customWidth="1"/>
    <col min="7428" max="7428" width="10.1328125" customWidth="1"/>
    <col min="7434" max="7434" width="17.86328125" customWidth="1"/>
    <col min="7684" max="7684" width="10.1328125" customWidth="1"/>
    <col min="7690" max="7690" width="17.86328125" customWidth="1"/>
    <col min="7940" max="7940" width="10.1328125" customWidth="1"/>
    <col min="7946" max="7946" width="17.86328125" customWidth="1"/>
    <col min="8196" max="8196" width="10.1328125" customWidth="1"/>
    <col min="8202" max="8202" width="17.86328125" customWidth="1"/>
    <col min="8452" max="8452" width="10.1328125" customWidth="1"/>
    <col min="8458" max="8458" width="17.86328125" customWidth="1"/>
    <col min="8708" max="8708" width="10.1328125" customWidth="1"/>
    <col min="8714" max="8714" width="17.86328125" customWidth="1"/>
    <col min="8964" max="8964" width="10.1328125" customWidth="1"/>
    <col min="8970" max="8970" width="17.86328125" customWidth="1"/>
    <col min="9220" max="9220" width="10.1328125" customWidth="1"/>
    <col min="9226" max="9226" width="17.86328125" customWidth="1"/>
    <col min="9476" max="9476" width="10.1328125" customWidth="1"/>
    <col min="9482" max="9482" width="17.86328125" customWidth="1"/>
    <col min="9732" max="9732" width="10.1328125" customWidth="1"/>
    <col min="9738" max="9738" width="17.86328125" customWidth="1"/>
    <col min="9988" max="9988" width="10.1328125" customWidth="1"/>
    <col min="9994" max="9994" width="17.86328125" customWidth="1"/>
    <col min="10244" max="10244" width="10.1328125" customWidth="1"/>
    <col min="10250" max="10250" width="17.86328125" customWidth="1"/>
    <col min="10500" max="10500" width="10.1328125" customWidth="1"/>
    <col min="10506" max="10506" width="17.86328125" customWidth="1"/>
    <col min="10756" max="10756" width="10.1328125" customWidth="1"/>
    <col min="10762" max="10762" width="17.86328125" customWidth="1"/>
    <col min="11012" max="11012" width="10.1328125" customWidth="1"/>
    <col min="11018" max="11018" width="17.86328125" customWidth="1"/>
    <col min="11268" max="11268" width="10.1328125" customWidth="1"/>
    <col min="11274" max="11274" width="17.86328125" customWidth="1"/>
    <col min="11524" max="11524" width="10.1328125" customWidth="1"/>
    <col min="11530" max="11530" width="17.86328125" customWidth="1"/>
    <col min="11780" max="11780" width="10.1328125" customWidth="1"/>
    <col min="11786" max="11786" width="17.86328125" customWidth="1"/>
    <col min="12036" max="12036" width="10.1328125" customWidth="1"/>
    <col min="12042" max="12042" width="17.86328125" customWidth="1"/>
    <col min="12292" max="12292" width="10.1328125" customWidth="1"/>
    <col min="12298" max="12298" width="17.86328125" customWidth="1"/>
    <col min="12548" max="12548" width="10.1328125" customWidth="1"/>
    <col min="12554" max="12554" width="17.86328125" customWidth="1"/>
    <col min="12804" max="12804" width="10.1328125" customWidth="1"/>
    <col min="12810" max="12810" width="17.86328125" customWidth="1"/>
    <col min="13060" max="13060" width="10.1328125" customWidth="1"/>
    <col min="13066" max="13066" width="17.86328125" customWidth="1"/>
    <col min="13316" max="13316" width="10.1328125" customWidth="1"/>
    <col min="13322" max="13322" width="17.86328125" customWidth="1"/>
    <col min="13572" max="13572" width="10.1328125" customWidth="1"/>
    <col min="13578" max="13578" width="17.86328125" customWidth="1"/>
    <col min="13828" max="13828" width="10.1328125" customWidth="1"/>
    <col min="13834" max="13834" width="17.86328125" customWidth="1"/>
    <col min="14084" max="14084" width="10.1328125" customWidth="1"/>
    <col min="14090" max="14090" width="17.86328125" customWidth="1"/>
    <col min="14340" max="14340" width="10.1328125" customWidth="1"/>
    <col min="14346" max="14346" width="17.86328125" customWidth="1"/>
    <col min="14596" max="14596" width="10.1328125" customWidth="1"/>
    <col min="14602" max="14602" width="17.86328125" customWidth="1"/>
    <col min="14852" max="14852" width="10.1328125" customWidth="1"/>
    <col min="14858" max="14858" width="17.86328125" customWidth="1"/>
    <col min="15108" max="15108" width="10.1328125" customWidth="1"/>
    <col min="15114" max="15114" width="17.86328125" customWidth="1"/>
    <col min="15364" max="15364" width="10.1328125" customWidth="1"/>
    <col min="15370" max="15370" width="17.86328125" customWidth="1"/>
    <col min="15620" max="15620" width="10.1328125" customWidth="1"/>
    <col min="15626" max="15626" width="17.86328125" customWidth="1"/>
    <col min="15876" max="15876" width="10.1328125" customWidth="1"/>
    <col min="15882" max="15882" width="17.86328125" customWidth="1"/>
    <col min="16132" max="16132" width="10.1328125" customWidth="1"/>
    <col min="16138" max="16138" width="17.86328125" customWidth="1"/>
  </cols>
  <sheetData>
    <row r="1" spans="1:12" x14ac:dyDescent="0.45">
      <c r="A1" s="1" t="s">
        <v>10</v>
      </c>
    </row>
    <row r="2" spans="1:12" x14ac:dyDescent="0.45">
      <c r="A2" s="47" t="s">
        <v>28</v>
      </c>
    </row>
    <row r="4" spans="1:12" x14ac:dyDescent="0.45">
      <c r="D4" s="35" t="s">
        <v>14</v>
      </c>
      <c r="E4" s="36">
        <v>0.03</v>
      </c>
      <c r="F4" t="s">
        <v>16</v>
      </c>
    </row>
    <row r="5" spans="1:12" x14ac:dyDescent="0.45">
      <c r="D5" s="35" t="s">
        <v>15</v>
      </c>
      <c r="E5" s="21">
        <v>0.5</v>
      </c>
      <c r="F5" t="s">
        <v>17</v>
      </c>
    </row>
    <row r="6" spans="1:12" x14ac:dyDescent="0.45">
      <c r="E6" s="2"/>
    </row>
    <row r="7" spans="1:12" x14ac:dyDescent="0.45">
      <c r="B7" s="3" t="s">
        <v>0</v>
      </c>
      <c r="C7" s="4">
        <v>0.01</v>
      </c>
      <c r="D7" s="4">
        <v>0.02</v>
      </c>
      <c r="E7" s="5">
        <v>0.03</v>
      </c>
      <c r="F7" s="4">
        <v>0.04</v>
      </c>
      <c r="G7" s="4">
        <v>0.05</v>
      </c>
      <c r="H7" s="4">
        <v>0.06</v>
      </c>
      <c r="I7" s="4">
        <v>7.0000000000000007E-2</v>
      </c>
      <c r="J7" s="4">
        <v>0.08</v>
      </c>
      <c r="K7" s="4">
        <v>0.09</v>
      </c>
      <c r="L7" s="4">
        <v>0.1</v>
      </c>
    </row>
    <row r="8" spans="1:12" ht="15" x14ac:dyDescent="0.5">
      <c r="B8" s="3" t="s">
        <v>1</v>
      </c>
      <c r="C8" s="4">
        <f>1/C19</f>
        <v>100</v>
      </c>
      <c r="D8" s="4">
        <f t="shared" ref="D8:L8" si="0">1/D19</f>
        <v>50</v>
      </c>
      <c r="E8" s="4">
        <f t="shared" si="0"/>
        <v>33.333333333333336</v>
      </c>
      <c r="F8" s="4">
        <f t="shared" si="0"/>
        <v>25</v>
      </c>
      <c r="G8" s="4">
        <f t="shared" si="0"/>
        <v>20</v>
      </c>
      <c r="H8" s="4">
        <f t="shared" si="0"/>
        <v>16.666666666666668</v>
      </c>
      <c r="I8" s="4">
        <f t="shared" si="0"/>
        <v>14.285714285714285</v>
      </c>
      <c r="J8" s="4">
        <f t="shared" si="0"/>
        <v>12.5</v>
      </c>
      <c r="K8" s="4">
        <f t="shared" si="0"/>
        <v>11.111111111111111</v>
      </c>
      <c r="L8" s="4">
        <f t="shared" si="0"/>
        <v>10</v>
      </c>
    </row>
    <row r="9" spans="1:12" ht="15.4" thickBot="1" x14ac:dyDescent="0.55000000000000004">
      <c r="B9" s="3" t="s">
        <v>12</v>
      </c>
      <c r="C9" s="4">
        <f>IF(C8*$E4&gt;$E5,C8*($E4+1),C8+$E5)</f>
        <v>103</v>
      </c>
      <c r="D9" s="4">
        <f t="shared" ref="D9:L9" si="1">IF(D8*$E4&gt;$E5,D8*($E4+1),D8+$E5)</f>
        <v>51.5</v>
      </c>
      <c r="E9" s="4">
        <f t="shared" si="1"/>
        <v>34.333333333333336</v>
      </c>
      <c r="F9" s="4">
        <f t="shared" si="1"/>
        <v>25.75</v>
      </c>
      <c r="G9" s="4">
        <f t="shared" si="1"/>
        <v>20.6</v>
      </c>
      <c r="H9" s="4">
        <f t="shared" si="1"/>
        <v>17.166666666666668</v>
      </c>
      <c r="I9" s="4">
        <f t="shared" si="1"/>
        <v>14.785714285714285</v>
      </c>
      <c r="J9" s="4">
        <f t="shared" si="1"/>
        <v>13</v>
      </c>
      <c r="K9" s="4">
        <f t="shared" si="1"/>
        <v>11.611111111111111</v>
      </c>
      <c r="L9" s="4">
        <f t="shared" si="1"/>
        <v>10.5</v>
      </c>
    </row>
    <row r="10" spans="1:12" ht="15" thickBot="1" x14ac:dyDescent="0.55000000000000004">
      <c r="B10" s="29" t="s">
        <v>11</v>
      </c>
      <c r="C10" s="31">
        <f>C30</f>
        <v>100</v>
      </c>
      <c r="D10" s="31">
        <f t="shared" ref="D10:L10" si="2">D30</f>
        <v>50</v>
      </c>
      <c r="E10" s="31">
        <f t="shared" si="2"/>
        <v>33.333333333333336</v>
      </c>
      <c r="F10" s="31">
        <f t="shared" si="2"/>
        <v>25</v>
      </c>
      <c r="G10" s="31">
        <f t="shared" si="2"/>
        <v>20</v>
      </c>
      <c r="H10" s="31">
        <f t="shared" si="2"/>
        <v>16.666666666666668</v>
      </c>
      <c r="I10" s="31">
        <f t="shared" si="2"/>
        <v>14.285714285714285</v>
      </c>
      <c r="J10" s="31">
        <f t="shared" si="2"/>
        <v>12.5</v>
      </c>
      <c r="K10" s="31">
        <f t="shared" si="2"/>
        <v>11.111111111111111</v>
      </c>
      <c r="L10" s="31">
        <f t="shared" si="2"/>
        <v>10</v>
      </c>
    </row>
    <row r="11" spans="1:12" ht="15" x14ac:dyDescent="0.5">
      <c r="B11" s="3" t="s">
        <v>13</v>
      </c>
      <c r="C11" s="32">
        <f>IF(C8*$E4&gt;$E5,C8*(1-$E4),C8-$E5)</f>
        <v>97</v>
      </c>
      <c r="D11" s="32">
        <f t="shared" ref="D11:L11" si="3">IF(D8*$E4&gt;$E5,D8*(1-$E4),D8-$E5)</f>
        <v>48.5</v>
      </c>
      <c r="E11" s="32">
        <f t="shared" si="3"/>
        <v>32.333333333333336</v>
      </c>
      <c r="F11" s="32">
        <f t="shared" si="3"/>
        <v>24.25</v>
      </c>
      <c r="G11" s="32">
        <f t="shared" si="3"/>
        <v>19.399999999999999</v>
      </c>
      <c r="H11" s="32">
        <f t="shared" si="3"/>
        <v>16.166666666666668</v>
      </c>
      <c r="I11" s="32">
        <f t="shared" si="3"/>
        <v>13.785714285714285</v>
      </c>
      <c r="J11" s="32">
        <f t="shared" si="3"/>
        <v>12</v>
      </c>
      <c r="K11" s="32">
        <f t="shared" si="3"/>
        <v>10.611111111111111</v>
      </c>
      <c r="L11" s="32">
        <f t="shared" si="3"/>
        <v>9.5</v>
      </c>
    </row>
    <row r="12" spans="1:12" x14ac:dyDescent="0.45">
      <c r="B12" s="3" t="s">
        <v>9</v>
      </c>
      <c r="C12" s="6">
        <f>C10/C8</f>
        <v>1</v>
      </c>
      <c r="D12" s="6">
        <f t="shared" ref="D12:L12" si="4">D10/D8</f>
        <v>1</v>
      </c>
      <c r="E12" s="6">
        <f t="shared" si="4"/>
        <v>1</v>
      </c>
      <c r="F12" s="6">
        <f t="shared" si="4"/>
        <v>1</v>
      </c>
      <c r="G12" s="6">
        <f t="shared" si="4"/>
        <v>1</v>
      </c>
      <c r="H12" s="6">
        <f t="shared" si="4"/>
        <v>1</v>
      </c>
      <c r="I12" s="6">
        <f t="shared" si="4"/>
        <v>1</v>
      </c>
      <c r="J12" s="6">
        <f t="shared" si="4"/>
        <v>1</v>
      </c>
      <c r="K12" s="6">
        <f t="shared" si="4"/>
        <v>1</v>
      </c>
      <c r="L12" s="6">
        <f t="shared" si="4"/>
        <v>1</v>
      </c>
    </row>
    <row r="15" spans="1:12" ht="14.65" thickBot="1" x14ac:dyDescent="0.5"/>
    <row r="16" spans="1:12" ht="14.65" thickBot="1" x14ac:dyDescent="0.5">
      <c r="B16" s="40" t="s">
        <v>8</v>
      </c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2:28" x14ac:dyDescent="0.45">
      <c r="B17" s="8" t="s">
        <v>2</v>
      </c>
      <c r="C17" s="90" t="s">
        <v>3</v>
      </c>
      <c r="D17" s="91"/>
      <c r="E17" s="91"/>
      <c r="F17" s="91"/>
      <c r="G17" s="91"/>
      <c r="H17" s="91"/>
      <c r="I17" s="91"/>
      <c r="J17" s="91"/>
      <c r="K17" s="91"/>
      <c r="L17" s="92"/>
    </row>
    <row r="18" spans="2:28" x14ac:dyDescent="0.45">
      <c r="B18" s="9" t="s">
        <v>4</v>
      </c>
      <c r="C18" s="93" t="s">
        <v>5</v>
      </c>
      <c r="D18" s="94"/>
      <c r="E18" s="94"/>
      <c r="F18" s="94"/>
      <c r="G18" s="94"/>
      <c r="H18" s="94"/>
      <c r="I18" s="94"/>
      <c r="J18" s="94"/>
      <c r="K18" s="94"/>
      <c r="L18" s="95"/>
    </row>
    <row r="19" spans="2:28" ht="14.65" thickBot="1" x14ac:dyDescent="0.5">
      <c r="B19" s="10" t="s">
        <v>6</v>
      </c>
      <c r="C19" s="11">
        <v>0.01</v>
      </c>
      <c r="D19" s="12">
        <v>0.02</v>
      </c>
      <c r="E19" s="12">
        <v>0.03</v>
      </c>
      <c r="F19" s="12">
        <v>0.04</v>
      </c>
      <c r="G19" s="12">
        <v>0.05</v>
      </c>
      <c r="H19" s="12">
        <v>0.06</v>
      </c>
      <c r="I19" s="12">
        <v>7.0000000000000007E-2</v>
      </c>
      <c r="J19" s="12">
        <v>0.08</v>
      </c>
      <c r="K19" s="12">
        <v>0.09</v>
      </c>
      <c r="L19" s="13">
        <v>0.1</v>
      </c>
    </row>
    <row r="20" spans="2:28" ht="16.149999999999999" thickBot="1" x14ac:dyDescent="0.6">
      <c r="B20" s="9">
        <v>0</v>
      </c>
      <c r="C20" s="70">
        <f>$AB$21*$B20^4+$AB$22*$B20^3+$AB$23*$B20^2+$AB$24*$B20</f>
        <v>0</v>
      </c>
      <c r="D20" s="70">
        <f>$AB$38*$B20^4+$AB$39*$B20^3+$AB$40*$B20^2+$AB$41*$B20</f>
        <v>0</v>
      </c>
      <c r="E20" s="33">
        <f t="shared" ref="E20:L20" si="5">E48*E$12</f>
        <v>0</v>
      </c>
      <c r="F20" s="33">
        <f t="shared" si="5"/>
        <v>0</v>
      </c>
      <c r="G20" s="70">
        <f t="shared" si="5"/>
        <v>0</v>
      </c>
      <c r="H20" s="33">
        <f t="shared" si="5"/>
        <v>0</v>
      </c>
      <c r="I20" s="33">
        <f t="shared" si="5"/>
        <v>0</v>
      </c>
      <c r="J20" s="33">
        <f t="shared" si="5"/>
        <v>0</v>
      </c>
      <c r="K20" s="33">
        <f t="shared" si="5"/>
        <v>0</v>
      </c>
      <c r="L20" s="72">
        <f t="shared" si="5"/>
        <v>0</v>
      </c>
      <c r="Y20" s="78" t="s">
        <v>34</v>
      </c>
      <c r="Z20" s="78" t="s">
        <v>35</v>
      </c>
      <c r="AA20" s="88" t="s">
        <v>36</v>
      </c>
      <c r="AB20" s="89"/>
    </row>
    <row r="21" spans="2:28" ht="14.65" thickBot="1" x14ac:dyDescent="0.5">
      <c r="B21" s="16">
        <v>100</v>
      </c>
      <c r="C21" s="74">
        <v>10</v>
      </c>
      <c r="D21" s="74">
        <v>5</v>
      </c>
      <c r="E21" s="69">
        <f>$D21-($D21-$G21)*($D$8-E$8)/($D$8-$G$8)</f>
        <v>3.3333333333333335</v>
      </c>
      <c r="F21" s="69">
        <f>$D21-($D21-$G21)*($D$8-F$8)/($D$8-$G$8)</f>
        <v>2.5</v>
      </c>
      <c r="G21" s="74">
        <v>2</v>
      </c>
      <c r="H21" s="69">
        <f>$G21-($G21-$L21)*($G$8-H$8)/($G$8-$L$8)</f>
        <v>1.6666666666666667</v>
      </c>
      <c r="I21" s="69">
        <f t="shared" ref="I21:K21" si="6">$G21-($G21-$L21)*($G$8-I$8)/($G$8-$L$8)</f>
        <v>1.4285714285714284</v>
      </c>
      <c r="J21" s="69">
        <f t="shared" si="6"/>
        <v>1.25</v>
      </c>
      <c r="K21" s="69">
        <f t="shared" si="6"/>
        <v>1.1111111111111112</v>
      </c>
      <c r="L21" s="74">
        <v>1</v>
      </c>
      <c r="Y21" s="79">
        <f>B$21</f>
        <v>100</v>
      </c>
      <c r="Z21" s="81">
        <f>C21</f>
        <v>10</v>
      </c>
      <c r="AA21" s="75" t="s">
        <v>18</v>
      </c>
      <c r="AB21" s="61">
        <f>INDEX(LINEST(Z21:Z25,Y21:Y25^{1,2,3,4},0,1),1,1)</f>
        <v>1.1540716268720914E-12</v>
      </c>
    </row>
    <row r="22" spans="2:28" x14ac:dyDescent="0.45">
      <c r="B22" s="16">
        <v>200</v>
      </c>
      <c r="C22" s="71">
        <f>$AB$21*$B22^4+$AB$22*$B22^3+$AB$23*$B22^2+$AB$24*$B22</f>
        <v>19.922619331673655</v>
      </c>
      <c r="D22" s="70">
        <f t="shared" ref="D22:D24" si="7">$AB$38*$B22^4+$AB$39*$B22^3+$AB$40*$B22^2+$AB$41*$B22</f>
        <v>9.9999999999999929</v>
      </c>
      <c r="E22" s="69">
        <f>$D22-($D22-$G22)*($D$8-E$8)/($D$8-$G$8)</f>
        <v>6.6666666666666625</v>
      </c>
      <c r="F22" s="69">
        <f t="shared" ref="F22:F40" si="8">$D22-($D22-$G22)*($D$8-F$8)/($D$8-$G$8)</f>
        <v>4.9999999999999956</v>
      </c>
      <c r="G22" s="70">
        <f>$AB$89*$B22^4+$AB$90*$B22^3+$AB$91*$B22^2+$AB$92*$B22</f>
        <v>3.999999999999996</v>
      </c>
      <c r="H22" s="69">
        <f t="shared" ref="H22:K40" si="9">$G22-($G22-$L22)*($G$8-H$8)/($G$8-$L$8)</f>
        <v>3.3333333333333304</v>
      </c>
      <c r="I22" s="69">
        <f t="shared" si="9"/>
        <v>2.8571428571428541</v>
      </c>
      <c r="J22" s="69">
        <f t="shared" si="9"/>
        <v>2.4999999999999973</v>
      </c>
      <c r="K22" s="69">
        <f t="shared" si="9"/>
        <v>2.2222222222222197</v>
      </c>
      <c r="L22" s="70">
        <f>$AB$174*$B22^4+$AB$175*$B22^3+$AB$176*$B22^2+$AB$177*$B22</f>
        <v>1.999999999999998</v>
      </c>
      <c r="Y22" s="79">
        <f>B$25</f>
        <v>500</v>
      </c>
      <c r="Z22" s="81">
        <f>C25</f>
        <v>50</v>
      </c>
      <c r="AA22" s="75" t="s">
        <v>19</v>
      </c>
      <c r="AB22" s="61">
        <f>INDEX(LINEST(Z21:Z25,Y21:Y25^{1,2,3,4},0,1),1,2)</f>
        <v>-4.2219459490248755E-9</v>
      </c>
    </row>
    <row r="23" spans="2:28" x14ac:dyDescent="0.45">
      <c r="B23" s="16">
        <v>300</v>
      </c>
      <c r="C23" s="33">
        <f>$AB$21*$B23^4+$AB$22*$B23^3+$AB$23*$B23^2+$AB$24*$B23</f>
        <v>29.949665603293816</v>
      </c>
      <c r="D23" s="70">
        <f t="shared" si="7"/>
        <v>14.999999999999991</v>
      </c>
      <c r="E23" s="69">
        <f t="shared" ref="E23:E40" si="10">$D23-($D23-$G23)*($D$8-E$8)/($D$8-$G$8)</f>
        <v>9.9999999999999929</v>
      </c>
      <c r="F23" s="69">
        <f t="shared" si="8"/>
        <v>7.4999999999999938</v>
      </c>
      <c r="G23" s="70">
        <f t="shared" ref="G23:G24" si="11">$AB$89*$B23^4+$AB$90*$B23^3+$AB$91*$B23^2+$AB$92*$B23</f>
        <v>5.9999999999999956</v>
      </c>
      <c r="H23" s="69">
        <f t="shared" si="9"/>
        <v>4.9999999999999964</v>
      </c>
      <c r="I23" s="69">
        <f t="shared" si="9"/>
        <v>4.2857142857142829</v>
      </c>
      <c r="J23" s="69">
        <f t="shared" si="9"/>
        <v>3.7499999999999973</v>
      </c>
      <c r="K23" s="69">
        <f t="shared" si="9"/>
        <v>3.3333333333333308</v>
      </c>
      <c r="L23" s="70">
        <f t="shared" ref="L23:L24" si="12">$AB$174*$B23^4+$AB$175*$B23^3+$AB$176*$B23^2+$AB$177*$B23</f>
        <v>2.9999999999999978</v>
      </c>
      <c r="Y23" s="79">
        <f>B$30</f>
        <v>1000</v>
      </c>
      <c r="Z23" s="81">
        <f>C30</f>
        <v>100</v>
      </c>
      <c r="AA23" s="75" t="s">
        <v>20</v>
      </c>
      <c r="AB23" s="61">
        <f>INDEX(LINEST(Z21:Z25,Y21:Y25^{1,2,3,4},0,1),1,3)</f>
        <v>4.0829195581845349E-6</v>
      </c>
    </row>
    <row r="24" spans="2:28" ht="14.65" thickBot="1" x14ac:dyDescent="0.5">
      <c r="B24" s="16">
        <v>400</v>
      </c>
      <c r="C24" s="70">
        <f>$AB$21*$B24^4+$AB$22*$B24^3+$AB$23*$B24^2+$AB$24*$B24</f>
        <v>39.995070026890808</v>
      </c>
      <c r="D24" s="70">
        <f t="shared" si="7"/>
        <v>19.999999999999989</v>
      </c>
      <c r="E24" s="69">
        <f t="shared" si="10"/>
        <v>13.333333333333329</v>
      </c>
      <c r="F24" s="69">
        <f t="shared" si="8"/>
        <v>9.9999999999999947</v>
      </c>
      <c r="G24" s="70">
        <f t="shared" si="11"/>
        <v>7.9999999999999956</v>
      </c>
      <c r="H24" s="69">
        <f t="shared" si="9"/>
        <v>6.6666666666666634</v>
      </c>
      <c r="I24" s="69">
        <f t="shared" si="9"/>
        <v>5.7142857142857109</v>
      </c>
      <c r="J24" s="69">
        <f t="shared" si="9"/>
        <v>4.9999999999999973</v>
      </c>
      <c r="K24" s="69">
        <f t="shared" si="9"/>
        <v>4.444444444444442</v>
      </c>
      <c r="L24" s="70">
        <f t="shared" si="12"/>
        <v>3.9999999999999978</v>
      </c>
      <c r="Y24" s="79">
        <f>B$35</f>
        <v>1500</v>
      </c>
      <c r="Z24" s="81">
        <f>C35</f>
        <v>149.20188459124481</v>
      </c>
      <c r="AA24" s="75" t="s">
        <v>21</v>
      </c>
      <c r="AB24" s="61">
        <f>INDEX(LINEST(Z21:Z25,Y21:Y25^{1,2,3,4},0,1),1,4)</f>
        <v>9.8956158011677384E-2</v>
      </c>
    </row>
    <row r="25" spans="2:28" ht="16.149999999999999" thickBot="1" x14ac:dyDescent="0.5">
      <c r="B25" s="16">
        <v>500</v>
      </c>
      <c r="C25" s="74">
        <v>50</v>
      </c>
      <c r="D25" s="74">
        <v>25</v>
      </c>
      <c r="E25" s="69">
        <f t="shared" si="10"/>
        <v>16.666666666666668</v>
      </c>
      <c r="F25" s="69">
        <f t="shared" si="8"/>
        <v>12.5</v>
      </c>
      <c r="G25" s="74">
        <v>10</v>
      </c>
      <c r="H25" s="69">
        <f t="shared" si="9"/>
        <v>8.3333333333333339</v>
      </c>
      <c r="I25" s="69">
        <f t="shared" si="9"/>
        <v>7.1428571428571423</v>
      </c>
      <c r="J25" s="69">
        <f t="shared" si="9"/>
        <v>6.25</v>
      </c>
      <c r="K25" s="69">
        <f t="shared" si="9"/>
        <v>5.5555555555555554</v>
      </c>
      <c r="L25" s="74">
        <v>5</v>
      </c>
      <c r="Y25" s="80">
        <f>B$40</f>
        <v>2000</v>
      </c>
      <c r="Z25" s="82">
        <f>C40</f>
        <v>198.93584612165975</v>
      </c>
      <c r="AA25" s="76" t="s">
        <v>23</v>
      </c>
      <c r="AB25" s="77">
        <f>INDEX(LINEST(Z21:Z25,Y21:Y25^{1,2,3,4},0,1),3,1)</f>
        <v>0.99999990017505824</v>
      </c>
    </row>
    <row r="26" spans="2:28" x14ac:dyDescent="0.45">
      <c r="B26" s="16">
        <v>600</v>
      </c>
      <c r="C26" s="71">
        <f>$AB$21*$B26^4+$AB$22*$B26^3+$AB$23*$B26^2+$AB$24*$B26</f>
        <v>60.08117320580611</v>
      </c>
      <c r="D26" s="70">
        <f t="shared" ref="D26:D29" si="13">$AB$38*$B26^4+$AB$39*$B26^3+$AB$40*$B26^2+$AB$41*$B26</f>
        <v>29.999999999999989</v>
      </c>
      <c r="E26" s="69">
        <f t="shared" si="10"/>
        <v>19.999999999999993</v>
      </c>
      <c r="F26" s="69">
        <f t="shared" si="8"/>
        <v>14.999999999999995</v>
      </c>
      <c r="G26" s="70">
        <f t="shared" ref="G26:G29" si="14">$AB$89*$B26^4+$AB$90*$B26^3+$AB$91*$B26^2+$AB$92*$B26</f>
        <v>11.999999999999996</v>
      </c>
      <c r="H26" s="69">
        <f t="shared" si="9"/>
        <v>9.9999999999999982</v>
      </c>
      <c r="I26" s="69">
        <f t="shared" si="9"/>
        <v>8.5714285714285676</v>
      </c>
      <c r="J26" s="69">
        <f t="shared" si="9"/>
        <v>7.4999999999999982</v>
      </c>
      <c r="K26" s="69">
        <f t="shared" si="9"/>
        <v>6.6666666666666643</v>
      </c>
      <c r="L26" s="70">
        <f t="shared" ref="L26:L29" si="15">$AB$174*$B26^4+$AB$175*$B26^3+$AB$176*$B26^2+$AB$177*$B26</f>
        <v>5.9999999999999982</v>
      </c>
    </row>
    <row r="27" spans="2:28" x14ac:dyDescent="0.45">
      <c r="B27" s="16">
        <v>700</v>
      </c>
      <c r="C27" s="33">
        <f>$AB$21*$B27^4+$AB$22*$B27^3+$AB$23*$B27^2+$AB$24*$B27</f>
        <v>70.098906328781041</v>
      </c>
      <c r="D27" s="70">
        <f t="shared" si="13"/>
        <v>34.999999999999993</v>
      </c>
      <c r="E27" s="69">
        <f t="shared" si="10"/>
        <v>23.333333333333329</v>
      </c>
      <c r="F27" s="69">
        <f t="shared" si="8"/>
        <v>17.499999999999996</v>
      </c>
      <c r="G27" s="70">
        <f t="shared" si="14"/>
        <v>13.999999999999996</v>
      </c>
      <c r="H27" s="69">
        <f t="shared" si="9"/>
        <v>11.666666666666664</v>
      </c>
      <c r="I27" s="69">
        <f t="shared" si="9"/>
        <v>9.9999999999999964</v>
      </c>
      <c r="J27" s="69">
        <f t="shared" si="9"/>
        <v>8.7499999999999982</v>
      </c>
      <c r="K27" s="69">
        <f t="shared" si="9"/>
        <v>7.7777777777777759</v>
      </c>
      <c r="L27" s="70">
        <f t="shared" si="15"/>
        <v>6.9999999999999982</v>
      </c>
      <c r="Z27" s="66"/>
      <c r="AA27" s="68" t="s">
        <v>33</v>
      </c>
      <c r="AB27" s="67"/>
    </row>
    <row r="28" spans="2:28" x14ac:dyDescent="0.45">
      <c r="B28" s="16">
        <v>800</v>
      </c>
      <c r="C28" s="33">
        <f>$AB$21*$B28^4+$AB$22*$B28^3+$AB$23*$B28^2+$AB$24*$B28</f>
        <v>80.08906633904607</v>
      </c>
      <c r="D28" s="70">
        <f t="shared" si="13"/>
        <v>39.999999999999986</v>
      </c>
      <c r="E28" s="69">
        <f t="shared" si="10"/>
        <v>26.666666666666661</v>
      </c>
      <c r="F28" s="69">
        <f t="shared" si="8"/>
        <v>19.999999999999993</v>
      </c>
      <c r="G28" s="70">
        <f t="shared" si="14"/>
        <v>15.999999999999996</v>
      </c>
      <c r="H28" s="69">
        <f t="shared" si="9"/>
        <v>13.333333333333332</v>
      </c>
      <c r="I28" s="69">
        <f t="shared" si="9"/>
        <v>11.428571428571425</v>
      </c>
      <c r="J28" s="69">
        <f t="shared" si="9"/>
        <v>9.9999999999999982</v>
      </c>
      <c r="K28" s="69">
        <f t="shared" si="9"/>
        <v>8.8888888888888857</v>
      </c>
      <c r="L28" s="70">
        <f t="shared" si="15"/>
        <v>7.9999999999999982</v>
      </c>
      <c r="X28" s="87" t="s">
        <v>22</v>
      </c>
      <c r="Y28" s="87"/>
      <c r="Z28" s="58"/>
      <c r="AA28" s="85" t="s">
        <v>32</v>
      </c>
      <c r="AB28" s="59" t="s">
        <v>31</v>
      </c>
    </row>
    <row r="29" spans="2:28" ht="14.65" thickBot="1" x14ac:dyDescent="0.5">
      <c r="B29" s="16">
        <v>900</v>
      </c>
      <c r="C29" s="70">
        <f>$AB$21*$B29^4+$AB$22*$B29^3+$AB$23*$B29^2+$AB$24*$B29</f>
        <v>90.047094850190774</v>
      </c>
      <c r="D29" s="70">
        <f t="shared" si="13"/>
        <v>44.999999999999986</v>
      </c>
      <c r="E29" s="69">
        <f t="shared" si="10"/>
        <v>29.999999999999993</v>
      </c>
      <c r="F29" s="69">
        <f t="shared" si="8"/>
        <v>22.499999999999993</v>
      </c>
      <c r="G29" s="70">
        <f t="shared" si="14"/>
        <v>17.999999999999996</v>
      </c>
      <c r="H29" s="69">
        <f t="shared" si="9"/>
        <v>14.999999999999998</v>
      </c>
      <c r="I29" s="69">
        <f t="shared" si="9"/>
        <v>12.857142857142854</v>
      </c>
      <c r="J29" s="69">
        <f t="shared" si="9"/>
        <v>11.249999999999998</v>
      </c>
      <c r="K29" s="69">
        <f t="shared" si="9"/>
        <v>9.9999999999999982</v>
      </c>
      <c r="L29" s="70">
        <f t="shared" si="15"/>
        <v>8.9999999999999982</v>
      </c>
      <c r="Z29" s="58"/>
      <c r="AA29" s="85"/>
      <c r="AB29" s="60"/>
    </row>
    <row r="30" spans="2:28" ht="14.65" thickBot="1" x14ac:dyDescent="0.5">
      <c r="B30" s="30">
        <v>1000</v>
      </c>
      <c r="C30" s="74">
        <v>100</v>
      </c>
      <c r="D30" s="74">
        <v>50</v>
      </c>
      <c r="E30" s="69">
        <f t="shared" si="10"/>
        <v>33.333333333333336</v>
      </c>
      <c r="F30" s="69">
        <f t="shared" si="8"/>
        <v>25</v>
      </c>
      <c r="G30" s="74">
        <v>20</v>
      </c>
      <c r="H30" s="69">
        <f t="shared" si="9"/>
        <v>16.666666666666668</v>
      </c>
      <c r="I30" s="69">
        <f t="shared" si="9"/>
        <v>14.285714285714285</v>
      </c>
      <c r="J30" s="69">
        <f t="shared" si="9"/>
        <v>12.5</v>
      </c>
      <c r="K30" s="69">
        <f t="shared" si="9"/>
        <v>11.111111111111111</v>
      </c>
      <c r="L30" s="74">
        <v>10</v>
      </c>
      <c r="X30" s="35" t="s">
        <v>18</v>
      </c>
      <c r="Y30" s="37">
        <f>INDEX(LINEST(B$20:B$40,C$20:C$40^{1,2,3,4},0,1),1,1)</f>
        <v>-5.9715967979400364E-8</v>
      </c>
      <c r="Z30" s="58"/>
      <c r="AA30" s="83">
        <v>9.211836927990121E-7</v>
      </c>
      <c r="AB30" s="61">
        <v>7.8415056351169996</v>
      </c>
    </row>
    <row r="31" spans="2:28" x14ac:dyDescent="0.45">
      <c r="B31" s="9">
        <v>1100</v>
      </c>
      <c r="C31" s="71">
        <f>C59</f>
        <v>109.44641950228542</v>
      </c>
      <c r="D31" s="70">
        <f t="shared" ref="D31:D34" si="16">$AB$38*$B31^4+$AB$39*$B31^3+$AB$40*$B31^2+$AB$41*$B31</f>
        <v>54.999999999999986</v>
      </c>
      <c r="E31" s="69">
        <f t="shared" si="10"/>
        <v>36.666666666666664</v>
      </c>
      <c r="F31" s="69">
        <f t="shared" si="8"/>
        <v>27.499999999999996</v>
      </c>
      <c r="G31" s="70">
        <f t="shared" ref="G31:G34" si="17">$AB$89*$B31^4+$AB$90*$B31^3+$AB$91*$B31^2+$AB$92*$B31</f>
        <v>21.999999999999996</v>
      </c>
      <c r="H31" s="69">
        <f t="shared" si="9"/>
        <v>18.333333333333332</v>
      </c>
      <c r="I31" s="69">
        <f t="shared" si="9"/>
        <v>15.71428571428571</v>
      </c>
      <c r="J31" s="69">
        <f t="shared" si="9"/>
        <v>13.749999999999998</v>
      </c>
      <c r="K31" s="69">
        <f t="shared" si="9"/>
        <v>12.22222222222222</v>
      </c>
      <c r="L31" s="70">
        <f t="shared" ref="L31:L34" si="18">$AB$174*$B31^4+$AB$175*$B31^3+$AB$176*$B31^2+$AB$177*$B31</f>
        <v>10.999999999999998</v>
      </c>
      <c r="X31" s="35" t="s">
        <v>19</v>
      </c>
      <c r="Y31" s="37">
        <f>INDEX(LINEST(B$20:B$40,C$20:C$40^{1,2,3,4},0,1),1,2)</f>
        <v>1.8343993534805575E-5</v>
      </c>
      <c r="Z31" s="58"/>
      <c r="AA31" s="62">
        <v>-3.8509479164868389E-4</v>
      </c>
      <c r="AB31" s="61">
        <v>6.7205659219E-2</v>
      </c>
    </row>
    <row r="32" spans="2:28" x14ac:dyDescent="0.45">
      <c r="B32" s="9">
        <v>1200</v>
      </c>
      <c r="C32" s="71">
        <f t="shared" ref="C32:C40" si="19">C60</f>
        <v>119.26527848315556</v>
      </c>
      <c r="D32" s="70">
        <f t="shared" si="16"/>
        <v>59.999999999999986</v>
      </c>
      <c r="E32" s="69">
        <f t="shared" si="10"/>
        <v>40</v>
      </c>
      <c r="F32" s="69">
        <f t="shared" si="8"/>
        <v>29.999999999999996</v>
      </c>
      <c r="G32" s="70">
        <f t="shared" si="17"/>
        <v>24</v>
      </c>
      <c r="H32" s="69">
        <f t="shared" si="9"/>
        <v>20</v>
      </c>
      <c r="I32" s="69">
        <f t="shared" si="9"/>
        <v>17.142857142857142</v>
      </c>
      <c r="J32" s="69">
        <f t="shared" si="9"/>
        <v>15</v>
      </c>
      <c r="K32" s="69">
        <f t="shared" si="9"/>
        <v>13.333333333333332</v>
      </c>
      <c r="L32" s="70">
        <f t="shared" si="18"/>
        <v>12</v>
      </c>
      <c r="X32" s="35" t="s">
        <v>20</v>
      </c>
      <c r="Y32" s="37">
        <f>INDEX(LINEST(B$20:B$40,C$20:C$40^{1,2,3,4},0,1),1,3)</f>
        <v>-1.0710135425348183E-3</v>
      </c>
      <c r="Z32" s="58"/>
      <c r="AA32" s="62">
        <v>5.0354283330568274E-2</v>
      </c>
      <c r="AB32" s="61">
        <v>-6.30612166E-4</v>
      </c>
    </row>
    <row r="33" spans="1:28" x14ac:dyDescent="0.45">
      <c r="A33" s="25"/>
      <c r="B33" s="9">
        <v>1300</v>
      </c>
      <c r="C33" s="71">
        <f t="shared" si="19"/>
        <v>129.30829997907881</v>
      </c>
      <c r="D33" s="70">
        <f t="shared" si="16"/>
        <v>64.999999999999986</v>
      </c>
      <c r="E33" s="69">
        <f t="shared" si="10"/>
        <v>43.333333333333329</v>
      </c>
      <c r="F33" s="69">
        <f t="shared" si="8"/>
        <v>32.5</v>
      </c>
      <c r="G33" s="70">
        <f t="shared" si="17"/>
        <v>25.999999999999996</v>
      </c>
      <c r="H33" s="69">
        <f t="shared" si="9"/>
        <v>21.666666666666664</v>
      </c>
      <c r="I33" s="69">
        <f t="shared" si="9"/>
        <v>18.571428571428569</v>
      </c>
      <c r="J33" s="69">
        <f t="shared" si="9"/>
        <v>16.25</v>
      </c>
      <c r="K33" s="69">
        <f t="shared" si="9"/>
        <v>14.444444444444443</v>
      </c>
      <c r="L33" s="70">
        <f t="shared" si="18"/>
        <v>12.999999999999998</v>
      </c>
      <c r="X33" s="35" t="s">
        <v>21</v>
      </c>
      <c r="Y33" s="37">
        <f>INDEX(LINEST(B$20:B$40,C$20:C$40^{1,2,3,4},0,1),1,4)</f>
        <v>10.005084595189972</v>
      </c>
      <c r="Z33" s="58"/>
      <c r="AA33" s="62">
        <v>8.0029006786893877</v>
      </c>
      <c r="AB33" s="61">
        <v>1.9066629999999999E-6</v>
      </c>
    </row>
    <row r="34" spans="1:28" ht="16.149999999999999" thickBot="1" x14ac:dyDescent="0.5">
      <c r="B34" s="9">
        <v>1400</v>
      </c>
      <c r="C34" s="71">
        <f t="shared" si="19"/>
        <v>139.25509228516182</v>
      </c>
      <c r="D34" s="70">
        <f t="shared" si="16"/>
        <v>69.999999999999986</v>
      </c>
      <c r="E34" s="69">
        <f t="shared" si="10"/>
        <v>46.666666666666664</v>
      </c>
      <c r="F34" s="69">
        <f t="shared" si="8"/>
        <v>35</v>
      </c>
      <c r="G34" s="70">
        <f t="shared" si="17"/>
        <v>27.999999999999996</v>
      </c>
      <c r="H34" s="69">
        <f t="shared" si="9"/>
        <v>23.333333333333332</v>
      </c>
      <c r="I34" s="69">
        <f t="shared" si="9"/>
        <v>19.999999999999996</v>
      </c>
      <c r="J34" s="69">
        <f t="shared" si="9"/>
        <v>17.5</v>
      </c>
      <c r="K34" s="69">
        <f t="shared" si="9"/>
        <v>15.555555555555554</v>
      </c>
      <c r="L34" s="70">
        <f t="shared" si="18"/>
        <v>13.999999999999998</v>
      </c>
      <c r="X34" s="35" t="s">
        <v>23</v>
      </c>
      <c r="Y34" s="37">
        <f>INDEX(LINEST(B$20:B$40,C$20:C$40^{1,2,3,4},0,1),3,1)</f>
        <v>0.99999886338797495</v>
      </c>
      <c r="Z34" s="63">
        <v>12.05</v>
      </c>
      <c r="AA34" s="64">
        <f>AA30*Z34^4+AA31*Z34^3+AA32*Z34^2+AA33*Z34</f>
        <v>103.09214647080508</v>
      </c>
      <c r="AB34" s="65">
        <f>AB33*Z34^4+AB32*Z34^3+AB31*Z34^2+AB30*Z34</f>
        <v>103.18539639289641</v>
      </c>
    </row>
    <row r="35" spans="1:28" ht="14.65" thickBot="1" x14ac:dyDescent="0.5">
      <c r="B35" s="9">
        <v>1500</v>
      </c>
      <c r="C35" s="71">
        <f t="shared" si="19"/>
        <v>149.20188459124481</v>
      </c>
      <c r="D35" s="74">
        <v>75</v>
      </c>
      <c r="E35" s="69">
        <f t="shared" si="10"/>
        <v>50</v>
      </c>
      <c r="F35" s="69">
        <f t="shared" si="8"/>
        <v>37.5</v>
      </c>
      <c r="G35" s="74">
        <v>30</v>
      </c>
      <c r="H35" s="69">
        <f t="shared" si="9"/>
        <v>25</v>
      </c>
      <c r="I35" s="69">
        <f t="shared" si="9"/>
        <v>21.428571428571427</v>
      </c>
      <c r="J35" s="69">
        <f t="shared" si="9"/>
        <v>18.75</v>
      </c>
      <c r="K35" s="69">
        <f t="shared" si="9"/>
        <v>16.666666666666664</v>
      </c>
      <c r="L35" s="74">
        <v>15</v>
      </c>
    </row>
    <row r="36" spans="1:28" x14ac:dyDescent="0.45">
      <c r="B36" s="9">
        <v>1600</v>
      </c>
      <c r="C36" s="71">
        <f t="shared" si="19"/>
        <v>159.14867689732779</v>
      </c>
      <c r="D36" s="70">
        <f t="shared" ref="D36:D39" si="20">$AB$38*$B36^4+$AB$39*$B36^3+$AB$40*$B36^2+$AB$41*$B36</f>
        <v>79.999999999999986</v>
      </c>
      <c r="E36" s="69">
        <f t="shared" si="10"/>
        <v>53.333333333333329</v>
      </c>
      <c r="F36" s="69">
        <f t="shared" si="8"/>
        <v>40</v>
      </c>
      <c r="G36" s="70">
        <f t="shared" ref="G36:G39" si="21">$AB$89*$B36^4+$AB$90*$B36^3+$AB$91*$B36^2+$AB$92*$B36</f>
        <v>31.999999999999996</v>
      </c>
      <c r="H36" s="69">
        <f t="shared" si="9"/>
        <v>26.666666666666664</v>
      </c>
      <c r="I36" s="69">
        <f t="shared" si="9"/>
        <v>22.857142857142854</v>
      </c>
      <c r="J36" s="69">
        <f t="shared" si="9"/>
        <v>20</v>
      </c>
      <c r="K36" s="69">
        <f t="shared" si="9"/>
        <v>17.777777777777779</v>
      </c>
      <c r="L36" s="70">
        <f t="shared" ref="L36:L39" si="22">$AB$174*$B36^4+$AB$175*$B36^3+$AB$176*$B36^2+$AB$177*$B36</f>
        <v>15.999999999999998</v>
      </c>
    </row>
    <row r="37" spans="1:28" ht="15.75" x14ac:dyDescent="0.55000000000000004">
      <c r="B37" s="9">
        <v>1700</v>
      </c>
      <c r="C37" s="71">
        <f t="shared" si="19"/>
        <v>169.0954692034108</v>
      </c>
      <c r="D37" s="70">
        <f t="shared" si="20"/>
        <v>85</v>
      </c>
      <c r="E37" s="69">
        <f t="shared" si="10"/>
        <v>56.666666666666671</v>
      </c>
      <c r="F37" s="69">
        <f t="shared" si="8"/>
        <v>42.5</v>
      </c>
      <c r="G37" s="70">
        <f t="shared" si="21"/>
        <v>34</v>
      </c>
      <c r="H37" s="69">
        <f t="shared" si="9"/>
        <v>28.333333333333336</v>
      </c>
      <c r="I37" s="69">
        <f t="shared" si="9"/>
        <v>24.285714285714285</v>
      </c>
      <c r="J37" s="69">
        <f t="shared" si="9"/>
        <v>21.25</v>
      </c>
      <c r="K37" s="69">
        <f t="shared" si="9"/>
        <v>18.888888888888889</v>
      </c>
      <c r="L37" s="70">
        <f t="shared" si="22"/>
        <v>17</v>
      </c>
      <c r="Y37" s="78" t="s">
        <v>34</v>
      </c>
      <c r="Z37" s="78" t="s">
        <v>35</v>
      </c>
      <c r="AA37" s="88" t="s">
        <v>36</v>
      </c>
      <c r="AB37" s="89"/>
    </row>
    <row r="38" spans="1:28" x14ac:dyDescent="0.45">
      <c r="B38" s="9">
        <v>1800</v>
      </c>
      <c r="C38" s="71">
        <f t="shared" si="19"/>
        <v>179.04226150949376</v>
      </c>
      <c r="D38" s="70">
        <f t="shared" si="20"/>
        <v>90</v>
      </c>
      <c r="E38" s="69">
        <f t="shared" si="10"/>
        <v>60</v>
      </c>
      <c r="F38" s="69">
        <f t="shared" si="8"/>
        <v>45</v>
      </c>
      <c r="G38" s="70">
        <f t="shared" si="21"/>
        <v>36</v>
      </c>
      <c r="H38" s="69">
        <f t="shared" si="9"/>
        <v>30</v>
      </c>
      <c r="I38" s="69">
        <f t="shared" si="9"/>
        <v>25.714285714285712</v>
      </c>
      <c r="J38" s="69">
        <f t="shared" si="9"/>
        <v>22.5</v>
      </c>
      <c r="K38" s="69">
        <f t="shared" si="9"/>
        <v>20</v>
      </c>
      <c r="L38" s="70">
        <f t="shared" si="22"/>
        <v>18</v>
      </c>
      <c r="Y38" s="79">
        <f>B$21</f>
        <v>100</v>
      </c>
      <c r="Z38" s="81">
        <f>D21</f>
        <v>5</v>
      </c>
      <c r="AA38" s="75" t="s">
        <v>18</v>
      </c>
      <c r="AB38" s="61">
        <f>INDEX(LINEST(Z38:Z42,Y38:Y42^{1,2,3,4},0,1),1,1)</f>
        <v>2.5358885574280892E-26</v>
      </c>
    </row>
    <row r="39" spans="1:28" ht="14.65" thickBot="1" x14ac:dyDescent="0.5">
      <c r="B39" s="9">
        <v>1900</v>
      </c>
      <c r="C39" s="71">
        <f t="shared" si="19"/>
        <v>188.98905381557674</v>
      </c>
      <c r="D39" s="70">
        <f t="shared" si="20"/>
        <v>95.000000000000014</v>
      </c>
      <c r="E39" s="69">
        <f t="shared" si="10"/>
        <v>63.333333333333343</v>
      </c>
      <c r="F39" s="69">
        <f t="shared" si="8"/>
        <v>47.5</v>
      </c>
      <c r="G39" s="70">
        <f t="shared" si="21"/>
        <v>38</v>
      </c>
      <c r="H39" s="69">
        <f t="shared" si="9"/>
        <v>31.666666666666668</v>
      </c>
      <c r="I39" s="69">
        <f t="shared" si="9"/>
        <v>27.142857142857142</v>
      </c>
      <c r="J39" s="69">
        <f t="shared" si="9"/>
        <v>23.75</v>
      </c>
      <c r="K39" s="69">
        <f t="shared" si="9"/>
        <v>21.111111111111111</v>
      </c>
      <c r="L39" s="70">
        <f t="shared" si="22"/>
        <v>19</v>
      </c>
      <c r="Y39" s="79">
        <f>B$25</f>
        <v>500</v>
      </c>
      <c r="Z39" s="81">
        <f>D25</f>
        <v>25</v>
      </c>
      <c r="AA39" s="75" t="s">
        <v>19</v>
      </c>
      <c r="AB39" s="61">
        <f>INDEX(LINEST(Z38:Z42,Y38:Y42^{1,2,3,4},0,1),1,2)</f>
        <v>-8.2851325422015526E-23</v>
      </c>
    </row>
    <row r="40" spans="1:28" ht="14.65" thickBot="1" x14ac:dyDescent="0.5">
      <c r="B40" s="10">
        <v>2000</v>
      </c>
      <c r="C40" s="71">
        <f t="shared" si="19"/>
        <v>198.93584612165975</v>
      </c>
      <c r="D40" s="74">
        <v>100</v>
      </c>
      <c r="E40" s="69">
        <f t="shared" si="10"/>
        <v>66.666666666666671</v>
      </c>
      <c r="F40" s="69">
        <f t="shared" si="8"/>
        <v>50</v>
      </c>
      <c r="G40" s="74">
        <v>40</v>
      </c>
      <c r="H40" s="69">
        <f t="shared" si="9"/>
        <v>33.333333333333336</v>
      </c>
      <c r="I40" s="69">
        <f t="shared" si="9"/>
        <v>28.571428571428569</v>
      </c>
      <c r="J40" s="69">
        <f t="shared" si="9"/>
        <v>25</v>
      </c>
      <c r="K40" s="69">
        <f t="shared" si="9"/>
        <v>22.222222222222221</v>
      </c>
      <c r="L40" s="74">
        <v>20</v>
      </c>
      <c r="Y40" s="79">
        <f>B$30</f>
        <v>1000</v>
      </c>
      <c r="Z40" s="81">
        <f>D30</f>
        <v>50</v>
      </c>
      <c r="AA40" s="75" t="s">
        <v>20</v>
      </c>
      <c r="AB40" s="61">
        <f>INDEX(LINEST(Z38:Z42,Y38:Y42^{1,2,3,4},0,1),1,3)</f>
        <v>9.6563890236389105E-20</v>
      </c>
    </row>
    <row r="41" spans="1:28" x14ac:dyDescent="0.45">
      <c r="Y41" s="79">
        <f>B$35</f>
        <v>1500</v>
      </c>
      <c r="Z41" s="81">
        <f>D35</f>
        <v>75</v>
      </c>
      <c r="AA41" s="75" t="s">
        <v>21</v>
      </c>
      <c r="AB41" s="61">
        <f>INDEX(LINEST(Z38:Z42,Y38:Y42^{1,2,3,4},0,1),1,4)</f>
        <v>4.9999999999999947E-2</v>
      </c>
    </row>
    <row r="42" spans="1:28" ht="15.75" x14ac:dyDescent="0.45">
      <c r="Y42" s="80">
        <f>B$40</f>
        <v>2000</v>
      </c>
      <c r="Z42" s="82">
        <f>D40</f>
        <v>100</v>
      </c>
      <c r="AA42" s="76" t="s">
        <v>23</v>
      </c>
      <c r="AB42" s="77">
        <f>INDEX(LINEST(Z38:Z42,Y38:Y42^{1,2,3,4},0,1),3,1)</f>
        <v>1</v>
      </c>
    </row>
    <row r="44" spans="1:28" ht="14.65" thickBot="1" x14ac:dyDescent="0.5">
      <c r="B44" s="7" t="s">
        <v>7</v>
      </c>
    </row>
    <row r="45" spans="1:28" x14ac:dyDescent="0.45">
      <c r="B45" s="8" t="s">
        <v>2</v>
      </c>
      <c r="C45" s="90" t="s">
        <v>3</v>
      </c>
      <c r="D45" s="91"/>
      <c r="E45" s="91"/>
      <c r="F45" s="91"/>
      <c r="G45" s="91"/>
      <c r="H45" s="91"/>
      <c r="I45" s="91"/>
      <c r="J45" s="91"/>
      <c r="K45" s="91"/>
      <c r="L45" s="92"/>
      <c r="X45" s="87" t="s">
        <v>22</v>
      </c>
      <c r="Y45" s="87"/>
    </row>
    <row r="46" spans="1:28" x14ac:dyDescent="0.45">
      <c r="B46" s="9" t="s">
        <v>4</v>
      </c>
      <c r="C46" s="93" t="s">
        <v>5</v>
      </c>
      <c r="D46" s="94"/>
      <c r="E46" s="94"/>
      <c r="F46" s="94"/>
      <c r="G46" s="94"/>
      <c r="H46" s="94"/>
      <c r="I46" s="94"/>
      <c r="J46" s="94"/>
      <c r="K46" s="94"/>
      <c r="L46" s="95"/>
    </row>
    <row r="47" spans="1:28" ht="14.65" thickBot="1" x14ac:dyDescent="0.5">
      <c r="B47" s="10" t="s">
        <v>6</v>
      </c>
      <c r="C47" s="11">
        <v>0.01</v>
      </c>
      <c r="D47" s="12">
        <v>0.02</v>
      </c>
      <c r="E47" s="12">
        <v>0.03</v>
      </c>
      <c r="F47" s="12">
        <v>0.04</v>
      </c>
      <c r="G47" s="12">
        <v>0.05</v>
      </c>
      <c r="H47" s="12">
        <v>0.06</v>
      </c>
      <c r="I47" s="12">
        <v>7.0000000000000007E-2</v>
      </c>
      <c r="J47" s="12">
        <v>0.08</v>
      </c>
      <c r="K47" s="12">
        <v>0.09</v>
      </c>
      <c r="L47" s="13">
        <v>0.1</v>
      </c>
      <c r="X47" s="35" t="s">
        <v>18</v>
      </c>
      <c r="Y47" s="37">
        <f>INDEX(LINEST(B$20:B$40,D$20:D$40^{1,2,3,4},0,1),1,1)</f>
        <v>-8.7663773673256348E-20</v>
      </c>
    </row>
    <row r="48" spans="1:28" x14ac:dyDescent="0.45">
      <c r="B48" s="9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">
        <v>0</v>
      </c>
      <c r="X48" s="35" t="s">
        <v>19</v>
      </c>
      <c r="Y48" s="37">
        <f>INDEX(LINEST(B$20:B$40,D$20:D$40^{1,2,3,4},0,1),1,2)</f>
        <v>1.5925150836121545E-17</v>
      </c>
    </row>
    <row r="49" spans="2:28" x14ac:dyDescent="0.45">
      <c r="B49" s="16">
        <v>100</v>
      </c>
      <c r="C49" s="17">
        <v>11.782630777044185</v>
      </c>
      <c r="D49" s="17">
        <v>6.8942436412315935</v>
      </c>
      <c r="E49" s="17">
        <v>5.0665301944728771</v>
      </c>
      <c r="F49" s="17">
        <v>4.0650406504065035</v>
      </c>
      <c r="G49" s="17">
        <v>3.5126050420168067</v>
      </c>
      <c r="H49" s="17">
        <v>3.1418010752688175</v>
      </c>
      <c r="I49" s="17">
        <v>2.8007954922108054</v>
      </c>
      <c r="J49" s="17">
        <v>2.602108036890646</v>
      </c>
      <c r="K49" s="17">
        <v>2.4054982817869415</v>
      </c>
      <c r="L49" s="18">
        <v>2.3344370860927151</v>
      </c>
      <c r="X49" s="35" t="s">
        <v>20</v>
      </c>
      <c r="Y49" s="37">
        <f>INDEX(LINEST(B$20:B$40,D$20:D$40^{1,2,3,4},0,1),1,3)</f>
        <v>-9.059086178471846E-16</v>
      </c>
    </row>
    <row r="50" spans="2:28" x14ac:dyDescent="0.45">
      <c r="B50" s="16">
        <v>200</v>
      </c>
      <c r="C50" s="17">
        <v>21.550702556289146</v>
      </c>
      <c r="D50" s="19">
        <v>11.830655957161984</v>
      </c>
      <c r="E50" s="19">
        <v>8.375980893892871</v>
      </c>
      <c r="F50" s="19">
        <v>6.4871273712737123</v>
      </c>
      <c r="G50" s="19">
        <v>5.4285714285714279</v>
      </c>
      <c r="H50" s="19">
        <v>4.7043010752688188</v>
      </c>
      <c r="I50" s="19">
        <v>4.1597613523367585</v>
      </c>
      <c r="J50" s="19">
        <v>3.7714097496706196</v>
      </c>
      <c r="K50" s="19">
        <v>3.4364261168384878</v>
      </c>
      <c r="L50" s="20">
        <v>3.2119205298013251</v>
      </c>
      <c r="X50" s="35" t="s">
        <v>21</v>
      </c>
      <c r="Y50" s="37">
        <f>INDEX(LINEST(B$20:B$40,D$20:D$40^{1,2,3,4},0,1),1,4)</f>
        <v>20.000000000000018</v>
      </c>
    </row>
    <row r="51" spans="2:28" ht="15.75" x14ac:dyDescent="0.45">
      <c r="B51" s="16">
        <v>300</v>
      </c>
      <c r="C51" s="17">
        <v>31.234128999492125</v>
      </c>
      <c r="D51" s="21">
        <v>16.700133868808567</v>
      </c>
      <c r="E51" s="21">
        <v>11.566018423746165</v>
      </c>
      <c r="F51" s="21">
        <v>8.8414634146341449</v>
      </c>
      <c r="G51" s="21">
        <v>7.2941176470588225</v>
      </c>
      <c r="H51" s="21">
        <v>6.2331989247311848</v>
      </c>
      <c r="I51" s="21">
        <v>5.4524361948955926</v>
      </c>
      <c r="J51" s="21">
        <v>4.9077733860342558</v>
      </c>
      <c r="K51" s="21">
        <v>4.4346260841106195</v>
      </c>
      <c r="L51" s="22">
        <v>4.1059602649006619</v>
      </c>
      <c r="X51" s="35" t="s">
        <v>23</v>
      </c>
      <c r="Y51" s="37">
        <f>INDEX(LINEST(B$20:B$40,D$20:D$40^{1,2,3,4},0,1),3,1)</f>
        <v>1</v>
      </c>
    </row>
    <row r="52" spans="2:28" x14ac:dyDescent="0.45">
      <c r="B52" s="16">
        <v>400</v>
      </c>
      <c r="C52" s="17">
        <v>41.340782122905026</v>
      </c>
      <c r="D52" s="23">
        <v>21.519410977242305</v>
      </c>
      <c r="E52" s="23">
        <v>14.721937905151828</v>
      </c>
      <c r="F52" s="23">
        <v>11.195799457994578</v>
      </c>
      <c r="G52" s="23">
        <v>9.1428571428571423</v>
      </c>
      <c r="H52" s="23">
        <v>7.7452956989247328</v>
      </c>
      <c r="I52" s="23">
        <v>6.7119655286708646</v>
      </c>
      <c r="J52" s="23">
        <v>5.9947299077733867</v>
      </c>
      <c r="K52" s="23">
        <v>5.3837342497136298</v>
      </c>
      <c r="L52" s="24">
        <v>4.9172185430463582</v>
      </c>
    </row>
    <row r="53" spans="2:28" x14ac:dyDescent="0.45">
      <c r="B53" s="16">
        <v>500</v>
      </c>
      <c r="C53" s="17">
        <v>51.244286439817166</v>
      </c>
      <c r="D53" s="17">
        <v>26.271753681392234</v>
      </c>
      <c r="E53" s="17">
        <v>17.843739338109863</v>
      </c>
      <c r="F53" s="17">
        <v>13.516260162601625</v>
      </c>
      <c r="G53" s="17">
        <v>11.00840336134454</v>
      </c>
      <c r="H53" s="17">
        <v>9.2069892473118298</v>
      </c>
      <c r="I53" s="17">
        <v>8.0046403712296978</v>
      </c>
      <c r="J53" s="17">
        <v>7.0816864295125166</v>
      </c>
      <c r="K53" s="17">
        <v>6.3819342169857629</v>
      </c>
      <c r="L53" s="18">
        <v>5.8112582781456963</v>
      </c>
    </row>
    <row r="54" spans="2:28" ht="15.75" x14ac:dyDescent="0.55000000000000004">
      <c r="B54" s="16">
        <v>600</v>
      </c>
      <c r="C54" s="17">
        <v>61.130861689520906</v>
      </c>
      <c r="D54" s="19">
        <v>31.040829986613122</v>
      </c>
      <c r="E54" s="19">
        <v>20.999658819515528</v>
      </c>
      <c r="F54" s="19">
        <v>15.802845528455281</v>
      </c>
      <c r="G54" s="19">
        <v>12.823529411764707</v>
      </c>
      <c r="H54" s="19">
        <v>10.685483870967746</v>
      </c>
      <c r="I54" s="19">
        <v>9.2475969506131914</v>
      </c>
      <c r="J54" s="19">
        <v>8.1521739130434785</v>
      </c>
      <c r="K54" s="19">
        <v>7.29831451480936</v>
      </c>
      <c r="L54" s="20">
        <v>6.6059602649006628</v>
      </c>
      <c r="Y54" s="78" t="s">
        <v>34</v>
      </c>
      <c r="Z54" s="78" t="s">
        <v>35</v>
      </c>
      <c r="AA54" s="88" t="s">
        <v>36</v>
      </c>
      <c r="AB54" s="89"/>
    </row>
    <row r="55" spans="2:28" x14ac:dyDescent="0.45">
      <c r="B55" s="16">
        <v>700</v>
      </c>
      <c r="C55" s="17">
        <v>70.763500931098676</v>
      </c>
      <c r="D55" s="19">
        <v>35.726238286479258</v>
      </c>
      <c r="E55" s="19">
        <v>24.03616513135449</v>
      </c>
      <c r="F55" s="19">
        <v>18.072493224932249</v>
      </c>
      <c r="G55" s="19">
        <v>14.655462184873947</v>
      </c>
      <c r="H55" s="19">
        <v>12.180779569892474</v>
      </c>
      <c r="I55" s="19">
        <v>10.490553529996685</v>
      </c>
      <c r="J55" s="19">
        <v>9.2226613965744413</v>
      </c>
      <c r="K55" s="19">
        <v>8.2801505481917843</v>
      </c>
      <c r="L55" s="20">
        <v>7.4337748344370871</v>
      </c>
      <c r="Y55" s="79">
        <f>B$21</f>
        <v>100</v>
      </c>
      <c r="Z55" s="81">
        <f>E21</f>
        <v>3.3333333333333335</v>
      </c>
      <c r="AA55" s="75" t="s">
        <v>18</v>
      </c>
      <c r="AB55" s="61">
        <f>INDEX(LINEST(Z55:Z59,Y55:Y59^{1,2,3,4},0,1),1,1)</f>
        <v>5.5789548263417964E-26</v>
      </c>
    </row>
    <row r="56" spans="2:28" x14ac:dyDescent="0.45">
      <c r="B56" s="16">
        <v>800</v>
      </c>
      <c r="C56" s="17">
        <v>81.022515659387182</v>
      </c>
      <c r="D56" s="19">
        <v>40.662650602409641</v>
      </c>
      <c r="E56" s="19">
        <v>27.192084612760151</v>
      </c>
      <c r="F56" s="19">
        <v>20.443766937669373</v>
      </c>
      <c r="G56" s="19">
        <v>16.436974789915968</v>
      </c>
      <c r="H56" s="19">
        <v>13.642473118279574</v>
      </c>
      <c r="I56" s="19">
        <v>11.733510109380179</v>
      </c>
      <c r="J56" s="19">
        <v>10.260210803689064</v>
      </c>
      <c r="K56" s="19">
        <v>9.1965308460153814</v>
      </c>
      <c r="L56" s="20">
        <v>8.3112582781456972</v>
      </c>
      <c r="Y56" s="79">
        <f>B$25</f>
        <v>500</v>
      </c>
      <c r="Z56" s="81">
        <f>E25</f>
        <v>16.666666666666668</v>
      </c>
      <c r="AA56" s="75" t="s">
        <v>19</v>
      </c>
      <c r="AB56" s="61">
        <f>INDEX(LINEST(Z55:Z59,Y55:Y59^{1,2,3,4},0,1),1,2)</f>
        <v>-2.2595816024186052E-22</v>
      </c>
    </row>
    <row r="57" spans="2:28" x14ac:dyDescent="0.45">
      <c r="B57" s="16">
        <v>900</v>
      </c>
      <c r="C57" s="17">
        <v>90.875232774674103</v>
      </c>
      <c r="D57" s="19">
        <v>45.264390896921014</v>
      </c>
      <c r="E57" s="19">
        <v>30.279767997270564</v>
      </c>
      <c r="F57" s="19">
        <v>22.713414634146339</v>
      </c>
      <c r="G57" s="19">
        <v>18.235294117647062</v>
      </c>
      <c r="H57" s="19">
        <v>15.171370967741939</v>
      </c>
      <c r="I57" s="19">
        <v>13.026184951939014</v>
      </c>
      <c r="J57" s="19">
        <v>11.396574440052703</v>
      </c>
      <c r="K57" s="19">
        <v>10.112911143838978</v>
      </c>
      <c r="L57" s="20">
        <v>9.1390728476821188</v>
      </c>
      <c r="Y57" s="79">
        <f>B$30</f>
        <v>1000</v>
      </c>
      <c r="Z57" s="81">
        <f>E30</f>
        <v>33.333333333333336</v>
      </c>
      <c r="AA57" s="75" t="s">
        <v>20</v>
      </c>
      <c r="AB57" s="61">
        <f>INDEX(LINEST(Z55:Z59,Y55:Y59^{1,2,3,4},0,1),1,3)</f>
        <v>2.8969167070916733E-19</v>
      </c>
    </row>
    <row r="58" spans="2:28" x14ac:dyDescent="0.45">
      <c r="B58" s="9">
        <v>1000</v>
      </c>
      <c r="C58" s="17">
        <v>100.00000000000001</v>
      </c>
      <c r="D58" s="17">
        <v>50</v>
      </c>
      <c r="E58" s="17">
        <v>33.333333333333336</v>
      </c>
      <c r="F58" s="17">
        <v>24.999999999999996</v>
      </c>
      <c r="G58" s="17">
        <v>20.000000000000004</v>
      </c>
      <c r="H58" s="17">
        <v>16.666666666666668</v>
      </c>
      <c r="I58" s="17">
        <v>14.285714285714285</v>
      </c>
      <c r="J58" s="17">
        <v>12.5</v>
      </c>
      <c r="K58" s="17">
        <v>11.111111111111111</v>
      </c>
      <c r="L58" s="18">
        <v>10</v>
      </c>
      <c r="Y58" s="79">
        <f>B$35</f>
        <v>1500</v>
      </c>
      <c r="Z58" s="81">
        <f>E35</f>
        <v>50</v>
      </c>
      <c r="AA58" s="75" t="s">
        <v>21</v>
      </c>
      <c r="AB58" s="61">
        <f>INDEX(LINEST(Z55:Z59,Y55:Y59^{1,2,3,4},0,1),1,4)</f>
        <v>3.3333333333333215E-2</v>
      </c>
    </row>
    <row r="59" spans="2:28" ht="15.75" x14ac:dyDescent="0.45">
      <c r="B59" s="9">
        <v>1100</v>
      </c>
      <c r="C59" s="17">
        <v>109.44641950228542</v>
      </c>
      <c r="D59" s="19">
        <v>54.836010709504698</v>
      </c>
      <c r="E59" s="19">
        <v>36.421016717843742</v>
      </c>
      <c r="F59" s="19">
        <v>27.388211382113816</v>
      </c>
      <c r="G59" s="19">
        <v>21.815126050420165</v>
      </c>
      <c r="H59" s="19">
        <v>18.118279569892476</v>
      </c>
      <c r="I59" s="19">
        <v>15.581703679151472</v>
      </c>
      <c r="J59" s="19">
        <v>13.586956521739131</v>
      </c>
      <c r="K59" s="19">
        <v>12.066764850270003</v>
      </c>
      <c r="L59" s="20">
        <v>10.910596026490069</v>
      </c>
      <c r="Y59" s="80">
        <f>B$40</f>
        <v>2000</v>
      </c>
      <c r="Z59" s="82">
        <f>E40</f>
        <v>66.666666666666671</v>
      </c>
      <c r="AA59" s="76" t="s">
        <v>23</v>
      </c>
      <c r="AB59" s="77">
        <f>INDEX(LINEST(Z55:Z59,Y55:Y59^{1,2,3,4},0,1),3,1)</f>
        <v>1</v>
      </c>
    </row>
    <row r="60" spans="2:28" x14ac:dyDescent="0.45">
      <c r="B60" s="9">
        <v>1200</v>
      </c>
      <c r="C60" s="17">
        <v>119.26527848315556</v>
      </c>
      <c r="D60" s="19">
        <v>59.638554216867469</v>
      </c>
      <c r="E60" s="19">
        <v>39.542818150801786</v>
      </c>
      <c r="F60" s="19">
        <v>29.623983739837392</v>
      </c>
      <c r="G60" s="19">
        <v>23.680672268907564</v>
      </c>
      <c r="H60" s="19">
        <v>19.653897849462371</v>
      </c>
      <c r="I60" s="19">
        <v>16.877693072588663</v>
      </c>
      <c r="J60" s="19">
        <v>14.739789196310937</v>
      </c>
      <c r="K60" s="19">
        <v>13.071510391098018</v>
      </c>
      <c r="L60" s="20">
        <v>11.788079470198674</v>
      </c>
    </row>
    <row r="61" spans="2:28" x14ac:dyDescent="0.45">
      <c r="B61" s="9">
        <v>1300</v>
      </c>
      <c r="C61" s="17">
        <v>129.30829997907881</v>
      </c>
      <c r="D61" s="19">
        <v>64.323962516733602</v>
      </c>
      <c r="E61" s="19">
        <v>42.698737632207447</v>
      </c>
      <c r="F61" s="19">
        <v>31.995257452574524</v>
      </c>
      <c r="G61" s="19">
        <v>25.579831932773114</v>
      </c>
      <c r="H61" s="19">
        <v>21.189516129032263</v>
      </c>
      <c r="I61" s="19">
        <v>18.173682466025848</v>
      </c>
      <c r="J61" s="19">
        <v>15.843214756258234</v>
      </c>
      <c r="K61" s="19">
        <v>14.027164130256912</v>
      </c>
      <c r="L61" s="20">
        <v>12.649006622516556</v>
      </c>
    </row>
    <row r="62" spans="2:28" x14ac:dyDescent="0.45">
      <c r="B62" s="9">
        <v>1400</v>
      </c>
      <c r="C62" s="17">
        <v>139.25509228516182</v>
      </c>
      <c r="D62" s="19">
        <v>69.126506024096386</v>
      </c>
      <c r="E62" s="19">
        <v>45.820539065165477</v>
      </c>
      <c r="F62" s="19">
        <v>34.366531165311642</v>
      </c>
      <c r="G62" s="19">
        <v>27.394957983193272</v>
      </c>
      <c r="H62" s="19">
        <v>22.741935483870975</v>
      </c>
      <c r="I62" s="19">
        <v>19.535962877030162</v>
      </c>
      <c r="J62" s="19">
        <v>16.963109354413703</v>
      </c>
      <c r="K62" s="19">
        <v>15.081001472754048</v>
      </c>
      <c r="L62" s="20">
        <v>13.576158940397352</v>
      </c>
      <c r="X62" s="87" t="s">
        <v>22</v>
      </c>
      <c r="Y62" s="87"/>
    </row>
    <row r="63" spans="2:28" x14ac:dyDescent="0.45">
      <c r="B63" s="9">
        <v>1500</v>
      </c>
      <c r="C63" s="17">
        <v>149.20188459124481</v>
      </c>
      <c r="D63" s="17">
        <v>73.744979919678727</v>
      </c>
      <c r="E63" s="17">
        <v>48.976458546571152</v>
      </c>
      <c r="F63" s="17">
        <v>36.653116531165303</v>
      </c>
      <c r="G63" s="17">
        <v>29.344537815126053</v>
      </c>
      <c r="H63" s="17">
        <v>24.294354838709683</v>
      </c>
      <c r="I63" s="17">
        <v>20.798806761683792</v>
      </c>
      <c r="J63" s="17">
        <v>18.165349143610015</v>
      </c>
      <c r="K63" s="17">
        <v>16.069383079692358</v>
      </c>
      <c r="L63" s="18">
        <v>14.453642384105962</v>
      </c>
    </row>
    <row r="64" spans="2:28" x14ac:dyDescent="0.45">
      <c r="B64" s="9">
        <v>1600</v>
      </c>
      <c r="C64" s="17">
        <v>159.14867689732779</v>
      </c>
      <c r="D64" s="19">
        <v>78.580990629183418</v>
      </c>
      <c r="E64" s="19">
        <v>52.084612760150129</v>
      </c>
      <c r="F64" s="19">
        <v>39.021002710027098</v>
      </c>
      <c r="G64" s="19">
        <v>31.236974789915966</v>
      </c>
      <c r="H64" s="19">
        <v>25.903897849462371</v>
      </c>
      <c r="I64" s="19">
        <v>22.154458070931383</v>
      </c>
      <c r="J64" s="19">
        <v>19.311594202898551</v>
      </c>
      <c r="K64" s="19">
        <v>17.149402716413025</v>
      </c>
      <c r="L64" s="20">
        <v>15.410596026490067</v>
      </c>
      <c r="X64" s="35" t="s">
        <v>18</v>
      </c>
      <c r="Y64" s="37">
        <f>INDEX(LINEST(B$20:B$40,E$20:E$40^{1,2,3,4},0,1),1,1)</f>
        <v>6.9343414722009405E-19</v>
      </c>
    </row>
    <row r="65" spans="2:31" x14ac:dyDescent="0.45">
      <c r="B65" s="9">
        <v>1700</v>
      </c>
      <c r="C65" s="17">
        <v>169.0954692034108</v>
      </c>
      <c r="D65" s="19">
        <v>83.266398929049544</v>
      </c>
      <c r="E65" s="19">
        <v>55.346298191743436</v>
      </c>
      <c r="F65" s="19">
        <v>41.507452574525743</v>
      </c>
      <c r="G65" s="19">
        <v>33.028571428571425</v>
      </c>
      <c r="H65" s="19">
        <v>27.412634408602159</v>
      </c>
      <c r="I65" s="19">
        <v>23.576400397746106</v>
      </c>
      <c r="J65" s="19">
        <v>20.45783926218709</v>
      </c>
      <c r="K65" s="19">
        <v>18.196694485354278</v>
      </c>
      <c r="L65" s="20">
        <v>16.367549668874172</v>
      </c>
      <c r="X65" s="35" t="s">
        <v>19</v>
      </c>
      <c r="Y65" s="37">
        <f>INDEX(LINEST(B$20:B$40,E$20:E$40^{1,2,3,4},0,1),1,2)</f>
        <v>-7.3902653098876495E-17</v>
      </c>
    </row>
    <row r="66" spans="2:31" x14ac:dyDescent="0.45">
      <c r="B66" s="9">
        <v>1800</v>
      </c>
      <c r="C66" s="17">
        <v>179.04226150949376</v>
      </c>
      <c r="D66" s="19">
        <v>87.968540829986594</v>
      </c>
      <c r="E66" s="19">
        <v>58.744455817127267</v>
      </c>
      <c r="F66" s="19">
        <v>43.960027100270992</v>
      </c>
      <c r="G66" s="19">
        <v>35.021848739495795</v>
      </c>
      <c r="H66" s="19">
        <v>29.038978494623663</v>
      </c>
      <c r="I66" s="19">
        <v>24.932051706993697</v>
      </c>
      <c r="J66" s="19">
        <v>21.70289855072464</v>
      </c>
      <c r="K66" s="19">
        <v>19.211258386516121</v>
      </c>
      <c r="L66" s="20">
        <v>17.357615894039736</v>
      </c>
      <c r="X66" s="35" t="s">
        <v>20</v>
      </c>
      <c r="Y66" s="37">
        <f>INDEX(LINEST(B$20:B$40,E$20:E$40^{1,2,3,4},0,1),1,3)</f>
        <v>2.0382943901561616E-15</v>
      </c>
    </row>
    <row r="67" spans="2:31" x14ac:dyDescent="0.45">
      <c r="B67" s="9">
        <v>1900</v>
      </c>
      <c r="C67" s="17">
        <v>188.98905381557674</v>
      </c>
      <c r="D67" s="19">
        <v>92.720883534136547</v>
      </c>
      <c r="E67" s="19">
        <v>62.023200272944393</v>
      </c>
      <c r="F67" s="19">
        <v>46.327913279132794</v>
      </c>
      <c r="G67" s="19">
        <v>36.964705882352938</v>
      </c>
      <c r="H67" s="19">
        <v>30.648521505376355</v>
      </c>
      <c r="I67" s="19">
        <v>26.304275770633076</v>
      </c>
      <c r="J67" s="19">
        <v>22.931488801054023</v>
      </c>
      <c r="K67" s="19">
        <v>20.291278023236782</v>
      </c>
      <c r="L67" s="20">
        <v>18.331125827814571</v>
      </c>
      <c r="X67" s="35" t="s">
        <v>21</v>
      </c>
      <c r="Y67" s="37">
        <f>INDEX(LINEST(B$20:B$40,E$20:E$40^{1,2,3,4},0,1),1,4)</f>
        <v>29.999999999999982</v>
      </c>
    </row>
    <row r="68" spans="2:31" ht="16.149999999999999" thickBot="1" x14ac:dyDescent="0.5">
      <c r="B68" s="10">
        <v>2000</v>
      </c>
      <c r="C68" s="26">
        <v>198.93584612165975</v>
      </c>
      <c r="D68" s="26">
        <v>97.690763052208837</v>
      </c>
      <c r="E68" s="26">
        <v>64.87546912316617</v>
      </c>
      <c r="F68" s="26">
        <v>48.729674796747965</v>
      </c>
      <c r="G68" s="26">
        <v>38.756302521008408</v>
      </c>
      <c r="H68" s="26">
        <v>32.207661290322591</v>
      </c>
      <c r="I68" s="26">
        <v>27.726218097447795</v>
      </c>
      <c r="J68" s="26">
        <v>25.016469038208172</v>
      </c>
      <c r="K68" s="26">
        <v>21.436753395516284</v>
      </c>
      <c r="L68" s="27">
        <v>19.321192052980134</v>
      </c>
      <c r="X68" s="35" t="s">
        <v>23</v>
      </c>
      <c r="Y68" s="37">
        <f>INDEX(LINEST(B$20:B$40,E$20:E$40^{1,2,3,4},0,1),3,1)</f>
        <v>1</v>
      </c>
    </row>
    <row r="71" spans="2:31" ht="15.75" x14ac:dyDescent="0.55000000000000004">
      <c r="Y71" s="78" t="s">
        <v>34</v>
      </c>
      <c r="Z71" s="78" t="s">
        <v>35</v>
      </c>
      <c r="AA71" s="88" t="s">
        <v>36</v>
      </c>
      <c r="AB71" s="89"/>
      <c r="AD71" s="51"/>
      <c r="AE71" s="51"/>
    </row>
    <row r="72" spans="2:31" x14ac:dyDescent="0.45">
      <c r="Y72" s="79">
        <f>B$21</f>
        <v>100</v>
      </c>
      <c r="Z72" s="81">
        <f>F21</f>
        <v>2.5</v>
      </c>
      <c r="AA72" s="75" t="s">
        <v>18</v>
      </c>
      <c r="AB72" s="61">
        <f>INDEX(LINEST(Z72:Z76,Y72:Y76^{1,2,3,4},0,1),1,1)</f>
        <v>1.2679442787140446E-26</v>
      </c>
      <c r="AD72" s="39"/>
      <c r="AE72" s="39"/>
    </row>
    <row r="73" spans="2:31" x14ac:dyDescent="0.45">
      <c r="Y73" s="79">
        <f>B$25</f>
        <v>500</v>
      </c>
      <c r="Z73" s="81">
        <f>F25</f>
        <v>12.5</v>
      </c>
      <c r="AA73" s="75" t="s">
        <v>19</v>
      </c>
      <c r="AB73" s="61">
        <f>INDEX(LINEST(Z72:Z76,Y72:Y76^{1,2,3,4},0,1),1,2)</f>
        <v>-4.1425662711007763E-23</v>
      </c>
    </row>
    <row r="74" spans="2:31" x14ac:dyDescent="0.45">
      <c r="Y74" s="79">
        <f>B$30</f>
        <v>1000</v>
      </c>
      <c r="Z74" s="81">
        <f>F30</f>
        <v>25</v>
      </c>
      <c r="AA74" s="75" t="s">
        <v>20</v>
      </c>
      <c r="AB74" s="61">
        <f>INDEX(LINEST(Z72:Z76,Y72:Y76^{1,2,3,4},0,1),1,3)</f>
        <v>4.8281945118194552E-20</v>
      </c>
    </row>
    <row r="75" spans="2:31" x14ac:dyDescent="0.45">
      <c r="Y75" s="79">
        <f>B$35</f>
        <v>1500</v>
      </c>
      <c r="Z75" s="81">
        <f>F35</f>
        <v>37.5</v>
      </c>
      <c r="AA75" s="75" t="s">
        <v>21</v>
      </c>
      <c r="AB75" s="61">
        <f>INDEX(LINEST(Z72:Z76,Y72:Y76^{1,2,3,4},0,1),1,4)</f>
        <v>2.4999999999999974E-2</v>
      </c>
    </row>
    <row r="76" spans="2:31" ht="15.75" x14ac:dyDescent="0.45">
      <c r="Y76" s="80">
        <f>B$40</f>
        <v>2000</v>
      </c>
      <c r="Z76" s="82">
        <f>F40</f>
        <v>50</v>
      </c>
      <c r="AA76" s="76" t="s">
        <v>23</v>
      </c>
      <c r="AB76" s="77">
        <f>INDEX(LINEST(Z72:Z76,Y72:Y76^{1,2,3,4},0,1),3,1)</f>
        <v>1</v>
      </c>
    </row>
    <row r="79" spans="2:31" x14ac:dyDescent="0.45">
      <c r="X79" s="87" t="s">
        <v>22</v>
      </c>
      <c r="Y79" s="87"/>
    </row>
    <row r="81" spans="24:28" x14ac:dyDescent="0.45">
      <c r="X81" s="35" t="s">
        <v>18</v>
      </c>
      <c r="Y81" s="37">
        <f>INDEX(LINEST(B$20:B$40,F$20:F$40^{1,2,3,4},0,1),1,1)</f>
        <v>-1.753275473465127E-19</v>
      </c>
    </row>
    <row r="82" spans="24:28" x14ac:dyDescent="0.45">
      <c r="X82" s="35" t="s">
        <v>19</v>
      </c>
      <c r="Y82" s="37">
        <f>INDEX(LINEST(B$20:B$40,F$20:F$40^{1,2,3,4},0,1),1,2)</f>
        <v>3.1850301672243085E-17</v>
      </c>
    </row>
    <row r="83" spans="24:28" x14ac:dyDescent="0.45">
      <c r="X83" s="35" t="s">
        <v>20</v>
      </c>
      <c r="Y83" s="37">
        <f>INDEX(LINEST(B$20:B$40,F$20:F$40^{1,2,3,4},0,1),1,3)</f>
        <v>-1.8118172356943688E-15</v>
      </c>
    </row>
    <row r="84" spans="24:28" x14ac:dyDescent="0.45">
      <c r="X84" s="35" t="s">
        <v>21</v>
      </c>
      <c r="Y84" s="37">
        <f>INDEX(LINEST(B$20:B$40,F$20:F$40^{1,2,3,4},0,1),1,4)</f>
        <v>40.000000000000036</v>
      </c>
    </row>
    <row r="85" spans="24:28" ht="15.75" x14ac:dyDescent="0.45">
      <c r="X85" s="35" t="s">
        <v>23</v>
      </c>
      <c r="Y85" s="37">
        <f>INDEX(LINEST(B$20:B$40,F$20:F$40^{1,2,3,4},0,1),3,1)</f>
        <v>1</v>
      </c>
    </row>
    <row r="88" spans="24:28" ht="15.75" x14ac:dyDescent="0.55000000000000004">
      <c r="Y88" s="78" t="s">
        <v>34</v>
      </c>
      <c r="Z88" s="78" t="s">
        <v>35</v>
      </c>
      <c r="AA88" s="88" t="s">
        <v>36</v>
      </c>
      <c r="AB88" s="89"/>
    </row>
    <row r="89" spans="24:28" x14ac:dyDescent="0.45">
      <c r="Y89" s="79">
        <f>B$21</f>
        <v>100</v>
      </c>
      <c r="Z89" s="81">
        <f>G21</f>
        <v>2</v>
      </c>
      <c r="AA89" s="75" t="s">
        <v>18</v>
      </c>
      <c r="AB89" s="61">
        <f>INDEX(LINEST(Z89:Z93,Y89:Y93^{1,2,3,4},0,1),1,1)</f>
        <v>1.352473897294981E-26</v>
      </c>
    </row>
    <row r="90" spans="24:28" x14ac:dyDescent="0.45">
      <c r="Y90" s="79">
        <f>B$25</f>
        <v>500</v>
      </c>
      <c r="Z90" s="81">
        <f>G25</f>
        <v>10</v>
      </c>
      <c r="AA90" s="75" t="s">
        <v>19</v>
      </c>
      <c r="AB90" s="61">
        <f>INDEX(LINEST(Z89:Z93,Y89:Y93^{1,2,3,4},0,1),1,2)</f>
        <v>-5.272357072310079E-23</v>
      </c>
    </row>
    <row r="91" spans="24:28" x14ac:dyDescent="0.45">
      <c r="Y91" s="79">
        <f>B$30</f>
        <v>1000</v>
      </c>
      <c r="Z91" s="81">
        <f>G30</f>
        <v>20</v>
      </c>
      <c r="AA91" s="75" t="s">
        <v>20</v>
      </c>
      <c r="AB91" s="61">
        <f>INDEX(LINEST(Z89:Z93,Y89:Y93^{1,2,3,4},0,1),1,3)</f>
        <v>6.7594723165472365E-20</v>
      </c>
    </row>
    <row r="92" spans="24:28" x14ac:dyDescent="0.45">
      <c r="Y92" s="79">
        <f>B$35</f>
        <v>1500</v>
      </c>
      <c r="Z92" s="81">
        <f>G35</f>
        <v>30</v>
      </c>
      <c r="AA92" s="75" t="s">
        <v>21</v>
      </c>
      <c r="AB92" s="61">
        <f>INDEX(LINEST(Z89:Z93,Y89:Y93^{1,2,3,4},0,1),1,4)</f>
        <v>1.9999999999999969E-2</v>
      </c>
    </row>
    <row r="93" spans="24:28" ht="15.75" x14ac:dyDescent="0.45">
      <c r="Y93" s="80">
        <f>B$40</f>
        <v>2000</v>
      </c>
      <c r="Z93" s="82">
        <f>G40</f>
        <v>40</v>
      </c>
      <c r="AA93" s="76" t="s">
        <v>23</v>
      </c>
      <c r="AB93" s="77">
        <f>INDEX(LINEST(Z89:Z93,Y89:Y93^{1,2,3,4},0,1),3,1)</f>
        <v>1</v>
      </c>
    </row>
    <row r="96" spans="24:28" x14ac:dyDescent="0.45">
      <c r="X96" s="87" t="s">
        <v>22</v>
      </c>
      <c r="Y96" s="87"/>
    </row>
    <row r="98" spans="24:28" x14ac:dyDescent="0.45">
      <c r="X98" s="35" t="s">
        <v>18</v>
      </c>
      <c r="Y98" s="37">
        <f>INDEX(LINEST(B$20:B$40,G$20:G$40^{1,2,3,4},0,1),1,1)</f>
        <v>4.7085034687784167E-18</v>
      </c>
    </row>
    <row r="99" spans="24:28" x14ac:dyDescent="0.45">
      <c r="X99" s="35" t="s">
        <v>19</v>
      </c>
      <c r="Y99" s="37">
        <f>INDEX(LINEST(B$20:B$40,G$20:G$40^{1,2,3,4},0,1),1,2)</f>
        <v>-2.799342920411989E-16</v>
      </c>
    </row>
    <row r="100" spans="24:28" x14ac:dyDescent="0.45">
      <c r="X100" s="35" t="s">
        <v>20</v>
      </c>
      <c r="Y100" s="37">
        <f>INDEX(LINEST(B$20:B$40,G$20:G$40^{1,2,3,4},0,1),1,3)</f>
        <v>5.6619288615448929E-15</v>
      </c>
    </row>
    <row r="101" spans="24:28" x14ac:dyDescent="0.45">
      <c r="X101" s="35" t="s">
        <v>21</v>
      </c>
      <c r="Y101" s="37">
        <f>INDEX(LINEST(B$20:B$40,G$20:G$40^{1,2,3,4},0,1),1,4)</f>
        <v>49.99999999999995</v>
      </c>
    </row>
    <row r="102" spans="24:28" ht="15.75" x14ac:dyDescent="0.45">
      <c r="X102" s="35" t="s">
        <v>23</v>
      </c>
      <c r="Y102" s="37">
        <f>INDEX(LINEST(B$20:B$40,G$20:G$40^{1,2,3,4},0,1),3,1)</f>
        <v>1</v>
      </c>
    </row>
    <row r="105" spans="24:28" ht="15.75" x14ac:dyDescent="0.55000000000000004">
      <c r="Y105" s="78" t="s">
        <v>34</v>
      </c>
      <c r="Z105" s="78" t="s">
        <v>35</v>
      </c>
      <c r="AA105" s="88" t="s">
        <v>36</v>
      </c>
      <c r="AB105" s="89"/>
    </row>
    <row r="106" spans="24:28" x14ac:dyDescent="0.45">
      <c r="Y106" s="79">
        <f>B$21</f>
        <v>100</v>
      </c>
      <c r="Z106" s="81">
        <f>H21</f>
        <v>1.6666666666666667</v>
      </c>
      <c r="AA106" s="75" t="s">
        <v>18</v>
      </c>
      <c r="AB106" s="61">
        <f>INDEX(LINEST(Z106:Z110,Y106:Y110^{1,2,3,4},0,1),1,1)</f>
        <v>2.7894774131708982E-26</v>
      </c>
    </row>
    <row r="107" spans="24:28" x14ac:dyDescent="0.45">
      <c r="Y107" s="79">
        <f>B$25</f>
        <v>500</v>
      </c>
      <c r="Z107" s="81">
        <f>H25</f>
        <v>8.3333333333333339</v>
      </c>
      <c r="AA107" s="75" t="s">
        <v>19</v>
      </c>
      <c r="AB107" s="61">
        <f>INDEX(LINEST(Z106:Z110,Y106:Y110^{1,2,3,4},0,1),1,2)</f>
        <v>-1.1297908012093026E-22</v>
      </c>
    </row>
    <row r="108" spans="24:28" x14ac:dyDescent="0.45">
      <c r="Y108" s="79">
        <f>B$30</f>
        <v>1000</v>
      </c>
      <c r="Z108" s="81">
        <f>H30</f>
        <v>16.666666666666668</v>
      </c>
      <c r="AA108" s="75" t="s">
        <v>20</v>
      </c>
      <c r="AB108" s="61">
        <f>INDEX(LINEST(Z106:Z110,Y106:Y110^{1,2,3,4},0,1),1,3)</f>
        <v>1.4484583535458366E-19</v>
      </c>
    </row>
    <row r="109" spans="24:28" x14ac:dyDescent="0.45">
      <c r="Y109" s="79">
        <f>B$35</f>
        <v>1500</v>
      </c>
      <c r="Z109" s="81">
        <f>H35</f>
        <v>25</v>
      </c>
      <c r="AA109" s="75" t="s">
        <v>21</v>
      </c>
      <c r="AB109" s="61">
        <f>INDEX(LINEST(Z106:Z110,Y106:Y110^{1,2,3,4},0,1),1,4)</f>
        <v>1.6666666666666607E-2</v>
      </c>
    </row>
    <row r="110" spans="24:28" ht="15.75" x14ac:dyDescent="0.45">
      <c r="Y110" s="80">
        <f>B$40</f>
        <v>2000</v>
      </c>
      <c r="Z110" s="82">
        <f>H40</f>
        <v>33.333333333333336</v>
      </c>
      <c r="AA110" s="76" t="s">
        <v>23</v>
      </c>
      <c r="AB110" s="77">
        <f>INDEX(LINEST(Z106:Z110,Y106:Y110^{1,2,3,4},0,1),3,1)</f>
        <v>1</v>
      </c>
    </row>
    <row r="113" spans="24:28" x14ac:dyDescent="0.45">
      <c r="X113" s="87" t="s">
        <v>22</v>
      </c>
      <c r="Y113" s="87"/>
    </row>
    <row r="115" spans="24:28" x14ac:dyDescent="0.45">
      <c r="X115" s="35" t="s">
        <v>18</v>
      </c>
      <c r="Y115" s="37">
        <f>INDEX(LINEST(B$20:B$40,H$20:H$40^{1,2,3,4},0,1),1,1)</f>
        <v>-1.3757733480846667E-17</v>
      </c>
    </row>
    <row r="116" spans="24:28" x14ac:dyDescent="0.45">
      <c r="X116" s="35" t="s">
        <v>19</v>
      </c>
      <c r="Y116" s="37">
        <f>INDEX(LINEST(B$20:B$40,H$20:H$40^{1,2,3,4},0,1),1,2)</f>
        <v>9.1370552922247288E-16</v>
      </c>
    </row>
    <row r="117" spans="24:28" x14ac:dyDescent="0.45">
      <c r="X117" s="35" t="s">
        <v>20</v>
      </c>
      <c r="Y117" s="37">
        <f>INDEX(LINEST(B$20:B$40,H$20:H$40^{1,2,3,4},0,1),1,3)</f>
        <v>-2.0382943901561601E-14</v>
      </c>
    </row>
    <row r="118" spans="24:28" x14ac:dyDescent="0.45">
      <c r="X118" s="35" t="s">
        <v>21</v>
      </c>
      <c r="Y118" s="37">
        <f>INDEX(LINEST(B$20:B$40,H$20:H$40^{1,2,3,4},0,1),1,4)</f>
        <v>60.000000000000163</v>
      </c>
    </row>
    <row r="119" spans="24:28" ht="15.75" x14ac:dyDescent="0.45">
      <c r="X119" s="35" t="s">
        <v>23</v>
      </c>
      <c r="Y119" s="37">
        <f>INDEX(LINEST(B$20:B$40,H$20:H$40^{1,2,3,4},0,1),3,1)</f>
        <v>1</v>
      </c>
    </row>
    <row r="122" spans="24:28" ht="15.75" x14ac:dyDescent="0.55000000000000004">
      <c r="Y122" s="78" t="s">
        <v>34</v>
      </c>
      <c r="Z122" s="78" t="s">
        <v>35</v>
      </c>
      <c r="AA122" s="88" t="s">
        <v>36</v>
      </c>
      <c r="AB122" s="89"/>
    </row>
    <row r="123" spans="24:28" x14ac:dyDescent="0.45">
      <c r="Y123" s="79">
        <f>B$21</f>
        <v>100</v>
      </c>
      <c r="Z123" s="81">
        <f>I21</f>
        <v>1.4285714285714284</v>
      </c>
      <c r="AA123" s="75" t="s">
        <v>18</v>
      </c>
      <c r="AB123" s="61">
        <f>INDEX(LINEST(Z123:Z127,Y123:Y127^{1,2,3,4},0,1),1,1)</f>
        <v>1.5215331344568537E-26</v>
      </c>
    </row>
    <row r="124" spans="24:28" x14ac:dyDescent="0.45">
      <c r="Y124" s="79">
        <f>B$25</f>
        <v>500</v>
      </c>
      <c r="Z124" s="81">
        <f>I25</f>
        <v>7.1428571428571423</v>
      </c>
      <c r="AA124" s="75" t="s">
        <v>19</v>
      </c>
      <c r="AB124" s="61">
        <f>INDEX(LINEST(Z123:Z127,Y123:Y127^{1,2,3,4},0,1),1,2)</f>
        <v>-5.6489540060465131E-23</v>
      </c>
    </row>
    <row r="125" spans="24:28" x14ac:dyDescent="0.45">
      <c r="Y125" s="79">
        <f>B$30</f>
        <v>1000</v>
      </c>
      <c r="Z125" s="81">
        <f>I30</f>
        <v>14.285714285714285</v>
      </c>
      <c r="AA125" s="75" t="s">
        <v>20</v>
      </c>
      <c r="AB125" s="61">
        <f>INDEX(LINEST(Z123:Z127,Y123:Y127^{1,2,3,4},0,1),1,3)</f>
        <v>6.276652865365291E-20</v>
      </c>
    </row>
    <row r="126" spans="24:28" x14ac:dyDescent="0.45">
      <c r="Y126" s="79">
        <f>B$35</f>
        <v>1500</v>
      </c>
      <c r="Z126" s="81">
        <f>I35</f>
        <v>21.428571428571427</v>
      </c>
      <c r="AA126" s="75" t="s">
        <v>21</v>
      </c>
      <c r="AB126" s="61">
        <f>INDEX(LINEST(Z123:Z127,Y123:Y127^{1,2,3,4},0,1),1,4)</f>
        <v>1.4285714285714263E-2</v>
      </c>
    </row>
    <row r="127" spans="24:28" ht="15.75" x14ac:dyDescent="0.45">
      <c r="Y127" s="80">
        <f>B$40</f>
        <v>2000</v>
      </c>
      <c r="Z127" s="82">
        <f>I40</f>
        <v>28.571428571428569</v>
      </c>
      <c r="AA127" s="76" t="s">
        <v>23</v>
      </c>
      <c r="AB127" s="77">
        <f>INDEX(LINEST(Z123:Z127,Y123:Y127^{1,2,3,4},0,1),3,1)</f>
        <v>1</v>
      </c>
    </row>
    <row r="130" spans="24:28" x14ac:dyDescent="0.45">
      <c r="X130" s="87" t="s">
        <v>22</v>
      </c>
      <c r="Y130" s="87"/>
    </row>
    <row r="132" spans="24:28" x14ac:dyDescent="0.45">
      <c r="X132" s="35" t="s">
        <v>18</v>
      </c>
      <c r="Y132" s="37">
        <v>0</v>
      </c>
    </row>
    <row r="133" spans="24:28" x14ac:dyDescent="0.45">
      <c r="X133" s="35" t="s">
        <v>19</v>
      </c>
      <c r="Y133" s="37">
        <v>0</v>
      </c>
    </row>
    <row r="134" spans="24:28" x14ac:dyDescent="0.45">
      <c r="X134" s="35" t="s">
        <v>20</v>
      </c>
      <c r="Y134" s="37">
        <v>0</v>
      </c>
    </row>
    <row r="135" spans="24:28" x14ac:dyDescent="0.45">
      <c r="X135" s="35" t="s">
        <v>21</v>
      </c>
      <c r="Y135" s="37">
        <v>0</v>
      </c>
    </row>
    <row r="136" spans="24:28" ht="15.75" x14ac:dyDescent="0.45">
      <c r="X136" s="35" t="s">
        <v>23</v>
      </c>
      <c r="Y136" s="37">
        <f>INDEX(LINEST(B$20:B$40,I$20:I$40^{1,2,3,4},0,1),3,1)</f>
        <v>1</v>
      </c>
    </row>
    <row r="139" spans="24:28" ht="15.75" x14ac:dyDescent="0.55000000000000004">
      <c r="Y139" s="78" t="s">
        <v>34</v>
      </c>
      <c r="Z139" s="78" t="s">
        <v>35</v>
      </c>
      <c r="AA139" s="88" t="s">
        <v>36</v>
      </c>
      <c r="AB139" s="89"/>
    </row>
    <row r="140" spans="24:28" x14ac:dyDescent="0.45">
      <c r="Y140" s="79">
        <f>B$21</f>
        <v>100</v>
      </c>
      <c r="Z140" s="81">
        <f>J21</f>
        <v>1.25</v>
      </c>
      <c r="AA140" s="75" t="s">
        <v>18</v>
      </c>
      <c r="AB140" s="61">
        <f>INDEX(LINEST(Z140:Z144,Y140:Y144^{1,2,3,4},0,1),1,1)</f>
        <v>6.3397213935702231E-27</v>
      </c>
    </row>
    <row r="141" spans="24:28" x14ac:dyDescent="0.45">
      <c r="Y141" s="79">
        <f>B$25</f>
        <v>500</v>
      </c>
      <c r="Z141" s="81">
        <f>J25</f>
        <v>6.25</v>
      </c>
      <c r="AA141" s="75" t="s">
        <v>19</v>
      </c>
      <c r="AB141" s="61">
        <f>INDEX(LINEST(Z140:Z144,Y140:Y144^{1,2,3,4},0,1),1,2)</f>
        <v>-2.0712831355503881E-23</v>
      </c>
    </row>
    <row r="142" spans="24:28" x14ac:dyDescent="0.45">
      <c r="Y142" s="79">
        <f>B$30</f>
        <v>1000</v>
      </c>
      <c r="Z142" s="81">
        <f>J30</f>
        <v>12.5</v>
      </c>
      <c r="AA142" s="75" t="s">
        <v>20</v>
      </c>
      <c r="AB142" s="61">
        <f>INDEX(LINEST(Z140:Z144,Y140:Y144^{1,2,3,4},0,1),1,3)</f>
        <v>2.4140972559097276E-20</v>
      </c>
    </row>
    <row r="143" spans="24:28" x14ac:dyDescent="0.45">
      <c r="Y143" s="79">
        <f>B$35</f>
        <v>1500</v>
      </c>
      <c r="Z143" s="81">
        <f>J35</f>
        <v>18.75</v>
      </c>
      <c r="AA143" s="75" t="s">
        <v>21</v>
      </c>
      <c r="AB143" s="61">
        <f>INDEX(LINEST(Z140:Z144,Y140:Y144^{1,2,3,4},0,1),1,4)</f>
        <v>1.2499999999999987E-2</v>
      </c>
    </row>
    <row r="144" spans="24:28" ht="15.75" x14ac:dyDescent="0.45">
      <c r="Y144" s="80">
        <f>B$40</f>
        <v>2000</v>
      </c>
      <c r="Z144" s="82">
        <f>J40</f>
        <v>25</v>
      </c>
      <c r="AA144" s="76" t="s">
        <v>23</v>
      </c>
      <c r="AB144" s="77">
        <f>INDEX(LINEST(Z140:Z144,Y140:Y144^{1,2,3,4},0,1),3,1)</f>
        <v>1</v>
      </c>
    </row>
    <row r="147" spans="24:28" x14ac:dyDescent="0.45">
      <c r="X147" s="87" t="s">
        <v>22</v>
      </c>
      <c r="Y147" s="87"/>
    </row>
    <row r="149" spans="24:28" x14ac:dyDescent="0.45">
      <c r="X149" s="35" t="s">
        <v>18</v>
      </c>
      <c r="Y149" s="37">
        <f>INDEX(LINEST(B$20:B$40,J$20:J$40^{1,2,3,4},0,1),1,1)</f>
        <v>-2.3844546439125726E-17</v>
      </c>
    </row>
    <row r="150" spans="24:28" x14ac:dyDescent="0.45">
      <c r="X150" s="35" t="s">
        <v>19</v>
      </c>
      <c r="Y150" s="37">
        <f>INDEX(LINEST(B$20:B$40,J$20:J$40^{1,2,3,4},0,1),1,2)</f>
        <v>1.2740120668897234E-15</v>
      </c>
    </row>
    <row r="151" spans="24:28" x14ac:dyDescent="0.45">
      <c r="X151" s="35" t="s">
        <v>20</v>
      </c>
      <c r="Y151" s="37">
        <f>INDEX(LINEST(B$20:B$40,J$20:J$40^{1,2,3,4},0,1),1,3)</f>
        <v>-2.1741806828332429E-14</v>
      </c>
    </row>
    <row r="152" spans="24:28" x14ac:dyDescent="0.45">
      <c r="X152" s="35" t="s">
        <v>21</v>
      </c>
      <c r="Y152" s="37">
        <f>INDEX(LINEST(B$20:B$40,J$20:J$40^{1,2,3,4},0,1),1,4)</f>
        <v>80.000000000000128</v>
      </c>
    </row>
    <row r="153" spans="24:28" ht="15.75" x14ac:dyDescent="0.45">
      <c r="X153" s="35" t="s">
        <v>23</v>
      </c>
      <c r="Y153" s="37">
        <f>INDEX(LINEST(B$20:B$40,J$20:J$40^{1,2,3,4},0,1),3,1)</f>
        <v>1</v>
      </c>
    </row>
    <row r="156" spans="24:28" ht="15.75" x14ac:dyDescent="0.55000000000000004">
      <c r="Y156" s="78" t="s">
        <v>34</v>
      </c>
      <c r="Z156" s="78" t="s">
        <v>35</v>
      </c>
      <c r="AA156" s="88" t="s">
        <v>36</v>
      </c>
      <c r="AB156" s="89"/>
    </row>
    <row r="157" spans="24:28" x14ac:dyDescent="0.45">
      <c r="Y157" s="79">
        <f>B$21</f>
        <v>100</v>
      </c>
      <c r="Z157" s="81">
        <f>K21</f>
        <v>1.1111111111111112</v>
      </c>
      <c r="AA157" s="75" t="s">
        <v>18</v>
      </c>
      <c r="AB157" s="61">
        <f>INDEX(LINEST(Z157:Z161,Y157:Y161^{1,2,3,4},0,1),1,1)</f>
        <v>7.8189897187366091E-27</v>
      </c>
    </row>
    <row r="158" spans="24:28" x14ac:dyDescent="0.45">
      <c r="Y158" s="79">
        <f>B$25</f>
        <v>500</v>
      </c>
      <c r="Z158" s="81">
        <f>K25</f>
        <v>5.5555555555555554</v>
      </c>
      <c r="AA158" s="75" t="s">
        <v>19</v>
      </c>
      <c r="AB158" s="61">
        <f>INDEX(LINEST(Z157:Z161,Y157:Y161^{1,2,3,4},0,1),1,2)</f>
        <v>-2.8244770030232565E-23</v>
      </c>
    </row>
    <row r="159" spans="24:28" x14ac:dyDescent="0.45">
      <c r="Y159" s="79">
        <f>B$30</f>
        <v>1000</v>
      </c>
      <c r="Z159" s="81">
        <f>K30</f>
        <v>11.111111111111111</v>
      </c>
      <c r="AA159" s="75" t="s">
        <v>20</v>
      </c>
      <c r="AB159" s="61">
        <f>INDEX(LINEST(Z157:Z161,Y157:Y161^{1,2,3,4},0,1),1,3)</f>
        <v>2.8969167070916728E-20</v>
      </c>
    </row>
    <row r="160" spans="24:28" x14ac:dyDescent="0.45">
      <c r="Y160" s="79">
        <f>B$35</f>
        <v>1500</v>
      </c>
      <c r="Z160" s="81">
        <f>K35</f>
        <v>16.666666666666664</v>
      </c>
      <c r="AA160" s="75" t="s">
        <v>21</v>
      </c>
      <c r="AB160" s="61">
        <f>INDEX(LINEST(Z157:Z161,Y157:Y161^{1,2,3,4},0,1),1,4)</f>
        <v>1.1111111111111103E-2</v>
      </c>
    </row>
    <row r="161" spans="24:28" ht="15.75" x14ac:dyDescent="0.45">
      <c r="Y161" s="80">
        <f>B$40</f>
        <v>2000</v>
      </c>
      <c r="Z161" s="82">
        <f>K40</f>
        <v>22.222222222222221</v>
      </c>
      <c r="AA161" s="76" t="s">
        <v>23</v>
      </c>
      <c r="AB161" s="77">
        <f>INDEX(LINEST(Z157:Z161,Y157:Y161^{1,2,3,4},0,1),3,1)</f>
        <v>1</v>
      </c>
    </row>
    <row r="164" spans="24:28" x14ac:dyDescent="0.45">
      <c r="X164" s="87" t="s">
        <v>22</v>
      </c>
      <c r="Y164" s="87"/>
    </row>
    <row r="166" spans="24:28" x14ac:dyDescent="0.45">
      <c r="X166" s="35" t="s">
        <v>18</v>
      </c>
      <c r="Y166" s="37">
        <v>0</v>
      </c>
    </row>
    <row r="167" spans="24:28" x14ac:dyDescent="0.45">
      <c r="X167" s="35" t="s">
        <v>19</v>
      </c>
      <c r="Y167" s="37">
        <v>0</v>
      </c>
    </row>
    <row r="168" spans="24:28" x14ac:dyDescent="0.45">
      <c r="X168" s="35" t="s">
        <v>20</v>
      </c>
      <c r="Y168" s="37">
        <v>0</v>
      </c>
    </row>
    <row r="169" spans="24:28" x14ac:dyDescent="0.45">
      <c r="X169" s="35" t="s">
        <v>21</v>
      </c>
      <c r="Y169" s="37">
        <v>0</v>
      </c>
    </row>
    <row r="170" spans="24:28" ht="15.75" x14ac:dyDescent="0.45">
      <c r="X170" s="35" t="s">
        <v>23</v>
      </c>
      <c r="Y170" s="37">
        <f>INDEX(LINEST(B$20:B$40,K$20:K$40^{1,2,3,4},0,1),3,1)</f>
        <v>1</v>
      </c>
    </row>
    <row r="173" spans="24:28" ht="15.75" x14ac:dyDescent="0.55000000000000004">
      <c r="Y173" s="78" t="s">
        <v>34</v>
      </c>
      <c r="Z173" s="78" t="s">
        <v>35</v>
      </c>
      <c r="AA173" s="88" t="s">
        <v>36</v>
      </c>
      <c r="AB173" s="89"/>
    </row>
    <row r="174" spans="24:28" x14ac:dyDescent="0.45">
      <c r="Y174" s="79">
        <f>B$21</f>
        <v>100</v>
      </c>
      <c r="Z174" s="81">
        <f>L21</f>
        <v>1</v>
      </c>
      <c r="AA174" s="75" t="s">
        <v>18</v>
      </c>
      <c r="AB174" s="61">
        <f>INDEX(LINEST(Z174:Z178,Y174:Y178^{1,2,3,4},0,1),1,1)</f>
        <v>6.7623694864749049E-27</v>
      </c>
    </row>
    <row r="175" spans="24:28" x14ac:dyDescent="0.45">
      <c r="Y175" s="79">
        <f>B$25</f>
        <v>500</v>
      </c>
      <c r="Z175" s="81">
        <f>L25</f>
        <v>5</v>
      </c>
      <c r="AA175" s="75" t="s">
        <v>19</v>
      </c>
      <c r="AB175" s="61">
        <f>INDEX(LINEST(Z174:Z178,Y174:Y178^{1,2,3,4},0,1),1,2)</f>
        <v>-2.6361785361550395E-23</v>
      </c>
    </row>
    <row r="176" spans="24:28" x14ac:dyDescent="0.45">
      <c r="Y176" s="79">
        <f>B$30</f>
        <v>1000</v>
      </c>
      <c r="Z176" s="81">
        <f>L30</f>
        <v>10</v>
      </c>
      <c r="AA176" s="75" t="s">
        <v>20</v>
      </c>
      <c r="AB176" s="61">
        <f>INDEX(LINEST(Z174:Z178,Y174:Y178^{1,2,3,4},0,1),1,3)</f>
        <v>3.3797361582736182E-20</v>
      </c>
    </row>
    <row r="177" spans="15:28" x14ac:dyDescent="0.45">
      <c r="Y177" s="79">
        <f>B$35</f>
        <v>1500</v>
      </c>
      <c r="Z177" s="81">
        <f>L35</f>
        <v>15</v>
      </c>
      <c r="AA177" s="75" t="s">
        <v>21</v>
      </c>
      <c r="AB177" s="61">
        <f>INDEX(LINEST(Z174:Z178,Y174:Y178^{1,2,3,4},0,1),1,4)</f>
        <v>9.9999999999999846E-3</v>
      </c>
    </row>
    <row r="178" spans="15:28" ht="15.75" x14ac:dyDescent="0.45">
      <c r="Y178" s="80">
        <f>B$40</f>
        <v>2000</v>
      </c>
      <c r="Z178" s="82">
        <f>L40</f>
        <v>20</v>
      </c>
      <c r="AA178" s="76" t="s">
        <v>23</v>
      </c>
      <c r="AB178" s="77">
        <f>INDEX(LINEST(Z174:Z178,Y174:Y178^{1,2,3,4},0,1),3,1)</f>
        <v>1</v>
      </c>
    </row>
    <row r="181" spans="15:28" x14ac:dyDescent="0.45">
      <c r="X181" s="87" t="s">
        <v>22</v>
      </c>
      <c r="Y181" s="87"/>
    </row>
    <row r="183" spans="15:28" x14ac:dyDescent="0.45">
      <c r="X183" s="35" t="s">
        <v>18</v>
      </c>
      <c r="Y183" s="37">
        <f>INDEX(LINEST(B$20:B$40,L$20:L$40^{1,2,3,4},0,1),1,1)</f>
        <v>7.5336055500454668E-17</v>
      </c>
    </row>
    <row r="184" spans="15:28" x14ac:dyDescent="0.45">
      <c r="X184" s="35" t="s">
        <v>19</v>
      </c>
      <c r="Y184" s="37">
        <f>INDEX(LINEST(B$20:B$40,L$20:L$40^{1,2,3,4},0,1),1,2)</f>
        <v>-2.2394743363295912E-15</v>
      </c>
    </row>
    <row r="185" spans="15:28" x14ac:dyDescent="0.45">
      <c r="X185" s="35" t="s">
        <v>20</v>
      </c>
      <c r="Y185" s="37">
        <f>INDEX(LINEST(B$20:B$40,L$20:L$40^{1,2,3,4},0,1),1,3)</f>
        <v>2.2647715446179571E-14</v>
      </c>
    </row>
    <row r="186" spans="15:28" x14ac:dyDescent="0.45">
      <c r="X186" s="35" t="s">
        <v>21</v>
      </c>
      <c r="Y186" s="37">
        <f>INDEX(LINEST(B$20:B$40,L$20:L$40^{1,2,3,4},0,1),1,4)</f>
        <v>99.999999999999901</v>
      </c>
    </row>
    <row r="187" spans="15:28" ht="15.75" x14ac:dyDescent="0.45">
      <c r="X187" s="35" t="s">
        <v>23</v>
      </c>
      <c r="Y187" s="37">
        <f>INDEX(LINEST(B$20:B$40,L$20:L$40^{1,2,3,4},0,1),3,1)</f>
        <v>1</v>
      </c>
    </row>
    <row r="188" spans="15:28" x14ac:dyDescent="0.45">
      <c r="O188" s="28"/>
      <c r="P188" s="28"/>
    </row>
    <row r="189" spans="15:28" x14ac:dyDescent="0.45">
      <c r="O189" s="28"/>
      <c r="P189" s="28"/>
    </row>
    <row r="190" spans="15:28" x14ac:dyDescent="0.45">
      <c r="O190" s="28"/>
      <c r="P190" s="28"/>
    </row>
    <row r="191" spans="15:28" x14ac:dyDescent="0.45">
      <c r="O191" s="28"/>
      <c r="P191" s="28"/>
    </row>
  </sheetData>
  <mergeCells count="24">
    <mergeCell ref="X62:Y62"/>
    <mergeCell ref="X113:Y113"/>
    <mergeCell ref="X164:Y164"/>
    <mergeCell ref="C46:L46"/>
    <mergeCell ref="C17:L17"/>
    <mergeCell ref="C18:L18"/>
    <mergeCell ref="C45:L45"/>
    <mergeCell ref="AA20:AB20"/>
    <mergeCell ref="X28:Y28"/>
    <mergeCell ref="AA37:AB37"/>
    <mergeCell ref="X45:Y45"/>
    <mergeCell ref="AA54:AB54"/>
    <mergeCell ref="AA71:AB71"/>
    <mergeCell ref="X79:Y79"/>
    <mergeCell ref="AA88:AB88"/>
    <mergeCell ref="X96:Y96"/>
    <mergeCell ref="AA105:AB105"/>
    <mergeCell ref="AA173:AB173"/>
    <mergeCell ref="X181:Y181"/>
    <mergeCell ref="AA122:AB122"/>
    <mergeCell ref="X130:Y130"/>
    <mergeCell ref="AA139:AB139"/>
    <mergeCell ref="X147:Y147"/>
    <mergeCell ref="AA156:AB15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1"/>
  <sheetViews>
    <sheetView zoomScale="75" zoomScaleNormal="75" workbookViewId="0"/>
  </sheetViews>
  <sheetFormatPr defaultRowHeight="14.25" x14ac:dyDescent="0.45"/>
  <cols>
    <col min="10" max="10" width="10.1328125" customWidth="1"/>
    <col min="16" max="16" width="17.86328125" customWidth="1"/>
    <col min="25" max="25" width="14.86328125" customWidth="1"/>
    <col min="26" max="26" width="16" customWidth="1"/>
    <col min="27" max="27" width="15.53125" customWidth="1"/>
    <col min="28" max="28" width="14.86328125" customWidth="1"/>
    <col min="29" max="30" width="12" customWidth="1"/>
    <col min="266" max="266" width="10.1328125" customWidth="1"/>
    <col min="272" max="272" width="17.86328125" customWidth="1"/>
    <col min="522" max="522" width="10.1328125" customWidth="1"/>
    <col min="528" max="528" width="17.86328125" customWidth="1"/>
    <col min="778" max="778" width="10.1328125" customWidth="1"/>
    <col min="784" max="784" width="17.86328125" customWidth="1"/>
    <col min="1034" max="1034" width="10.1328125" customWidth="1"/>
    <col min="1040" max="1040" width="17.86328125" customWidth="1"/>
    <col min="1290" max="1290" width="10.1328125" customWidth="1"/>
    <col min="1296" max="1296" width="17.86328125" customWidth="1"/>
    <col min="1546" max="1546" width="10.1328125" customWidth="1"/>
    <col min="1552" max="1552" width="17.86328125" customWidth="1"/>
    <col min="1802" max="1802" width="10.1328125" customWidth="1"/>
    <col min="1808" max="1808" width="17.86328125" customWidth="1"/>
    <col min="2058" max="2058" width="10.1328125" customWidth="1"/>
    <col min="2064" max="2064" width="17.86328125" customWidth="1"/>
    <col min="2314" max="2314" width="10.1328125" customWidth="1"/>
    <col min="2320" max="2320" width="17.86328125" customWidth="1"/>
    <col min="2570" max="2570" width="10.1328125" customWidth="1"/>
    <col min="2576" max="2576" width="17.86328125" customWidth="1"/>
    <col min="2826" max="2826" width="10.1328125" customWidth="1"/>
    <col min="2832" max="2832" width="17.86328125" customWidth="1"/>
    <col min="3082" max="3082" width="10.1328125" customWidth="1"/>
    <col min="3088" max="3088" width="17.86328125" customWidth="1"/>
    <col min="3338" max="3338" width="10.1328125" customWidth="1"/>
    <col min="3344" max="3344" width="17.86328125" customWidth="1"/>
    <col min="3594" max="3594" width="10.1328125" customWidth="1"/>
    <col min="3600" max="3600" width="17.86328125" customWidth="1"/>
    <col min="3850" max="3850" width="10.1328125" customWidth="1"/>
    <col min="3856" max="3856" width="17.86328125" customWidth="1"/>
    <col min="4106" max="4106" width="10.1328125" customWidth="1"/>
    <col min="4112" max="4112" width="17.86328125" customWidth="1"/>
    <col min="4362" max="4362" width="10.1328125" customWidth="1"/>
    <col min="4368" max="4368" width="17.86328125" customWidth="1"/>
    <col min="4618" max="4618" width="10.1328125" customWidth="1"/>
    <col min="4624" max="4624" width="17.86328125" customWidth="1"/>
    <col min="4874" max="4874" width="10.1328125" customWidth="1"/>
    <col min="4880" max="4880" width="17.86328125" customWidth="1"/>
    <col min="5130" max="5130" width="10.1328125" customWidth="1"/>
    <col min="5136" max="5136" width="17.86328125" customWidth="1"/>
    <col min="5386" max="5386" width="10.1328125" customWidth="1"/>
    <col min="5392" max="5392" width="17.86328125" customWidth="1"/>
    <col min="5642" max="5642" width="10.1328125" customWidth="1"/>
    <col min="5648" max="5648" width="17.86328125" customWidth="1"/>
    <col min="5898" max="5898" width="10.1328125" customWidth="1"/>
    <col min="5904" max="5904" width="17.86328125" customWidth="1"/>
    <col min="6154" max="6154" width="10.1328125" customWidth="1"/>
    <col min="6160" max="6160" width="17.86328125" customWidth="1"/>
    <col min="6410" max="6410" width="10.1328125" customWidth="1"/>
    <col min="6416" max="6416" width="17.86328125" customWidth="1"/>
    <col min="6666" max="6666" width="10.1328125" customWidth="1"/>
    <col min="6672" max="6672" width="17.86328125" customWidth="1"/>
    <col min="6922" max="6922" width="10.1328125" customWidth="1"/>
    <col min="6928" max="6928" width="17.86328125" customWidth="1"/>
    <col min="7178" max="7178" width="10.1328125" customWidth="1"/>
    <col min="7184" max="7184" width="17.86328125" customWidth="1"/>
    <col min="7434" max="7434" width="10.1328125" customWidth="1"/>
    <col min="7440" max="7440" width="17.86328125" customWidth="1"/>
    <col min="7690" max="7690" width="10.1328125" customWidth="1"/>
    <col min="7696" max="7696" width="17.86328125" customWidth="1"/>
    <col min="7946" max="7946" width="10.1328125" customWidth="1"/>
    <col min="7952" max="7952" width="17.86328125" customWidth="1"/>
    <col min="8202" max="8202" width="10.1328125" customWidth="1"/>
    <col min="8208" max="8208" width="17.86328125" customWidth="1"/>
    <col min="8458" max="8458" width="10.1328125" customWidth="1"/>
    <col min="8464" max="8464" width="17.86328125" customWidth="1"/>
    <col min="8714" max="8714" width="10.1328125" customWidth="1"/>
    <col min="8720" max="8720" width="17.86328125" customWidth="1"/>
    <col min="8970" max="8970" width="10.1328125" customWidth="1"/>
    <col min="8976" max="8976" width="17.86328125" customWidth="1"/>
    <col min="9226" max="9226" width="10.1328125" customWidth="1"/>
    <col min="9232" max="9232" width="17.86328125" customWidth="1"/>
    <col min="9482" max="9482" width="10.1328125" customWidth="1"/>
    <col min="9488" max="9488" width="17.86328125" customWidth="1"/>
    <col min="9738" max="9738" width="10.1328125" customWidth="1"/>
    <col min="9744" max="9744" width="17.86328125" customWidth="1"/>
    <col min="9994" max="9994" width="10.1328125" customWidth="1"/>
    <col min="10000" max="10000" width="17.86328125" customWidth="1"/>
    <col min="10250" max="10250" width="10.1328125" customWidth="1"/>
    <col min="10256" max="10256" width="17.86328125" customWidth="1"/>
    <col min="10506" max="10506" width="10.1328125" customWidth="1"/>
    <col min="10512" max="10512" width="17.86328125" customWidth="1"/>
    <col min="10762" max="10762" width="10.1328125" customWidth="1"/>
    <col min="10768" max="10768" width="17.86328125" customWidth="1"/>
    <col min="11018" max="11018" width="10.1328125" customWidth="1"/>
    <col min="11024" max="11024" width="17.86328125" customWidth="1"/>
    <col min="11274" max="11274" width="10.1328125" customWidth="1"/>
    <col min="11280" max="11280" width="17.86328125" customWidth="1"/>
    <col min="11530" max="11530" width="10.1328125" customWidth="1"/>
    <col min="11536" max="11536" width="17.86328125" customWidth="1"/>
    <col min="11786" max="11786" width="10.1328125" customWidth="1"/>
    <col min="11792" max="11792" width="17.86328125" customWidth="1"/>
    <col min="12042" max="12042" width="10.1328125" customWidth="1"/>
    <col min="12048" max="12048" width="17.86328125" customWidth="1"/>
    <col min="12298" max="12298" width="10.1328125" customWidth="1"/>
    <col min="12304" max="12304" width="17.86328125" customWidth="1"/>
    <col min="12554" max="12554" width="10.1328125" customWidth="1"/>
    <col min="12560" max="12560" width="17.86328125" customWidth="1"/>
    <col min="12810" max="12810" width="10.1328125" customWidth="1"/>
    <col min="12816" max="12816" width="17.86328125" customWidth="1"/>
    <col min="13066" max="13066" width="10.1328125" customWidth="1"/>
    <col min="13072" max="13072" width="17.86328125" customWidth="1"/>
    <col min="13322" max="13322" width="10.1328125" customWidth="1"/>
    <col min="13328" max="13328" width="17.86328125" customWidth="1"/>
    <col min="13578" max="13578" width="10.1328125" customWidth="1"/>
    <col min="13584" max="13584" width="17.86328125" customWidth="1"/>
    <col min="13834" max="13834" width="10.1328125" customWidth="1"/>
    <col min="13840" max="13840" width="17.86328125" customWidth="1"/>
    <col min="14090" max="14090" width="10.1328125" customWidth="1"/>
    <col min="14096" max="14096" width="17.86328125" customWidth="1"/>
    <col min="14346" max="14346" width="10.1328125" customWidth="1"/>
    <col min="14352" max="14352" width="17.86328125" customWidth="1"/>
    <col min="14602" max="14602" width="10.1328125" customWidth="1"/>
    <col min="14608" max="14608" width="17.86328125" customWidth="1"/>
    <col min="14858" max="14858" width="10.1328125" customWidth="1"/>
    <col min="14864" max="14864" width="17.86328125" customWidth="1"/>
    <col min="15114" max="15114" width="10.1328125" customWidth="1"/>
    <col min="15120" max="15120" width="17.86328125" customWidth="1"/>
    <col min="15370" max="15370" width="10.1328125" customWidth="1"/>
    <col min="15376" max="15376" width="17.86328125" customWidth="1"/>
    <col min="15626" max="15626" width="10.1328125" customWidth="1"/>
    <col min="15632" max="15632" width="17.86328125" customWidth="1"/>
    <col min="15882" max="15882" width="10.1328125" customWidth="1"/>
    <col min="15888" max="15888" width="17.86328125" customWidth="1"/>
    <col min="16138" max="16138" width="10.1328125" customWidth="1"/>
    <col min="16144" max="16144" width="17.86328125" customWidth="1"/>
  </cols>
  <sheetData>
    <row r="1" spans="1:12" x14ac:dyDescent="0.45">
      <c r="A1" s="1" t="s">
        <v>10</v>
      </c>
    </row>
    <row r="2" spans="1:12" x14ac:dyDescent="0.45">
      <c r="A2" s="47" t="s">
        <v>29</v>
      </c>
    </row>
    <row r="4" spans="1:12" x14ac:dyDescent="0.45">
      <c r="D4" s="35" t="s">
        <v>14</v>
      </c>
      <c r="E4" s="36">
        <v>0.03</v>
      </c>
      <c r="F4" t="s">
        <v>16</v>
      </c>
    </row>
    <row r="5" spans="1:12" x14ac:dyDescent="0.45">
      <c r="D5" s="35" t="s">
        <v>15</v>
      </c>
      <c r="E5" s="21">
        <v>0.5</v>
      </c>
      <c r="F5" t="s">
        <v>17</v>
      </c>
    </row>
    <row r="6" spans="1:12" x14ac:dyDescent="0.45">
      <c r="E6" s="2"/>
    </row>
    <row r="7" spans="1:12" x14ac:dyDescent="0.45">
      <c r="B7" s="3" t="s">
        <v>0</v>
      </c>
      <c r="C7" s="4">
        <v>0.01</v>
      </c>
      <c r="D7" s="4">
        <v>0.02</v>
      </c>
      <c r="E7" s="5">
        <v>0.03</v>
      </c>
      <c r="F7" s="4">
        <v>0.04</v>
      </c>
      <c r="G7" s="4">
        <v>0.05</v>
      </c>
      <c r="H7" s="4">
        <v>0.06</v>
      </c>
      <c r="I7" s="4">
        <v>7.0000000000000007E-2</v>
      </c>
      <c r="J7" s="4">
        <v>0.08</v>
      </c>
      <c r="K7" s="4">
        <v>0.09</v>
      </c>
      <c r="L7" s="4">
        <v>0.1</v>
      </c>
    </row>
    <row r="8" spans="1:12" ht="15" x14ac:dyDescent="0.5">
      <c r="B8" s="3" t="s">
        <v>1</v>
      </c>
      <c r="C8" s="4">
        <f>1/C19</f>
        <v>100</v>
      </c>
      <c r="D8" s="4">
        <f t="shared" ref="D8:L8" si="0">1/D19</f>
        <v>50</v>
      </c>
      <c r="E8" s="4">
        <f t="shared" si="0"/>
        <v>33.333333333333336</v>
      </c>
      <c r="F8" s="4">
        <f t="shared" si="0"/>
        <v>25</v>
      </c>
      <c r="G8" s="4">
        <f t="shared" si="0"/>
        <v>20</v>
      </c>
      <c r="H8" s="4">
        <f t="shared" si="0"/>
        <v>16.666666666666668</v>
      </c>
      <c r="I8" s="4">
        <f t="shared" si="0"/>
        <v>14.285714285714285</v>
      </c>
      <c r="J8" s="4">
        <f t="shared" si="0"/>
        <v>12.5</v>
      </c>
      <c r="K8" s="4">
        <f t="shared" si="0"/>
        <v>11.111111111111111</v>
      </c>
      <c r="L8" s="4">
        <f t="shared" si="0"/>
        <v>10</v>
      </c>
    </row>
    <row r="9" spans="1:12" ht="15.4" thickBot="1" x14ac:dyDescent="0.55000000000000004">
      <c r="B9" s="3" t="s">
        <v>12</v>
      </c>
      <c r="C9" s="4">
        <f>IF(C8*$E4&gt;$E5,C8*($E4+1),C8+$E5)</f>
        <v>103</v>
      </c>
      <c r="D9" s="4">
        <f t="shared" ref="D9:L9" si="1">IF(D8*$E4&gt;$E5,D8*($E4+1),D8+$E5)</f>
        <v>51.5</v>
      </c>
      <c r="E9" s="4">
        <f t="shared" si="1"/>
        <v>34.333333333333336</v>
      </c>
      <c r="F9" s="4">
        <f t="shared" si="1"/>
        <v>25.75</v>
      </c>
      <c r="G9" s="4">
        <f t="shared" si="1"/>
        <v>20.6</v>
      </c>
      <c r="H9" s="4">
        <f t="shared" si="1"/>
        <v>17.166666666666668</v>
      </c>
      <c r="I9" s="4">
        <f t="shared" si="1"/>
        <v>14.785714285714285</v>
      </c>
      <c r="J9" s="4">
        <f t="shared" si="1"/>
        <v>13</v>
      </c>
      <c r="K9" s="4">
        <f t="shared" si="1"/>
        <v>11.611111111111111</v>
      </c>
      <c r="L9" s="4">
        <f t="shared" si="1"/>
        <v>10.5</v>
      </c>
    </row>
    <row r="10" spans="1:12" ht="15" thickBot="1" x14ac:dyDescent="0.55000000000000004">
      <c r="B10" s="29" t="s">
        <v>11</v>
      </c>
      <c r="C10" s="31">
        <f>C30</f>
        <v>100</v>
      </c>
      <c r="D10" s="31">
        <f t="shared" ref="D10:L10" si="2">D30</f>
        <v>50</v>
      </c>
      <c r="E10" s="31">
        <f t="shared" si="2"/>
        <v>33.333333333333336</v>
      </c>
      <c r="F10" s="31">
        <f t="shared" si="2"/>
        <v>25</v>
      </c>
      <c r="G10" s="31">
        <f t="shared" si="2"/>
        <v>20</v>
      </c>
      <c r="H10" s="31">
        <f t="shared" si="2"/>
        <v>16.666666666666668</v>
      </c>
      <c r="I10" s="31">
        <f t="shared" si="2"/>
        <v>14.285714285714285</v>
      </c>
      <c r="J10" s="31">
        <f t="shared" si="2"/>
        <v>12.5</v>
      </c>
      <c r="K10" s="31">
        <f t="shared" si="2"/>
        <v>11.111111111111111</v>
      </c>
      <c r="L10" s="31">
        <f t="shared" si="2"/>
        <v>10</v>
      </c>
    </row>
    <row r="11" spans="1:12" ht="15" x14ac:dyDescent="0.5">
      <c r="B11" s="3" t="s">
        <v>13</v>
      </c>
      <c r="C11" s="32">
        <f>IF(C8*$E4&gt;$E5,C8*(1-$E4),C8-$E5)</f>
        <v>97</v>
      </c>
      <c r="D11" s="32">
        <f t="shared" ref="D11:L11" si="3">IF(D8*$E4&gt;$E5,D8*(1-$E4),D8-$E5)</f>
        <v>48.5</v>
      </c>
      <c r="E11" s="32">
        <f t="shared" si="3"/>
        <v>32.333333333333336</v>
      </c>
      <c r="F11" s="32">
        <f t="shared" si="3"/>
        <v>24.25</v>
      </c>
      <c r="G11" s="32">
        <f t="shared" si="3"/>
        <v>19.399999999999999</v>
      </c>
      <c r="H11" s="32">
        <f t="shared" si="3"/>
        <v>16.166666666666668</v>
      </c>
      <c r="I11" s="32">
        <f t="shared" si="3"/>
        <v>13.785714285714285</v>
      </c>
      <c r="J11" s="32">
        <f t="shared" si="3"/>
        <v>12</v>
      </c>
      <c r="K11" s="32">
        <f t="shared" si="3"/>
        <v>10.611111111111111</v>
      </c>
      <c r="L11" s="32">
        <f t="shared" si="3"/>
        <v>9.5</v>
      </c>
    </row>
    <row r="12" spans="1:12" x14ac:dyDescent="0.45">
      <c r="B12" s="3" t="s">
        <v>9</v>
      </c>
      <c r="C12" s="6">
        <f>C10/C8</f>
        <v>1</v>
      </c>
      <c r="D12" s="6">
        <f t="shared" ref="D12:L12" si="4">D10/D8</f>
        <v>1</v>
      </c>
      <c r="E12" s="6">
        <f t="shared" si="4"/>
        <v>1</v>
      </c>
      <c r="F12" s="6">
        <f t="shared" si="4"/>
        <v>1</v>
      </c>
      <c r="G12" s="6">
        <f t="shared" si="4"/>
        <v>1</v>
      </c>
      <c r="H12" s="6">
        <f t="shared" si="4"/>
        <v>1</v>
      </c>
      <c r="I12" s="6">
        <f t="shared" si="4"/>
        <v>1</v>
      </c>
      <c r="J12" s="6">
        <f t="shared" si="4"/>
        <v>1</v>
      </c>
      <c r="K12" s="6">
        <f t="shared" si="4"/>
        <v>1</v>
      </c>
      <c r="L12" s="6">
        <f t="shared" si="4"/>
        <v>1</v>
      </c>
    </row>
    <row r="15" spans="1:12" ht="14.65" thickBot="1" x14ac:dyDescent="0.5"/>
    <row r="16" spans="1:12" ht="14.65" thickBot="1" x14ac:dyDescent="0.5">
      <c r="B16" s="40" t="s">
        <v>8</v>
      </c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2:28" x14ac:dyDescent="0.45">
      <c r="B17" s="8" t="s">
        <v>2</v>
      </c>
      <c r="C17" s="90" t="s">
        <v>3</v>
      </c>
      <c r="D17" s="91"/>
      <c r="E17" s="91"/>
      <c r="F17" s="91"/>
      <c r="G17" s="91"/>
      <c r="H17" s="91"/>
      <c r="I17" s="91"/>
      <c r="J17" s="91"/>
      <c r="K17" s="91"/>
      <c r="L17" s="92"/>
    </row>
    <row r="18" spans="2:28" x14ac:dyDescent="0.45">
      <c r="B18" s="9" t="s">
        <v>4</v>
      </c>
      <c r="C18" s="93" t="s">
        <v>5</v>
      </c>
      <c r="D18" s="94"/>
      <c r="E18" s="94"/>
      <c r="F18" s="94"/>
      <c r="G18" s="94"/>
      <c r="H18" s="94"/>
      <c r="I18" s="94"/>
      <c r="J18" s="94"/>
      <c r="K18" s="94"/>
      <c r="L18" s="95"/>
    </row>
    <row r="19" spans="2:28" ht="14.65" thickBot="1" x14ac:dyDescent="0.5">
      <c r="B19" s="10" t="s">
        <v>6</v>
      </c>
      <c r="C19" s="11">
        <v>0.01</v>
      </c>
      <c r="D19" s="12">
        <v>0.02</v>
      </c>
      <c r="E19" s="12">
        <v>0.03</v>
      </c>
      <c r="F19" s="12">
        <v>0.04</v>
      </c>
      <c r="G19" s="12">
        <v>0.05</v>
      </c>
      <c r="H19" s="12">
        <v>0.06</v>
      </c>
      <c r="I19" s="12">
        <v>7.0000000000000007E-2</v>
      </c>
      <c r="J19" s="12">
        <v>0.08</v>
      </c>
      <c r="K19" s="12">
        <v>0.09</v>
      </c>
      <c r="L19" s="13">
        <v>0.1</v>
      </c>
    </row>
    <row r="20" spans="2:28" ht="16.149999999999999" thickBot="1" x14ac:dyDescent="0.6">
      <c r="B20" s="9">
        <v>0</v>
      </c>
      <c r="C20" s="70">
        <f>$AB$21*$B20^4+$AB$22*$B20^3+$AB$23*$B20^2+$AB$24*$B20</f>
        <v>0</v>
      </c>
      <c r="D20" s="70">
        <f>$AB$38*$B20^4+$AB$39*$B20^3+$AB$40*$B20^2+$AB$41*$B20</f>
        <v>0</v>
      </c>
      <c r="E20" s="33">
        <f t="shared" ref="E20:L20" si="5">E48*E$12</f>
        <v>0</v>
      </c>
      <c r="F20" s="33">
        <f t="shared" si="5"/>
        <v>0</v>
      </c>
      <c r="G20" s="70">
        <f t="shared" si="5"/>
        <v>0</v>
      </c>
      <c r="H20" s="33">
        <f t="shared" si="5"/>
        <v>0</v>
      </c>
      <c r="I20" s="33">
        <f t="shared" si="5"/>
        <v>0</v>
      </c>
      <c r="J20" s="33">
        <f t="shared" si="5"/>
        <v>0</v>
      </c>
      <c r="K20" s="33">
        <f t="shared" si="5"/>
        <v>0</v>
      </c>
      <c r="L20" s="72">
        <f t="shared" si="5"/>
        <v>0</v>
      </c>
      <c r="Y20" s="78" t="s">
        <v>34</v>
      </c>
      <c r="Z20" s="78" t="s">
        <v>35</v>
      </c>
      <c r="AA20" s="88" t="s">
        <v>36</v>
      </c>
      <c r="AB20" s="89"/>
    </row>
    <row r="21" spans="2:28" ht="14.65" thickBot="1" x14ac:dyDescent="0.5">
      <c r="B21" s="16">
        <v>100</v>
      </c>
      <c r="C21" s="74">
        <v>10</v>
      </c>
      <c r="D21" s="74">
        <v>5</v>
      </c>
      <c r="E21" s="69">
        <f>$D21-($D21-$G21)*($D$8-E$8)/($D$8-$G$8)</f>
        <v>3.3333333333333335</v>
      </c>
      <c r="F21" s="69">
        <f>$D21-($D21-$G21)*($D$8-F$8)/($D$8-$G$8)</f>
        <v>2.5</v>
      </c>
      <c r="G21" s="74">
        <v>2</v>
      </c>
      <c r="H21" s="69">
        <f>$G21-($G21-$L21)*($G$8-H$8)/($G$8-$L$8)</f>
        <v>1.6666666666666667</v>
      </c>
      <c r="I21" s="69">
        <f t="shared" ref="I21:K21" si="6">$G21-($G21-$L21)*($G$8-I$8)/($G$8-$L$8)</f>
        <v>1.4285714285714284</v>
      </c>
      <c r="J21" s="69">
        <f t="shared" si="6"/>
        <v>1.25</v>
      </c>
      <c r="K21" s="69">
        <f t="shared" si="6"/>
        <v>1.1111111111111112</v>
      </c>
      <c r="L21" s="74">
        <v>1</v>
      </c>
      <c r="Y21" s="79">
        <f>B$21</f>
        <v>100</v>
      </c>
      <c r="Z21" s="81">
        <f>C21</f>
        <v>10</v>
      </c>
      <c r="AA21" s="75" t="s">
        <v>18</v>
      </c>
      <c r="AB21" s="61">
        <f>INDEX(LINEST(Z21:Z25,Y21:Y25^{1,2,3,4},0,1),1,1)</f>
        <v>1.1540716268720914E-12</v>
      </c>
    </row>
    <row r="22" spans="2:28" x14ac:dyDescent="0.45">
      <c r="B22" s="16">
        <v>200</v>
      </c>
      <c r="C22" s="71">
        <f>$AB$21*$B22^4+$AB$22*$B22^3+$AB$23*$B22^2+$AB$24*$B22</f>
        <v>19.922619331673655</v>
      </c>
      <c r="D22" s="70">
        <f t="shared" ref="D22:D24" si="7">$AB$38*$B22^4+$AB$39*$B22^3+$AB$40*$B22^2+$AB$41*$B22</f>
        <v>9.9999999999999929</v>
      </c>
      <c r="E22" s="69">
        <f>$D22-($D22-$G22)*($D$8-E$8)/($D$8-$G$8)</f>
        <v>6.6666666666666625</v>
      </c>
      <c r="F22" s="69">
        <f t="shared" ref="F22:F40" si="8">$D22-($D22-$G22)*($D$8-F$8)/($D$8-$G$8)</f>
        <v>4.9999999999999956</v>
      </c>
      <c r="G22" s="70">
        <f>$AB$89*$B22^4+$AB$90*$B22^3+$AB$91*$B22^2+$AB$92*$B22</f>
        <v>3.999999999999996</v>
      </c>
      <c r="H22" s="69">
        <f t="shared" ref="H22:K40" si="9">$G22-($G22-$L22)*($G$8-H$8)/($G$8-$L$8)</f>
        <v>3.3333333333333304</v>
      </c>
      <c r="I22" s="69">
        <f t="shared" si="9"/>
        <v>2.8571428571428541</v>
      </c>
      <c r="J22" s="69">
        <f t="shared" si="9"/>
        <v>2.4999999999999973</v>
      </c>
      <c r="K22" s="69">
        <f t="shared" si="9"/>
        <v>2.2222222222222197</v>
      </c>
      <c r="L22" s="70">
        <f>$AB$174*$B22^4+$AB$175*$B22^3+$AB$176*$B22^2+$AB$177*$B22</f>
        <v>1.999999999999998</v>
      </c>
      <c r="Y22" s="79">
        <f>B$25</f>
        <v>500</v>
      </c>
      <c r="Z22" s="81">
        <f>C25</f>
        <v>50</v>
      </c>
      <c r="AA22" s="75" t="s">
        <v>19</v>
      </c>
      <c r="AB22" s="61">
        <f>INDEX(LINEST(Z21:Z25,Y21:Y25^{1,2,3,4},0,1),1,2)</f>
        <v>-4.2219459490248755E-9</v>
      </c>
    </row>
    <row r="23" spans="2:28" x14ac:dyDescent="0.45">
      <c r="B23" s="16">
        <v>300</v>
      </c>
      <c r="C23" s="33">
        <f>$AB$21*$B23^4+$AB$22*$B23^3+$AB$23*$B23^2+$AB$24*$B23</f>
        <v>29.949665603293816</v>
      </c>
      <c r="D23" s="70">
        <f t="shared" si="7"/>
        <v>14.999999999999991</v>
      </c>
      <c r="E23" s="69">
        <f t="shared" ref="E23:E40" si="10">$D23-($D23-$G23)*($D$8-E$8)/($D$8-$G$8)</f>
        <v>9.9999999999999929</v>
      </c>
      <c r="F23" s="69">
        <f t="shared" si="8"/>
        <v>7.4999999999999938</v>
      </c>
      <c r="G23" s="70">
        <f t="shared" ref="G23:G24" si="11">$AB$89*$B23^4+$AB$90*$B23^3+$AB$91*$B23^2+$AB$92*$B23</f>
        <v>5.9999999999999956</v>
      </c>
      <c r="H23" s="69">
        <f t="shared" si="9"/>
        <v>4.9999999999999964</v>
      </c>
      <c r="I23" s="69">
        <f t="shared" si="9"/>
        <v>4.2857142857142829</v>
      </c>
      <c r="J23" s="69">
        <f t="shared" si="9"/>
        <v>3.7499999999999973</v>
      </c>
      <c r="K23" s="69">
        <f t="shared" si="9"/>
        <v>3.3333333333333308</v>
      </c>
      <c r="L23" s="70">
        <f t="shared" ref="L23:L24" si="12">$AB$174*$B23^4+$AB$175*$B23^3+$AB$176*$B23^2+$AB$177*$B23</f>
        <v>2.9999999999999978</v>
      </c>
      <c r="Y23" s="79">
        <f>B$30</f>
        <v>1000</v>
      </c>
      <c r="Z23" s="81">
        <f>C30</f>
        <v>100</v>
      </c>
      <c r="AA23" s="75" t="s">
        <v>20</v>
      </c>
      <c r="AB23" s="61">
        <f>INDEX(LINEST(Z21:Z25,Y21:Y25^{1,2,3,4},0,1),1,3)</f>
        <v>4.0829195581845349E-6</v>
      </c>
    </row>
    <row r="24" spans="2:28" ht="14.65" thickBot="1" x14ac:dyDescent="0.5">
      <c r="B24" s="16">
        <v>400</v>
      </c>
      <c r="C24" s="70">
        <f>$AB$21*$B24^4+$AB$22*$B24^3+$AB$23*$B24^2+$AB$24*$B24</f>
        <v>39.995070026890808</v>
      </c>
      <c r="D24" s="70">
        <f t="shared" si="7"/>
        <v>19.999999999999989</v>
      </c>
      <c r="E24" s="69">
        <f t="shared" si="10"/>
        <v>13.333333333333329</v>
      </c>
      <c r="F24" s="69">
        <f t="shared" si="8"/>
        <v>9.9999999999999947</v>
      </c>
      <c r="G24" s="70">
        <f t="shared" si="11"/>
        <v>7.9999999999999956</v>
      </c>
      <c r="H24" s="69">
        <f t="shared" si="9"/>
        <v>6.6666666666666634</v>
      </c>
      <c r="I24" s="69">
        <f t="shared" si="9"/>
        <v>5.7142857142857109</v>
      </c>
      <c r="J24" s="69">
        <f t="shared" si="9"/>
        <v>4.9999999999999973</v>
      </c>
      <c r="K24" s="69">
        <f t="shared" si="9"/>
        <v>4.444444444444442</v>
      </c>
      <c r="L24" s="70">
        <f t="shared" si="12"/>
        <v>3.9999999999999978</v>
      </c>
      <c r="Y24" s="79">
        <f>B$35</f>
        <v>1500</v>
      </c>
      <c r="Z24" s="81">
        <f>C35</f>
        <v>149.20188459124481</v>
      </c>
      <c r="AA24" s="75" t="s">
        <v>21</v>
      </c>
      <c r="AB24" s="61">
        <f>INDEX(LINEST(Z21:Z25,Y21:Y25^{1,2,3,4},0,1),1,4)</f>
        <v>9.8956158011677384E-2</v>
      </c>
    </row>
    <row r="25" spans="2:28" ht="16.149999999999999" thickBot="1" x14ac:dyDescent="0.5">
      <c r="B25" s="16">
        <v>500</v>
      </c>
      <c r="C25" s="74">
        <v>50</v>
      </c>
      <c r="D25" s="74">
        <v>25</v>
      </c>
      <c r="E25" s="69">
        <f t="shared" si="10"/>
        <v>16.666666666666668</v>
      </c>
      <c r="F25" s="69">
        <f t="shared" si="8"/>
        <v>12.5</v>
      </c>
      <c r="G25" s="74">
        <v>10</v>
      </c>
      <c r="H25" s="69">
        <f t="shared" si="9"/>
        <v>8.3333333333333339</v>
      </c>
      <c r="I25" s="69">
        <f t="shared" si="9"/>
        <v>7.1428571428571423</v>
      </c>
      <c r="J25" s="69">
        <f t="shared" si="9"/>
        <v>6.25</v>
      </c>
      <c r="K25" s="69">
        <f t="shared" si="9"/>
        <v>5.5555555555555554</v>
      </c>
      <c r="L25" s="74">
        <v>5</v>
      </c>
      <c r="Y25" s="80">
        <f>B$40</f>
        <v>2000</v>
      </c>
      <c r="Z25" s="82">
        <f>C40</f>
        <v>198.93584612165975</v>
      </c>
      <c r="AA25" s="76" t="s">
        <v>23</v>
      </c>
      <c r="AB25" s="77">
        <f>INDEX(LINEST(Z21:Z25,Y21:Y25^{1,2,3,4},0,1),3,1)</f>
        <v>0.99999990017505824</v>
      </c>
    </row>
    <row r="26" spans="2:28" x14ac:dyDescent="0.45">
      <c r="B26" s="16">
        <v>600</v>
      </c>
      <c r="C26" s="71">
        <f>$AB$21*$B26^4+$AB$22*$B26^3+$AB$23*$B26^2+$AB$24*$B26</f>
        <v>60.08117320580611</v>
      </c>
      <c r="D26" s="70">
        <f t="shared" ref="D26:D29" si="13">$AB$38*$B26^4+$AB$39*$B26^3+$AB$40*$B26^2+$AB$41*$B26</f>
        <v>29.999999999999989</v>
      </c>
      <c r="E26" s="69">
        <f t="shared" si="10"/>
        <v>19.999999999999993</v>
      </c>
      <c r="F26" s="69">
        <f t="shared" si="8"/>
        <v>14.999999999999995</v>
      </c>
      <c r="G26" s="70">
        <f t="shared" ref="G26:G29" si="14">$AB$89*$B26^4+$AB$90*$B26^3+$AB$91*$B26^2+$AB$92*$B26</f>
        <v>11.999999999999996</v>
      </c>
      <c r="H26" s="69">
        <f t="shared" si="9"/>
        <v>9.9999999999999982</v>
      </c>
      <c r="I26" s="69">
        <f t="shared" si="9"/>
        <v>8.5714285714285676</v>
      </c>
      <c r="J26" s="69">
        <f t="shared" si="9"/>
        <v>7.4999999999999982</v>
      </c>
      <c r="K26" s="69">
        <f t="shared" si="9"/>
        <v>6.6666666666666643</v>
      </c>
      <c r="L26" s="70">
        <f t="shared" ref="L26:L29" si="15">$AB$174*$B26^4+$AB$175*$B26^3+$AB$176*$B26^2+$AB$177*$B26</f>
        <v>5.9999999999999982</v>
      </c>
    </row>
    <row r="27" spans="2:28" x14ac:dyDescent="0.45">
      <c r="B27" s="16">
        <v>700</v>
      </c>
      <c r="C27" s="33">
        <f>$AB$21*$B27^4+$AB$22*$B27^3+$AB$23*$B27^2+$AB$24*$B27</f>
        <v>70.098906328781041</v>
      </c>
      <c r="D27" s="70">
        <f t="shared" si="13"/>
        <v>34.999999999999993</v>
      </c>
      <c r="E27" s="69">
        <f t="shared" si="10"/>
        <v>23.333333333333329</v>
      </c>
      <c r="F27" s="69">
        <f t="shared" si="8"/>
        <v>17.499999999999996</v>
      </c>
      <c r="G27" s="70">
        <f t="shared" si="14"/>
        <v>13.999999999999996</v>
      </c>
      <c r="H27" s="69">
        <f t="shared" si="9"/>
        <v>11.666666666666664</v>
      </c>
      <c r="I27" s="69">
        <f t="shared" si="9"/>
        <v>9.9999999999999964</v>
      </c>
      <c r="J27" s="69">
        <f t="shared" si="9"/>
        <v>8.7499999999999982</v>
      </c>
      <c r="K27" s="69">
        <f t="shared" si="9"/>
        <v>7.7777777777777759</v>
      </c>
      <c r="L27" s="70">
        <f t="shared" si="15"/>
        <v>6.9999999999999982</v>
      </c>
      <c r="Z27" s="66"/>
      <c r="AA27" s="68" t="s">
        <v>33</v>
      </c>
      <c r="AB27" s="67"/>
    </row>
    <row r="28" spans="2:28" x14ac:dyDescent="0.45">
      <c r="B28" s="16">
        <v>800</v>
      </c>
      <c r="C28" s="33">
        <f>$AB$21*$B28^4+$AB$22*$B28^3+$AB$23*$B28^2+$AB$24*$B28</f>
        <v>80.08906633904607</v>
      </c>
      <c r="D28" s="70">
        <f t="shared" si="13"/>
        <v>39.999999999999986</v>
      </c>
      <c r="E28" s="69">
        <f t="shared" si="10"/>
        <v>26.666666666666661</v>
      </c>
      <c r="F28" s="69">
        <f t="shared" si="8"/>
        <v>19.999999999999993</v>
      </c>
      <c r="G28" s="70">
        <f t="shared" si="14"/>
        <v>15.999999999999996</v>
      </c>
      <c r="H28" s="69">
        <f t="shared" si="9"/>
        <v>13.333333333333332</v>
      </c>
      <c r="I28" s="69">
        <f t="shared" si="9"/>
        <v>11.428571428571425</v>
      </c>
      <c r="J28" s="69">
        <f t="shared" si="9"/>
        <v>9.9999999999999982</v>
      </c>
      <c r="K28" s="69">
        <f t="shared" si="9"/>
        <v>8.8888888888888857</v>
      </c>
      <c r="L28" s="70">
        <f t="shared" si="15"/>
        <v>7.9999999999999982</v>
      </c>
      <c r="X28" s="87" t="s">
        <v>22</v>
      </c>
      <c r="Y28" s="87"/>
      <c r="Z28" s="58"/>
      <c r="AA28" s="86" t="s">
        <v>32</v>
      </c>
      <c r="AB28" s="59" t="s">
        <v>31</v>
      </c>
    </row>
    <row r="29" spans="2:28" ht="14.65" thickBot="1" x14ac:dyDescent="0.5">
      <c r="B29" s="16">
        <v>900</v>
      </c>
      <c r="C29" s="70">
        <f>$AB$21*$B29^4+$AB$22*$B29^3+$AB$23*$B29^2+$AB$24*$B29</f>
        <v>90.047094850190774</v>
      </c>
      <c r="D29" s="70">
        <f t="shared" si="13"/>
        <v>44.999999999999986</v>
      </c>
      <c r="E29" s="69">
        <f t="shared" si="10"/>
        <v>29.999999999999993</v>
      </c>
      <c r="F29" s="69">
        <f t="shared" si="8"/>
        <v>22.499999999999993</v>
      </c>
      <c r="G29" s="70">
        <f t="shared" si="14"/>
        <v>17.999999999999996</v>
      </c>
      <c r="H29" s="69">
        <f t="shared" si="9"/>
        <v>14.999999999999998</v>
      </c>
      <c r="I29" s="69">
        <f t="shared" si="9"/>
        <v>12.857142857142854</v>
      </c>
      <c r="J29" s="69">
        <f t="shared" si="9"/>
        <v>11.249999999999998</v>
      </c>
      <c r="K29" s="69">
        <f t="shared" si="9"/>
        <v>9.9999999999999982</v>
      </c>
      <c r="L29" s="70">
        <f t="shared" si="15"/>
        <v>8.9999999999999982</v>
      </c>
      <c r="Z29" s="58"/>
      <c r="AA29" s="86"/>
      <c r="AB29" s="60"/>
    </row>
    <row r="30" spans="2:28" ht="14.65" thickBot="1" x14ac:dyDescent="0.5">
      <c r="B30" s="30">
        <v>1000</v>
      </c>
      <c r="C30" s="74">
        <v>100</v>
      </c>
      <c r="D30" s="74">
        <v>50</v>
      </c>
      <c r="E30" s="69">
        <f t="shared" si="10"/>
        <v>33.333333333333336</v>
      </c>
      <c r="F30" s="69">
        <f t="shared" si="8"/>
        <v>25</v>
      </c>
      <c r="G30" s="74">
        <v>20</v>
      </c>
      <c r="H30" s="69">
        <f t="shared" si="9"/>
        <v>16.666666666666668</v>
      </c>
      <c r="I30" s="69">
        <f t="shared" si="9"/>
        <v>14.285714285714285</v>
      </c>
      <c r="J30" s="69">
        <f t="shared" si="9"/>
        <v>12.5</v>
      </c>
      <c r="K30" s="69">
        <f t="shared" si="9"/>
        <v>11.111111111111111</v>
      </c>
      <c r="L30" s="74">
        <v>10</v>
      </c>
      <c r="X30" s="35" t="s">
        <v>18</v>
      </c>
      <c r="Y30" s="37">
        <f>INDEX(LINEST(B$20:B$40,C$20:C$40^{1,2,3,4},0,1),1,1)</f>
        <v>-5.9715967979400364E-8</v>
      </c>
      <c r="Z30" s="58"/>
      <c r="AA30" s="83">
        <v>9.211836927990121E-7</v>
      </c>
      <c r="AB30" s="61">
        <v>7.8415056351169996</v>
      </c>
    </row>
    <row r="31" spans="2:28" x14ac:dyDescent="0.45">
      <c r="B31" s="9">
        <v>1100</v>
      </c>
      <c r="C31" s="71">
        <f>C59</f>
        <v>109.44641950228542</v>
      </c>
      <c r="D31" s="70">
        <f t="shared" ref="D31:D34" si="16">$AB$38*$B31^4+$AB$39*$B31^3+$AB$40*$B31^2+$AB$41*$B31</f>
        <v>54.999999999999986</v>
      </c>
      <c r="E31" s="69">
        <f t="shared" si="10"/>
        <v>36.666666666666664</v>
      </c>
      <c r="F31" s="69">
        <f t="shared" si="8"/>
        <v>27.499999999999996</v>
      </c>
      <c r="G31" s="70">
        <f t="shared" ref="G31:G34" si="17">$AB$89*$B31^4+$AB$90*$B31^3+$AB$91*$B31^2+$AB$92*$B31</f>
        <v>21.999999999999996</v>
      </c>
      <c r="H31" s="69">
        <f t="shared" si="9"/>
        <v>18.333333333333332</v>
      </c>
      <c r="I31" s="69">
        <f t="shared" si="9"/>
        <v>15.71428571428571</v>
      </c>
      <c r="J31" s="69">
        <f t="shared" si="9"/>
        <v>13.749999999999998</v>
      </c>
      <c r="K31" s="69">
        <f t="shared" si="9"/>
        <v>12.22222222222222</v>
      </c>
      <c r="L31" s="70">
        <f t="shared" ref="L31:L34" si="18">$AB$174*$B31^4+$AB$175*$B31^3+$AB$176*$B31^2+$AB$177*$B31</f>
        <v>10.999999999999998</v>
      </c>
      <c r="X31" s="35" t="s">
        <v>19</v>
      </c>
      <c r="Y31" s="37">
        <f>INDEX(LINEST(B$20:B$40,C$20:C$40^{1,2,3,4},0,1),1,2)</f>
        <v>1.8343993534805575E-5</v>
      </c>
      <c r="Z31" s="58"/>
      <c r="AA31" s="62">
        <v>-3.8509479164868389E-4</v>
      </c>
      <c r="AB31" s="61">
        <v>6.7205659219E-2</v>
      </c>
    </row>
    <row r="32" spans="2:28" x14ac:dyDescent="0.45">
      <c r="B32" s="9">
        <v>1200</v>
      </c>
      <c r="C32" s="71">
        <f t="shared" ref="C32:C40" si="19">C60</f>
        <v>119.26527848315556</v>
      </c>
      <c r="D32" s="70">
        <f t="shared" si="16"/>
        <v>59.999999999999986</v>
      </c>
      <c r="E32" s="69">
        <f t="shared" si="10"/>
        <v>40</v>
      </c>
      <c r="F32" s="69">
        <f t="shared" si="8"/>
        <v>29.999999999999996</v>
      </c>
      <c r="G32" s="70">
        <f t="shared" si="17"/>
        <v>24</v>
      </c>
      <c r="H32" s="69">
        <f t="shared" si="9"/>
        <v>20</v>
      </c>
      <c r="I32" s="69">
        <f t="shared" si="9"/>
        <v>17.142857142857142</v>
      </c>
      <c r="J32" s="69">
        <f t="shared" si="9"/>
        <v>15</v>
      </c>
      <c r="K32" s="69">
        <f t="shared" si="9"/>
        <v>13.333333333333332</v>
      </c>
      <c r="L32" s="70">
        <f t="shared" si="18"/>
        <v>12</v>
      </c>
      <c r="X32" s="35" t="s">
        <v>20</v>
      </c>
      <c r="Y32" s="37">
        <f>INDEX(LINEST(B$20:B$40,C$20:C$40^{1,2,3,4},0,1),1,3)</f>
        <v>-1.0710135425348183E-3</v>
      </c>
      <c r="Z32" s="58"/>
      <c r="AA32" s="62">
        <v>5.0354283330568274E-2</v>
      </c>
      <c r="AB32" s="61">
        <v>-6.30612166E-4</v>
      </c>
    </row>
    <row r="33" spans="1:29" x14ac:dyDescent="0.45">
      <c r="A33" s="25"/>
      <c r="B33" s="9">
        <v>1300</v>
      </c>
      <c r="C33" s="71">
        <f t="shared" si="19"/>
        <v>129.30829997907881</v>
      </c>
      <c r="D33" s="70">
        <f t="shared" si="16"/>
        <v>64.999999999999986</v>
      </c>
      <c r="E33" s="69">
        <f t="shared" si="10"/>
        <v>43.333333333333329</v>
      </c>
      <c r="F33" s="69">
        <f t="shared" si="8"/>
        <v>32.5</v>
      </c>
      <c r="G33" s="70">
        <f t="shared" si="17"/>
        <v>25.999999999999996</v>
      </c>
      <c r="H33" s="69">
        <f t="shared" si="9"/>
        <v>21.666666666666664</v>
      </c>
      <c r="I33" s="69">
        <f t="shared" si="9"/>
        <v>18.571428571428569</v>
      </c>
      <c r="J33" s="69">
        <f t="shared" si="9"/>
        <v>16.25</v>
      </c>
      <c r="K33" s="69">
        <f t="shared" si="9"/>
        <v>14.444444444444443</v>
      </c>
      <c r="L33" s="70">
        <f t="shared" si="18"/>
        <v>12.999999999999998</v>
      </c>
      <c r="X33" s="35" t="s">
        <v>21</v>
      </c>
      <c r="Y33" s="37">
        <f>INDEX(LINEST(B$20:B$40,C$20:C$40^{1,2,3,4},0,1),1,4)</f>
        <v>10.005084595189972</v>
      </c>
      <c r="Z33" s="58"/>
      <c r="AA33" s="62">
        <v>8.0029006786893877</v>
      </c>
      <c r="AB33" s="61">
        <v>1.9066629999999999E-6</v>
      </c>
    </row>
    <row r="34" spans="1:29" ht="16.149999999999999" thickBot="1" x14ac:dyDescent="0.5">
      <c r="B34" s="9">
        <v>1400</v>
      </c>
      <c r="C34" s="71">
        <f t="shared" si="19"/>
        <v>139.25509228516182</v>
      </c>
      <c r="D34" s="70">
        <f t="shared" si="16"/>
        <v>69.999999999999986</v>
      </c>
      <c r="E34" s="69">
        <f t="shared" si="10"/>
        <v>46.666666666666664</v>
      </c>
      <c r="F34" s="69">
        <f t="shared" si="8"/>
        <v>35</v>
      </c>
      <c r="G34" s="70">
        <f t="shared" si="17"/>
        <v>27.999999999999996</v>
      </c>
      <c r="H34" s="69">
        <f t="shared" si="9"/>
        <v>23.333333333333332</v>
      </c>
      <c r="I34" s="69">
        <f t="shared" si="9"/>
        <v>19.999999999999996</v>
      </c>
      <c r="J34" s="69">
        <f t="shared" si="9"/>
        <v>17.5</v>
      </c>
      <c r="K34" s="69">
        <f t="shared" si="9"/>
        <v>15.555555555555554</v>
      </c>
      <c r="L34" s="70">
        <f t="shared" si="18"/>
        <v>13.999999999999998</v>
      </c>
      <c r="X34" s="35" t="s">
        <v>23</v>
      </c>
      <c r="Y34" s="37">
        <f>INDEX(LINEST(B$20:B$40,C$20:C$40^{1,2,3,4},0,1),3,1)</f>
        <v>0.99999886338797495</v>
      </c>
      <c r="Z34" s="63">
        <v>12.05</v>
      </c>
      <c r="AA34" s="64">
        <f>AA30*Z34^4+AA31*Z34^3+AA32*Z34^2+AA33*Z34</f>
        <v>103.09214647080508</v>
      </c>
      <c r="AB34" s="65">
        <f>AB33*Z34^4+AB32*Z34^3+AB31*Z34^2+AB30*Z34</f>
        <v>103.18539639289641</v>
      </c>
    </row>
    <row r="35" spans="1:29" ht="14.65" thickBot="1" x14ac:dyDescent="0.5">
      <c r="B35" s="9">
        <v>1500</v>
      </c>
      <c r="C35" s="71">
        <f t="shared" si="19"/>
        <v>149.20188459124481</v>
      </c>
      <c r="D35" s="74">
        <v>75</v>
      </c>
      <c r="E35" s="69">
        <f t="shared" si="10"/>
        <v>50</v>
      </c>
      <c r="F35" s="69">
        <f t="shared" si="8"/>
        <v>37.5</v>
      </c>
      <c r="G35" s="74">
        <v>30</v>
      </c>
      <c r="H35" s="69">
        <f t="shared" si="9"/>
        <v>25</v>
      </c>
      <c r="I35" s="69">
        <f t="shared" si="9"/>
        <v>21.428571428571427</v>
      </c>
      <c r="J35" s="69">
        <f t="shared" si="9"/>
        <v>18.75</v>
      </c>
      <c r="K35" s="69">
        <f t="shared" si="9"/>
        <v>16.666666666666664</v>
      </c>
      <c r="L35" s="74">
        <v>15</v>
      </c>
    </row>
    <row r="36" spans="1:29" x14ac:dyDescent="0.45">
      <c r="B36" s="9">
        <v>1600</v>
      </c>
      <c r="C36" s="71">
        <f t="shared" si="19"/>
        <v>159.14867689732779</v>
      </c>
      <c r="D36" s="70">
        <f t="shared" ref="D36:D39" si="20">$AB$38*$B36^4+$AB$39*$B36^3+$AB$40*$B36^2+$AB$41*$B36</f>
        <v>79.999999999999986</v>
      </c>
      <c r="E36" s="69">
        <f t="shared" si="10"/>
        <v>53.333333333333329</v>
      </c>
      <c r="F36" s="69">
        <f t="shared" si="8"/>
        <v>40</v>
      </c>
      <c r="G36" s="70">
        <f t="shared" ref="G36:G39" si="21">$AB$89*$B36^4+$AB$90*$B36^3+$AB$91*$B36^2+$AB$92*$B36</f>
        <v>31.999999999999996</v>
      </c>
      <c r="H36" s="69">
        <f t="shared" si="9"/>
        <v>26.666666666666664</v>
      </c>
      <c r="I36" s="69">
        <f t="shared" si="9"/>
        <v>22.857142857142854</v>
      </c>
      <c r="J36" s="69">
        <f t="shared" si="9"/>
        <v>20</v>
      </c>
      <c r="K36" s="69">
        <f t="shared" si="9"/>
        <v>17.777777777777779</v>
      </c>
      <c r="L36" s="70">
        <f t="shared" ref="L36:L39" si="22">$AB$174*$B36^4+$AB$175*$B36^3+$AB$176*$B36^2+$AB$177*$B36</f>
        <v>15.999999999999998</v>
      </c>
    </row>
    <row r="37" spans="1:29" ht="15.75" x14ac:dyDescent="0.55000000000000004">
      <c r="B37" s="9">
        <v>1700</v>
      </c>
      <c r="C37" s="71">
        <f t="shared" si="19"/>
        <v>169.0954692034108</v>
      </c>
      <c r="D37" s="70">
        <f t="shared" si="20"/>
        <v>85</v>
      </c>
      <c r="E37" s="69">
        <f t="shared" si="10"/>
        <v>56.666666666666671</v>
      </c>
      <c r="F37" s="69">
        <f t="shared" si="8"/>
        <v>42.5</v>
      </c>
      <c r="G37" s="70">
        <f t="shared" si="21"/>
        <v>34</v>
      </c>
      <c r="H37" s="69">
        <f t="shared" si="9"/>
        <v>28.333333333333336</v>
      </c>
      <c r="I37" s="69">
        <f t="shared" si="9"/>
        <v>24.285714285714285</v>
      </c>
      <c r="J37" s="69">
        <f t="shared" si="9"/>
        <v>21.25</v>
      </c>
      <c r="K37" s="69">
        <f t="shared" si="9"/>
        <v>18.888888888888889</v>
      </c>
      <c r="L37" s="70">
        <f t="shared" si="22"/>
        <v>17</v>
      </c>
      <c r="Y37" s="78" t="s">
        <v>34</v>
      </c>
      <c r="Z37" s="78" t="s">
        <v>35</v>
      </c>
      <c r="AA37" s="88" t="s">
        <v>36</v>
      </c>
      <c r="AB37" s="89"/>
    </row>
    <row r="38" spans="1:29" x14ac:dyDescent="0.45">
      <c r="B38" s="9">
        <v>1800</v>
      </c>
      <c r="C38" s="71">
        <f t="shared" si="19"/>
        <v>179.04226150949376</v>
      </c>
      <c r="D38" s="70">
        <f t="shared" si="20"/>
        <v>90</v>
      </c>
      <c r="E38" s="69">
        <f t="shared" si="10"/>
        <v>60</v>
      </c>
      <c r="F38" s="69">
        <f t="shared" si="8"/>
        <v>45</v>
      </c>
      <c r="G38" s="70">
        <f t="shared" si="21"/>
        <v>36</v>
      </c>
      <c r="H38" s="69">
        <f t="shared" si="9"/>
        <v>30</v>
      </c>
      <c r="I38" s="69">
        <f t="shared" si="9"/>
        <v>25.714285714285712</v>
      </c>
      <c r="J38" s="69">
        <f t="shared" si="9"/>
        <v>22.5</v>
      </c>
      <c r="K38" s="69">
        <f t="shared" si="9"/>
        <v>20</v>
      </c>
      <c r="L38" s="70">
        <f t="shared" si="22"/>
        <v>18</v>
      </c>
      <c r="Y38" s="79">
        <f>B$21</f>
        <v>100</v>
      </c>
      <c r="Z38" s="81">
        <f>D21</f>
        <v>5</v>
      </c>
      <c r="AA38" s="75" t="s">
        <v>18</v>
      </c>
      <c r="AB38" s="61">
        <f>INDEX(LINEST(Z38:Z42,Y38:Y42^{1,2,3,4},0,1),1,1)</f>
        <v>2.5358885574280892E-26</v>
      </c>
      <c r="AC38" s="51"/>
    </row>
    <row r="39" spans="1:29" ht="14.65" thickBot="1" x14ac:dyDescent="0.5">
      <c r="B39" s="9">
        <v>1900</v>
      </c>
      <c r="C39" s="71">
        <f t="shared" si="19"/>
        <v>188.98905381557674</v>
      </c>
      <c r="D39" s="70">
        <f t="shared" si="20"/>
        <v>95.000000000000014</v>
      </c>
      <c r="E39" s="69">
        <f t="shared" si="10"/>
        <v>63.333333333333343</v>
      </c>
      <c r="F39" s="69">
        <f t="shared" si="8"/>
        <v>47.5</v>
      </c>
      <c r="G39" s="70">
        <f t="shared" si="21"/>
        <v>38</v>
      </c>
      <c r="H39" s="69">
        <f t="shared" si="9"/>
        <v>31.666666666666668</v>
      </c>
      <c r="I39" s="69">
        <f t="shared" si="9"/>
        <v>27.142857142857142</v>
      </c>
      <c r="J39" s="69">
        <f t="shared" si="9"/>
        <v>23.75</v>
      </c>
      <c r="K39" s="69">
        <f t="shared" si="9"/>
        <v>21.111111111111111</v>
      </c>
      <c r="L39" s="70">
        <f t="shared" si="22"/>
        <v>19</v>
      </c>
      <c r="Y39" s="79">
        <f>B$25</f>
        <v>500</v>
      </c>
      <c r="Z39" s="81">
        <f>D25</f>
        <v>25</v>
      </c>
      <c r="AA39" s="75" t="s">
        <v>19</v>
      </c>
      <c r="AB39" s="61">
        <f>INDEX(LINEST(Z38:Z42,Y38:Y42^{1,2,3,4},0,1),1,2)</f>
        <v>-8.2851325422015526E-23</v>
      </c>
      <c r="AC39" s="39"/>
    </row>
    <row r="40" spans="1:29" ht="14.65" thickBot="1" x14ac:dyDescent="0.5">
      <c r="B40" s="10">
        <v>2000</v>
      </c>
      <c r="C40" s="71">
        <f t="shared" si="19"/>
        <v>198.93584612165975</v>
      </c>
      <c r="D40" s="74">
        <v>100</v>
      </c>
      <c r="E40" s="69">
        <f t="shared" si="10"/>
        <v>66.666666666666671</v>
      </c>
      <c r="F40" s="69">
        <f t="shared" si="8"/>
        <v>50</v>
      </c>
      <c r="G40" s="74">
        <v>40</v>
      </c>
      <c r="H40" s="69">
        <f t="shared" si="9"/>
        <v>33.333333333333336</v>
      </c>
      <c r="I40" s="69">
        <f t="shared" si="9"/>
        <v>28.571428571428569</v>
      </c>
      <c r="J40" s="69">
        <f t="shared" si="9"/>
        <v>25</v>
      </c>
      <c r="K40" s="69">
        <f t="shared" si="9"/>
        <v>22.222222222222221</v>
      </c>
      <c r="L40" s="74">
        <v>20</v>
      </c>
      <c r="Y40" s="79">
        <f>B$30</f>
        <v>1000</v>
      </c>
      <c r="Z40" s="81">
        <f>D30</f>
        <v>50</v>
      </c>
      <c r="AA40" s="75" t="s">
        <v>20</v>
      </c>
      <c r="AB40" s="61">
        <f>INDEX(LINEST(Z38:Z42,Y38:Y42^{1,2,3,4},0,1),1,3)</f>
        <v>9.6563890236389105E-20</v>
      </c>
    </row>
    <row r="41" spans="1:29" x14ac:dyDescent="0.45">
      <c r="Y41" s="79">
        <f>B$35</f>
        <v>1500</v>
      </c>
      <c r="Z41" s="81">
        <f>D35</f>
        <v>75</v>
      </c>
      <c r="AA41" s="75" t="s">
        <v>21</v>
      </c>
      <c r="AB41" s="61">
        <f>INDEX(LINEST(Z38:Z42,Y38:Y42^{1,2,3,4},0,1),1,4)</f>
        <v>4.9999999999999947E-2</v>
      </c>
    </row>
    <row r="42" spans="1:29" ht="15.75" x14ac:dyDescent="0.45">
      <c r="Y42" s="80">
        <f>B$40</f>
        <v>2000</v>
      </c>
      <c r="Z42" s="82">
        <f>D40</f>
        <v>100</v>
      </c>
      <c r="AA42" s="76" t="s">
        <v>23</v>
      </c>
      <c r="AB42" s="77">
        <f>INDEX(LINEST(Z38:Z42,Y38:Y42^{1,2,3,4},0,1),3,1)</f>
        <v>1</v>
      </c>
    </row>
    <row r="44" spans="1:29" ht="14.65" thickBot="1" x14ac:dyDescent="0.5">
      <c r="B44" s="7" t="s">
        <v>7</v>
      </c>
    </row>
    <row r="45" spans="1:29" x14ac:dyDescent="0.45">
      <c r="B45" s="8" t="s">
        <v>2</v>
      </c>
      <c r="C45" s="90" t="s">
        <v>3</v>
      </c>
      <c r="D45" s="91"/>
      <c r="E45" s="91"/>
      <c r="F45" s="91"/>
      <c r="G45" s="91"/>
      <c r="H45" s="91"/>
      <c r="I45" s="91"/>
      <c r="J45" s="91"/>
      <c r="K45" s="91"/>
      <c r="L45" s="92"/>
      <c r="X45" s="87" t="s">
        <v>22</v>
      </c>
      <c r="Y45" s="87"/>
    </row>
    <row r="46" spans="1:29" x14ac:dyDescent="0.45">
      <c r="B46" s="9" t="s">
        <v>4</v>
      </c>
      <c r="C46" s="93" t="s">
        <v>5</v>
      </c>
      <c r="D46" s="94"/>
      <c r="E46" s="94"/>
      <c r="F46" s="94"/>
      <c r="G46" s="94"/>
      <c r="H46" s="94"/>
      <c r="I46" s="94"/>
      <c r="J46" s="94"/>
      <c r="K46" s="94"/>
      <c r="L46" s="95"/>
    </row>
    <row r="47" spans="1:29" ht="14.65" thickBot="1" x14ac:dyDescent="0.5">
      <c r="B47" s="10" t="s">
        <v>6</v>
      </c>
      <c r="C47" s="11">
        <v>0.01</v>
      </c>
      <c r="D47" s="12">
        <v>0.02</v>
      </c>
      <c r="E47" s="12">
        <v>0.03</v>
      </c>
      <c r="F47" s="12">
        <v>0.04</v>
      </c>
      <c r="G47" s="12">
        <v>0.05</v>
      </c>
      <c r="H47" s="12">
        <v>0.06</v>
      </c>
      <c r="I47" s="12">
        <v>7.0000000000000007E-2</v>
      </c>
      <c r="J47" s="12">
        <v>0.08</v>
      </c>
      <c r="K47" s="12">
        <v>0.09</v>
      </c>
      <c r="L47" s="13">
        <v>0.1</v>
      </c>
      <c r="X47" s="35" t="s">
        <v>18</v>
      </c>
      <c r="Y47" s="37">
        <f>INDEX(LINEST(B$20:B$40,D$20:D$40^{1,2,3,4},0,1),1,1)</f>
        <v>-8.7663773673256348E-20</v>
      </c>
    </row>
    <row r="48" spans="1:29" x14ac:dyDescent="0.45">
      <c r="B48" s="9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">
        <v>0</v>
      </c>
      <c r="X48" s="35" t="s">
        <v>19</v>
      </c>
      <c r="Y48" s="37">
        <f>INDEX(LINEST(B$20:B$40,D$20:D$40^{1,2,3,4},0,1),1,2)</f>
        <v>1.5925150836121545E-17</v>
      </c>
    </row>
    <row r="49" spans="2:31" x14ac:dyDescent="0.45">
      <c r="B49" s="16">
        <v>100</v>
      </c>
      <c r="C49" s="17">
        <v>11.782630777044185</v>
      </c>
      <c r="D49" s="17">
        <v>6.8942436412315935</v>
      </c>
      <c r="E49" s="17">
        <v>5.0665301944728771</v>
      </c>
      <c r="F49" s="17">
        <v>4.0650406504065035</v>
      </c>
      <c r="G49" s="17">
        <v>3.5126050420168067</v>
      </c>
      <c r="H49" s="17">
        <v>3.1418010752688175</v>
      </c>
      <c r="I49" s="17">
        <v>2.8007954922108054</v>
      </c>
      <c r="J49" s="17">
        <v>2.602108036890646</v>
      </c>
      <c r="K49" s="17">
        <v>2.4054982817869415</v>
      </c>
      <c r="L49" s="18">
        <v>2.3344370860927151</v>
      </c>
      <c r="X49" s="35" t="s">
        <v>20</v>
      </c>
      <c r="Y49" s="37">
        <f>INDEX(LINEST(B$20:B$40,D$20:D$40^{1,2,3,4},0,1),1,3)</f>
        <v>-9.059086178471846E-16</v>
      </c>
    </row>
    <row r="50" spans="2:31" x14ac:dyDescent="0.45">
      <c r="B50" s="16">
        <v>200</v>
      </c>
      <c r="C50" s="17">
        <v>21.550702556289146</v>
      </c>
      <c r="D50" s="19">
        <v>11.830655957161984</v>
      </c>
      <c r="E50" s="19">
        <v>8.375980893892871</v>
      </c>
      <c r="F50" s="19">
        <v>6.4871273712737123</v>
      </c>
      <c r="G50" s="19">
        <v>5.4285714285714279</v>
      </c>
      <c r="H50" s="19">
        <v>4.7043010752688188</v>
      </c>
      <c r="I50" s="19">
        <v>4.1597613523367585</v>
      </c>
      <c r="J50" s="19">
        <v>3.7714097496706196</v>
      </c>
      <c r="K50" s="19">
        <v>3.4364261168384878</v>
      </c>
      <c r="L50" s="20">
        <v>3.2119205298013251</v>
      </c>
      <c r="X50" s="35" t="s">
        <v>21</v>
      </c>
      <c r="Y50" s="37">
        <f>INDEX(LINEST(B$20:B$40,D$20:D$40^{1,2,3,4},0,1),1,4)</f>
        <v>20.000000000000018</v>
      </c>
    </row>
    <row r="51" spans="2:31" ht="15.75" x14ac:dyDescent="0.45">
      <c r="B51" s="16">
        <v>300</v>
      </c>
      <c r="C51" s="17">
        <v>31.234128999492125</v>
      </c>
      <c r="D51" s="21">
        <v>16.700133868808567</v>
      </c>
      <c r="E51" s="21">
        <v>11.566018423746165</v>
      </c>
      <c r="F51" s="21">
        <v>8.8414634146341449</v>
      </c>
      <c r="G51" s="21">
        <v>7.2941176470588225</v>
      </c>
      <c r="H51" s="21">
        <v>6.2331989247311848</v>
      </c>
      <c r="I51" s="21">
        <v>5.4524361948955926</v>
      </c>
      <c r="J51" s="21">
        <v>4.9077733860342558</v>
      </c>
      <c r="K51" s="21">
        <v>4.4346260841106195</v>
      </c>
      <c r="L51" s="22">
        <v>4.1059602649006619</v>
      </c>
      <c r="X51" s="35" t="s">
        <v>23</v>
      </c>
      <c r="Y51" s="37">
        <f>INDEX(LINEST(B$20:B$40,D$20:D$40^{1,2,3,4},0,1),3,1)</f>
        <v>1</v>
      </c>
    </row>
    <row r="52" spans="2:31" x14ac:dyDescent="0.45">
      <c r="B52" s="16">
        <v>400</v>
      </c>
      <c r="C52" s="17">
        <v>41.340782122905026</v>
      </c>
      <c r="D52" s="23">
        <v>21.519410977242305</v>
      </c>
      <c r="E52" s="23">
        <v>14.721937905151828</v>
      </c>
      <c r="F52" s="23">
        <v>11.195799457994578</v>
      </c>
      <c r="G52" s="23">
        <v>9.1428571428571423</v>
      </c>
      <c r="H52" s="23">
        <v>7.7452956989247328</v>
      </c>
      <c r="I52" s="23">
        <v>6.7119655286708646</v>
      </c>
      <c r="J52" s="23">
        <v>5.9947299077733867</v>
      </c>
      <c r="K52" s="23">
        <v>5.3837342497136298</v>
      </c>
      <c r="L52" s="24">
        <v>4.9172185430463582</v>
      </c>
    </row>
    <row r="53" spans="2:31" x14ac:dyDescent="0.45">
      <c r="B53" s="16">
        <v>500</v>
      </c>
      <c r="C53" s="17">
        <v>51.244286439817166</v>
      </c>
      <c r="D53" s="17">
        <v>26.271753681392234</v>
      </c>
      <c r="E53" s="17">
        <v>17.843739338109863</v>
      </c>
      <c r="F53" s="17">
        <v>13.516260162601625</v>
      </c>
      <c r="G53" s="17">
        <v>11.00840336134454</v>
      </c>
      <c r="H53" s="17">
        <v>9.2069892473118298</v>
      </c>
      <c r="I53" s="17">
        <v>8.0046403712296978</v>
      </c>
      <c r="J53" s="17">
        <v>7.0816864295125166</v>
      </c>
      <c r="K53" s="17">
        <v>6.3819342169857629</v>
      </c>
      <c r="L53" s="18">
        <v>5.8112582781456963</v>
      </c>
    </row>
    <row r="54" spans="2:31" ht="15.75" x14ac:dyDescent="0.55000000000000004">
      <c r="B54" s="16">
        <v>600</v>
      </c>
      <c r="C54" s="17">
        <v>61.130861689520906</v>
      </c>
      <c r="D54" s="19">
        <v>31.040829986613122</v>
      </c>
      <c r="E54" s="19">
        <v>20.999658819515528</v>
      </c>
      <c r="F54" s="19">
        <v>15.802845528455281</v>
      </c>
      <c r="G54" s="19">
        <v>12.823529411764707</v>
      </c>
      <c r="H54" s="19">
        <v>10.685483870967746</v>
      </c>
      <c r="I54" s="19">
        <v>9.2475969506131914</v>
      </c>
      <c r="J54" s="19">
        <v>8.1521739130434785</v>
      </c>
      <c r="K54" s="19">
        <v>7.29831451480936</v>
      </c>
      <c r="L54" s="20">
        <v>6.6059602649006628</v>
      </c>
      <c r="Y54" s="78" t="s">
        <v>34</v>
      </c>
      <c r="Z54" s="78" t="s">
        <v>35</v>
      </c>
      <c r="AA54" s="88" t="s">
        <v>36</v>
      </c>
      <c r="AB54" s="89"/>
    </row>
    <row r="55" spans="2:31" x14ac:dyDescent="0.45">
      <c r="B55" s="16">
        <v>700</v>
      </c>
      <c r="C55" s="17">
        <v>70.763500931098676</v>
      </c>
      <c r="D55" s="19">
        <v>35.726238286479258</v>
      </c>
      <c r="E55" s="19">
        <v>24.03616513135449</v>
      </c>
      <c r="F55" s="19">
        <v>18.072493224932249</v>
      </c>
      <c r="G55" s="19">
        <v>14.655462184873947</v>
      </c>
      <c r="H55" s="19">
        <v>12.180779569892474</v>
      </c>
      <c r="I55" s="19">
        <v>10.490553529996685</v>
      </c>
      <c r="J55" s="19">
        <v>9.2226613965744413</v>
      </c>
      <c r="K55" s="19">
        <v>8.2801505481917843</v>
      </c>
      <c r="L55" s="20">
        <v>7.4337748344370871</v>
      </c>
      <c r="Y55" s="79">
        <f>B$21</f>
        <v>100</v>
      </c>
      <c r="Z55" s="81">
        <f>E21</f>
        <v>3.3333333333333335</v>
      </c>
      <c r="AA55" s="75" t="s">
        <v>18</v>
      </c>
      <c r="AB55" s="61">
        <f>INDEX(LINEST(Z55:Z59,Y55:Y59^{1,2,3,4},0,1),1,1)</f>
        <v>5.5789548263417964E-26</v>
      </c>
      <c r="AC55" s="51"/>
      <c r="AE55" s="51"/>
    </row>
    <row r="56" spans="2:31" x14ac:dyDescent="0.45">
      <c r="B56" s="16">
        <v>800</v>
      </c>
      <c r="C56" s="17">
        <v>81.022515659387182</v>
      </c>
      <c r="D56" s="19">
        <v>40.662650602409641</v>
      </c>
      <c r="E56" s="19">
        <v>27.192084612760151</v>
      </c>
      <c r="F56" s="19">
        <v>20.443766937669373</v>
      </c>
      <c r="G56" s="19">
        <v>16.436974789915968</v>
      </c>
      <c r="H56" s="19">
        <v>13.642473118279574</v>
      </c>
      <c r="I56" s="19">
        <v>11.733510109380179</v>
      </c>
      <c r="J56" s="19">
        <v>10.260210803689064</v>
      </c>
      <c r="K56" s="19">
        <v>9.1965308460153814</v>
      </c>
      <c r="L56" s="20">
        <v>8.3112582781456972</v>
      </c>
      <c r="Y56" s="79">
        <f>B$25</f>
        <v>500</v>
      </c>
      <c r="Z56" s="81">
        <f>E25</f>
        <v>16.666666666666668</v>
      </c>
      <c r="AA56" s="75" t="s">
        <v>19</v>
      </c>
      <c r="AB56" s="61">
        <f>INDEX(LINEST(Z55:Z59,Y55:Y59^{1,2,3,4},0,1),1,2)</f>
        <v>-2.2595816024186052E-22</v>
      </c>
      <c r="AC56" s="39"/>
      <c r="AE56" s="39"/>
    </row>
    <row r="57" spans="2:31" x14ac:dyDescent="0.45">
      <c r="B57" s="16">
        <v>900</v>
      </c>
      <c r="C57" s="17">
        <v>90.875232774674103</v>
      </c>
      <c r="D57" s="19">
        <v>45.264390896921014</v>
      </c>
      <c r="E57" s="19">
        <v>30.279767997270564</v>
      </c>
      <c r="F57" s="19">
        <v>22.713414634146339</v>
      </c>
      <c r="G57" s="19">
        <v>18.235294117647062</v>
      </c>
      <c r="H57" s="19">
        <v>15.171370967741939</v>
      </c>
      <c r="I57" s="19">
        <v>13.026184951939014</v>
      </c>
      <c r="J57" s="19">
        <v>11.396574440052703</v>
      </c>
      <c r="K57" s="19">
        <v>10.112911143838978</v>
      </c>
      <c r="L57" s="20">
        <v>9.1390728476821188</v>
      </c>
      <c r="Y57" s="79">
        <f>B$30</f>
        <v>1000</v>
      </c>
      <c r="Z57" s="81">
        <f>E30</f>
        <v>33.333333333333336</v>
      </c>
      <c r="AA57" s="75" t="s">
        <v>20</v>
      </c>
      <c r="AB57" s="61">
        <f>INDEX(LINEST(Z55:Z59,Y55:Y59^{1,2,3,4},0,1),1,3)</f>
        <v>2.8969167070916733E-19</v>
      </c>
    </row>
    <row r="58" spans="2:31" x14ac:dyDescent="0.45">
      <c r="B58" s="9">
        <v>1000</v>
      </c>
      <c r="C58" s="17">
        <v>100.00000000000001</v>
      </c>
      <c r="D58" s="17">
        <v>50</v>
      </c>
      <c r="E58" s="17">
        <v>33.333333333333336</v>
      </c>
      <c r="F58" s="17">
        <v>24.999999999999996</v>
      </c>
      <c r="G58" s="17">
        <v>20.000000000000004</v>
      </c>
      <c r="H58" s="17">
        <v>16.666666666666668</v>
      </c>
      <c r="I58" s="17">
        <v>14.285714285714285</v>
      </c>
      <c r="J58" s="17">
        <v>12.5</v>
      </c>
      <c r="K58" s="17">
        <v>11.111111111111111</v>
      </c>
      <c r="L58" s="18">
        <v>10</v>
      </c>
      <c r="Y58" s="79">
        <f>B$35</f>
        <v>1500</v>
      </c>
      <c r="Z58" s="81">
        <f>E35</f>
        <v>50</v>
      </c>
      <c r="AA58" s="75" t="s">
        <v>21</v>
      </c>
      <c r="AB58" s="61">
        <f>INDEX(LINEST(Z55:Z59,Y55:Y59^{1,2,3,4},0,1),1,4)</f>
        <v>3.3333333333333215E-2</v>
      </c>
    </row>
    <row r="59" spans="2:31" ht="15.75" x14ac:dyDescent="0.45">
      <c r="B59" s="9">
        <v>1100</v>
      </c>
      <c r="C59" s="17">
        <v>109.44641950228542</v>
      </c>
      <c r="D59" s="19">
        <v>54.836010709504698</v>
      </c>
      <c r="E59" s="19">
        <v>36.421016717843742</v>
      </c>
      <c r="F59" s="19">
        <v>27.388211382113816</v>
      </c>
      <c r="G59" s="19">
        <v>21.815126050420165</v>
      </c>
      <c r="H59" s="19">
        <v>18.118279569892476</v>
      </c>
      <c r="I59" s="19">
        <v>15.581703679151472</v>
      </c>
      <c r="J59" s="19">
        <v>13.586956521739131</v>
      </c>
      <c r="K59" s="19">
        <v>12.066764850270003</v>
      </c>
      <c r="L59" s="20">
        <v>10.910596026490069</v>
      </c>
      <c r="Y59" s="80">
        <f>B$40</f>
        <v>2000</v>
      </c>
      <c r="Z59" s="82">
        <f>E40</f>
        <v>66.666666666666671</v>
      </c>
      <c r="AA59" s="76" t="s">
        <v>23</v>
      </c>
      <c r="AB59" s="77">
        <f>INDEX(LINEST(Z55:Z59,Y55:Y59^{1,2,3,4},0,1),3,1)</f>
        <v>1</v>
      </c>
    </row>
    <row r="60" spans="2:31" x14ac:dyDescent="0.45">
      <c r="B60" s="9">
        <v>1200</v>
      </c>
      <c r="C60" s="17">
        <v>119.26527848315556</v>
      </c>
      <c r="D60" s="19">
        <v>59.638554216867469</v>
      </c>
      <c r="E60" s="19">
        <v>39.542818150801786</v>
      </c>
      <c r="F60" s="19">
        <v>29.623983739837392</v>
      </c>
      <c r="G60" s="19">
        <v>23.680672268907564</v>
      </c>
      <c r="H60" s="19">
        <v>19.653897849462371</v>
      </c>
      <c r="I60" s="19">
        <v>16.877693072588663</v>
      </c>
      <c r="J60" s="19">
        <v>14.739789196310937</v>
      </c>
      <c r="K60" s="19">
        <v>13.071510391098018</v>
      </c>
      <c r="L60" s="20">
        <v>11.788079470198674</v>
      </c>
    </row>
    <row r="61" spans="2:31" x14ac:dyDescent="0.45">
      <c r="B61" s="9">
        <v>1300</v>
      </c>
      <c r="C61" s="17">
        <v>129.30829997907881</v>
      </c>
      <c r="D61" s="19">
        <v>64.323962516733602</v>
      </c>
      <c r="E61" s="19">
        <v>42.698737632207447</v>
      </c>
      <c r="F61" s="19">
        <v>31.995257452574524</v>
      </c>
      <c r="G61" s="19">
        <v>25.579831932773114</v>
      </c>
      <c r="H61" s="19">
        <v>21.189516129032263</v>
      </c>
      <c r="I61" s="19">
        <v>18.173682466025848</v>
      </c>
      <c r="J61" s="19">
        <v>15.843214756258234</v>
      </c>
      <c r="K61" s="19">
        <v>14.027164130256912</v>
      </c>
      <c r="L61" s="20">
        <v>12.649006622516556</v>
      </c>
    </row>
    <row r="62" spans="2:31" x14ac:dyDescent="0.45">
      <c r="B62" s="9">
        <v>1400</v>
      </c>
      <c r="C62" s="17">
        <v>139.25509228516182</v>
      </c>
      <c r="D62" s="19">
        <v>69.126506024096386</v>
      </c>
      <c r="E62" s="19">
        <v>45.820539065165477</v>
      </c>
      <c r="F62" s="19">
        <v>34.366531165311642</v>
      </c>
      <c r="G62" s="19">
        <v>27.394957983193272</v>
      </c>
      <c r="H62" s="19">
        <v>22.741935483870975</v>
      </c>
      <c r="I62" s="19">
        <v>19.535962877030162</v>
      </c>
      <c r="J62" s="19">
        <v>16.963109354413703</v>
      </c>
      <c r="K62" s="19">
        <v>15.081001472754048</v>
      </c>
      <c r="L62" s="20">
        <v>13.576158940397352</v>
      </c>
      <c r="X62" s="87" t="s">
        <v>22</v>
      </c>
      <c r="Y62" s="87"/>
    </row>
    <row r="63" spans="2:31" x14ac:dyDescent="0.45">
      <c r="B63" s="9">
        <v>1500</v>
      </c>
      <c r="C63" s="17">
        <v>149.20188459124481</v>
      </c>
      <c r="D63" s="17">
        <v>73.744979919678727</v>
      </c>
      <c r="E63" s="17">
        <v>48.976458546571152</v>
      </c>
      <c r="F63" s="17">
        <v>36.653116531165303</v>
      </c>
      <c r="G63" s="17">
        <v>29.344537815126053</v>
      </c>
      <c r="H63" s="17">
        <v>24.294354838709683</v>
      </c>
      <c r="I63" s="17">
        <v>20.798806761683792</v>
      </c>
      <c r="J63" s="17">
        <v>18.165349143610015</v>
      </c>
      <c r="K63" s="17">
        <v>16.069383079692358</v>
      </c>
      <c r="L63" s="18">
        <v>14.453642384105962</v>
      </c>
    </row>
    <row r="64" spans="2:31" x14ac:dyDescent="0.45">
      <c r="B64" s="9">
        <v>1600</v>
      </c>
      <c r="C64" s="17">
        <v>159.14867689732779</v>
      </c>
      <c r="D64" s="19">
        <v>78.580990629183418</v>
      </c>
      <c r="E64" s="19">
        <v>52.084612760150129</v>
      </c>
      <c r="F64" s="19">
        <v>39.021002710027098</v>
      </c>
      <c r="G64" s="19">
        <v>31.236974789915966</v>
      </c>
      <c r="H64" s="19">
        <v>25.903897849462371</v>
      </c>
      <c r="I64" s="19">
        <v>22.154458070931383</v>
      </c>
      <c r="J64" s="19">
        <v>19.311594202898551</v>
      </c>
      <c r="K64" s="19">
        <v>17.149402716413025</v>
      </c>
      <c r="L64" s="20">
        <v>15.410596026490067</v>
      </c>
      <c r="X64" s="35" t="s">
        <v>18</v>
      </c>
      <c r="Y64" s="37">
        <f>INDEX(LINEST(B$20:B$40,E$20:E$40^{1,2,3,4},0,1),1,1)</f>
        <v>6.9343414722009405E-19</v>
      </c>
    </row>
    <row r="65" spans="2:37" x14ac:dyDescent="0.45">
      <c r="B65" s="9">
        <v>1700</v>
      </c>
      <c r="C65" s="17">
        <v>169.0954692034108</v>
      </c>
      <c r="D65" s="19">
        <v>83.266398929049544</v>
      </c>
      <c r="E65" s="19">
        <v>55.346298191743436</v>
      </c>
      <c r="F65" s="19">
        <v>41.507452574525743</v>
      </c>
      <c r="G65" s="19">
        <v>33.028571428571425</v>
      </c>
      <c r="H65" s="19">
        <v>27.412634408602159</v>
      </c>
      <c r="I65" s="19">
        <v>23.576400397746106</v>
      </c>
      <c r="J65" s="19">
        <v>20.45783926218709</v>
      </c>
      <c r="K65" s="19">
        <v>18.196694485354278</v>
      </c>
      <c r="L65" s="20">
        <v>16.367549668874172</v>
      </c>
      <c r="X65" s="35" t="s">
        <v>19</v>
      </c>
      <c r="Y65" s="37">
        <f>INDEX(LINEST(B$20:B$40,E$20:E$40^{1,2,3,4},0,1),1,2)</f>
        <v>-7.3902653098876495E-17</v>
      </c>
    </row>
    <row r="66" spans="2:37" x14ac:dyDescent="0.45">
      <c r="B66" s="9">
        <v>1800</v>
      </c>
      <c r="C66" s="17">
        <v>179.04226150949376</v>
      </c>
      <c r="D66" s="19">
        <v>87.968540829986594</v>
      </c>
      <c r="E66" s="19">
        <v>58.744455817127267</v>
      </c>
      <c r="F66" s="19">
        <v>43.960027100270992</v>
      </c>
      <c r="G66" s="19">
        <v>35.021848739495795</v>
      </c>
      <c r="H66" s="19">
        <v>29.038978494623663</v>
      </c>
      <c r="I66" s="19">
        <v>24.932051706993697</v>
      </c>
      <c r="J66" s="19">
        <v>21.70289855072464</v>
      </c>
      <c r="K66" s="19">
        <v>19.211258386516121</v>
      </c>
      <c r="L66" s="20">
        <v>17.357615894039736</v>
      </c>
      <c r="X66" s="35" t="s">
        <v>20</v>
      </c>
      <c r="Y66" s="37">
        <f>INDEX(LINEST(B$20:B$40,E$20:E$40^{1,2,3,4},0,1),1,3)</f>
        <v>2.0382943901561616E-15</v>
      </c>
    </row>
    <row r="67" spans="2:37" x14ac:dyDescent="0.45">
      <c r="B67" s="9">
        <v>1900</v>
      </c>
      <c r="C67" s="17">
        <v>188.98905381557674</v>
      </c>
      <c r="D67" s="19">
        <v>92.720883534136547</v>
      </c>
      <c r="E67" s="19">
        <v>62.023200272944393</v>
      </c>
      <c r="F67" s="19">
        <v>46.327913279132794</v>
      </c>
      <c r="G67" s="19">
        <v>36.964705882352938</v>
      </c>
      <c r="H67" s="19">
        <v>30.648521505376355</v>
      </c>
      <c r="I67" s="19">
        <v>26.304275770633076</v>
      </c>
      <c r="J67" s="19">
        <v>22.931488801054023</v>
      </c>
      <c r="K67" s="19">
        <v>20.291278023236782</v>
      </c>
      <c r="L67" s="20">
        <v>18.331125827814571</v>
      </c>
      <c r="X67" s="35" t="s">
        <v>21</v>
      </c>
      <c r="Y67" s="37">
        <f>INDEX(LINEST(B$20:B$40,E$20:E$40^{1,2,3,4},0,1),1,4)</f>
        <v>29.999999999999982</v>
      </c>
    </row>
    <row r="68" spans="2:37" ht="16.149999999999999" thickBot="1" x14ac:dyDescent="0.5">
      <c r="B68" s="10">
        <v>2000</v>
      </c>
      <c r="C68" s="26">
        <v>198.93584612165975</v>
      </c>
      <c r="D68" s="26">
        <v>97.690763052208837</v>
      </c>
      <c r="E68" s="26">
        <v>64.87546912316617</v>
      </c>
      <c r="F68" s="26">
        <v>48.729674796747965</v>
      </c>
      <c r="G68" s="26">
        <v>38.756302521008408</v>
      </c>
      <c r="H68" s="26">
        <v>32.207661290322591</v>
      </c>
      <c r="I68" s="26">
        <v>27.726218097447795</v>
      </c>
      <c r="J68" s="26">
        <v>25.016469038208172</v>
      </c>
      <c r="K68" s="26">
        <v>21.436753395516284</v>
      </c>
      <c r="L68" s="27">
        <v>19.321192052980134</v>
      </c>
      <c r="X68" s="35" t="s">
        <v>23</v>
      </c>
      <c r="Y68" s="37">
        <f>INDEX(LINEST(B$20:B$40,E$20:E$40^{1,2,3,4},0,1),3,1)</f>
        <v>1</v>
      </c>
    </row>
    <row r="71" spans="2:37" ht="15.75" x14ac:dyDescent="0.55000000000000004">
      <c r="Y71" s="78" t="s">
        <v>34</v>
      </c>
      <c r="Z71" s="78" t="s">
        <v>35</v>
      </c>
      <c r="AA71" s="88" t="s">
        <v>36</v>
      </c>
      <c r="AB71" s="89"/>
      <c r="AJ71" s="51"/>
      <c r="AK71" s="51"/>
    </row>
    <row r="72" spans="2:37" x14ac:dyDescent="0.45">
      <c r="Y72" s="79">
        <f>B$21</f>
        <v>100</v>
      </c>
      <c r="Z72" s="81">
        <f>F21</f>
        <v>2.5</v>
      </c>
      <c r="AA72" s="75" t="s">
        <v>18</v>
      </c>
      <c r="AB72" s="61">
        <f>INDEX(LINEST(Z72:Z76,Y72:Y76^{1,2,3,4},0,1),1,1)</f>
        <v>1.2679442787140446E-26</v>
      </c>
      <c r="AJ72" s="39"/>
      <c r="AK72" s="39"/>
    </row>
    <row r="73" spans="2:37" x14ac:dyDescent="0.45">
      <c r="Y73" s="79">
        <f>B$25</f>
        <v>500</v>
      </c>
      <c r="Z73" s="81">
        <f>F25</f>
        <v>12.5</v>
      </c>
      <c r="AA73" s="75" t="s">
        <v>19</v>
      </c>
      <c r="AB73" s="61">
        <f>INDEX(LINEST(Z72:Z76,Y72:Y76^{1,2,3,4},0,1),1,2)</f>
        <v>-4.1425662711007763E-23</v>
      </c>
    </row>
    <row r="74" spans="2:37" x14ac:dyDescent="0.45">
      <c r="Y74" s="79">
        <f>B$30</f>
        <v>1000</v>
      </c>
      <c r="Z74" s="81">
        <f>F30</f>
        <v>25</v>
      </c>
      <c r="AA74" s="75" t="s">
        <v>20</v>
      </c>
      <c r="AB74" s="61">
        <f>INDEX(LINEST(Z72:Z76,Y72:Y76^{1,2,3,4},0,1),1,3)</f>
        <v>4.8281945118194552E-20</v>
      </c>
    </row>
    <row r="75" spans="2:37" x14ac:dyDescent="0.45">
      <c r="Y75" s="79">
        <f>B$35</f>
        <v>1500</v>
      </c>
      <c r="Z75" s="81">
        <f>F35</f>
        <v>37.5</v>
      </c>
      <c r="AA75" s="75" t="s">
        <v>21</v>
      </c>
      <c r="AB75" s="61">
        <f>INDEX(LINEST(Z72:Z76,Y72:Y76^{1,2,3,4},0,1),1,4)</f>
        <v>2.4999999999999974E-2</v>
      </c>
    </row>
    <row r="76" spans="2:37" ht="15.75" x14ac:dyDescent="0.45">
      <c r="Y76" s="80">
        <f>B$40</f>
        <v>2000</v>
      </c>
      <c r="Z76" s="82">
        <f>F40</f>
        <v>50</v>
      </c>
      <c r="AA76" s="76" t="s">
        <v>23</v>
      </c>
      <c r="AB76" s="77">
        <f>INDEX(LINEST(Z72:Z76,Y72:Y76^{1,2,3,4},0,1),3,1)</f>
        <v>1</v>
      </c>
    </row>
    <row r="79" spans="2:37" x14ac:dyDescent="0.45">
      <c r="X79" s="87" t="s">
        <v>22</v>
      </c>
      <c r="Y79" s="87"/>
    </row>
    <row r="81" spans="24:28" x14ac:dyDescent="0.45">
      <c r="X81" s="35" t="s">
        <v>18</v>
      </c>
      <c r="Y81" s="37">
        <f>INDEX(LINEST(B$20:B$40,F$20:F$40^{1,2,3,4},0,1),1,1)</f>
        <v>-1.753275473465127E-19</v>
      </c>
    </row>
    <row r="82" spans="24:28" x14ac:dyDescent="0.45">
      <c r="X82" s="35" t="s">
        <v>19</v>
      </c>
      <c r="Y82" s="37">
        <f>INDEX(LINEST(B$20:B$40,F$20:F$40^{1,2,3,4},0,1),1,2)</f>
        <v>3.1850301672243085E-17</v>
      </c>
    </row>
    <row r="83" spans="24:28" x14ac:dyDescent="0.45">
      <c r="X83" s="35" t="s">
        <v>20</v>
      </c>
      <c r="Y83" s="37">
        <f>INDEX(LINEST(B$20:B$40,F$20:F$40^{1,2,3,4},0,1),1,3)</f>
        <v>-1.8118172356943688E-15</v>
      </c>
    </row>
    <row r="84" spans="24:28" x14ac:dyDescent="0.45">
      <c r="X84" s="35" t="s">
        <v>21</v>
      </c>
      <c r="Y84" s="37">
        <f>INDEX(LINEST(B$20:B$40,F$20:F$40^{1,2,3,4},0,1),1,4)</f>
        <v>40.000000000000036</v>
      </c>
    </row>
    <row r="85" spans="24:28" ht="15.75" x14ac:dyDescent="0.45">
      <c r="X85" s="35" t="s">
        <v>23</v>
      </c>
      <c r="Y85" s="37">
        <f>INDEX(LINEST(B$20:B$40,F$20:F$40^{1,2,3,4},0,1),3,1)</f>
        <v>1</v>
      </c>
    </row>
    <row r="88" spans="24:28" ht="15.75" x14ac:dyDescent="0.55000000000000004">
      <c r="Y88" s="78" t="s">
        <v>34</v>
      </c>
      <c r="Z88" s="78" t="s">
        <v>35</v>
      </c>
      <c r="AA88" s="88" t="s">
        <v>36</v>
      </c>
      <c r="AB88" s="89"/>
    </row>
    <row r="89" spans="24:28" x14ac:dyDescent="0.45">
      <c r="Y89" s="79">
        <f>B$21</f>
        <v>100</v>
      </c>
      <c r="Z89" s="81">
        <f>G21</f>
        <v>2</v>
      </c>
      <c r="AA89" s="75" t="s">
        <v>18</v>
      </c>
      <c r="AB89" s="61">
        <f>INDEX(LINEST(Z89:Z93,Y89:Y93^{1,2,3,4},0,1),1,1)</f>
        <v>1.352473897294981E-26</v>
      </c>
    </row>
    <row r="90" spans="24:28" x14ac:dyDescent="0.45">
      <c r="Y90" s="79">
        <f>B$25</f>
        <v>500</v>
      </c>
      <c r="Z90" s="81">
        <f>G25</f>
        <v>10</v>
      </c>
      <c r="AA90" s="75" t="s">
        <v>19</v>
      </c>
      <c r="AB90" s="61">
        <f>INDEX(LINEST(Z89:Z93,Y89:Y93^{1,2,3,4},0,1),1,2)</f>
        <v>-5.272357072310079E-23</v>
      </c>
    </row>
    <row r="91" spans="24:28" x14ac:dyDescent="0.45">
      <c r="Y91" s="79">
        <f>B$30</f>
        <v>1000</v>
      </c>
      <c r="Z91" s="81">
        <f>G30</f>
        <v>20</v>
      </c>
      <c r="AA91" s="75" t="s">
        <v>20</v>
      </c>
      <c r="AB91" s="61">
        <f>INDEX(LINEST(Z89:Z93,Y89:Y93^{1,2,3,4},0,1),1,3)</f>
        <v>6.7594723165472365E-20</v>
      </c>
    </row>
    <row r="92" spans="24:28" x14ac:dyDescent="0.45">
      <c r="Y92" s="79">
        <f>B$35</f>
        <v>1500</v>
      </c>
      <c r="Z92" s="81">
        <f>G35</f>
        <v>30</v>
      </c>
      <c r="AA92" s="75" t="s">
        <v>21</v>
      </c>
      <c r="AB92" s="61">
        <f>INDEX(LINEST(Z89:Z93,Y89:Y93^{1,2,3,4},0,1),1,4)</f>
        <v>1.9999999999999969E-2</v>
      </c>
    </row>
    <row r="93" spans="24:28" ht="15.75" x14ac:dyDescent="0.45">
      <c r="Y93" s="80">
        <f>B$40</f>
        <v>2000</v>
      </c>
      <c r="Z93" s="82">
        <f>G40</f>
        <v>40</v>
      </c>
      <c r="AA93" s="76" t="s">
        <v>23</v>
      </c>
      <c r="AB93" s="77">
        <f>INDEX(LINEST(Z89:Z93,Y89:Y93^{1,2,3,4},0,1),3,1)</f>
        <v>1</v>
      </c>
    </row>
    <row r="96" spans="24:28" x14ac:dyDescent="0.45">
      <c r="X96" s="87" t="s">
        <v>22</v>
      </c>
      <c r="Y96" s="87"/>
    </row>
    <row r="98" spans="24:28" x14ac:dyDescent="0.45">
      <c r="X98" s="35" t="s">
        <v>18</v>
      </c>
      <c r="Y98" s="37">
        <f>INDEX(LINEST(B$20:B$40,G$20:G$40^{1,2,3,4},0,1),1,1)</f>
        <v>4.7085034687784167E-18</v>
      </c>
    </row>
    <row r="99" spans="24:28" x14ac:dyDescent="0.45">
      <c r="X99" s="35" t="s">
        <v>19</v>
      </c>
      <c r="Y99" s="37">
        <f>INDEX(LINEST(B$20:B$40,G$20:G$40^{1,2,3,4},0,1),1,2)</f>
        <v>-2.799342920411989E-16</v>
      </c>
    </row>
    <row r="100" spans="24:28" x14ac:dyDescent="0.45">
      <c r="X100" s="35" t="s">
        <v>20</v>
      </c>
      <c r="Y100" s="37">
        <f>INDEX(LINEST(B$20:B$40,G$20:G$40^{1,2,3,4},0,1),1,3)</f>
        <v>5.6619288615448929E-15</v>
      </c>
    </row>
    <row r="101" spans="24:28" x14ac:dyDescent="0.45">
      <c r="X101" s="35" t="s">
        <v>21</v>
      </c>
      <c r="Y101" s="37">
        <f>INDEX(LINEST(B$20:B$40,G$20:G$40^{1,2,3,4},0,1),1,4)</f>
        <v>49.99999999999995</v>
      </c>
    </row>
    <row r="102" spans="24:28" ht="15.75" x14ac:dyDescent="0.45">
      <c r="X102" s="35" t="s">
        <v>23</v>
      </c>
      <c r="Y102" s="37">
        <f>INDEX(LINEST(B$20:B$40,G$20:G$40^{1,2,3,4},0,1),3,1)</f>
        <v>1</v>
      </c>
    </row>
    <row r="105" spans="24:28" ht="15.75" x14ac:dyDescent="0.55000000000000004">
      <c r="Y105" s="78" t="s">
        <v>34</v>
      </c>
      <c r="Z105" s="78" t="s">
        <v>35</v>
      </c>
      <c r="AA105" s="88" t="s">
        <v>36</v>
      </c>
      <c r="AB105" s="89"/>
    </row>
    <row r="106" spans="24:28" x14ac:dyDescent="0.45">
      <c r="Y106" s="79">
        <f>B$21</f>
        <v>100</v>
      </c>
      <c r="Z106" s="81">
        <f>H21</f>
        <v>1.6666666666666667</v>
      </c>
      <c r="AA106" s="75" t="s">
        <v>18</v>
      </c>
      <c r="AB106" s="61">
        <f>INDEX(LINEST(Z106:Z110,Y106:Y110^{1,2,3,4},0,1),1,1)</f>
        <v>2.7894774131708982E-26</v>
      </c>
    </row>
    <row r="107" spans="24:28" x14ac:dyDescent="0.45">
      <c r="Y107" s="79">
        <f>B$25</f>
        <v>500</v>
      </c>
      <c r="Z107" s="81">
        <f>H25</f>
        <v>8.3333333333333339</v>
      </c>
      <c r="AA107" s="75" t="s">
        <v>19</v>
      </c>
      <c r="AB107" s="61">
        <f>INDEX(LINEST(Z106:Z110,Y106:Y110^{1,2,3,4},0,1),1,2)</f>
        <v>-1.1297908012093026E-22</v>
      </c>
    </row>
    <row r="108" spans="24:28" x14ac:dyDescent="0.45">
      <c r="Y108" s="79">
        <f>B$30</f>
        <v>1000</v>
      </c>
      <c r="Z108" s="81">
        <f>H30</f>
        <v>16.666666666666668</v>
      </c>
      <c r="AA108" s="75" t="s">
        <v>20</v>
      </c>
      <c r="AB108" s="61">
        <f>INDEX(LINEST(Z106:Z110,Y106:Y110^{1,2,3,4},0,1),1,3)</f>
        <v>1.4484583535458366E-19</v>
      </c>
    </row>
    <row r="109" spans="24:28" x14ac:dyDescent="0.45">
      <c r="Y109" s="79">
        <f>B$35</f>
        <v>1500</v>
      </c>
      <c r="Z109" s="81">
        <f>H35</f>
        <v>25</v>
      </c>
      <c r="AA109" s="75" t="s">
        <v>21</v>
      </c>
      <c r="AB109" s="61">
        <f>INDEX(LINEST(Z106:Z110,Y106:Y110^{1,2,3,4},0,1),1,4)</f>
        <v>1.6666666666666607E-2</v>
      </c>
    </row>
    <row r="110" spans="24:28" ht="15.75" x14ac:dyDescent="0.45">
      <c r="Y110" s="80">
        <f>B$40</f>
        <v>2000</v>
      </c>
      <c r="Z110" s="82">
        <f>H40</f>
        <v>33.333333333333336</v>
      </c>
      <c r="AA110" s="76" t="s">
        <v>23</v>
      </c>
      <c r="AB110" s="77">
        <f>INDEX(LINEST(Z106:Z110,Y106:Y110^{1,2,3,4},0,1),3,1)</f>
        <v>1</v>
      </c>
    </row>
    <row r="113" spans="24:28" x14ac:dyDescent="0.45">
      <c r="X113" s="87" t="s">
        <v>22</v>
      </c>
      <c r="Y113" s="87"/>
    </row>
    <row r="115" spans="24:28" x14ac:dyDescent="0.45">
      <c r="X115" s="35" t="s">
        <v>18</v>
      </c>
      <c r="Y115" s="37">
        <f>INDEX(LINEST(B$20:B$40,H$20:H$40^{1,2,3,4},0,1),1,1)</f>
        <v>-1.3757733480846667E-17</v>
      </c>
    </row>
    <row r="116" spans="24:28" x14ac:dyDescent="0.45">
      <c r="X116" s="35" t="s">
        <v>19</v>
      </c>
      <c r="Y116" s="37">
        <f>INDEX(LINEST(B$20:B$40,H$20:H$40^{1,2,3,4},0,1),1,2)</f>
        <v>9.1370552922247288E-16</v>
      </c>
    </row>
    <row r="117" spans="24:28" x14ac:dyDescent="0.45">
      <c r="X117" s="35" t="s">
        <v>20</v>
      </c>
      <c r="Y117" s="37">
        <f>INDEX(LINEST(B$20:B$40,H$20:H$40^{1,2,3,4},0,1),1,3)</f>
        <v>-2.0382943901561601E-14</v>
      </c>
    </row>
    <row r="118" spans="24:28" x14ac:dyDescent="0.45">
      <c r="X118" s="35" t="s">
        <v>21</v>
      </c>
      <c r="Y118" s="37">
        <f>INDEX(LINEST(B$20:B$40,H$20:H$40^{1,2,3,4},0,1),1,4)</f>
        <v>60.000000000000163</v>
      </c>
    </row>
    <row r="119" spans="24:28" ht="15.75" x14ac:dyDescent="0.45">
      <c r="X119" s="35" t="s">
        <v>23</v>
      </c>
      <c r="Y119" s="37">
        <f>INDEX(LINEST(B$20:B$40,H$20:H$40^{1,2,3,4},0,1),3,1)</f>
        <v>1</v>
      </c>
    </row>
    <row r="122" spans="24:28" ht="15.75" x14ac:dyDescent="0.55000000000000004">
      <c r="Y122" s="78" t="s">
        <v>34</v>
      </c>
      <c r="Z122" s="78" t="s">
        <v>35</v>
      </c>
      <c r="AA122" s="88" t="s">
        <v>36</v>
      </c>
      <c r="AB122" s="89"/>
    </row>
    <row r="123" spans="24:28" x14ac:dyDescent="0.45">
      <c r="Y123" s="79">
        <f>B$21</f>
        <v>100</v>
      </c>
      <c r="Z123" s="81">
        <f>I21</f>
        <v>1.4285714285714284</v>
      </c>
      <c r="AA123" s="75" t="s">
        <v>18</v>
      </c>
      <c r="AB123" s="61">
        <f>INDEX(LINEST(Z123:Z127,Y123:Y127^{1,2,3,4},0,1),1,1)</f>
        <v>1.5215331344568537E-26</v>
      </c>
    </row>
    <row r="124" spans="24:28" x14ac:dyDescent="0.45">
      <c r="Y124" s="79">
        <f>B$25</f>
        <v>500</v>
      </c>
      <c r="Z124" s="81">
        <f>I25</f>
        <v>7.1428571428571423</v>
      </c>
      <c r="AA124" s="75" t="s">
        <v>19</v>
      </c>
      <c r="AB124" s="61">
        <f>INDEX(LINEST(Z123:Z127,Y123:Y127^{1,2,3,4},0,1),1,2)</f>
        <v>-5.6489540060465131E-23</v>
      </c>
    </row>
    <row r="125" spans="24:28" x14ac:dyDescent="0.45">
      <c r="Y125" s="79">
        <f>B$30</f>
        <v>1000</v>
      </c>
      <c r="Z125" s="81">
        <f>I30</f>
        <v>14.285714285714285</v>
      </c>
      <c r="AA125" s="75" t="s">
        <v>20</v>
      </c>
      <c r="AB125" s="61">
        <f>INDEX(LINEST(Z123:Z127,Y123:Y127^{1,2,3,4},0,1),1,3)</f>
        <v>6.276652865365291E-20</v>
      </c>
    </row>
    <row r="126" spans="24:28" x14ac:dyDescent="0.45">
      <c r="Y126" s="79">
        <f>B$35</f>
        <v>1500</v>
      </c>
      <c r="Z126" s="81">
        <f>I35</f>
        <v>21.428571428571427</v>
      </c>
      <c r="AA126" s="75" t="s">
        <v>21</v>
      </c>
      <c r="AB126" s="61">
        <f>INDEX(LINEST(Z123:Z127,Y123:Y127^{1,2,3,4},0,1),1,4)</f>
        <v>1.4285714285714263E-2</v>
      </c>
    </row>
    <row r="127" spans="24:28" ht="15.75" x14ac:dyDescent="0.45">
      <c r="Y127" s="80">
        <f>B$40</f>
        <v>2000</v>
      </c>
      <c r="Z127" s="82">
        <f>I40</f>
        <v>28.571428571428569</v>
      </c>
      <c r="AA127" s="76" t="s">
        <v>23</v>
      </c>
      <c r="AB127" s="77">
        <f>INDEX(LINEST(Z123:Z127,Y123:Y127^{1,2,3,4},0,1),3,1)</f>
        <v>1</v>
      </c>
    </row>
    <row r="130" spans="24:28" x14ac:dyDescent="0.45">
      <c r="X130" s="87" t="s">
        <v>22</v>
      </c>
      <c r="Y130" s="87"/>
    </row>
    <row r="132" spans="24:28" x14ac:dyDescent="0.45">
      <c r="X132" s="35" t="s">
        <v>18</v>
      </c>
      <c r="Y132" s="37">
        <v>0</v>
      </c>
    </row>
    <row r="133" spans="24:28" x14ac:dyDescent="0.45">
      <c r="X133" s="35" t="s">
        <v>19</v>
      </c>
      <c r="Y133" s="37">
        <v>0</v>
      </c>
    </row>
    <row r="134" spans="24:28" x14ac:dyDescent="0.45">
      <c r="X134" s="35" t="s">
        <v>20</v>
      </c>
      <c r="Y134" s="37">
        <v>0</v>
      </c>
    </row>
    <row r="135" spans="24:28" x14ac:dyDescent="0.45">
      <c r="X135" s="35" t="s">
        <v>21</v>
      </c>
      <c r="Y135" s="37">
        <v>0</v>
      </c>
    </row>
    <row r="136" spans="24:28" ht="15.75" x14ac:dyDescent="0.45">
      <c r="X136" s="35" t="s">
        <v>23</v>
      </c>
      <c r="Y136" s="37">
        <f>INDEX(LINEST(B$20:B$40,I$20:I$40^{1,2,3,4},0,1),3,1)</f>
        <v>1</v>
      </c>
    </row>
    <row r="139" spans="24:28" ht="15.75" x14ac:dyDescent="0.55000000000000004">
      <c r="Y139" s="78" t="s">
        <v>34</v>
      </c>
      <c r="Z139" s="78" t="s">
        <v>35</v>
      </c>
      <c r="AA139" s="88" t="s">
        <v>36</v>
      </c>
      <c r="AB139" s="89"/>
    </row>
    <row r="140" spans="24:28" x14ac:dyDescent="0.45">
      <c r="Y140" s="79">
        <f>B$21</f>
        <v>100</v>
      </c>
      <c r="Z140" s="81">
        <f>J21</f>
        <v>1.25</v>
      </c>
      <c r="AA140" s="75" t="s">
        <v>18</v>
      </c>
      <c r="AB140" s="61">
        <f>INDEX(LINEST(Z140:Z144,Y140:Y144^{1,2,3,4},0,1),1,1)</f>
        <v>6.3397213935702231E-27</v>
      </c>
    </row>
    <row r="141" spans="24:28" x14ac:dyDescent="0.45">
      <c r="Y141" s="79">
        <f>B$25</f>
        <v>500</v>
      </c>
      <c r="Z141" s="81">
        <f>J25</f>
        <v>6.25</v>
      </c>
      <c r="AA141" s="75" t="s">
        <v>19</v>
      </c>
      <c r="AB141" s="61">
        <f>INDEX(LINEST(Z140:Z144,Y140:Y144^{1,2,3,4},0,1),1,2)</f>
        <v>-2.0712831355503881E-23</v>
      </c>
    </row>
    <row r="142" spans="24:28" x14ac:dyDescent="0.45">
      <c r="Y142" s="79">
        <f>B$30</f>
        <v>1000</v>
      </c>
      <c r="Z142" s="81">
        <f>J30</f>
        <v>12.5</v>
      </c>
      <c r="AA142" s="75" t="s">
        <v>20</v>
      </c>
      <c r="AB142" s="61">
        <f>INDEX(LINEST(Z140:Z144,Y140:Y144^{1,2,3,4},0,1),1,3)</f>
        <v>2.4140972559097276E-20</v>
      </c>
    </row>
    <row r="143" spans="24:28" x14ac:dyDescent="0.45">
      <c r="Y143" s="79">
        <f>B$35</f>
        <v>1500</v>
      </c>
      <c r="Z143" s="81">
        <f>J35</f>
        <v>18.75</v>
      </c>
      <c r="AA143" s="75" t="s">
        <v>21</v>
      </c>
      <c r="AB143" s="61">
        <f>INDEX(LINEST(Z140:Z144,Y140:Y144^{1,2,3,4},0,1),1,4)</f>
        <v>1.2499999999999987E-2</v>
      </c>
    </row>
    <row r="144" spans="24:28" ht="15.75" x14ac:dyDescent="0.45">
      <c r="Y144" s="80">
        <f>B$40</f>
        <v>2000</v>
      </c>
      <c r="Z144" s="82">
        <f>J40</f>
        <v>25</v>
      </c>
      <c r="AA144" s="76" t="s">
        <v>23</v>
      </c>
      <c r="AB144" s="77">
        <f>INDEX(LINEST(Z140:Z144,Y140:Y144^{1,2,3,4},0,1),3,1)</f>
        <v>1</v>
      </c>
    </row>
    <row r="147" spans="24:28" x14ac:dyDescent="0.45">
      <c r="X147" s="87" t="s">
        <v>22</v>
      </c>
      <c r="Y147" s="87"/>
    </row>
    <row r="149" spans="24:28" x14ac:dyDescent="0.45">
      <c r="X149" s="35" t="s">
        <v>18</v>
      </c>
      <c r="Y149" s="37">
        <f>INDEX(LINEST(B$20:B$40,J$20:J$40^{1,2,3,4},0,1),1,1)</f>
        <v>-2.3844546439125726E-17</v>
      </c>
    </row>
    <row r="150" spans="24:28" x14ac:dyDescent="0.45">
      <c r="X150" s="35" t="s">
        <v>19</v>
      </c>
      <c r="Y150" s="37">
        <f>INDEX(LINEST(B$20:B$40,J$20:J$40^{1,2,3,4},0,1),1,2)</f>
        <v>1.2740120668897234E-15</v>
      </c>
    </row>
    <row r="151" spans="24:28" x14ac:dyDescent="0.45">
      <c r="X151" s="35" t="s">
        <v>20</v>
      </c>
      <c r="Y151" s="37">
        <f>INDEX(LINEST(B$20:B$40,J$20:J$40^{1,2,3,4},0,1),1,3)</f>
        <v>-2.1741806828332429E-14</v>
      </c>
    </row>
    <row r="152" spans="24:28" x14ac:dyDescent="0.45">
      <c r="X152" s="35" t="s">
        <v>21</v>
      </c>
      <c r="Y152" s="37">
        <f>INDEX(LINEST(B$20:B$40,J$20:J$40^{1,2,3,4},0,1),1,4)</f>
        <v>80.000000000000128</v>
      </c>
    </row>
    <row r="153" spans="24:28" ht="15.75" x14ac:dyDescent="0.45">
      <c r="X153" s="35" t="s">
        <v>23</v>
      </c>
      <c r="Y153" s="37">
        <f>INDEX(LINEST(B$20:B$40,J$20:J$40^{1,2,3,4},0,1),3,1)</f>
        <v>1</v>
      </c>
    </row>
    <row r="156" spans="24:28" ht="15.75" x14ac:dyDescent="0.55000000000000004">
      <c r="Y156" s="78" t="s">
        <v>34</v>
      </c>
      <c r="Z156" s="78" t="s">
        <v>35</v>
      </c>
      <c r="AA156" s="88" t="s">
        <v>36</v>
      </c>
      <c r="AB156" s="89"/>
    </row>
    <row r="157" spans="24:28" x14ac:dyDescent="0.45">
      <c r="Y157" s="79">
        <f>B$21</f>
        <v>100</v>
      </c>
      <c r="Z157" s="81">
        <f>K21</f>
        <v>1.1111111111111112</v>
      </c>
      <c r="AA157" s="75" t="s">
        <v>18</v>
      </c>
      <c r="AB157" s="61">
        <f>INDEX(LINEST(Z157:Z161,Y157:Y161^{1,2,3,4},0,1),1,1)</f>
        <v>7.8189897187366091E-27</v>
      </c>
    </row>
    <row r="158" spans="24:28" x14ac:dyDescent="0.45">
      <c r="Y158" s="79">
        <f>B$25</f>
        <v>500</v>
      </c>
      <c r="Z158" s="81">
        <f>K25</f>
        <v>5.5555555555555554</v>
      </c>
      <c r="AA158" s="75" t="s">
        <v>19</v>
      </c>
      <c r="AB158" s="61">
        <f>INDEX(LINEST(Z157:Z161,Y157:Y161^{1,2,3,4},0,1),1,2)</f>
        <v>-2.8244770030232565E-23</v>
      </c>
    </row>
    <row r="159" spans="24:28" x14ac:dyDescent="0.45">
      <c r="Y159" s="79">
        <f>B$30</f>
        <v>1000</v>
      </c>
      <c r="Z159" s="81">
        <f>K30</f>
        <v>11.111111111111111</v>
      </c>
      <c r="AA159" s="75" t="s">
        <v>20</v>
      </c>
      <c r="AB159" s="61">
        <f>INDEX(LINEST(Z157:Z161,Y157:Y161^{1,2,3,4},0,1),1,3)</f>
        <v>2.8969167070916728E-20</v>
      </c>
    </row>
    <row r="160" spans="24:28" x14ac:dyDescent="0.45">
      <c r="Y160" s="79">
        <f>B$35</f>
        <v>1500</v>
      </c>
      <c r="Z160" s="81">
        <f>K35</f>
        <v>16.666666666666664</v>
      </c>
      <c r="AA160" s="75" t="s">
        <v>21</v>
      </c>
      <c r="AB160" s="61">
        <f>INDEX(LINEST(Z157:Z161,Y157:Y161^{1,2,3,4},0,1),1,4)</f>
        <v>1.1111111111111103E-2</v>
      </c>
    </row>
    <row r="161" spans="24:28" ht="15.75" x14ac:dyDescent="0.45">
      <c r="Y161" s="80">
        <f>B$40</f>
        <v>2000</v>
      </c>
      <c r="Z161" s="82">
        <f>K40</f>
        <v>22.222222222222221</v>
      </c>
      <c r="AA161" s="76" t="s">
        <v>23</v>
      </c>
      <c r="AB161" s="77">
        <f>INDEX(LINEST(Z157:Z161,Y157:Y161^{1,2,3,4},0,1),3,1)</f>
        <v>1</v>
      </c>
    </row>
    <row r="164" spans="24:28" x14ac:dyDescent="0.45">
      <c r="X164" s="87" t="s">
        <v>22</v>
      </c>
      <c r="Y164" s="87"/>
    </row>
    <row r="166" spans="24:28" x14ac:dyDescent="0.45">
      <c r="X166" s="35" t="s">
        <v>18</v>
      </c>
      <c r="Y166" s="37">
        <v>0</v>
      </c>
    </row>
    <row r="167" spans="24:28" x14ac:dyDescent="0.45">
      <c r="X167" s="35" t="s">
        <v>19</v>
      </c>
      <c r="Y167" s="37">
        <v>0</v>
      </c>
    </row>
    <row r="168" spans="24:28" x14ac:dyDescent="0.45">
      <c r="X168" s="35" t="s">
        <v>20</v>
      </c>
      <c r="Y168" s="37">
        <v>0</v>
      </c>
    </row>
    <row r="169" spans="24:28" x14ac:dyDescent="0.45">
      <c r="X169" s="35" t="s">
        <v>21</v>
      </c>
      <c r="Y169" s="37">
        <v>0</v>
      </c>
    </row>
    <row r="170" spans="24:28" ht="15.75" x14ac:dyDescent="0.45">
      <c r="X170" s="35" t="s">
        <v>23</v>
      </c>
      <c r="Y170" s="37">
        <f>INDEX(LINEST(B$20:B$40,K$20:K$40^{1,2,3,4},0,1),3,1)</f>
        <v>1</v>
      </c>
    </row>
    <row r="173" spans="24:28" ht="15.75" x14ac:dyDescent="0.55000000000000004">
      <c r="Y173" s="78" t="s">
        <v>34</v>
      </c>
      <c r="Z173" s="78" t="s">
        <v>35</v>
      </c>
      <c r="AA173" s="88" t="s">
        <v>36</v>
      </c>
      <c r="AB173" s="89"/>
    </row>
    <row r="174" spans="24:28" x14ac:dyDescent="0.45">
      <c r="Y174" s="79">
        <f>B$21</f>
        <v>100</v>
      </c>
      <c r="Z174" s="81">
        <f>L21</f>
        <v>1</v>
      </c>
      <c r="AA174" s="75" t="s">
        <v>18</v>
      </c>
      <c r="AB174" s="61">
        <f>INDEX(LINEST(Z174:Z178,Y174:Y178^{1,2,3,4},0,1),1,1)</f>
        <v>6.7623694864749049E-27</v>
      </c>
    </row>
    <row r="175" spans="24:28" x14ac:dyDescent="0.45">
      <c r="Y175" s="79">
        <f>B$25</f>
        <v>500</v>
      </c>
      <c r="Z175" s="81">
        <f>L25</f>
        <v>5</v>
      </c>
      <c r="AA175" s="75" t="s">
        <v>19</v>
      </c>
      <c r="AB175" s="61">
        <f>INDEX(LINEST(Z174:Z178,Y174:Y178^{1,2,3,4},0,1),1,2)</f>
        <v>-2.6361785361550395E-23</v>
      </c>
    </row>
    <row r="176" spans="24:28" x14ac:dyDescent="0.45">
      <c r="Y176" s="79">
        <f>B$30</f>
        <v>1000</v>
      </c>
      <c r="Z176" s="81">
        <f>L30</f>
        <v>10</v>
      </c>
      <c r="AA176" s="75" t="s">
        <v>20</v>
      </c>
      <c r="AB176" s="61">
        <f>INDEX(LINEST(Z174:Z178,Y174:Y178^{1,2,3,4},0,1),1,3)</f>
        <v>3.3797361582736182E-20</v>
      </c>
    </row>
    <row r="177" spans="15:28" x14ac:dyDescent="0.45">
      <c r="Y177" s="79">
        <f>B$35</f>
        <v>1500</v>
      </c>
      <c r="Z177" s="81">
        <f>L35</f>
        <v>15</v>
      </c>
      <c r="AA177" s="75" t="s">
        <v>21</v>
      </c>
      <c r="AB177" s="61">
        <f>INDEX(LINEST(Z174:Z178,Y174:Y178^{1,2,3,4},0,1),1,4)</f>
        <v>9.9999999999999846E-3</v>
      </c>
    </row>
    <row r="178" spans="15:28" ht="15.75" x14ac:dyDescent="0.45">
      <c r="Y178" s="80">
        <f>B$40</f>
        <v>2000</v>
      </c>
      <c r="Z178" s="82">
        <f>L40</f>
        <v>20</v>
      </c>
      <c r="AA178" s="76" t="s">
        <v>23</v>
      </c>
      <c r="AB178" s="77">
        <f>INDEX(LINEST(Z174:Z178,Y174:Y178^{1,2,3,4},0,1),3,1)</f>
        <v>1</v>
      </c>
    </row>
    <row r="181" spans="15:28" x14ac:dyDescent="0.45">
      <c r="X181" s="87" t="s">
        <v>22</v>
      </c>
      <c r="Y181" s="87"/>
    </row>
    <row r="183" spans="15:28" x14ac:dyDescent="0.45">
      <c r="X183" s="35" t="s">
        <v>18</v>
      </c>
      <c r="Y183" s="37">
        <f>INDEX(LINEST(B$20:B$40,L$20:L$40^{1,2,3,4},0,1),1,1)</f>
        <v>7.5336055500454668E-17</v>
      </c>
    </row>
    <row r="184" spans="15:28" x14ac:dyDescent="0.45">
      <c r="X184" s="35" t="s">
        <v>19</v>
      </c>
      <c r="Y184" s="37">
        <f>INDEX(LINEST(B$20:B$40,L$20:L$40^{1,2,3,4},0,1),1,2)</f>
        <v>-2.2394743363295912E-15</v>
      </c>
    </row>
    <row r="185" spans="15:28" x14ac:dyDescent="0.45">
      <c r="X185" s="35" t="s">
        <v>20</v>
      </c>
      <c r="Y185" s="37">
        <f>INDEX(LINEST(B$20:B$40,L$20:L$40^{1,2,3,4},0,1),1,3)</f>
        <v>2.2647715446179571E-14</v>
      </c>
    </row>
    <row r="186" spans="15:28" x14ac:dyDescent="0.45">
      <c r="X186" s="35" t="s">
        <v>21</v>
      </c>
      <c r="Y186" s="37">
        <f>INDEX(LINEST(B$20:B$40,L$20:L$40^{1,2,3,4},0,1),1,4)</f>
        <v>99.999999999999901</v>
      </c>
    </row>
    <row r="187" spans="15:28" ht="15.75" x14ac:dyDescent="0.45">
      <c r="X187" s="35" t="s">
        <v>23</v>
      </c>
      <c r="Y187" s="37">
        <f>INDEX(LINEST(B$20:B$40,L$20:L$40^{1,2,3,4},0,1),3,1)</f>
        <v>1</v>
      </c>
    </row>
    <row r="188" spans="15:28" x14ac:dyDescent="0.45">
      <c r="O188" s="28"/>
      <c r="P188" s="28"/>
    </row>
    <row r="189" spans="15:28" x14ac:dyDescent="0.45">
      <c r="O189" s="28"/>
      <c r="P189" s="28"/>
    </row>
    <row r="190" spans="15:28" x14ac:dyDescent="0.45">
      <c r="O190" s="28"/>
      <c r="P190" s="28"/>
    </row>
    <row r="191" spans="15:28" x14ac:dyDescent="0.45">
      <c r="O191" s="28"/>
      <c r="P191" s="28"/>
    </row>
  </sheetData>
  <mergeCells count="24">
    <mergeCell ref="AA173:AB173"/>
    <mergeCell ref="X181:Y181"/>
    <mergeCell ref="AA122:AB122"/>
    <mergeCell ref="X130:Y130"/>
    <mergeCell ref="AA139:AB139"/>
    <mergeCell ref="X147:Y147"/>
    <mergeCell ref="AA156:AB156"/>
    <mergeCell ref="AA71:AB71"/>
    <mergeCell ref="X79:Y79"/>
    <mergeCell ref="AA88:AB88"/>
    <mergeCell ref="X96:Y96"/>
    <mergeCell ref="AA105:AB105"/>
    <mergeCell ref="AA20:AB20"/>
    <mergeCell ref="X28:Y28"/>
    <mergeCell ref="AA37:AB37"/>
    <mergeCell ref="X45:Y45"/>
    <mergeCell ref="AA54:AB54"/>
    <mergeCell ref="C46:L46"/>
    <mergeCell ref="C17:L17"/>
    <mergeCell ref="C18:L18"/>
    <mergeCell ref="C45:L45"/>
    <mergeCell ref="X62:Y62"/>
    <mergeCell ref="X113:Y113"/>
    <mergeCell ref="X164:Y1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C20" sqref="C20"/>
    </sheetView>
  </sheetViews>
  <sheetFormatPr defaultRowHeight="14.25" x14ac:dyDescent="0.45"/>
  <sheetData>
    <row r="1" spans="1:12" x14ac:dyDescent="0.45">
      <c r="A1" s="47" t="s">
        <v>24</v>
      </c>
    </row>
    <row r="15" spans="1:12" ht="14.65" thickBot="1" x14ac:dyDescent="0.5"/>
    <row r="16" spans="1:12" ht="14.65" thickBot="1" x14ac:dyDescent="0.5">
      <c r="B16" s="40" t="s">
        <v>25</v>
      </c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2:12" x14ac:dyDescent="0.45">
      <c r="B17" s="8" t="s">
        <v>2</v>
      </c>
      <c r="C17" s="90" t="s">
        <v>3</v>
      </c>
      <c r="D17" s="91"/>
      <c r="E17" s="91"/>
      <c r="F17" s="91"/>
      <c r="G17" s="91"/>
      <c r="H17" s="91"/>
      <c r="I17" s="91"/>
      <c r="J17" s="91"/>
      <c r="K17" s="91"/>
      <c r="L17" s="92"/>
    </row>
    <row r="18" spans="2:12" x14ac:dyDescent="0.45">
      <c r="B18" s="9" t="s">
        <v>4</v>
      </c>
      <c r="C18" s="93" t="s">
        <v>5</v>
      </c>
      <c r="D18" s="94"/>
      <c r="E18" s="94"/>
      <c r="F18" s="94"/>
      <c r="G18" s="94"/>
      <c r="H18" s="94"/>
      <c r="I18" s="94"/>
      <c r="J18" s="94"/>
      <c r="K18" s="94"/>
      <c r="L18" s="95"/>
    </row>
    <row r="19" spans="2:12" ht="14.65" thickBot="1" x14ac:dyDescent="0.5">
      <c r="B19" s="10" t="s">
        <v>6</v>
      </c>
      <c r="C19" s="11">
        <v>0.01</v>
      </c>
      <c r="D19" s="12">
        <v>0.02</v>
      </c>
      <c r="E19" s="12">
        <v>0.03</v>
      </c>
      <c r="F19" s="12">
        <v>0.04</v>
      </c>
      <c r="G19" s="12">
        <v>0.05</v>
      </c>
      <c r="H19" s="12">
        <v>0.06</v>
      </c>
      <c r="I19" s="12">
        <v>7.0000000000000007E-2</v>
      </c>
      <c r="J19" s="12">
        <v>0.08</v>
      </c>
      <c r="K19" s="12">
        <v>0.09</v>
      </c>
      <c r="L19" s="13">
        <v>0.1</v>
      </c>
    </row>
    <row r="20" spans="2:12" x14ac:dyDescent="0.45">
      <c r="B20" s="9">
        <v>0</v>
      </c>
      <c r="C20" s="33"/>
      <c r="D20" s="33"/>
      <c r="E20" s="33"/>
      <c r="F20" s="33"/>
      <c r="G20" s="33"/>
      <c r="H20" s="33"/>
      <c r="I20" s="33"/>
      <c r="J20" s="33"/>
      <c r="K20" s="33"/>
      <c r="L20" s="43"/>
    </row>
    <row r="21" spans="2:12" x14ac:dyDescent="0.45">
      <c r="B21" s="16">
        <v>100</v>
      </c>
      <c r="C21" s="33"/>
      <c r="D21" s="33"/>
      <c r="E21" s="48"/>
      <c r="F21" s="48"/>
      <c r="G21" s="33"/>
      <c r="H21" s="48"/>
      <c r="I21" s="48"/>
      <c r="J21" s="48"/>
      <c r="K21" s="48"/>
      <c r="L21" s="43"/>
    </row>
    <row r="22" spans="2:12" x14ac:dyDescent="0.45">
      <c r="B22" s="16">
        <v>200</v>
      </c>
      <c r="C22" s="33"/>
      <c r="D22" s="33"/>
      <c r="E22" s="48"/>
      <c r="F22" s="48"/>
      <c r="G22" s="33"/>
      <c r="H22" s="48"/>
      <c r="I22" s="48"/>
      <c r="J22" s="48"/>
      <c r="K22" s="48"/>
      <c r="L22" s="43"/>
    </row>
    <row r="23" spans="2:12" x14ac:dyDescent="0.45">
      <c r="B23" s="16">
        <v>300</v>
      </c>
      <c r="C23" s="33"/>
      <c r="D23" s="33"/>
      <c r="E23" s="48"/>
      <c r="F23" s="48"/>
      <c r="G23" s="33"/>
      <c r="H23" s="48"/>
      <c r="I23" s="48"/>
      <c r="J23" s="48"/>
      <c r="K23" s="48"/>
      <c r="L23" s="43"/>
    </row>
    <row r="24" spans="2:12" x14ac:dyDescent="0.45">
      <c r="B24" s="16">
        <v>400</v>
      </c>
      <c r="C24" s="33"/>
      <c r="D24" s="33"/>
      <c r="E24" s="48"/>
      <c r="F24" s="48"/>
      <c r="G24" s="33"/>
      <c r="H24" s="48"/>
      <c r="I24" s="48"/>
      <c r="J24" s="48"/>
      <c r="K24" s="48"/>
      <c r="L24" s="43"/>
    </row>
    <row r="25" spans="2:12" x14ac:dyDescent="0.45">
      <c r="B25" s="16">
        <v>500</v>
      </c>
      <c r="C25" s="33"/>
      <c r="D25" s="33"/>
      <c r="E25" s="33"/>
      <c r="F25" s="33"/>
      <c r="G25" s="33"/>
      <c r="H25" s="33"/>
      <c r="I25" s="33"/>
      <c r="J25" s="33"/>
      <c r="K25" s="33"/>
      <c r="L25" s="43"/>
    </row>
    <row r="26" spans="2:12" x14ac:dyDescent="0.45">
      <c r="B26" s="16">
        <v>600</v>
      </c>
      <c r="C26" s="33"/>
      <c r="D26" s="33"/>
      <c r="E26" s="48"/>
      <c r="F26" s="48"/>
      <c r="G26" s="33"/>
      <c r="H26" s="48"/>
      <c r="I26" s="48"/>
      <c r="J26" s="48"/>
      <c r="K26" s="48"/>
      <c r="L26" s="43"/>
    </row>
    <row r="27" spans="2:12" x14ac:dyDescent="0.45">
      <c r="B27" s="16">
        <v>700</v>
      </c>
      <c r="C27" s="33"/>
      <c r="D27" s="33"/>
      <c r="E27" s="48"/>
      <c r="F27" s="48"/>
      <c r="G27" s="33"/>
      <c r="H27" s="48"/>
      <c r="I27" s="48"/>
      <c r="J27" s="48"/>
      <c r="K27" s="48"/>
      <c r="L27" s="43"/>
    </row>
    <row r="28" spans="2:12" x14ac:dyDescent="0.45">
      <c r="B28" s="16">
        <v>800</v>
      </c>
      <c r="C28" s="33"/>
      <c r="D28" s="33"/>
      <c r="E28" s="48"/>
      <c r="F28" s="48"/>
      <c r="G28" s="33"/>
      <c r="H28" s="48"/>
      <c r="I28" s="48"/>
      <c r="J28" s="48"/>
      <c r="K28" s="48"/>
      <c r="L28" s="43"/>
    </row>
    <row r="29" spans="2:12" x14ac:dyDescent="0.45">
      <c r="B29" s="16">
        <v>900</v>
      </c>
      <c r="C29" s="33"/>
      <c r="D29" s="33"/>
      <c r="E29" s="48"/>
      <c r="F29" s="48"/>
      <c r="G29" s="33"/>
      <c r="H29" s="48"/>
      <c r="I29" s="48"/>
      <c r="J29" s="48"/>
      <c r="K29" s="48"/>
      <c r="L29" s="43"/>
    </row>
    <row r="30" spans="2:12" x14ac:dyDescent="0.45">
      <c r="B30" s="30">
        <v>1000</v>
      </c>
      <c r="C30" s="34"/>
      <c r="D30" s="34"/>
      <c r="E30" s="34"/>
      <c r="F30" s="34"/>
      <c r="G30" s="34"/>
      <c r="H30" s="34"/>
      <c r="I30" s="34"/>
      <c r="J30" s="34"/>
      <c r="K30" s="34"/>
      <c r="L30" s="44"/>
    </row>
    <row r="31" spans="2:12" x14ac:dyDescent="0.45">
      <c r="B31" s="9">
        <v>1100</v>
      </c>
      <c r="C31" s="48"/>
      <c r="D31" s="33"/>
      <c r="E31" s="48"/>
      <c r="F31" s="48"/>
      <c r="G31" s="33"/>
      <c r="H31" s="48"/>
      <c r="I31" s="48"/>
      <c r="J31" s="48"/>
      <c r="K31" s="48"/>
      <c r="L31" s="43"/>
    </row>
    <row r="32" spans="2:12" x14ac:dyDescent="0.45">
      <c r="B32" s="9">
        <v>1200</v>
      </c>
      <c r="C32" s="48"/>
      <c r="D32" s="33"/>
      <c r="E32" s="48"/>
      <c r="F32" s="48"/>
      <c r="G32" s="33"/>
      <c r="H32" s="48"/>
      <c r="I32" s="48"/>
      <c r="J32" s="48"/>
      <c r="K32" s="48"/>
      <c r="L32" s="43"/>
    </row>
    <row r="33" spans="2:12" x14ac:dyDescent="0.45">
      <c r="B33" s="9">
        <v>1300</v>
      </c>
      <c r="C33" s="48"/>
      <c r="D33" s="33"/>
      <c r="E33" s="48"/>
      <c r="F33" s="48"/>
      <c r="G33" s="33"/>
      <c r="H33" s="48"/>
      <c r="I33" s="48"/>
      <c r="J33" s="48"/>
      <c r="K33" s="48"/>
      <c r="L33" s="43"/>
    </row>
    <row r="34" spans="2:12" x14ac:dyDescent="0.45">
      <c r="B34" s="9">
        <v>1400</v>
      </c>
      <c r="C34" s="48"/>
      <c r="D34" s="33"/>
      <c r="E34" s="48"/>
      <c r="F34" s="48"/>
      <c r="G34" s="33"/>
      <c r="H34" s="48"/>
      <c r="I34" s="48"/>
      <c r="J34" s="48"/>
      <c r="K34" s="48"/>
      <c r="L34" s="43"/>
    </row>
    <row r="35" spans="2:12" x14ac:dyDescent="0.45">
      <c r="B35" s="9">
        <v>1500</v>
      </c>
      <c r="C35" s="48"/>
      <c r="D35" s="33"/>
      <c r="E35" s="33"/>
      <c r="F35" s="33"/>
      <c r="G35" s="33"/>
      <c r="H35" s="33"/>
      <c r="I35" s="33"/>
      <c r="J35" s="33"/>
      <c r="K35" s="33"/>
      <c r="L35" s="43"/>
    </row>
    <row r="36" spans="2:12" x14ac:dyDescent="0.45">
      <c r="B36" s="9">
        <v>1600</v>
      </c>
      <c r="C36" s="48"/>
      <c r="D36" s="33"/>
      <c r="E36" s="48"/>
      <c r="F36" s="48"/>
      <c r="G36" s="33"/>
      <c r="H36" s="48"/>
      <c r="I36" s="48"/>
      <c r="J36" s="48"/>
      <c r="K36" s="48"/>
      <c r="L36" s="43"/>
    </row>
    <row r="37" spans="2:12" x14ac:dyDescent="0.45">
      <c r="B37" s="9">
        <v>1700</v>
      </c>
      <c r="C37" s="48"/>
      <c r="D37" s="33"/>
      <c r="E37" s="48"/>
      <c r="F37" s="48"/>
      <c r="G37" s="33"/>
      <c r="H37" s="48"/>
      <c r="I37" s="48"/>
      <c r="J37" s="48"/>
      <c r="K37" s="48"/>
      <c r="L37" s="43"/>
    </row>
    <row r="38" spans="2:12" x14ac:dyDescent="0.45">
      <c r="B38" s="9">
        <v>1800</v>
      </c>
      <c r="C38" s="48"/>
      <c r="D38" s="33"/>
      <c r="E38" s="48"/>
      <c r="F38" s="48"/>
      <c r="G38" s="33"/>
      <c r="H38" s="48"/>
      <c r="I38" s="48"/>
      <c r="J38" s="48"/>
      <c r="K38" s="48"/>
      <c r="L38" s="43"/>
    </row>
    <row r="39" spans="2:12" x14ac:dyDescent="0.45">
      <c r="B39" s="9">
        <v>1900</v>
      </c>
      <c r="C39" s="48"/>
      <c r="D39" s="33"/>
      <c r="E39" s="48"/>
      <c r="F39" s="48"/>
      <c r="G39" s="33"/>
      <c r="H39" s="48"/>
      <c r="I39" s="48"/>
      <c r="J39" s="48"/>
      <c r="K39" s="48"/>
      <c r="L39" s="43"/>
    </row>
    <row r="40" spans="2:12" ht="14.65" thickBot="1" x14ac:dyDescent="0.5">
      <c r="B40" s="10">
        <v>2000</v>
      </c>
      <c r="C40" s="49"/>
      <c r="D40" s="45"/>
      <c r="E40" s="45"/>
      <c r="F40" s="45"/>
      <c r="G40" s="45"/>
      <c r="H40" s="45"/>
      <c r="I40" s="45"/>
      <c r="J40" s="45"/>
      <c r="K40" s="45"/>
      <c r="L40" s="46"/>
    </row>
  </sheetData>
  <mergeCells count="2">
    <mergeCell ref="C17:L17"/>
    <mergeCell ref="C18:L1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SL0NormCalData</vt:lpstr>
      <vt:lpstr>AIINormCalData</vt:lpstr>
      <vt:lpstr>AIANormCalData</vt:lpstr>
      <vt:lpstr>DALNormCalData</vt:lpstr>
      <vt:lpstr>DARNormCalData</vt:lpstr>
      <vt:lpstr>Validation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Baldwin</dc:creator>
  <cp:lastModifiedBy>Mitchell Baldwin</cp:lastModifiedBy>
  <cp:lastPrinted>2014-10-08T00:34:15Z</cp:lastPrinted>
  <dcterms:created xsi:type="dcterms:W3CDTF">2014-03-07T20:04:31Z</dcterms:created>
  <dcterms:modified xsi:type="dcterms:W3CDTF">2017-04-20T20:49:57Z</dcterms:modified>
</cp:coreProperties>
</file>