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4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5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IITTLCalibration\MIITTLCalibration\bin\Debug\Data\"/>
    </mc:Choice>
  </mc:AlternateContent>
  <bookViews>
    <workbookView xWindow="480" yWindow="105" windowWidth="15720" windowHeight="11625" activeTab="2"/>
  </bookViews>
  <sheets>
    <sheet name="SL0NormCalData" sheetId="1" r:id="rId1"/>
    <sheet name="AIINormCalData" sheetId="3" r:id="rId2"/>
    <sheet name="AIANormCalData" sheetId="4" r:id="rId3"/>
    <sheet name="DALNormCalData" sheetId="5" r:id="rId4"/>
    <sheet name="DARNormCalData" sheetId="6" r:id="rId5"/>
    <sheet name="Validation Data" sheetId="2" r:id="rId6"/>
  </sheets>
  <calcPr calcId="171027"/>
</workbook>
</file>

<file path=xl/calcChain.xml><?xml version="1.0" encoding="utf-8"?>
<calcChain xmlns="http://schemas.openxmlformats.org/spreadsheetml/2006/main">
  <c r="AB26" i="1" l="1"/>
  <c r="AA26" i="1"/>
  <c r="D8" i="3" l="1"/>
  <c r="E8" i="3"/>
  <c r="F8" i="3"/>
  <c r="G8" i="3"/>
  <c r="H8" i="3"/>
  <c r="I8" i="3"/>
  <c r="J8" i="3"/>
  <c r="K8" i="3"/>
  <c r="L8" i="3"/>
  <c r="C8" i="3"/>
  <c r="C9" i="3" s="1"/>
  <c r="C11" i="3" l="1"/>
  <c r="C39" i="6"/>
  <c r="E38" i="6"/>
  <c r="C37" i="6"/>
  <c r="I36" i="6"/>
  <c r="C35" i="6"/>
  <c r="E34" i="6"/>
  <c r="C33" i="6"/>
  <c r="I32" i="6"/>
  <c r="C31" i="6"/>
  <c r="E30" i="6"/>
  <c r="C29" i="6"/>
  <c r="C28" i="6"/>
  <c r="I27" i="6"/>
  <c r="E27" i="6"/>
  <c r="C25" i="6"/>
  <c r="I23" i="6"/>
  <c r="E23" i="6"/>
  <c r="C21" i="6"/>
  <c r="E20" i="6"/>
  <c r="G12" i="6"/>
  <c r="G36" i="6" s="1"/>
  <c r="C12" i="6"/>
  <c r="K9" i="6"/>
  <c r="G9" i="6"/>
  <c r="C9" i="6"/>
  <c r="L8" i="6"/>
  <c r="L9" i="6" s="1"/>
  <c r="K8" i="6"/>
  <c r="K12" i="6" s="1"/>
  <c r="J8" i="6"/>
  <c r="J12" i="6" s="1"/>
  <c r="I8" i="6"/>
  <c r="I12" i="6" s="1"/>
  <c r="H8" i="6"/>
  <c r="H9" i="6" s="1"/>
  <c r="G8" i="6"/>
  <c r="G11" i="6" s="1"/>
  <c r="F8" i="6"/>
  <c r="F12" i="6" s="1"/>
  <c r="E8" i="6"/>
  <c r="E12" i="6" s="1"/>
  <c r="D8" i="6"/>
  <c r="D11" i="6" s="1"/>
  <c r="C8" i="6"/>
  <c r="C11" i="6" s="1"/>
  <c r="L8" i="5"/>
  <c r="L12" i="5" s="1"/>
  <c r="K8" i="5"/>
  <c r="K12" i="5" s="1"/>
  <c r="J8" i="5"/>
  <c r="J12" i="5" s="1"/>
  <c r="I8" i="5"/>
  <c r="I12" i="5" s="1"/>
  <c r="H8" i="5"/>
  <c r="H9" i="5" s="1"/>
  <c r="G8" i="5"/>
  <c r="G9" i="5" s="1"/>
  <c r="F8" i="5"/>
  <c r="F12" i="5" s="1"/>
  <c r="F22" i="5" s="1"/>
  <c r="E8" i="5"/>
  <c r="E12" i="5" s="1"/>
  <c r="E20" i="5" s="1"/>
  <c r="D8" i="5"/>
  <c r="D12" i="5" s="1"/>
  <c r="C8" i="5"/>
  <c r="C12" i="5" s="1"/>
  <c r="L36" i="4"/>
  <c r="H32" i="4"/>
  <c r="H30" i="4"/>
  <c r="L24" i="4"/>
  <c r="L23" i="4"/>
  <c r="L22" i="4"/>
  <c r="L21" i="4"/>
  <c r="I12" i="4"/>
  <c r="I31" i="4" s="1"/>
  <c r="E12" i="4"/>
  <c r="E36" i="4" s="1"/>
  <c r="D12" i="4"/>
  <c r="K11" i="4"/>
  <c r="J11" i="4"/>
  <c r="G11" i="4"/>
  <c r="C11" i="4"/>
  <c r="L9" i="4"/>
  <c r="I9" i="4"/>
  <c r="H9" i="4"/>
  <c r="E9" i="4"/>
  <c r="D9" i="4"/>
  <c r="L8" i="4"/>
  <c r="L12" i="4" s="1"/>
  <c r="L30" i="4" s="1"/>
  <c r="K8" i="4"/>
  <c r="J8" i="4"/>
  <c r="J9" i="4" s="1"/>
  <c r="I8" i="4"/>
  <c r="I11" i="4" s="1"/>
  <c r="H8" i="4"/>
  <c r="H12" i="4" s="1"/>
  <c r="G8" i="4"/>
  <c r="F8" i="4"/>
  <c r="F11" i="4" s="1"/>
  <c r="E8" i="4"/>
  <c r="E11" i="4" s="1"/>
  <c r="D8" i="4"/>
  <c r="D11" i="4" s="1"/>
  <c r="C8" i="4"/>
  <c r="H27" i="3"/>
  <c r="K12" i="3"/>
  <c r="K24" i="3" s="1"/>
  <c r="H9" i="3"/>
  <c r="L12" i="3"/>
  <c r="L37" i="3" s="1"/>
  <c r="K9" i="3"/>
  <c r="J9" i="3"/>
  <c r="I11" i="3"/>
  <c r="H12" i="3"/>
  <c r="H36" i="3" s="1"/>
  <c r="G12" i="3"/>
  <c r="F12" i="3"/>
  <c r="E11" i="3"/>
  <c r="D11" i="3"/>
  <c r="C12" i="3"/>
  <c r="L36" i="3" l="1"/>
  <c r="L9" i="3"/>
  <c r="K20" i="3"/>
  <c r="H30" i="3"/>
  <c r="H38" i="3"/>
  <c r="D12" i="3"/>
  <c r="D38" i="3" s="1"/>
  <c r="L23" i="3"/>
  <c r="L32" i="3"/>
  <c r="K40" i="3"/>
  <c r="D9" i="3"/>
  <c r="I12" i="3"/>
  <c r="K26" i="3"/>
  <c r="H34" i="3"/>
  <c r="K24" i="6"/>
  <c r="K40" i="6"/>
  <c r="K26" i="6"/>
  <c r="K22" i="6"/>
  <c r="K20" i="6"/>
  <c r="K39" i="6"/>
  <c r="K35" i="6"/>
  <c r="K28" i="6"/>
  <c r="K38" i="6"/>
  <c r="K34" i="6"/>
  <c r="K30" i="6"/>
  <c r="K27" i="6"/>
  <c r="K37" i="6"/>
  <c r="K33" i="6"/>
  <c r="K29" i="6"/>
  <c r="K21" i="6"/>
  <c r="K36" i="6"/>
  <c r="K32" i="6"/>
  <c r="K23" i="6"/>
  <c r="K31" i="6"/>
  <c r="K25" i="6"/>
  <c r="F38" i="6"/>
  <c r="F36" i="6"/>
  <c r="F34" i="6"/>
  <c r="F32" i="6"/>
  <c r="F30" i="6"/>
  <c r="F27" i="6"/>
  <c r="F23" i="6"/>
  <c r="F39" i="6"/>
  <c r="F37" i="6"/>
  <c r="F35" i="6"/>
  <c r="F33" i="6"/>
  <c r="F31" i="6"/>
  <c r="F29" i="6"/>
  <c r="F28" i="6"/>
  <c r="F25" i="6"/>
  <c r="F40" i="6"/>
  <c r="F26" i="6"/>
  <c r="F20" i="6"/>
  <c r="F21" i="6"/>
  <c r="F22" i="6"/>
  <c r="F24" i="6"/>
  <c r="J40" i="6"/>
  <c r="J38" i="6"/>
  <c r="J36" i="6"/>
  <c r="J34" i="6"/>
  <c r="J32" i="6"/>
  <c r="J30" i="6"/>
  <c r="J27" i="6"/>
  <c r="J23" i="6"/>
  <c r="J39" i="6"/>
  <c r="J37" i="6"/>
  <c r="J35" i="6"/>
  <c r="J33" i="6"/>
  <c r="J31" i="6"/>
  <c r="J29" i="6"/>
  <c r="J28" i="6"/>
  <c r="J25" i="6"/>
  <c r="J22" i="6"/>
  <c r="J24" i="6"/>
  <c r="J20" i="6"/>
  <c r="J26" i="6"/>
  <c r="J21" i="6"/>
  <c r="F9" i="6"/>
  <c r="J9" i="6"/>
  <c r="H11" i="6"/>
  <c r="L11" i="6"/>
  <c r="L12" i="6"/>
  <c r="E40" i="6"/>
  <c r="E26" i="6"/>
  <c r="E22" i="6"/>
  <c r="E24" i="6"/>
  <c r="E21" i="6"/>
  <c r="I40" i="6"/>
  <c r="I26" i="6"/>
  <c r="I22" i="6"/>
  <c r="I24" i="6"/>
  <c r="I21" i="6"/>
  <c r="E11" i="6"/>
  <c r="I11" i="6"/>
  <c r="C24" i="6"/>
  <c r="C40" i="6"/>
  <c r="C26" i="6"/>
  <c r="C22" i="6"/>
  <c r="C20" i="6"/>
  <c r="H12" i="6"/>
  <c r="I20" i="6"/>
  <c r="C23" i="6"/>
  <c r="E25" i="6"/>
  <c r="G27" i="6"/>
  <c r="E28" i="6"/>
  <c r="I29" i="6"/>
  <c r="G30" i="6"/>
  <c r="E31" i="6"/>
  <c r="C32" i="6"/>
  <c r="I33" i="6"/>
  <c r="G34" i="6"/>
  <c r="E35" i="6"/>
  <c r="C36" i="6"/>
  <c r="I37" i="6"/>
  <c r="G38" i="6"/>
  <c r="E39" i="6"/>
  <c r="D9" i="6"/>
  <c r="F11" i="6"/>
  <c r="J11" i="6"/>
  <c r="D12" i="6"/>
  <c r="G25" i="6"/>
  <c r="G28" i="6"/>
  <c r="I30" i="6"/>
  <c r="G31" i="6"/>
  <c r="E32" i="6"/>
  <c r="I34" i="6"/>
  <c r="G35" i="6"/>
  <c r="E36" i="6"/>
  <c r="I38" i="6"/>
  <c r="G39" i="6"/>
  <c r="E9" i="6"/>
  <c r="I9" i="6"/>
  <c r="K11" i="6"/>
  <c r="G21" i="6"/>
  <c r="G23" i="6"/>
  <c r="I25" i="6"/>
  <c r="C27" i="6"/>
  <c r="I28" i="6"/>
  <c r="E29" i="6"/>
  <c r="C30" i="6"/>
  <c r="I31" i="6"/>
  <c r="G32" i="6"/>
  <c r="E33" i="6"/>
  <c r="C34" i="6"/>
  <c r="I35" i="6"/>
  <c r="E37" i="6"/>
  <c r="C38" i="6"/>
  <c r="I39" i="6"/>
  <c r="G24" i="6"/>
  <c r="G40" i="6"/>
  <c r="G26" i="6"/>
  <c r="G22" i="6"/>
  <c r="G20" i="6"/>
  <c r="G29" i="6"/>
  <c r="G33" i="6"/>
  <c r="G37" i="6"/>
  <c r="C38" i="5"/>
  <c r="C36" i="5"/>
  <c r="C34" i="5"/>
  <c r="C32" i="5"/>
  <c r="C30" i="5"/>
  <c r="C27" i="5"/>
  <c r="C24" i="5"/>
  <c r="C39" i="5"/>
  <c r="C37" i="5"/>
  <c r="C35" i="5"/>
  <c r="C33" i="5"/>
  <c r="C31" i="5"/>
  <c r="C29" i="5"/>
  <c r="C28" i="5"/>
  <c r="C25" i="5"/>
  <c r="C40" i="5"/>
  <c r="C26" i="5"/>
  <c r="C22" i="5"/>
  <c r="C20" i="5"/>
  <c r="C23" i="5"/>
  <c r="C21" i="5"/>
  <c r="K38" i="5"/>
  <c r="K36" i="5"/>
  <c r="K34" i="5"/>
  <c r="K32" i="5"/>
  <c r="K30" i="5"/>
  <c r="K27" i="5"/>
  <c r="K24" i="5"/>
  <c r="K39" i="5"/>
  <c r="K37" i="5"/>
  <c r="K35" i="5"/>
  <c r="K33" i="5"/>
  <c r="K31" i="5"/>
  <c r="K29" i="5"/>
  <c r="K28" i="5"/>
  <c r="K25" i="5"/>
  <c r="K40" i="5"/>
  <c r="K26" i="5"/>
  <c r="K22" i="5"/>
  <c r="K20" i="5"/>
  <c r="K23" i="5"/>
  <c r="K21" i="5"/>
  <c r="D39" i="5"/>
  <c r="D37" i="5"/>
  <c r="D35" i="5"/>
  <c r="D33" i="5"/>
  <c r="D31" i="5"/>
  <c r="D29" i="5"/>
  <c r="D28" i="5"/>
  <c r="D25" i="5"/>
  <c r="D40" i="5"/>
  <c r="D26" i="5"/>
  <c r="D22" i="5"/>
  <c r="D20" i="5"/>
  <c r="D38" i="5"/>
  <c r="D36" i="5"/>
  <c r="D34" i="5"/>
  <c r="D32" i="5"/>
  <c r="D30" i="5"/>
  <c r="D27" i="5"/>
  <c r="D23" i="5"/>
  <c r="D24" i="5"/>
  <c r="D21" i="5"/>
  <c r="L39" i="5"/>
  <c r="L37" i="5"/>
  <c r="L35" i="5"/>
  <c r="L33" i="5"/>
  <c r="L31" i="5"/>
  <c r="L29" i="5"/>
  <c r="L28" i="5"/>
  <c r="L25" i="5"/>
  <c r="L40" i="5"/>
  <c r="L26" i="5"/>
  <c r="L22" i="5"/>
  <c r="L20" i="5"/>
  <c r="L38" i="5"/>
  <c r="L36" i="5"/>
  <c r="L34" i="5"/>
  <c r="L32" i="5"/>
  <c r="L30" i="5"/>
  <c r="L27" i="5"/>
  <c r="L23" i="5"/>
  <c r="L24" i="5"/>
  <c r="L21" i="5"/>
  <c r="E9" i="5"/>
  <c r="I9" i="5"/>
  <c r="C11" i="5"/>
  <c r="G11" i="5"/>
  <c r="K11" i="5"/>
  <c r="G12" i="5"/>
  <c r="F9" i="5"/>
  <c r="J9" i="5"/>
  <c r="D11" i="5"/>
  <c r="H11" i="5"/>
  <c r="L11" i="5"/>
  <c r="H12" i="5"/>
  <c r="F20" i="5"/>
  <c r="E39" i="5"/>
  <c r="E37" i="5"/>
  <c r="E35" i="5"/>
  <c r="E33" i="5"/>
  <c r="E31" i="5"/>
  <c r="E29" i="5"/>
  <c r="E28" i="5"/>
  <c r="E40" i="5"/>
  <c r="E26" i="5"/>
  <c r="E22" i="5"/>
  <c r="E38" i="5"/>
  <c r="E36" i="5"/>
  <c r="E34" i="5"/>
  <c r="E32" i="5"/>
  <c r="E30" i="5"/>
  <c r="E27" i="5"/>
  <c r="E23" i="5"/>
  <c r="E24" i="5"/>
  <c r="E21" i="5"/>
  <c r="I39" i="5"/>
  <c r="I37" i="5"/>
  <c r="I35" i="5"/>
  <c r="I33" i="5"/>
  <c r="I31" i="5"/>
  <c r="I29" i="5"/>
  <c r="I28" i="5"/>
  <c r="I40" i="5"/>
  <c r="I26" i="5"/>
  <c r="I22" i="5"/>
  <c r="I38" i="5"/>
  <c r="I36" i="5"/>
  <c r="I34" i="5"/>
  <c r="I32" i="5"/>
  <c r="I30" i="5"/>
  <c r="I27" i="5"/>
  <c r="I23" i="5"/>
  <c r="I24" i="5"/>
  <c r="I21" i="5"/>
  <c r="C9" i="5"/>
  <c r="K9" i="5"/>
  <c r="E11" i="5"/>
  <c r="I11" i="5"/>
  <c r="I20" i="5"/>
  <c r="E25" i="5"/>
  <c r="F40" i="5"/>
  <c r="F26" i="5"/>
  <c r="F38" i="5"/>
  <c r="F36" i="5"/>
  <c r="F34" i="5"/>
  <c r="F32" i="5"/>
  <c r="F30" i="5"/>
  <c r="F27" i="5"/>
  <c r="F23" i="5"/>
  <c r="F24" i="5"/>
  <c r="F21" i="5"/>
  <c r="F39" i="5"/>
  <c r="F37" i="5"/>
  <c r="F35" i="5"/>
  <c r="F33" i="5"/>
  <c r="F31" i="5"/>
  <c r="F29" i="5"/>
  <c r="F28" i="5"/>
  <c r="F25" i="5"/>
  <c r="J40" i="5"/>
  <c r="J26" i="5"/>
  <c r="J38" i="5"/>
  <c r="J36" i="5"/>
  <c r="J34" i="5"/>
  <c r="J32" i="5"/>
  <c r="J30" i="5"/>
  <c r="J27" i="5"/>
  <c r="J23" i="5"/>
  <c r="J24" i="5"/>
  <c r="J21" i="5"/>
  <c r="J39" i="5"/>
  <c r="J37" i="5"/>
  <c r="J35" i="5"/>
  <c r="J33" i="5"/>
  <c r="J31" i="5"/>
  <c r="J29" i="5"/>
  <c r="J28" i="5"/>
  <c r="J25" i="5"/>
  <c r="D9" i="5"/>
  <c r="L9" i="5"/>
  <c r="F11" i="5"/>
  <c r="J11" i="5"/>
  <c r="J20" i="5"/>
  <c r="J22" i="5"/>
  <c r="I25" i="5"/>
  <c r="I34" i="4"/>
  <c r="J12" i="4"/>
  <c r="C12" i="4"/>
  <c r="C9" i="4"/>
  <c r="G12" i="4"/>
  <c r="G9" i="4"/>
  <c r="K12" i="4"/>
  <c r="K9" i="4"/>
  <c r="D39" i="4"/>
  <c r="D37" i="4"/>
  <c r="D35" i="4"/>
  <c r="D33" i="4"/>
  <c r="D31" i="4"/>
  <c r="D29" i="4"/>
  <c r="D28" i="4"/>
  <c r="D25" i="4"/>
  <c r="D36" i="4"/>
  <c r="D24" i="4"/>
  <c r="D23" i="4"/>
  <c r="D22" i="4"/>
  <c r="D21" i="4"/>
  <c r="D40" i="4"/>
  <c r="D38" i="4"/>
  <c r="D30" i="4"/>
  <c r="D20" i="4"/>
  <c r="E21" i="4"/>
  <c r="E23" i="4"/>
  <c r="E24" i="4"/>
  <c r="E25" i="4"/>
  <c r="D26" i="4"/>
  <c r="D27" i="4"/>
  <c r="E28" i="4"/>
  <c r="D34" i="4"/>
  <c r="E35" i="4"/>
  <c r="I40" i="4"/>
  <c r="I26" i="4"/>
  <c r="I22" i="4"/>
  <c r="I20" i="4"/>
  <c r="I36" i="4"/>
  <c r="I35" i="4"/>
  <c r="I28" i="4"/>
  <c r="I25" i="4"/>
  <c r="I24" i="4"/>
  <c r="I23" i="4"/>
  <c r="I21" i="4"/>
  <c r="I39" i="4"/>
  <c r="I38" i="4"/>
  <c r="I37" i="4"/>
  <c r="I30" i="4"/>
  <c r="I29" i="4"/>
  <c r="I27" i="4"/>
  <c r="I33" i="4"/>
  <c r="F12" i="4"/>
  <c r="F9" i="4"/>
  <c r="I32" i="4"/>
  <c r="H39" i="4"/>
  <c r="H37" i="4"/>
  <c r="H35" i="4"/>
  <c r="H33" i="4"/>
  <c r="H31" i="4"/>
  <c r="H29" i="4"/>
  <c r="H28" i="4"/>
  <c r="H25" i="4"/>
  <c r="H34" i="4"/>
  <c r="H27" i="4"/>
  <c r="H26" i="4"/>
  <c r="H20" i="4"/>
  <c r="H40" i="4"/>
  <c r="H38" i="4"/>
  <c r="H36" i="4"/>
  <c r="H24" i="4"/>
  <c r="H23" i="4"/>
  <c r="H22" i="4"/>
  <c r="H21" i="4"/>
  <c r="L39" i="4"/>
  <c r="L37" i="4"/>
  <c r="L35" i="4"/>
  <c r="L33" i="4"/>
  <c r="L31" i="4"/>
  <c r="L29" i="4"/>
  <c r="L28" i="4"/>
  <c r="L25" i="4"/>
  <c r="L32" i="4"/>
  <c r="L34" i="4"/>
  <c r="L27" i="4"/>
  <c r="L26" i="4"/>
  <c r="L20" i="4"/>
  <c r="E40" i="4"/>
  <c r="E26" i="4"/>
  <c r="E22" i="4"/>
  <c r="E20" i="4"/>
  <c r="E38" i="4"/>
  <c r="E37" i="4"/>
  <c r="E30" i="4"/>
  <c r="E29" i="4"/>
  <c r="E39" i="4"/>
  <c r="E32" i="4"/>
  <c r="E31" i="4"/>
  <c r="E27" i="4"/>
  <c r="D32" i="4"/>
  <c r="E33" i="4"/>
  <c r="E34" i="4"/>
  <c r="L38" i="4"/>
  <c r="L40" i="4"/>
  <c r="H11" i="4"/>
  <c r="L11" i="4"/>
  <c r="F40" i="3"/>
  <c r="F26" i="3"/>
  <c r="F22" i="3"/>
  <c r="F20" i="3"/>
  <c r="F24" i="3"/>
  <c r="F21" i="3"/>
  <c r="F38" i="3"/>
  <c r="F34" i="3"/>
  <c r="F30" i="3"/>
  <c r="F27" i="3"/>
  <c r="F37" i="3"/>
  <c r="F33" i="3"/>
  <c r="F29" i="3"/>
  <c r="F39" i="3"/>
  <c r="F35" i="3"/>
  <c r="F31" i="3"/>
  <c r="F28" i="3"/>
  <c r="F36" i="3"/>
  <c r="F32" i="3"/>
  <c r="F23" i="3"/>
  <c r="F25" i="3"/>
  <c r="C38" i="3"/>
  <c r="C36" i="3"/>
  <c r="C34" i="3"/>
  <c r="C32" i="3"/>
  <c r="C30" i="3"/>
  <c r="C27" i="3"/>
  <c r="C23" i="3"/>
  <c r="C39" i="3"/>
  <c r="C37" i="3"/>
  <c r="C35" i="3"/>
  <c r="C33" i="3"/>
  <c r="C31" i="3"/>
  <c r="C29" i="3"/>
  <c r="C28" i="3"/>
  <c r="C25" i="3"/>
  <c r="C20" i="3"/>
  <c r="C40" i="3"/>
  <c r="C22" i="3"/>
  <c r="C24" i="3"/>
  <c r="C21" i="3"/>
  <c r="C26" i="3"/>
  <c r="G38" i="3"/>
  <c r="G36" i="3"/>
  <c r="G34" i="3"/>
  <c r="G32" i="3"/>
  <c r="G30" i="3"/>
  <c r="G27" i="3"/>
  <c r="G23" i="3"/>
  <c r="G39" i="3"/>
  <c r="G37" i="3"/>
  <c r="G35" i="3"/>
  <c r="G33" i="3"/>
  <c r="G31" i="3"/>
  <c r="G29" i="3"/>
  <c r="G28" i="3"/>
  <c r="G25" i="3"/>
  <c r="G24" i="3"/>
  <c r="G21" i="3"/>
  <c r="G26" i="3"/>
  <c r="G22" i="3"/>
  <c r="G40" i="3"/>
  <c r="G20" i="3"/>
  <c r="J11" i="3"/>
  <c r="I39" i="3"/>
  <c r="I37" i="3"/>
  <c r="I35" i="3"/>
  <c r="I33" i="3"/>
  <c r="I31" i="3"/>
  <c r="I29" i="3"/>
  <c r="I28" i="3"/>
  <c r="I25" i="3"/>
  <c r="I38" i="3"/>
  <c r="I36" i="3"/>
  <c r="I34" i="3"/>
  <c r="I32" i="3"/>
  <c r="I30" i="3"/>
  <c r="I27" i="3"/>
  <c r="I23" i="3"/>
  <c r="D20" i="3"/>
  <c r="I21" i="3"/>
  <c r="D36" i="3"/>
  <c r="E9" i="3"/>
  <c r="I9" i="3"/>
  <c r="G11" i="3"/>
  <c r="K11" i="3"/>
  <c r="E12" i="3"/>
  <c r="J12" i="3"/>
  <c r="K21" i="3"/>
  <c r="I22" i="3"/>
  <c r="H25" i="3"/>
  <c r="H28" i="3"/>
  <c r="D29" i="3"/>
  <c r="L29" i="3"/>
  <c r="H31" i="3"/>
  <c r="D33" i="3"/>
  <c r="L33" i="3"/>
  <c r="H35" i="3"/>
  <c r="D37" i="3"/>
  <c r="H39" i="3"/>
  <c r="L24" i="3"/>
  <c r="L21" i="3"/>
  <c r="L40" i="3"/>
  <c r="L26" i="3"/>
  <c r="L22" i="3"/>
  <c r="L20" i="3"/>
  <c r="L11" i="3"/>
  <c r="K38" i="3"/>
  <c r="K36" i="3"/>
  <c r="K34" i="3"/>
  <c r="K32" i="3"/>
  <c r="K30" i="3"/>
  <c r="K27" i="3"/>
  <c r="K23" i="3"/>
  <c r="K39" i="3"/>
  <c r="K37" i="3"/>
  <c r="K35" i="3"/>
  <c r="K33" i="3"/>
  <c r="K31" i="3"/>
  <c r="K29" i="3"/>
  <c r="K28" i="3"/>
  <c r="K25" i="3"/>
  <c r="K22" i="3"/>
  <c r="H23" i="3"/>
  <c r="L27" i="3"/>
  <c r="D30" i="3"/>
  <c r="H32" i="3"/>
  <c r="D34" i="3"/>
  <c r="L38" i="3"/>
  <c r="F11" i="3"/>
  <c r="D24" i="3"/>
  <c r="D21" i="3"/>
  <c r="D40" i="3"/>
  <c r="D26" i="3"/>
  <c r="D22" i="3"/>
  <c r="D23" i="3"/>
  <c r="I24" i="3"/>
  <c r="D32" i="3"/>
  <c r="H24" i="3"/>
  <c r="H21" i="3"/>
  <c r="H40" i="3"/>
  <c r="H26" i="3"/>
  <c r="H22" i="3"/>
  <c r="H20" i="3"/>
  <c r="F9" i="3"/>
  <c r="H11" i="3"/>
  <c r="D27" i="3"/>
  <c r="L30" i="3"/>
  <c r="L34" i="3"/>
  <c r="G9" i="3"/>
  <c r="I20" i="3"/>
  <c r="D25" i="3"/>
  <c r="L25" i="3"/>
  <c r="I26" i="3"/>
  <c r="D28" i="3"/>
  <c r="L28" i="3"/>
  <c r="H29" i="3"/>
  <c r="D31" i="3"/>
  <c r="L31" i="3"/>
  <c r="H33" i="3"/>
  <c r="D35" i="3"/>
  <c r="L35" i="3"/>
  <c r="H37" i="3"/>
  <c r="D39" i="3"/>
  <c r="L39" i="3"/>
  <c r="I40" i="3"/>
  <c r="L8" i="1"/>
  <c r="L9" i="1" s="1"/>
  <c r="K8" i="1"/>
  <c r="K9" i="1" s="1"/>
  <c r="J8" i="1"/>
  <c r="J11" i="1" s="1"/>
  <c r="I8" i="1"/>
  <c r="I11" i="1" s="1"/>
  <c r="H8" i="1"/>
  <c r="H9" i="1" s="1"/>
  <c r="G8" i="1"/>
  <c r="G11" i="1" s="1"/>
  <c r="F8" i="1"/>
  <c r="F11" i="1" s="1"/>
  <c r="E8" i="1"/>
  <c r="E11" i="1" s="1"/>
  <c r="D8" i="1"/>
  <c r="D9" i="1" s="1"/>
  <c r="C8" i="1"/>
  <c r="C9" i="1" s="1"/>
  <c r="Y93" i="6" l="1"/>
  <c r="Y92" i="6"/>
  <c r="Y91" i="6"/>
  <c r="Y94" i="6"/>
  <c r="Y90" i="6"/>
  <c r="L39" i="6"/>
  <c r="L37" i="6"/>
  <c r="L35" i="6"/>
  <c r="L33" i="6"/>
  <c r="L31" i="6"/>
  <c r="L29" i="6"/>
  <c r="L28" i="6"/>
  <c r="L25" i="6"/>
  <c r="L40" i="6"/>
  <c r="L38" i="6"/>
  <c r="L36" i="6"/>
  <c r="L34" i="6"/>
  <c r="L32" i="6"/>
  <c r="L30" i="6"/>
  <c r="L27" i="6"/>
  <c r="L23" i="6"/>
  <c r="L24" i="6"/>
  <c r="L21" i="6"/>
  <c r="L20" i="6"/>
  <c r="L26" i="6"/>
  <c r="L22" i="6"/>
  <c r="Y125" i="6"/>
  <c r="Y128" i="6"/>
  <c r="Y124" i="6"/>
  <c r="Y127" i="6"/>
  <c r="Y126" i="6"/>
  <c r="Y77" i="6"/>
  <c r="Y73" i="6"/>
  <c r="Y76" i="6"/>
  <c r="Y75" i="6"/>
  <c r="Y74" i="6"/>
  <c r="D39" i="6"/>
  <c r="D37" i="6"/>
  <c r="D35" i="6"/>
  <c r="D33" i="6"/>
  <c r="D31" i="6"/>
  <c r="D29" i="6"/>
  <c r="D28" i="6"/>
  <c r="D25" i="6"/>
  <c r="D38" i="6"/>
  <c r="D36" i="6"/>
  <c r="D34" i="6"/>
  <c r="D32" i="6"/>
  <c r="D30" i="6"/>
  <c r="D27" i="6"/>
  <c r="D23" i="6"/>
  <c r="D24" i="6"/>
  <c r="D40" i="6"/>
  <c r="D26" i="6"/>
  <c r="D21" i="6"/>
  <c r="D20" i="6"/>
  <c r="D22" i="6"/>
  <c r="H39" i="6"/>
  <c r="H37" i="6"/>
  <c r="H35" i="6"/>
  <c r="H33" i="6"/>
  <c r="H31" i="6"/>
  <c r="H29" i="6"/>
  <c r="H28" i="6"/>
  <c r="H25" i="6"/>
  <c r="H38" i="6"/>
  <c r="H36" i="6"/>
  <c r="H34" i="6"/>
  <c r="H32" i="6"/>
  <c r="H30" i="6"/>
  <c r="H27" i="6"/>
  <c r="H23" i="6"/>
  <c r="H21" i="6"/>
  <c r="H20" i="6"/>
  <c r="H22" i="6"/>
  <c r="H24" i="6"/>
  <c r="H40" i="6"/>
  <c r="H26" i="6"/>
  <c r="Y26" i="6"/>
  <c r="Y22" i="6"/>
  <c r="Y24" i="6"/>
  <c r="Y28" i="6" a="1"/>
  <c r="Y25" i="6"/>
  <c r="Y145" i="6"/>
  <c r="Y141" i="6"/>
  <c r="Y144" i="6"/>
  <c r="Y143" i="6"/>
  <c r="Y142" i="6"/>
  <c r="Y161" i="6"/>
  <c r="Y160" i="6"/>
  <c r="Y159" i="6"/>
  <c r="Y162" i="6"/>
  <c r="Y158" i="6"/>
  <c r="Y177" i="5"/>
  <c r="Y183" i="5" a="1"/>
  <c r="Y176" i="5"/>
  <c r="Y179" i="5"/>
  <c r="Y175" i="5"/>
  <c r="Y178" i="5"/>
  <c r="Y28" i="5" a="1"/>
  <c r="Y25" i="5"/>
  <c r="Y26" i="5"/>
  <c r="Y22" i="5"/>
  <c r="Y23" i="5"/>
  <c r="Y24" i="5"/>
  <c r="G38" i="5"/>
  <c r="G36" i="5"/>
  <c r="G34" i="5"/>
  <c r="G32" i="5"/>
  <c r="G30" i="5"/>
  <c r="G27" i="5"/>
  <c r="G24" i="5"/>
  <c r="G39" i="5"/>
  <c r="G37" i="5"/>
  <c r="G35" i="5"/>
  <c r="G33" i="5"/>
  <c r="G31" i="5"/>
  <c r="G29" i="5"/>
  <c r="G28" i="5"/>
  <c r="G25" i="5"/>
  <c r="G40" i="5"/>
  <c r="G26" i="5"/>
  <c r="G22" i="5"/>
  <c r="G20" i="5"/>
  <c r="G21" i="5"/>
  <c r="G23" i="5"/>
  <c r="Y41" i="5"/>
  <c r="Y39" i="5"/>
  <c r="Y40" i="5"/>
  <c r="Y43" i="5"/>
  <c r="Y42" i="5"/>
  <c r="Y77" i="5"/>
  <c r="Y73" i="5"/>
  <c r="Y76" i="5"/>
  <c r="Y75" i="5"/>
  <c r="Y74" i="5"/>
  <c r="Y145" i="5"/>
  <c r="Y141" i="5"/>
  <c r="Y144" i="5"/>
  <c r="Y143" i="5"/>
  <c r="Y142" i="5"/>
  <c r="Y125" i="5"/>
  <c r="Y128" i="5"/>
  <c r="Y124" i="5"/>
  <c r="Y127" i="5"/>
  <c r="Y126" i="5"/>
  <c r="H39" i="5"/>
  <c r="H37" i="5"/>
  <c r="H35" i="5"/>
  <c r="H33" i="5"/>
  <c r="H31" i="5"/>
  <c r="H29" i="5"/>
  <c r="H28" i="5"/>
  <c r="H25" i="5"/>
  <c r="H40" i="5"/>
  <c r="H26" i="5"/>
  <c r="H22" i="5"/>
  <c r="H20" i="5"/>
  <c r="H38" i="5"/>
  <c r="H36" i="5"/>
  <c r="H34" i="5"/>
  <c r="H32" i="5"/>
  <c r="H30" i="5"/>
  <c r="H27" i="5"/>
  <c r="H23" i="5"/>
  <c r="H21" i="5"/>
  <c r="H24" i="5"/>
  <c r="Y161" i="5"/>
  <c r="Y160" i="5"/>
  <c r="Y159" i="5"/>
  <c r="Y162" i="5"/>
  <c r="Y158" i="5"/>
  <c r="Y108" i="4"/>
  <c r="Y107" i="4"/>
  <c r="Y111" i="4"/>
  <c r="Y110" i="4"/>
  <c r="Y109" i="4"/>
  <c r="C24" i="4"/>
  <c r="C21" i="4"/>
  <c r="C35" i="4"/>
  <c r="C34" i="4"/>
  <c r="C28" i="4"/>
  <c r="C27" i="4"/>
  <c r="C26" i="4"/>
  <c r="C25" i="4"/>
  <c r="C20" i="4"/>
  <c r="C40" i="4"/>
  <c r="C39" i="4"/>
  <c r="C37" i="4"/>
  <c r="C36" i="4"/>
  <c r="C29" i="4"/>
  <c r="C23" i="4"/>
  <c r="C22" i="4"/>
  <c r="C31" i="4"/>
  <c r="C30" i="4"/>
  <c r="C38" i="4"/>
  <c r="C33" i="4"/>
  <c r="C32" i="4"/>
  <c r="Y128" i="4"/>
  <c r="Y124" i="4"/>
  <c r="Y125" i="4"/>
  <c r="Y127" i="4"/>
  <c r="Y126" i="4"/>
  <c r="J38" i="4"/>
  <c r="J36" i="4"/>
  <c r="J34" i="4"/>
  <c r="J32" i="4"/>
  <c r="J30" i="4"/>
  <c r="J27" i="4"/>
  <c r="J23" i="4"/>
  <c r="J37" i="4"/>
  <c r="J29" i="4"/>
  <c r="J22" i="4"/>
  <c r="J40" i="4"/>
  <c r="J39" i="4"/>
  <c r="J31" i="4"/>
  <c r="J33" i="4"/>
  <c r="J35" i="4"/>
  <c r="J25" i="4"/>
  <c r="J21" i="4"/>
  <c r="J28" i="4"/>
  <c r="J26" i="4"/>
  <c r="J24" i="4"/>
  <c r="J20" i="4"/>
  <c r="Y60" i="4"/>
  <c r="Y56" i="4"/>
  <c r="Y58" i="4"/>
  <c r="Y59" i="4"/>
  <c r="Y57" i="4"/>
  <c r="Y183" i="4" a="1"/>
  <c r="Y176" i="4"/>
  <c r="Y177" i="4"/>
  <c r="Y175" i="4"/>
  <c r="Y179" i="4"/>
  <c r="Y178" i="4"/>
  <c r="K24" i="4"/>
  <c r="K21" i="4"/>
  <c r="K40" i="4"/>
  <c r="K39" i="4"/>
  <c r="K38" i="4"/>
  <c r="K31" i="4"/>
  <c r="K30" i="4"/>
  <c r="K33" i="4"/>
  <c r="K32" i="4"/>
  <c r="K35" i="4"/>
  <c r="K27" i="4"/>
  <c r="K25" i="4"/>
  <c r="K20" i="4"/>
  <c r="K37" i="4"/>
  <c r="K23" i="4"/>
  <c r="K29" i="4"/>
  <c r="K34" i="4"/>
  <c r="K28" i="4"/>
  <c r="K26" i="4"/>
  <c r="K36" i="4"/>
  <c r="K22" i="4"/>
  <c r="F38" i="4"/>
  <c r="F36" i="4"/>
  <c r="F34" i="4"/>
  <c r="F32" i="4"/>
  <c r="F30" i="4"/>
  <c r="F27" i="4"/>
  <c r="F23" i="4"/>
  <c r="F40" i="4"/>
  <c r="F39" i="4"/>
  <c r="F31" i="4"/>
  <c r="F33" i="4"/>
  <c r="F35" i="4"/>
  <c r="F28" i="4"/>
  <c r="F26" i="4"/>
  <c r="F25" i="4"/>
  <c r="F24" i="4"/>
  <c r="F21" i="4"/>
  <c r="F20" i="4"/>
  <c r="F29" i="4"/>
  <c r="F37" i="4"/>
  <c r="F22" i="4"/>
  <c r="Y40" i="4"/>
  <c r="Y43" i="4"/>
  <c r="Y42" i="4"/>
  <c r="Y41" i="4"/>
  <c r="Y39" i="4"/>
  <c r="G24" i="4"/>
  <c r="G21" i="4"/>
  <c r="G33" i="4"/>
  <c r="G32" i="4"/>
  <c r="G35" i="4"/>
  <c r="G34" i="4"/>
  <c r="G28" i="4"/>
  <c r="G27" i="4"/>
  <c r="G26" i="4"/>
  <c r="G25" i="4"/>
  <c r="G20" i="4"/>
  <c r="G37" i="4"/>
  <c r="G36" i="4"/>
  <c r="G23" i="4"/>
  <c r="G22" i="4"/>
  <c r="G31" i="4"/>
  <c r="G40" i="4"/>
  <c r="G38" i="4"/>
  <c r="G29" i="4"/>
  <c r="G39" i="4"/>
  <c r="G30" i="4"/>
  <c r="E39" i="3"/>
  <c r="E37" i="3"/>
  <c r="E35" i="3"/>
  <c r="E33" i="3"/>
  <c r="E31" i="3"/>
  <c r="E29" i="3"/>
  <c r="E28" i="3"/>
  <c r="E25" i="3"/>
  <c r="E38" i="3"/>
  <c r="E36" i="3"/>
  <c r="E34" i="3"/>
  <c r="E32" i="3"/>
  <c r="E30" i="3"/>
  <c r="E27" i="3"/>
  <c r="E23" i="3"/>
  <c r="E22" i="3"/>
  <c r="E24" i="3"/>
  <c r="E21" i="3"/>
  <c r="E40" i="3"/>
  <c r="E26" i="3"/>
  <c r="E20" i="3"/>
  <c r="Y177" i="3"/>
  <c r="Y179" i="3"/>
  <c r="Y175" i="3"/>
  <c r="Y178" i="3"/>
  <c r="Y176" i="3"/>
  <c r="Y183" i="3" a="1"/>
  <c r="Y93" i="3"/>
  <c r="Y91" i="3"/>
  <c r="Y94" i="3"/>
  <c r="Y90" i="3"/>
  <c r="Y92" i="3"/>
  <c r="Y41" i="3"/>
  <c r="Y39" i="3"/>
  <c r="Y43" i="3"/>
  <c r="Y42" i="3"/>
  <c r="Y40" i="3"/>
  <c r="Y77" i="3"/>
  <c r="Y73" i="3"/>
  <c r="Y75" i="3"/>
  <c r="Y74" i="3"/>
  <c r="Y76" i="3"/>
  <c r="Y125" i="3"/>
  <c r="Y127" i="3"/>
  <c r="Y126" i="3"/>
  <c r="Y124" i="3"/>
  <c r="Y128" i="3"/>
  <c r="Y109" i="3"/>
  <c r="Y111" i="3"/>
  <c r="Y107" i="3"/>
  <c r="Y110" i="3"/>
  <c r="Y108" i="3"/>
  <c r="J40" i="3"/>
  <c r="J26" i="3"/>
  <c r="J22" i="3"/>
  <c r="J20" i="3"/>
  <c r="J24" i="3"/>
  <c r="J21" i="3"/>
  <c r="J36" i="3"/>
  <c r="J32" i="3"/>
  <c r="J23" i="3"/>
  <c r="J35" i="3"/>
  <c r="J31" i="3"/>
  <c r="J28" i="3"/>
  <c r="J33" i="3"/>
  <c r="J29" i="3"/>
  <c r="J39" i="3"/>
  <c r="J25" i="3"/>
  <c r="J38" i="3"/>
  <c r="J34" i="3"/>
  <c r="J30" i="3"/>
  <c r="J27" i="3"/>
  <c r="J37" i="3"/>
  <c r="Y28" i="3" a="1"/>
  <c r="Y25" i="3"/>
  <c r="Y23" i="3"/>
  <c r="Y22" i="3"/>
  <c r="Y24" i="3"/>
  <c r="Y26" i="3"/>
  <c r="L12" i="1"/>
  <c r="L30" i="1" s="1"/>
  <c r="C11" i="1"/>
  <c r="H12" i="1"/>
  <c r="H30" i="1" s="1"/>
  <c r="L11" i="1"/>
  <c r="D12" i="1"/>
  <c r="D30" i="1" s="1"/>
  <c r="H11" i="1"/>
  <c r="C12" i="1"/>
  <c r="C31" i="1" s="1"/>
  <c r="G9" i="1"/>
  <c r="D11" i="1"/>
  <c r="K12" i="1"/>
  <c r="K31" i="1" s="1"/>
  <c r="G12" i="1"/>
  <c r="G31" i="1" s="1"/>
  <c r="I9" i="1"/>
  <c r="E9" i="1"/>
  <c r="K11" i="1"/>
  <c r="I12" i="1"/>
  <c r="I33" i="1" s="1"/>
  <c r="E12" i="1"/>
  <c r="E33" i="1" s="1"/>
  <c r="J9" i="1"/>
  <c r="F9" i="1"/>
  <c r="J12" i="1"/>
  <c r="J32" i="1" s="1"/>
  <c r="F12" i="1"/>
  <c r="F32" i="1" s="1"/>
  <c r="I29" i="1"/>
  <c r="K28" i="1"/>
  <c r="G28" i="1"/>
  <c r="I27" i="1"/>
  <c r="K26" i="1"/>
  <c r="G26" i="1"/>
  <c r="I25" i="1"/>
  <c r="K24" i="1"/>
  <c r="G24" i="1"/>
  <c r="I23" i="1"/>
  <c r="K22" i="1"/>
  <c r="G22" i="1"/>
  <c r="I21" i="1"/>
  <c r="K20" i="1"/>
  <c r="G20" i="1"/>
  <c r="I40" i="1"/>
  <c r="J39" i="1"/>
  <c r="G38" i="1"/>
  <c r="L37" i="1"/>
  <c r="H37" i="1"/>
  <c r="D37" i="1"/>
  <c r="I36" i="1"/>
  <c r="J35" i="1"/>
  <c r="G34" i="1"/>
  <c r="L33" i="1"/>
  <c r="H33" i="1"/>
  <c r="D33" i="1"/>
  <c r="I32" i="1"/>
  <c r="J31" i="1"/>
  <c r="K30" i="1"/>
  <c r="G30" i="1"/>
  <c r="L29" i="1"/>
  <c r="H29" i="1"/>
  <c r="D29" i="1"/>
  <c r="J28" i="1"/>
  <c r="L27" i="1"/>
  <c r="H27" i="1"/>
  <c r="D27" i="1"/>
  <c r="J26" i="1"/>
  <c r="L25" i="1"/>
  <c r="H25" i="1"/>
  <c r="D25" i="1"/>
  <c r="J24" i="1"/>
  <c r="L23" i="1"/>
  <c r="H23" i="1"/>
  <c r="D23" i="1"/>
  <c r="J22" i="1"/>
  <c r="L21" i="1"/>
  <c r="H21" i="1"/>
  <c r="D21" i="1"/>
  <c r="J20" i="1"/>
  <c r="L40" i="1"/>
  <c r="H40" i="1"/>
  <c r="D40" i="1"/>
  <c r="I39" i="1"/>
  <c r="J38" i="1"/>
  <c r="G37" i="1"/>
  <c r="L36" i="1"/>
  <c r="H36" i="1"/>
  <c r="D36" i="1"/>
  <c r="I35" i="1"/>
  <c r="J34" i="1"/>
  <c r="G33" i="1"/>
  <c r="L32" i="1"/>
  <c r="H32" i="1"/>
  <c r="D32" i="1"/>
  <c r="I31" i="1"/>
  <c r="J30" i="1"/>
  <c r="K29" i="1"/>
  <c r="G29" i="1"/>
  <c r="I28" i="1"/>
  <c r="K27" i="1"/>
  <c r="G27" i="1"/>
  <c r="I26" i="1"/>
  <c r="K25" i="1"/>
  <c r="G25" i="1"/>
  <c r="I24" i="1"/>
  <c r="K23" i="1"/>
  <c r="G23" i="1"/>
  <c r="I22" i="1"/>
  <c r="K21" i="1"/>
  <c r="G21" i="1"/>
  <c r="I20" i="1"/>
  <c r="K40" i="1"/>
  <c r="G40" i="1"/>
  <c r="L39" i="1"/>
  <c r="H39" i="1"/>
  <c r="D39" i="1"/>
  <c r="I38" i="1"/>
  <c r="J37" i="1"/>
  <c r="K36" i="1"/>
  <c r="G36" i="1"/>
  <c r="L35" i="1"/>
  <c r="H35" i="1"/>
  <c r="D35" i="1"/>
  <c r="I34" i="1"/>
  <c r="J33" i="1"/>
  <c r="K32" i="1"/>
  <c r="G32" i="1"/>
  <c r="L31" i="1"/>
  <c r="H31" i="1"/>
  <c r="D31" i="1"/>
  <c r="I30" i="1"/>
  <c r="J29" i="1"/>
  <c r="L28" i="1"/>
  <c r="H28" i="1"/>
  <c r="D28" i="1"/>
  <c r="J27" i="1"/>
  <c r="L26" i="1"/>
  <c r="H26" i="1"/>
  <c r="D26" i="1"/>
  <c r="J25" i="1"/>
  <c r="L24" i="1"/>
  <c r="H24" i="1"/>
  <c r="D24" i="1"/>
  <c r="J23" i="1"/>
  <c r="L22" i="1"/>
  <c r="H22" i="1"/>
  <c r="D22" i="1"/>
  <c r="J21" i="1"/>
  <c r="L20" i="1"/>
  <c r="H20" i="1"/>
  <c r="D20" i="1"/>
  <c r="J40" i="1"/>
  <c r="K39" i="1"/>
  <c r="G39" i="1"/>
  <c r="L38" i="1"/>
  <c r="H38" i="1"/>
  <c r="D38" i="1"/>
  <c r="I37" i="1"/>
  <c r="J36" i="1"/>
  <c r="K35" i="1"/>
  <c r="G35" i="1"/>
  <c r="L34" i="1"/>
  <c r="H34" i="1"/>
  <c r="D34" i="1"/>
  <c r="Y108" i="1" l="1"/>
  <c r="Y111" i="1"/>
  <c r="Y107" i="1"/>
  <c r="Y109" i="1"/>
  <c r="Y110" i="1"/>
  <c r="Y125" i="1"/>
  <c r="Y128" i="1"/>
  <c r="Y124" i="1"/>
  <c r="Y127" i="1"/>
  <c r="Y126" i="1"/>
  <c r="Y145" i="1"/>
  <c r="Y141" i="1"/>
  <c r="Y144" i="1"/>
  <c r="Y143" i="1"/>
  <c r="Y142" i="1"/>
  <c r="Y41" i="6"/>
  <c r="Y40" i="6"/>
  <c r="Y43" i="6"/>
  <c r="Y42" i="6"/>
  <c r="Y39" i="6"/>
  <c r="Y177" i="6"/>
  <c r="Y183" i="6" a="1"/>
  <c r="Y176" i="6"/>
  <c r="Y179" i="6"/>
  <c r="Y175" i="6"/>
  <c r="Y178" i="6"/>
  <c r="AA32" i="6"/>
  <c r="AB31" i="6"/>
  <c r="AC30" i="6"/>
  <c r="Y30" i="6"/>
  <c r="Z29" i="6"/>
  <c r="AA28" i="6"/>
  <c r="AC32" i="6"/>
  <c r="Y32" i="6"/>
  <c r="Z31" i="6"/>
  <c r="AA30" i="6"/>
  <c r="AB29" i="6"/>
  <c r="AC28" i="6"/>
  <c r="Y28" i="6"/>
  <c r="AB30" i="6"/>
  <c r="AC31" i="6"/>
  <c r="Z30" i="6"/>
  <c r="AB28" i="6"/>
  <c r="AA31" i="6"/>
  <c r="AC29" i="6"/>
  <c r="Z28" i="6"/>
  <c r="AB32" i="6"/>
  <c r="Y31" i="6"/>
  <c r="AA29" i="6"/>
  <c r="Z32" i="6"/>
  <c r="Y29" i="6"/>
  <c r="Y109" i="6"/>
  <c r="Y108" i="6"/>
  <c r="Y111" i="6"/>
  <c r="Y107" i="6"/>
  <c r="Y110" i="6"/>
  <c r="Y109" i="5"/>
  <c r="Y108" i="5"/>
  <c r="Y111" i="5"/>
  <c r="Y107" i="5"/>
  <c r="Y110" i="5"/>
  <c r="Y93" i="5"/>
  <c r="Y92" i="5"/>
  <c r="Y91" i="5"/>
  <c r="Y94" i="5"/>
  <c r="Y90" i="5"/>
  <c r="AB32" i="5"/>
  <c r="AC31" i="5"/>
  <c r="Y31" i="5"/>
  <c r="Z30" i="5"/>
  <c r="AA29" i="5"/>
  <c r="AB28" i="5"/>
  <c r="AA32" i="5"/>
  <c r="AB31" i="5"/>
  <c r="AC30" i="5"/>
  <c r="Y30" i="5"/>
  <c r="Z29" i="5"/>
  <c r="AA28" i="5"/>
  <c r="Z32" i="5"/>
  <c r="AA31" i="5"/>
  <c r="AB30" i="5"/>
  <c r="AC29" i="5"/>
  <c r="Y29" i="5"/>
  <c r="Z28" i="5"/>
  <c r="AC32" i="5"/>
  <c r="Y32" i="5"/>
  <c r="Z31" i="5"/>
  <c r="AA30" i="5"/>
  <c r="AB29" i="5"/>
  <c r="AC28" i="5"/>
  <c r="Y28" i="5"/>
  <c r="AC191" i="5"/>
  <c r="Y191" i="5"/>
  <c r="Z190" i="5"/>
  <c r="AA189" i="5"/>
  <c r="AB188" i="5"/>
  <c r="AC187" i="5"/>
  <c r="Y187" i="5"/>
  <c r="Z186" i="5"/>
  <c r="AA185" i="5"/>
  <c r="AB184" i="5"/>
  <c r="AC183" i="5"/>
  <c r="Y183" i="5"/>
  <c r="AB191" i="5"/>
  <c r="AC190" i="5"/>
  <c r="Y190" i="5"/>
  <c r="Z189" i="5"/>
  <c r="AA188" i="5"/>
  <c r="AB187" i="5"/>
  <c r="AC186" i="5"/>
  <c r="Y186" i="5"/>
  <c r="Z185" i="5"/>
  <c r="AA184" i="5"/>
  <c r="AB183" i="5"/>
  <c r="AA191" i="5"/>
  <c r="AB190" i="5"/>
  <c r="AC189" i="5"/>
  <c r="Y189" i="5"/>
  <c r="Z188" i="5"/>
  <c r="AA187" i="5"/>
  <c r="AB186" i="5"/>
  <c r="AC185" i="5"/>
  <c r="Y185" i="5"/>
  <c r="Z184" i="5"/>
  <c r="AA183" i="5"/>
  <c r="Z191" i="5"/>
  <c r="AA190" i="5"/>
  <c r="AB189" i="5"/>
  <c r="AC188" i="5"/>
  <c r="Y188" i="5"/>
  <c r="Z187" i="5"/>
  <c r="AA186" i="5"/>
  <c r="AB185" i="5"/>
  <c r="AC184" i="5"/>
  <c r="Y184" i="5"/>
  <c r="Z183" i="5"/>
  <c r="Y160" i="4"/>
  <c r="Y159" i="4"/>
  <c r="Y162" i="4"/>
  <c r="Y158" i="4"/>
  <c r="Y161" i="4"/>
  <c r="Y76" i="4"/>
  <c r="Y73" i="4"/>
  <c r="Y77" i="4"/>
  <c r="Y75" i="4"/>
  <c r="Y74" i="4"/>
  <c r="AB191" i="4"/>
  <c r="AC190" i="4"/>
  <c r="Y190" i="4"/>
  <c r="Z189" i="4"/>
  <c r="AA188" i="4"/>
  <c r="AB187" i="4"/>
  <c r="AC186" i="4"/>
  <c r="Y186" i="4"/>
  <c r="Z185" i="4"/>
  <c r="AA184" i="4"/>
  <c r="AB183" i="4"/>
  <c r="AC191" i="4"/>
  <c r="AB190" i="4"/>
  <c r="AB189" i="4"/>
  <c r="AB188" i="4"/>
  <c r="AA187" i="4"/>
  <c r="AA186" i="4"/>
  <c r="AA185" i="4"/>
  <c r="Z184" i="4"/>
  <c r="Z183" i="4"/>
  <c r="Z191" i="4"/>
  <c r="Y189" i="4"/>
  <c r="Y188" i="4"/>
  <c r="Y187" i="4"/>
  <c r="AC184" i="4"/>
  <c r="AC183" i="4"/>
  <c r="AA191" i="4"/>
  <c r="AA190" i="4"/>
  <c r="AA189" i="4"/>
  <c r="Z188" i="4"/>
  <c r="Z187" i="4"/>
  <c r="Z186" i="4"/>
  <c r="Y185" i="4"/>
  <c r="Y184" i="4"/>
  <c r="Y183" i="4"/>
  <c r="Z190" i="4"/>
  <c r="AC185" i="4"/>
  <c r="Y191" i="4"/>
  <c r="AB186" i="4"/>
  <c r="AC187" i="4"/>
  <c r="AC189" i="4"/>
  <c r="AB185" i="4"/>
  <c r="AC188" i="4"/>
  <c r="AB184" i="4"/>
  <c r="AA183" i="4"/>
  <c r="Y26" i="4"/>
  <c r="Y22" i="4"/>
  <c r="Y28" i="4" a="1"/>
  <c r="Y25" i="4"/>
  <c r="Y24" i="4"/>
  <c r="Y23" i="4"/>
  <c r="Y144" i="4"/>
  <c r="Y142" i="4"/>
  <c r="Y141" i="4"/>
  <c r="Y145" i="4"/>
  <c r="Y143" i="4"/>
  <c r="Y92" i="4"/>
  <c r="Y90" i="4"/>
  <c r="Y93" i="4"/>
  <c r="Y94" i="4"/>
  <c r="Y91" i="4"/>
  <c r="Y145" i="3"/>
  <c r="Y141" i="3"/>
  <c r="Y143" i="3"/>
  <c r="Y142" i="3"/>
  <c r="Y144" i="3"/>
  <c r="AC191" i="3"/>
  <c r="Y191" i="3"/>
  <c r="Z190" i="3"/>
  <c r="AA189" i="3"/>
  <c r="AB188" i="3"/>
  <c r="AC187" i="3"/>
  <c r="Y187" i="3"/>
  <c r="Z186" i="3"/>
  <c r="AA185" i="3"/>
  <c r="AB184" i="3"/>
  <c r="AC183" i="3"/>
  <c r="Y183" i="3"/>
  <c r="AA191" i="3"/>
  <c r="AB190" i="3"/>
  <c r="AC189" i="3"/>
  <c r="Y189" i="3"/>
  <c r="Z188" i="3"/>
  <c r="AA187" i="3"/>
  <c r="AB186" i="3"/>
  <c r="AC185" i="3"/>
  <c r="Y185" i="3"/>
  <c r="Z184" i="3"/>
  <c r="AA183" i="3"/>
  <c r="Z191" i="3"/>
  <c r="AA190" i="3"/>
  <c r="AB189" i="3"/>
  <c r="AC188" i="3"/>
  <c r="Y188" i="3"/>
  <c r="Z187" i="3"/>
  <c r="AA186" i="3"/>
  <c r="AB185" i="3"/>
  <c r="AC184" i="3"/>
  <c r="Y184" i="3"/>
  <c r="Z183" i="3"/>
  <c r="AB191" i="3"/>
  <c r="AA188" i="3"/>
  <c r="Z185" i="3"/>
  <c r="AC190" i="3"/>
  <c r="AB187" i="3"/>
  <c r="AA184" i="3"/>
  <c r="Y190" i="3"/>
  <c r="AC186" i="3"/>
  <c r="AB183" i="3"/>
  <c r="Z189" i="3"/>
  <c r="Y186" i="3"/>
  <c r="AB32" i="3"/>
  <c r="AC31" i="3"/>
  <c r="Y31" i="3"/>
  <c r="Z30" i="3"/>
  <c r="AA29" i="3"/>
  <c r="AB28" i="3"/>
  <c r="Z32" i="3"/>
  <c r="AA31" i="3"/>
  <c r="AB30" i="3"/>
  <c r="AC29" i="3"/>
  <c r="Y29" i="3"/>
  <c r="Z28" i="3"/>
  <c r="AA32" i="3"/>
  <c r="AC30" i="3"/>
  <c r="Z29" i="3"/>
  <c r="AA30" i="3"/>
  <c r="Z31" i="3"/>
  <c r="Y28" i="3"/>
  <c r="Y32" i="3"/>
  <c r="AC28" i="3"/>
  <c r="AB31" i="3"/>
  <c r="Y30" i="3"/>
  <c r="AA28" i="3"/>
  <c r="AC32" i="3"/>
  <c r="AB29" i="3"/>
  <c r="Y57" i="3"/>
  <c r="Y59" i="3"/>
  <c r="Y58" i="3"/>
  <c r="Y60" i="3"/>
  <c r="Y56" i="3"/>
  <c r="C26" i="1"/>
  <c r="C37" i="1"/>
  <c r="C36" i="1"/>
  <c r="C25" i="1"/>
  <c r="C39" i="1"/>
  <c r="C38" i="1"/>
  <c r="C33" i="1"/>
  <c r="C32" i="1"/>
  <c r="C40" i="1"/>
  <c r="C23" i="1"/>
  <c r="C35" i="1"/>
  <c r="C34" i="1"/>
  <c r="C20" i="1"/>
  <c r="F29" i="1"/>
  <c r="C21" i="1"/>
  <c r="E37" i="1"/>
  <c r="E38" i="1"/>
  <c r="F21" i="1"/>
  <c r="F24" i="1"/>
  <c r="C24" i="1"/>
  <c r="C29" i="1"/>
  <c r="C27" i="1"/>
  <c r="C28" i="1"/>
  <c r="C22" i="1"/>
  <c r="C30" i="1"/>
  <c r="F23" i="1"/>
  <c r="F33" i="1"/>
  <c r="E31" i="1"/>
  <c r="E35" i="1"/>
  <c r="E39" i="1"/>
  <c r="F26" i="1"/>
  <c r="F31" i="1"/>
  <c r="F35" i="1"/>
  <c r="F39" i="1"/>
  <c r="F36" i="1"/>
  <c r="F25" i="1"/>
  <c r="E30" i="1"/>
  <c r="F37" i="1"/>
  <c r="F20" i="1"/>
  <c r="F28" i="1"/>
  <c r="F40" i="1"/>
  <c r="F27" i="1"/>
  <c r="E34" i="1"/>
  <c r="E20" i="1"/>
  <c r="E22" i="1"/>
  <c r="E24" i="1"/>
  <c r="E26" i="1"/>
  <c r="E28" i="1"/>
  <c r="F30" i="1"/>
  <c r="F34" i="1"/>
  <c r="F38" i="1"/>
  <c r="F22" i="1"/>
  <c r="E32" i="1"/>
  <c r="E36" i="1"/>
  <c r="E40" i="1"/>
  <c r="E21" i="1"/>
  <c r="E23" i="1"/>
  <c r="E25" i="1"/>
  <c r="E27" i="1"/>
  <c r="E29" i="1"/>
  <c r="Y179" i="1"/>
  <c r="Y176" i="1"/>
  <c r="Y183" i="1" a="1"/>
  <c r="Y178" i="1"/>
  <c r="Y177" i="1"/>
  <c r="Y175" i="1"/>
  <c r="Y41" i="1"/>
  <c r="Y43" i="1"/>
  <c r="Y42" i="1"/>
  <c r="Y40" i="1"/>
  <c r="Y94" i="1"/>
  <c r="Y90" i="1"/>
  <c r="Y93" i="1"/>
  <c r="Y92" i="1"/>
  <c r="Y91" i="1"/>
  <c r="K33" i="1"/>
  <c r="K34" i="1"/>
  <c r="K37" i="1"/>
  <c r="K38" i="1"/>
  <c r="Y56" i="1" l="1"/>
  <c r="Y60" i="1"/>
  <c r="Y76" i="1"/>
  <c r="Y75" i="1"/>
  <c r="Y74" i="1"/>
  <c r="Y77" i="1"/>
  <c r="Y73" i="1"/>
  <c r="AC191" i="6"/>
  <c r="Y191" i="6"/>
  <c r="Z190" i="6"/>
  <c r="AA189" i="6"/>
  <c r="AB188" i="6"/>
  <c r="AC187" i="6"/>
  <c r="Y187" i="6"/>
  <c r="Z186" i="6"/>
  <c r="AA185" i="6"/>
  <c r="AB184" i="6"/>
  <c r="AC183" i="6"/>
  <c r="Y183" i="6"/>
  <c r="AB191" i="6"/>
  <c r="AC190" i="6"/>
  <c r="Y190" i="6"/>
  <c r="Z189" i="6"/>
  <c r="AA188" i="6"/>
  <c r="AB187" i="6"/>
  <c r="AC186" i="6"/>
  <c r="Y186" i="6"/>
  <c r="Z185" i="6"/>
  <c r="AA184" i="6"/>
  <c r="AB183" i="6"/>
  <c r="AA191" i="6"/>
  <c r="AB190" i="6"/>
  <c r="AC189" i="6"/>
  <c r="Y189" i="6"/>
  <c r="Z188" i="6"/>
  <c r="AA187" i="6"/>
  <c r="AB186" i="6"/>
  <c r="AC185" i="6"/>
  <c r="Y185" i="6"/>
  <c r="Z184" i="6"/>
  <c r="AA183" i="6"/>
  <c r="Z191" i="6"/>
  <c r="AA190" i="6"/>
  <c r="AB189" i="6"/>
  <c r="AC188" i="6"/>
  <c r="Y188" i="6"/>
  <c r="Z187" i="6"/>
  <c r="AA186" i="6"/>
  <c r="AB185" i="6"/>
  <c r="AC184" i="6"/>
  <c r="Y184" i="6"/>
  <c r="Z183" i="6"/>
  <c r="AA32" i="4"/>
  <c r="AB31" i="4"/>
  <c r="AC30" i="4"/>
  <c r="Y30" i="4"/>
  <c r="Z29" i="4"/>
  <c r="AA28" i="4"/>
  <c r="Z32" i="4"/>
  <c r="Z31" i="4"/>
  <c r="Z30" i="4"/>
  <c r="Y29" i="4"/>
  <c r="Y28" i="4"/>
  <c r="Y32" i="4"/>
  <c r="Y31" i="4"/>
  <c r="AC29" i="4"/>
  <c r="AC28" i="4"/>
  <c r="AC32" i="4"/>
  <c r="AB30" i="4"/>
  <c r="AB28" i="4"/>
  <c r="AB29" i="4"/>
  <c r="AA29" i="4"/>
  <c r="AB32" i="4"/>
  <c r="AA30" i="4"/>
  <c r="Z28" i="4"/>
  <c r="AC31" i="4"/>
  <c r="AA31" i="4"/>
  <c r="Y59" i="1"/>
  <c r="Y58" i="1"/>
  <c r="Y57" i="1"/>
  <c r="Y183" i="1"/>
  <c r="AC190" i="1"/>
  <c r="Z185" i="1"/>
  <c r="AA187" i="1"/>
  <c r="Z191" i="1"/>
  <c r="Y188" i="1"/>
  <c r="AC184" i="1"/>
  <c r="Y190" i="1"/>
  <c r="AA191" i="1"/>
  <c r="Z184" i="1"/>
  <c r="AA189" i="1"/>
  <c r="Z186" i="1"/>
  <c r="Z189" i="1"/>
  <c r="AB183" i="1"/>
  <c r="AC185" i="1"/>
  <c r="AA190" i="1"/>
  <c r="Z187" i="1"/>
  <c r="Y184" i="1"/>
  <c r="AA188" i="1"/>
  <c r="AC189" i="1"/>
  <c r="AC191" i="1"/>
  <c r="AB188" i="1"/>
  <c r="AA185" i="1"/>
  <c r="AB187" i="1"/>
  <c r="AB190" i="1"/>
  <c r="Y185" i="1"/>
  <c r="AB189" i="1"/>
  <c r="AA186" i="1"/>
  <c r="Z183" i="1"/>
  <c r="Y186" i="1"/>
  <c r="Z188" i="1"/>
  <c r="Y191" i="1"/>
  <c r="AC187" i="1"/>
  <c r="AB184" i="1"/>
  <c r="AC186" i="1"/>
  <c r="Y189" i="1"/>
  <c r="AA183" i="1"/>
  <c r="AC188" i="1"/>
  <c r="AB185" i="1"/>
  <c r="AB191" i="1"/>
  <c r="AA184" i="1"/>
  <c r="AB186" i="1"/>
  <c r="Z190" i="1"/>
  <c r="Y187" i="1"/>
  <c r="AC183" i="1"/>
  <c r="Y39" i="1"/>
  <c r="Y26" i="1"/>
  <c r="Y24" i="1"/>
  <c r="Y23" i="1"/>
  <c r="Y28" i="1" a="1"/>
  <c r="Z28" i="1" s="1"/>
  <c r="Y22" i="1"/>
  <c r="Y25" i="1"/>
  <c r="AB32" i="1" l="1"/>
  <c r="AB28" i="1"/>
  <c r="Y30" i="1"/>
  <c r="AA32" i="1"/>
  <c r="Z31" i="1"/>
  <c r="AB30" i="1"/>
  <c r="AB29" i="1"/>
  <c r="Y31" i="1"/>
  <c r="AA31" i="1"/>
  <c r="AC30" i="1"/>
  <c r="Y29" i="1"/>
  <c r="AA28" i="1"/>
  <c r="AA29" i="1"/>
  <c r="AC29" i="1"/>
  <c r="Z29" i="1"/>
  <c r="AA30" i="1"/>
  <c r="Y32" i="1"/>
  <c r="Y28" i="1"/>
  <c r="Z32" i="1"/>
  <c r="AB31" i="1"/>
  <c r="AC32" i="1"/>
  <c r="AC28" i="1"/>
  <c r="Z30" i="1"/>
  <c r="AC31" i="1"/>
  <c r="Y160" i="3"/>
  <c r="Y161" i="3"/>
  <c r="Y159" i="3"/>
  <c r="Y162" i="3"/>
  <c r="Y57" i="5"/>
  <c r="Y58" i="5"/>
  <c r="Y60" i="5"/>
  <c r="Y56" i="5"/>
  <c r="Y59" i="5"/>
  <c r="Y23" i="6"/>
  <c r="Y59" i="6"/>
  <c r="Y57" i="6"/>
  <c r="Y58" i="6"/>
  <c r="Y56" i="6"/>
  <c r="Y60" i="6"/>
  <c r="Y158" i="3"/>
  <c r="Y161" i="1"/>
  <c r="Y159" i="1"/>
  <c r="Y160" i="1"/>
  <c r="Y162" i="1"/>
  <c r="Y158" i="1"/>
</calcChain>
</file>

<file path=xl/sharedStrings.xml><?xml version="1.0" encoding="utf-8"?>
<sst xmlns="http://schemas.openxmlformats.org/spreadsheetml/2006/main" count="430" uniqueCount="34">
  <si>
    <t>Compliance setting</t>
  </si>
  <si>
    <r>
      <t>Ideal P</t>
    </r>
    <r>
      <rPr>
        <vertAlign val="subscript"/>
        <sz val="10"/>
        <rFont val="Arial"/>
        <family val="2"/>
      </rPr>
      <t>ip</t>
    </r>
  </si>
  <si>
    <t>Injected</t>
  </si>
  <si>
    <t>Compliance Setting</t>
  </si>
  <si>
    <t>Volume</t>
  </si>
  <si>
    <t>(L/cmH2O)</t>
  </si>
  <si>
    <t>(mL)</t>
  </si>
  <si>
    <t>Adult Lung: Normalized intrapulmonary pressure developed for each Injection Volume / Compliance Setting pair</t>
  </si>
  <si>
    <t>Adult Lung: Adjusted intrapulmonary pressure developed for each Injection Volume / Compliance Setting pair</t>
  </si>
  <si>
    <t>Adjustment factor</t>
  </si>
  <si>
    <t>Compliance Characteristic Adjustment to Normalized Scale at 1000 mL</t>
  </si>
  <si>
    <r>
      <t>Actual P</t>
    </r>
    <r>
      <rPr>
        <b/>
        <vertAlign val="subscript"/>
        <sz val="10"/>
        <rFont val="Arial"/>
        <family val="2"/>
      </rPr>
      <t>ip</t>
    </r>
  </si>
  <si>
    <r>
      <t>Ideal P</t>
    </r>
    <r>
      <rPr>
        <vertAlign val="subscript"/>
        <sz val="10"/>
        <rFont val="Arial"/>
        <family val="2"/>
      </rPr>
      <t>ip MAX</t>
    </r>
  </si>
  <si>
    <r>
      <t>Ideal P</t>
    </r>
    <r>
      <rPr>
        <vertAlign val="subscript"/>
        <sz val="10"/>
        <rFont val="Arial"/>
        <family val="2"/>
      </rPr>
      <t>ip MIN</t>
    </r>
  </si>
  <si>
    <t>Relative tolerance on pressure:</t>
  </si>
  <si>
    <t>Absolute tolerance on pressure:</t>
  </si>
  <si>
    <t>%</t>
  </si>
  <si>
    <t>cmH2O</t>
  </si>
  <si>
    <t>CC[0]</t>
  </si>
  <si>
    <t>CC[1]</t>
  </si>
  <si>
    <t>CC[2]</t>
  </si>
  <si>
    <t>CC[3]</t>
  </si>
  <si>
    <t>Compliance Coefficients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</si>
  <si>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</si>
  <si>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Validation Data</t>
  </si>
  <si>
    <t>Adult Lung: Measured Lung Volume</t>
  </si>
  <si>
    <t>Single Lung PneuView® 2.0 System</t>
  </si>
  <si>
    <t>AI Adult Lung PneuView® 2.0 System</t>
  </si>
  <si>
    <t>DA Left Lung PneuView® 2.0 System</t>
  </si>
  <si>
    <t>DA Right Lung PneuView® 2.0 System</t>
  </si>
  <si>
    <t>AI Infant Lung PneuView® 2.0 System</t>
  </si>
  <si>
    <t>MathCAD</t>
  </si>
  <si>
    <t>MIITTLCalibration</t>
  </si>
  <si>
    <t>Residuals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</si>
</sst>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0000000"/>
    <numFmt numFmtId="166" formatCode="0.0"/>
    <numFmt numFmtId="167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0" fillId="0" borderId="0" xfId="0" applyBorder="1" applyProtection="1">
      <protection locked="0"/>
    </xf>
    <xf numFmtId="0" fontId="4" fillId="0" borderId="0" xfId="0" applyFont="1" applyAlignment="1">
      <alignment horizontal="right"/>
    </xf>
    <xf numFmtId="2" fontId="0" fillId="0" borderId="0" xfId="0" applyNumberFormat="1"/>
    <xf numFmtId="2" fontId="0" fillId="0" borderId="0" xfId="0" applyNumberFormat="1" applyBorder="1" applyProtection="1">
      <protection locked="0"/>
    </xf>
    <xf numFmtId="164" fontId="0" fillId="0" borderId="0" xfId="0" applyNumberForma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/>
    <xf numFmtId="2" fontId="0" fillId="0" borderId="13" xfId="0" applyNumberFormat="1" applyBorder="1"/>
    <xf numFmtId="0" fontId="0" fillId="0" borderId="14" xfId="0" applyBorder="1" applyAlignment="1">
      <alignment horizontal="center"/>
    </xf>
    <xf numFmtId="2" fontId="0" fillId="0" borderId="15" xfId="0" applyNumberFormat="1" applyBorder="1" applyProtection="1">
      <protection locked="0"/>
    </xf>
    <xf numFmtId="2" fontId="0" fillId="0" borderId="16" xfId="0" applyNumberFormat="1" applyBorder="1" applyProtection="1">
      <protection locked="0"/>
    </xf>
    <xf numFmtId="2" fontId="0" fillId="0" borderId="17" xfId="0" applyNumberFormat="1" applyBorder="1"/>
    <xf numFmtId="2" fontId="0" fillId="0" borderId="18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164" fontId="4" fillId="0" borderId="0" xfId="0" applyNumberFormat="1" applyFont="1" applyAlignment="1">
      <alignment horizontal="center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2" fontId="2" fillId="2" borderId="23" xfId="0" applyNumberFormat="1" applyFont="1" applyFill="1" applyBorder="1"/>
    <xf numFmtId="2" fontId="0" fillId="0" borderId="0" xfId="0" applyNumberFormat="1" applyFont="1" applyFill="1" applyBorder="1"/>
    <xf numFmtId="2" fontId="0" fillId="0" borderId="15" xfId="0" applyNumberFormat="1" applyBorder="1" applyProtection="1"/>
    <xf numFmtId="2" fontId="2" fillId="0" borderId="15" xfId="0" applyNumberFormat="1" applyFont="1" applyBorder="1" applyProtection="1"/>
    <xf numFmtId="0" fontId="0" fillId="0" borderId="0" xfId="0" applyAlignment="1">
      <alignment horizontal="right"/>
    </xf>
    <xf numFmtId="10" fontId="0" fillId="0" borderId="15" xfId="1" applyNumberFormat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4" fillId="0" borderId="24" xfId="0" applyFont="1" applyBorder="1"/>
    <xf numFmtId="0" fontId="0" fillId="0" borderId="3" xfId="0" applyBorder="1"/>
    <xf numFmtId="0" fontId="0" fillId="0" borderId="4" xfId="0" applyBorder="1"/>
    <xf numFmtId="2" fontId="0" fillId="0" borderId="16" xfId="0" applyNumberFormat="1" applyBorder="1" applyProtection="1"/>
    <xf numFmtId="2" fontId="2" fillId="0" borderId="16" xfId="0" applyNumberFormat="1" applyFont="1" applyBorder="1" applyProtection="1"/>
    <xf numFmtId="2" fontId="0" fillId="0" borderId="21" xfId="0" applyNumberFormat="1" applyBorder="1" applyProtection="1"/>
    <xf numFmtId="2" fontId="0" fillId="0" borderId="22" xfId="0" applyNumberFormat="1" applyBorder="1" applyProtection="1"/>
    <xf numFmtId="0" fontId="2" fillId="0" borderId="0" xfId="0" applyFont="1"/>
    <xf numFmtId="2" fontId="0" fillId="3" borderId="15" xfId="0" applyNumberFormat="1" applyFill="1" applyBorder="1" applyProtection="1"/>
    <xf numFmtId="2" fontId="0" fillId="3" borderId="21" xfId="0" applyNumberFormat="1" applyFill="1" applyBorder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167" fontId="0" fillId="0" borderId="0" xfId="0" applyNumberFormat="1" applyBorder="1" applyProtection="1">
      <protection locked="0"/>
    </xf>
    <xf numFmtId="167" fontId="0" fillId="0" borderId="9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165" fontId="0" fillId="0" borderId="0" xfId="0" applyNumberFormat="1" applyBorder="1" applyAlignment="1">
      <alignment horizontal="center"/>
    </xf>
    <xf numFmtId="165" fontId="0" fillId="0" borderId="25" xfId="0" applyNumberFormat="1" applyBorder="1"/>
    <xf numFmtId="165" fontId="0" fillId="0" borderId="0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0" xfId="0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12.051</c:v>
                </c:pt>
                <c:pt idx="2">
                  <c:v>21.651499366286437</c:v>
                </c:pt>
                <c:pt idx="3">
                  <c:v>31.480802598225601</c:v>
                </c:pt>
                <c:pt idx="4">
                  <c:v>41.507634347275037</c:v>
                </c:pt>
                <c:pt idx="5">
                  <c:v>51.625</c:v>
                </c:pt>
                <c:pt idx="6">
                  <c:v>61.301296457426965</c:v>
                </c:pt>
                <c:pt idx="7">
                  <c:v>70.85863704164079</c:v>
                </c:pt>
                <c:pt idx="8">
                  <c:v>80.225648228713496</c:v>
                </c:pt>
                <c:pt idx="9">
                  <c:v>89.64817215661904</c:v>
                </c:pt>
                <c:pt idx="10">
                  <c:v>99.15</c:v>
                </c:pt>
                <c:pt idx="11">
                  <c:v>109.32000000000001</c:v>
                </c:pt>
                <c:pt idx="12">
                  <c:v>119.48999999999998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AE-4AB0-9B84-6051F809D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6.9600000000000009</c:v>
                </c:pt>
                <c:pt idx="2">
                  <c:v>11.99216494845361</c:v>
                </c:pt>
                <c:pt idx="3">
                  <c:v>17.032371134020615</c:v>
                </c:pt>
                <c:pt idx="4">
                  <c:v>21.989752577319589</c:v>
                </c:pt>
                <c:pt idx="5">
                  <c:v>26.959999999999997</c:v>
                </c:pt>
                <c:pt idx="6">
                  <c:v>31.688434525068761</c:v>
                </c:pt>
                <c:pt idx="7">
                  <c:v>36.383087793526556</c:v>
                </c:pt>
                <c:pt idx="8">
                  <c:v>41.036720964671034</c:v>
                </c:pt>
                <c:pt idx="9">
                  <c:v>45.90188914745081</c:v>
                </c:pt>
                <c:pt idx="10">
                  <c:v>50.570000000000007</c:v>
                </c:pt>
                <c:pt idx="11">
                  <c:v>55.303999999999995</c:v>
                </c:pt>
                <c:pt idx="12">
                  <c:v>60.038000000000011</c:v>
                </c:pt>
                <c:pt idx="13">
                  <c:v>64.772000000000006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BC-463B-A0E0-3B2F7752F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3.2350000000000003</c:v>
                </c:pt>
                <c:pt idx="2">
                  <c:v>5.2507397759833285</c:v>
                </c:pt>
                <c:pt idx="3">
                  <c:v>7.2184930971607191</c:v>
                </c:pt>
                <c:pt idx="4">
                  <c:v>9.1799531127897875</c:v>
                </c:pt>
                <c:pt idx="5">
                  <c:v>11.095000000000001</c:v>
                </c:pt>
                <c:pt idx="6">
                  <c:v>12.892898040079277</c:v>
                </c:pt>
                <c:pt idx="7">
                  <c:v>14.669272186743006</c:v>
                </c:pt>
                <c:pt idx="8">
                  <c:v>16.442457608456284</c:v>
                </c:pt>
                <c:pt idx="9">
                  <c:v>18.277025985465752</c:v>
                </c:pt>
                <c:pt idx="10">
                  <c:v>20.110000000000003</c:v>
                </c:pt>
                <c:pt idx="11">
                  <c:v>21.925999999999998</c:v>
                </c:pt>
                <c:pt idx="12">
                  <c:v>23.741999999999997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9C-457A-B1CE-217BED92E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1.8379999999999996</c:v>
                </c:pt>
                <c:pt idx="2">
                  <c:v>2.8640236305048341</c:v>
                </c:pt>
                <c:pt idx="3">
                  <c:v>3.8226143931256713</c:v>
                </c:pt>
                <c:pt idx="4">
                  <c:v>4.7992395273899042</c:v>
                </c:pt>
                <c:pt idx="5">
                  <c:v>5.71</c:v>
                </c:pt>
                <c:pt idx="6">
                  <c:v>6.6129963269054191</c:v>
                </c:pt>
                <c:pt idx="7">
                  <c:v>7.4557309458218555</c:v>
                </c:pt>
                <c:pt idx="8">
                  <c:v>8.289627180899906</c:v>
                </c:pt>
                <c:pt idx="9">
                  <c:v>9.1773572084481181</c:v>
                </c:pt>
                <c:pt idx="10">
                  <c:v>10.045</c:v>
                </c:pt>
                <c:pt idx="11">
                  <c:v>10.935</c:v>
                </c:pt>
                <c:pt idx="12">
                  <c:v>11.824999999999999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7C-423C-B918-29B33FF6A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4.9059999999999997</c:v>
                </c:pt>
                <c:pt idx="2">
                  <c:v>8.1744999999999983</c:v>
                </c:pt>
                <c:pt idx="3">
                  <c:v>11.443</c:v>
                </c:pt>
                <c:pt idx="4">
                  <c:v>14.711499999999997</c:v>
                </c:pt>
                <c:pt idx="5">
                  <c:v>17.979999999999997</c:v>
                </c:pt>
                <c:pt idx="6">
                  <c:v>21.029999999999994</c:v>
                </c:pt>
                <c:pt idx="7">
                  <c:v>24.080000000000002</c:v>
                </c:pt>
                <c:pt idx="8">
                  <c:v>27.130000000000003</c:v>
                </c:pt>
                <c:pt idx="9">
                  <c:v>30.18</c:v>
                </c:pt>
                <c:pt idx="10">
                  <c:v>33.230000000000004</c:v>
                </c:pt>
                <c:pt idx="11">
                  <c:v>36.31</c:v>
                </c:pt>
                <c:pt idx="12">
                  <c:v>39.39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67-400C-9722-A71A00A4F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3.8300000000000005</c:v>
                </c:pt>
                <c:pt idx="2">
                  <c:v>6.2775000000000007</c:v>
                </c:pt>
                <c:pt idx="3">
                  <c:v>8.7249999999999996</c:v>
                </c:pt>
                <c:pt idx="4">
                  <c:v>11.172499999999999</c:v>
                </c:pt>
                <c:pt idx="5">
                  <c:v>13.62</c:v>
                </c:pt>
                <c:pt idx="6">
                  <c:v>15.881</c:v>
                </c:pt>
                <c:pt idx="7">
                  <c:v>18.141999999999996</c:v>
                </c:pt>
                <c:pt idx="8">
                  <c:v>20.402999999999999</c:v>
                </c:pt>
                <c:pt idx="9">
                  <c:v>22.664000000000001</c:v>
                </c:pt>
                <c:pt idx="10">
                  <c:v>24.924999999999997</c:v>
                </c:pt>
                <c:pt idx="11">
                  <c:v>27.200200000000006</c:v>
                </c:pt>
                <c:pt idx="12">
                  <c:v>29.4754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E7-48B9-B2B9-2EBB43B3C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2.7639999999999998</c:v>
                </c:pt>
                <c:pt idx="2">
                  <c:v>4.4005000000000001</c:v>
                </c:pt>
                <c:pt idx="3">
                  <c:v>6.036999999999999</c:v>
                </c:pt>
                <c:pt idx="4">
                  <c:v>7.6734999999999989</c:v>
                </c:pt>
                <c:pt idx="5">
                  <c:v>9.3099999999999987</c:v>
                </c:pt>
                <c:pt idx="6">
                  <c:v>10.794</c:v>
                </c:pt>
                <c:pt idx="7">
                  <c:v>12.278</c:v>
                </c:pt>
                <c:pt idx="8">
                  <c:v>13.761999999999997</c:v>
                </c:pt>
                <c:pt idx="9">
                  <c:v>15.246</c:v>
                </c:pt>
                <c:pt idx="10">
                  <c:v>16.729999999999997</c:v>
                </c:pt>
                <c:pt idx="11">
                  <c:v>18.240999999999996</c:v>
                </c:pt>
                <c:pt idx="12">
                  <c:v>19.752000000000002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05-44DC-8148-86810CE27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2.4639999999999995</c:v>
                </c:pt>
                <c:pt idx="2">
                  <c:v>3.8679999999999999</c:v>
                </c:pt>
                <c:pt idx="3">
                  <c:v>5.2720000000000002</c:v>
                </c:pt>
                <c:pt idx="4">
                  <c:v>6.6759999999999993</c:v>
                </c:pt>
                <c:pt idx="5">
                  <c:v>8.0800000000000018</c:v>
                </c:pt>
                <c:pt idx="6">
                  <c:v>9.3490000000000002</c:v>
                </c:pt>
                <c:pt idx="7">
                  <c:v>10.618</c:v>
                </c:pt>
                <c:pt idx="8">
                  <c:v>11.887000000000002</c:v>
                </c:pt>
                <c:pt idx="9">
                  <c:v>13.156000000000002</c:v>
                </c:pt>
                <c:pt idx="10">
                  <c:v>14.425000000000001</c:v>
                </c:pt>
                <c:pt idx="11">
                  <c:v>15.715999999999999</c:v>
                </c:pt>
                <c:pt idx="12">
                  <c:v>17.007000000000001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29-464F-87C6-AB67DA1A2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2.2039999999999997</c:v>
                </c:pt>
                <c:pt idx="2">
                  <c:v>3.4330000000000007</c:v>
                </c:pt>
                <c:pt idx="3">
                  <c:v>4.6619999999999999</c:v>
                </c:pt>
                <c:pt idx="4">
                  <c:v>5.891</c:v>
                </c:pt>
                <c:pt idx="5">
                  <c:v>7.12</c:v>
                </c:pt>
                <c:pt idx="6">
                  <c:v>8.2219999999999995</c:v>
                </c:pt>
                <c:pt idx="7">
                  <c:v>9.3240000000000016</c:v>
                </c:pt>
                <c:pt idx="8">
                  <c:v>10.426</c:v>
                </c:pt>
                <c:pt idx="9">
                  <c:v>11.528000000000002</c:v>
                </c:pt>
                <c:pt idx="10">
                  <c:v>12.629999999999999</c:v>
                </c:pt>
                <c:pt idx="11">
                  <c:v>13.760999999999999</c:v>
                </c:pt>
                <c:pt idx="12">
                  <c:v>14.891999999999999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A7-4FE7-88A5-24BC0C94C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1.9849999999999999</c:v>
                </c:pt>
                <c:pt idx="2">
                  <c:v>3.0874999999999999</c:v>
                </c:pt>
                <c:pt idx="3">
                  <c:v>4.1900000000000004</c:v>
                </c:pt>
                <c:pt idx="4">
                  <c:v>5.2925000000000013</c:v>
                </c:pt>
                <c:pt idx="5">
                  <c:v>6.3950000000000005</c:v>
                </c:pt>
                <c:pt idx="6">
                  <c:v>7.3790000000000004</c:v>
                </c:pt>
                <c:pt idx="7">
                  <c:v>8.3629999999999995</c:v>
                </c:pt>
                <c:pt idx="8">
                  <c:v>9.3469999999999978</c:v>
                </c:pt>
                <c:pt idx="9">
                  <c:v>10.331</c:v>
                </c:pt>
                <c:pt idx="10">
                  <c:v>11.315000000000001</c:v>
                </c:pt>
                <c:pt idx="11">
                  <c:v>12.317000000000002</c:v>
                </c:pt>
                <c:pt idx="12">
                  <c:v>13.318999999999999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BB-445D-BF4C-0D0BBADFD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AIINormCalData!$C$20:$C$40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11.782630777044185</c:v>
                </c:pt>
                <c:pt idx="2">
                  <c:v>21.550702556289146</c:v>
                </c:pt>
                <c:pt idx="3">
                  <c:v>31.234128999492125</c:v>
                </c:pt>
                <c:pt idx="4">
                  <c:v>41.340782122905026</c:v>
                </c:pt>
                <c:pt idx="5">
                  <c:v>51.244286439817166</c:v>
                </c:pt>
                <c:pt idx="6">
                  <c:v>61.130861689520906</c:v>
                </c:pt>
                <c:pt idx="7">
                  <c:v>70.763500931098676</c:v>
                </c:pt>
                <c:pt idx="8">
                  <c:v>81.022515659387182</c:v>
                </c:pt>
                <c:pt idx="9">
                  <c:v>90.875232774674103</c:v>
                </c:pt>
                <c:pt idx="10">
                  <c:v>100.00000000000001</c:v>
                </c:pt>
                <c:pt idx="11">
                  <c:v>109.44641950228542</c:v>
                </c:pt>
                <c:pt idx="12">
                  <c:v>119.26527848315556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AIINormCalData!$B$20:$B$40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BF-4C4C-AF69-F472F5927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  <c:maj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6.9600000000000009</c:v>
                </c:pt>
                <c:pt idx="2">
                  <c:v>11.99216494845361</c:v>
                </c:pt>
                <c:pt idx="3">
                  <c:v>17.032371134020615</c:v>
                </c:pt>
                <c:pt idx="4">
                  <c:v>21.989752577319589</c:v>
                </c:pt>
                <c:pt idx="5">
                  <c:v>26.959999999999997</c:v>
                </c:pt>
                <c:pt idx="6">
                  <c:v>31.688434525068761</c:v>
                </c:pt>
                <c:pt idx="7">
                  <c:v>36.383087793526556</c:v>
                </c:pt>
                <c:pt idx="8">
                  <c:v>41.036720964671034</c:v>
                </c:pt>
                <c:pt idx="9">
                  <c:v>45.90188914745081</c:v>
                </c:pt>
                <c:pt idx="10">
                  <c:v>50.570000000000007</c:v>
                </c:pt>
                <c:pt idx="11">
                  <c:v>55.303999999999995</c:v>
                </c:pt>
                <c:pt idx="12">
                  <c:v>60.038000000000011</c:v>
                </c:pt>
                <c:pt idx="13">
                  <c:v>64.772000000000006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6B-4A95-B4CF-AFD04A0C2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3.2350000000000003</c:v>
                </c:pt>
                <c:pt idx="2">
                  <c:v>5.2507397759833285</c:v>
                </c:pt>
                <c:pt idx="3">
                  <c:v>7.2184930971607191</c:v>
                </c:pt>
                <c:pt idx="4">
                  <c:v>9.1799531127897875</c:v>
                </c:pt>
                <c:pt idx="5">
                  <c:v>11.095000000000001</c:v>
                </c:pt>
                <c:pt idx="6">
                  <c:v>12.892898040079277</c:v>
                </c:pt>
                <c:pt idx="7">
                  <c:v>14.669272186743006</c:v>
                </c:pt>
                <c:pt idx="8">
                  <c:v>16.442457608456284</c:v>
                </c:pt>
                <c:pt idx="9">
                  <c:v>18.277025985465752</c:v>
                </c:pt>
                <c:pt idx="10">
                  <c:v>20.110000000000003</c:v>
                </c:pt>
                <c:pt idx="11">
                  <c:v>21.925999999999998</c:v>
                </c:pt>
                <c:pt idx="12">
                  <c:v>23.741999999999997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01-4507-B27B-253ACCB08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1.8379999999999996</c:v>
                </c:pt>
                <c:pt idx="2">
                  <c:v>2.8640236305048341</c:v>
                </c:pt>
                <c:pt idx="3">
                  <c:v>3.8226143931256713</c:v>
                </c:pt>
                <c:pt idx="4">
                  <c:v>4.7992395273899042</c:v>
                </c:pt>
                <c:pt idx="5">
                  <c:v>5.71</c:v>
                </c:pt>
                <c:pt idx="6">
                  <c:v>6.6129963269054191</c:v>
                </c:pt>
                <c:pt idx="7">
                  <c:v>7.4557309458218555</c:v>
                </c:pt>
                <c:pt idx="8">
                  <c:v>8.289627180899906</c:v>
                </c:pt>
                <c:pt idx="9">
                  <c:v>9.1773572084481181</c:v>
                </c:pt>
                <c:pt idx="10">
                  <c:v>10.045</c:v>
                </c:pt>
                <c:pt idx="11">
                  <c:v>10.935</c:v>
                </c:pt>
                <c:pt idx="12">
                  <c:v>11.824999999999999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19-4536-8715-69D4D6D42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4.9059999999999997</c:v>
                </c:pt>
                <c:pt idx="2">
                  <c:v>8.1744999999999983</c:v>
                </c:pt>
                <c:pt idx="3">
                  <c:v>11.443</c:v>
                </c:pt>
                <c:pt idx="4">
                  <c:v>14.711499999999997</c:v>
                </c:pt>
                <c:pt idx="5">
                  <c:v>17.979999999999997</c:v>
                </c:pt>
                <c:pt idx="6">
                  <c:v>21.029999999999994</c:v>
                </c:pt>
                <c:pt idx="7">
                  <c:v>24.080000000000002</c:v>
                </c:pt>
                <c:pt idx="8">
                  <c:v>27.130000000000003</c:v>
                </c:pt>
                <c:pt idx="9">
                  <c:v>30.18</c:v>
                </c:pt>
                <c:pt idx="10">
                  <c:v>33.230000000000004</c:v>
                </c:pt>
                <c:pt idx="11">
                  <c:v>36.31</c:v>
                </c:pt>
                <c:pt idx="12">
                  <c:v>39.39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91-4345-9EA6-59BFD20BC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3.8300000000000005</c:v>
                </c:pt>
                <c:pt idx="2">
                  <c:v>6.2775000000000007</c:v>
                </c:pt>
                <c:pt idx="3">
                  <c:v>8.7249999999999996</c:v>
                </c:pt>
                <c:pt idx="4">
                  <c:v>11.172499999999999</c:v>
                </c:pt>
                <c:pt idx="5">
                  <c:v>13.62</c:v>
                </c:pt>
                <c:pt idx="6">
                  <c:v>15.881</c:v>
                </c:pt>
                <c:pt idx="7">
                  <c:v>18.141999999999996</c:v>
                </c:pt>
                <c:pt idx="8">
                  <c:v>20.402999999999999</c:v>
                </c:pt>
                <c:pt idx="9">
                  <c:v>22.664000000000001</c:v>
                </c:pt>
                <c:pt idx="10">
                  <c:v>24.924999999999997</c:v>
                </c:pt>
                <c:pt idx="11">
                  <c:v>27.200200000000006</c:v>
                </c:pt>
                <c:pt idx="12">
                  <c:v>29.4754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E2-4E9D-8F51-6B8AF582C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2.7639999999999998</c:v>
                </c:pt>
                <c:pt idx="2">
                  <c:v>4.4005000000000001</c:v>
                </c:pt>
                <c:pt idx="3">
                  <c:v>6.036999999999999</c:v>
                </c:pt>
                <c:pt idx="4">
                  <c:v>7.6734999999999989</c:v>
                </c:pt>
                <c:pt idx="5">
                  <c:v>9.3099999999999987</c:v>
                </c:pt>
                <c:pt idx="6">
                  <c:v>10.794</c:v>
                </c:pt>
                <c:pt idx="7">
                  <c:v>12.278</c:v>
                </c:pt>
                <c:pt idx="8">
                  <c:v>13.761999999999997</c:v>
                </c:pt>
                <c:pt idx="9">
                  <c:v>15.246</c:v>
                </c:pt>
                <c:pt idx="10">
                  <c:v>16.729999999999997</c:v>
                </c:pt>
                <c:pt idx="11">
                  <c:v>18.240999999999996</c:v>
                </c:pt>
                <c:pt idx="12">
                  <c:v>19.752000000000002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E0-44CB-92D5-E4C0855DF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2.4639999999999995</c:v>
                </c:pt>
                <c:pt idx="2">
                  <c:v>3.8679999999999999</c:v>
                </c:pt>
                <c:pt idx="3">
                  <c:v>5.2720000000000002</c:v>
                </c:pt>
                <c:pt idx="4">
                  <c:v>6.6759999999999993</c:v>
                </c:pt>
                <c:pt idx="5">
                  <c:v>8.0800000000000018</c:v>
                </c:pt>
                <c:pt idx="6">
                  <c:v>9.3490000000000002</c:v>
                </c:pt>
                <c:pt idx="7">
                  <c:v>10.618</c:v>
                </c:pt>
                <c:pt idx="8">
                  <c:v>11.887000000000002</c:v>
                </c:pt>
                <c:pt idx="9">
                  <c:v>13.156000000000002</c:v>
                </c:pt>
                <c:pt idx="10">
                  <c:v>14.425000000000001</c:v>
                </c:pt>
                <c:pt idx="11">
                  <c:v>15.715999999999999</c:v>
                </c:pt>
                <c:pt idx="12">
                  <c:v>17.007000000000001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CA-4E41-BF97-68AF73595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2.2039999999999997</c:v>
                </c:pt>
                <c:pt idx="2">
                  <c:v>3.4330000000000007</c:v>
                </c:pt>
                <c:pt idx="3">
                  <c:v>4.6619999999999999</c:v>
                </c:pt>
                <c:pt idx="4">
                  <c:v>5.891</c:v>
                </c:pt>
                <c:pt idx="5">
                  <c:v>7.12</c:v>
                </c:pt>
                <c:pt idx="6">
                  <c:v>8.2219999999999995</c:v>
                </c:pt>
                <c:pt idx="7">
                  <c:v>9.3240000000000016</c:v>
                </c:pt>
                <c:pt idx="8">
                  <c:v>10.426</c:v>
                </c:pt>
                <c:pt idx="9">
                  <c:v>11.528000000000002</c:v>
                </c:pt>
                <c:pt idx="10">
                  <c:v>12.629999999999999</c:v>
                </c:pt>
                <c:pt idx="11">
                  <c:v>13.760999999999999</c:v>
                </c:pt>
                <c:pt idx="12">
                  <c:v>14.891999999999999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23-4AE9-BE37-648A963B7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1.9849999999999999</c:v>
                </c:pt>
                <c:pt idx="2">
                  <c:v>3.0874999999999999</c:v>
                </c:pt>
                <c:pt idx="3">
                  <c:v>4.1900000000000004</c:v>
                </c:pt>
                <c:pt idx="4">
                  <c:v>5.2925000000000013</c:v>
                </c:pt>
                <c:pt idx="5">
                  <c:v>6.3950000000000005</c:v>
                </c:pt>
                <c:pt idx="6">
                  <c:v>7.3790000000000004</c:v>
                </c:pt>
                <c:pt idx="7">
                  <c:v>8.3629999999999995</c:v>
                </c:pt>
                <c:pt idx="8">
                  <c:v>9.3469999999999978</c:v>
                </c:pt>
                <c:pt idx="9">
                  <c:v>10.331</c:v>
                </c:pt>
                <c:pt idx="10">
                  <c:v>11.315000000000001</c:v>
                </c:pt>
                <c:pt idx="11">
                  <c:v>12.317000000000002</c:v>
                </c:pt>
                <c:pt idx="12">
                  <c:v>13.318999999999999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32-40AC-BD15-864F10E79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12.051</c:v>
                </c:pt>
                <c:pt idx="2">
                  <c:v>21.651499366286437</c:v>
                </c:pt>
                <c:pt idx="3">
                  <c:v>31.480802598225601</c:v>
                </c:pt>
                <c:pt idx="4">
                  <c:v>41.507634347275037</c:v>
                </c:pt>
                <c:pt idx="5">
                  <c:v>51.625</c:v>
                </c:pt>
                <c:pt idx="6">
                  <c:v>61.301296457426965</c:v>
                </c:pt>
                <c:pt idx="7">
                  <c:v>70.85863704164079</c:v>
                </c:pt>
                <c:pt idx="8">
                  <c:v>80.225648228713496</c:v>
                </c:pt>
                <c:pt idx="9">
                  <c:v>89.64817215661904</c:v>
                </c:pt>
                <c:pt idx="10">
                  <c:v>99.15</c:v>
                </c:pt>
                <c:pt idx="11">
                  <c:v>109.32000000000001</c:v>
                </c:pt>
                <c:pt idx="12">
                  <c:v>119.48999999999998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DB-425F-9A0B-1B1EC6D66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6.9600000000000009</c:v>
                </c:pt>
                <c:pt idx="2">
                  <c:v>11.99216494845361</c:v>
                </c:pt>
                <c:pt idx="3">
                  <c:v>17.032371134020615</c:v>
                </c:pt>
                <c:pt idx="4">
                  <c:v>21.989752577319589</c:v>
                </c:pt>
                <c:pt idx="5">
                  <c:v>26.959999999999997</c:v>
                </c:pt>
                <c:pt idx="6">
                  <c:v>31.688434525068761</c:v>
                </c:pt>
                <c:pt idx="7">
                  <c:v>36.383087793526556</c:v>
                </c:pt>
                <c:pt idx="8">
                  <c:v>41.036720964671034</c:v>
                </c:pt>
                <c:pt idx="9">
                  <c:v>45.90188914745081</c:v>
                </c:pt>
                <c:pt idx="10">
                  <c:v>50.570000000000007</c:v>
                </c:pt>
                <c:pt idx="11">
                  <c:v>55.303999999999995</c:v>
                </c:pt>
                <c:pt idx="12">
                  <c:v>60.038000000000011</c:v>
                </c:pt>
                <c:pt idx="13">
                  <c:v>64.772000000000006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48-4752-9637-41A32204A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3.2350000000000003</c:v>
                </c:pt>
                <c:pt idx="2">
                  <c:v>5.2507397759833285</c:v>
                </c:pt>
                <c:pt idx="3">
                  <c:v>7.2184930971607191</c:v>
                </c:pt>
                <c:pt idx="4">
                  <c:v>9.1799531127897875</c:v>
                </c:pt>
                <c:pt idx="5">
                  <c:v>11.095000000000001</c:v>
                </c:pt>
                <c:pt idx="6">
                  <c:v>12.892898040079277</c:v>
                </c:pt>
                <c:pt idx="7">
                  <c:v>14.669272186743006</c:v>
                </c:pt>
                <c:pt idx="8">
                  <c:v>16.442457608456284</c:v>
                </c:pt>
                <c:pt idx="9">
                  <c:v>18.277025985465752</c:v>
                </c:pt>
                <c:pt idx="10">
                  <c:v>20.110000000000003</c:v>
                </c:pt>
                <c:pt idx="11">
                  <c:v>21.925999999999998</c:v>
                </c:pt>
                <c:pt idx="12">
                  <c:v>23.741999999999997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9E-42D6-9068-23C0CE3DC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1.8379999999999996</c:v>
                </c:pt>
                <c:pt idx="2">
                  <c:v>2.8640236305048341</c:v>
                </c:pt>
                <c:pt idx="3">
                  <c:v>3.8226143931256713</c:v>
                </c:pt>
                <c:pt idx="4">
                  <c:v>4.7992395273899042</c:v>
                </c:pt>
                <c:pt idx="5">
                  <c:v>5.71</c:v>
                </c:pt>
                <c:pt idx="6">
                  <c:v>6.6129963269054191</c:v>
                </c:pt>
                <c:pt idx="7">
                  <c:v>7.4557309458218555</c:v>
                </c:pt>
                <c:pt idx="8">
                  <c:v>8.289627180899906</c:v>
                </c:pt>
                <c:pt idx="9">
                  <c:v>9.1773572084481181</c:v>
                </c:pt>
                <c:pt idx="10">
                  <c:v>10.045</c:v>
                </c:pt>
                <c:pt idx="11">
                  <c:v>10.935</c:v>
                </c:pt>
                <c:pt idx="12">
                  <c:v>11.824999999999999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0E-4A3B-A8F6-2A15100A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4.9059999999999997</c:v>
                </c:pt>
                <c:pt idx="2">
                  <c:v>8.1744999999999983</c:v>
                </c:pt>
                <c:pt idx="3">
                  <c:v>11.443</c:v>
                </c:pt>
                <c:pt idx="4">
                  <c:v>14.711499999999997</c:v>
                </c:pt>
                <c:pt idx="5">
                  <c:v>17.979999999999997</c:v>
                </c:pt>
                <c:pt idx="6">
                  <c:v>21.029999999999994</c:v>
                </c:pt>
                <c:pt idx="7">
                  <c:v>24.080000000000002</c:v>
                </c:pt>
                <c:pt idx="8">
                  <c:v>27.130000000000003</c:v>
                </c:pt>
                <c:pt idx="9">
                  <c:v>30.18</c:v>
                </c:pt>
                <c:pt idx="10">
                  <c:v>33.230000000000004</c:v>
                </c:pt>
                <c:pt idx="11">
                  <c:v>36.31</c:v>
                </c:pt>
                <c:pt idx="12">
                  <c:v>39.39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57-4EB3-9612-6511775BF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3.8300000000000005</c:v>
                </c:pt>
                <c:pt idx="2">
                  <c:v>6.2775000000000007</c:v>
                </c:pt>
                <c:pt idx="3">
                  <c:v>8.7249999999999996</c:v>
                </c:pt>
                <c:pt idx="4">
                  <c:v>11.172499999999999</c:v>
                </c:pt>
                <c:pt idx="5">
                  <c:v>13.62</c:v>
                </c:pt>
                <c:pt idx="6">
                  <c:v>15.881</c:v>
                </c:pt>
                <c:pt idx="7">
                  <c:v>18.141999999999996</c:v>
                </c:pt>
                <c:pt idx="8">
                  <c:v>20.402999999999999</c:v>
                </c:pt>
                <c:pt idx="9">
                  <c:v>22.664000000000001</c:v>
                </c:pt>
                <c:pt idx="10">
                  <c:v>24.924999999999997</c:v>
                </c:pt>
                <c:pt idx="11">
                  <c:v>27.200200000000006</c:v>
                </c:pt>
                <c:pt idx="12">
                  <c:v>29.4754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99-41B2-B7E3-54063935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2.7639999999999998</c:v>
                </c:pt>
                <c:pt idx="2">
                  <c:v>4.4005000000000001</c:v>
                </c:pt>
                <c:pt idx="3">
                  <c:v>6.036999999999999</c:v>
                </c:pt>
                <c:pt idx="4">
                  <c:v>7.6734999999999989</c:v>
                </c:pt>
                <c:pt idx="5">
                  <c:v>9.3099999999999987</c:v>
                </c:pt>
                <c:pt idx="6">
                  <c:v>10.794</c:v>
                </c:pt>
                <c:pt idx="7">
                  <c:v>12.278</c:v>
                </c:pt>
                <c:pt idx="8">
                  <c:v>13.761999999999997</c:v>
                </c:pt>
                <c:pt idx="9">
                  <c:v>15.246</c:v>
                </c:pt>
                <c:pt idx="10">
                  <c:v>16.729999999999997</c:v>
                </c:pt>
                <c:pt idx="11">
                  <c:v>18.240999999999996</c:v>
                </c:pt>
                <c:pt idx="12">
                  <c:v>19.752000000000002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38-4B9C-8FAB-61CEEB0F7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2.4639999999999995</c:v>
                </c:pt>
                <c:pt idx="2">
                  <c:v>3.8679999999999999</c:v>
                </c:pt>
                <c:pt idx="3">
                  <c:v>5.2720000000000002</c:v>
                </c:pt>
                <c:pt idx="4">
                  <c:v>6.6759999999999993</c:v>
                </c:pt>
                <c:pt idx="5">
                  <c:v>8.0800000000000018</c:v>
                </c:pt>
                <c:pt idx="6">
                  <c:v>9.3490000000000002</c:v>
                </c:pt>
                <c:pt idx="7">
                  <c:v>10.618</c:v>
                </c:pt>
                <c:pt idx="8">
                  <c:v>11.887000000000002</c:v>
                </c:pt>
                <c:pt idx="9">
                  <c:v>13.156000000000002</c:v>
                </c:pt>
                <c:pt idx="10">
                  <c:v>14.425000000000001</c:v>
                </c:pt>
                <c:pt idx="11">
                  <c:v>15.715999999999999</c:v>
                </c:pt>
                <c:pt idx="12">
                  <c:v>17.007000000000001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0E-47C0-A435-465AF786F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2.2039999999999997</c:v>
                </c:pt>
                <c:pt idx="2">
                  <c:v>3.4330000000000007</c:v>
                </c:pt>
                <c:pt idx="3">
                  <c:v>4.6619999999999999</c:v>
                </c:pt>
                <c:pt idx="4">
                  <c:v>5.891</c:v>
                </c:pt>
                <c:pt idx="5">
                  <c:v>7.12</c:v>
                </c:pt>
                <c:pt idx="6">
                  <c:v>8.2219999999999995</c:v>
                </c:pt>
                <c:pt idx="7">
                  <c:v>9.3240000000000016</c:v>
                </c:pt>
                <c:pt idx="8">
                  <c:v>10.426</c:v>
                </c:pt>
                <c:pt idx="9">
                  <c:v>11.528000000000002</c:v>
                </c:pt>
                <c:pt idx="10">
                  <c:v>12.629999999999999</c:v>
                </c:pt>
                <c:pt idx="11">
                  <c:v>13.760999999999999</c:v>
                </c:pt>
                <c:pt idx="12">
                  <c:v>14.891999999999999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C2-409C-B7C6-5765A8E6C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1.9849999999999999</c:v>
                </c:pt>
                <c:pt idx="2">
                  <c:v>3.0874999999999999</c:v>
                </c:pt>
                <c:pt idx="3">
                  <c:v>4.1900000000000004</c:v>
                </c:pt>
                <c:pt idx="4">
                  <c:v>5.2925000000000013</c:v>
                </c:pt>
                <c:pt idx="5">
                  <c:v>6.3950000000000005</c:v>
                </c:pt>
                <c:pt idx="6">
                  <c:v>7.3790000000000004</c:v>
                </c:pt>
                <c:pt idx="7">
                  <c:v>8.3629999999999995</c:v>
                </c:pt>
                <c:pt idx="8">
                  <c:v>9.3469999999999978</c:v>
                </c:pt>
                <c:pt idx="9">
                  <c:v>10.331</c:v>
                </c:pt>
                <c:pt idx="10">
                  <c:v>11.315000000000001</c:v>
                </c:pt>
                <c:pt idx="11">
                  <c:v>12.317000000000002</c:v>
                </c:pt>
                <c:pt idx="12">
                  <c:v>13.318999999999999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F7-4086-BE1E-FA163B1E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12.051</c:v>
                </c:pt>
                <c:pt idx="2">
                  <c:v>21.651499366286437</c:v>
                </c:pt>
                <c:pt idx="3">
                  <c:v>31.480802598225601</c:v>
                </c:pt>
                <c:pt idx="4">
                  <c:v>41.507634347275037</c:v>
                </c:pt>
                <c:pt idx="5">
                  <c:v>51.625</c:v>
                </c:pt>
                <c:pt idx="6">
                  <c:v>61.301296457426965</c:v>
                </c:pt>
                <c:pt idx="7">
                  <c:v>70.85863704164079</c:v>
                </c:pt>
                <c:pt idx="8">
                  <c:v>80.225648228713496</c:v>
                </c:pt>
                <c:pt idx="9">
                  <c:v>89.64817215661904</c:v>
                </c:pt>
                <c:pt idx="10">
                  <c:v>99.15</c:v>
                </c:pt>
                <c:pt idx="11">
                  <c:v>109.32000000000001</c:v>
                </c:pt>
                <c:pt idx="12">
                  <c:v>119.48999999999998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67-47DE-B7FA-EF6568BB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6.9600000000000009</c:v>
                </c:pt>
                <c:pt idx="2">
                  <c:v>11.99216494845361</c:v>
                </c:pt>
                <c:pt idx="3">
                  <c:v>17.032371134020615</c:v>
                </c:pt>
                <c:pt idx="4">
                  <c:v>21.989752577319589</c:v>
                </c:pt>
                <c:pt idx="5">
                  <c:v>26.959999999999997</c:v>
                </c:pt>
                <c:pt idx="6">
                  <c:v>31.688434525068761</c:v>
                </c:pt>
                <c:pt idx="7">
                  <c:v>36.383087793526556</c:v>
                </c:pt>
                <c:pt idx="8">
                  <c:v>41.036720964671034</c:v>
                </c:pt>
                <c:pt idx="9">
                  <c:v>45.90188914745081</c:v>
                </c:pt>
                <c:pt idx="10">
                  <c:v>50.570000000000007</c:v>
                </c:pt>
                <c:pt idx="11">
                  <c:v>55.303999999999995</c:v>
                </c:pt>
                <c:pt idx="12">
                  <c:v>60.038000000000011</c:v>
                </c:pt>
                <c:pt idx="13">
                  <c:v>64.772000000000006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59-45D7-9D39-42CD6170A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3.2350000000000003</c:v>
                </c:pt>
                <c:pt idx="2">
                  <c:v>5.2507397759833285</c:v>
                </c:pt>
                <c:pt idx="3">
                  <c:v>7.2184930971607191</c:v>
                </c:pt>
                <c:pt idx="4">
                  <c:v>9.1799531127897875</c:v>
                </c:pt>
                <c:pt idx="5">
                  <c:v>11.095000000000001</c:v>
                </c:pt>
                <c:pt idx="6">
                  <c:v>12.892898040079277</c:v>
                </c:pt>
                <c:pt idx="7">
                  <c:v>14.669272186743006</c:v>
                </c:pt>
                <c:pt idx="8">
                  <c:v>16.442457608456284</c:v>
                </c:pt>
                <c:pt idx="9">
                  <c:v>18.277025985465752</c:v>
                </c:pt>
                <c:pt idx="10">
                  <c:v>20.110000000000003</c:v>
                </c:pt>
                <c:pt idx="11">
                  <c:v>21.925999999999998</c:v>
                </c:pt>
                <c:pt idx="12">
                  <c:v>23.741999999999997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35-475D-A838-8C7D8E5A8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1.8379999999999996</c:v>
                </c:pt>
                <c:pt idx="2">
                  <c:v>2.8640236305048341</c:v>
                </c:pt>
                <c:pt idx="3">
                  <c:v>3.8226143931256713</c:v>
                </c:pt>
                <c:pt idx="4">
                  <c:v>4.7992395273899042</c:v>
                </c:pt>
                <c:pt idx="5">
                  <c:v>5.71</c:v>
                </c:pt>
                <c:pt idx="6">
                  <c:v>6.6129963269054191</c:v>
                </c:pt>
                <c:pt idx="7">
                  <c:v>7.4557309458218555</c:v>
                </c:pt>
                <c:pt idx="8">
                  <c:v>8.289627180899906</c:v>
                </c:pt>
                <c:pt idx="9">
                  <c:v>9.1773572084481181</c:v>
                </c:pt>
                <c:pt idx="10">
                  <c:v>10.045</c:v>
                </c:pt>
                <c:pt idx="11">
                  <c:v>10.935</c:v>
                </c:pt>
                <c:pt idx="12">
                  <c:v>11.824999999999999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F0-4155-ADE2-4E9B31078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4.9059999999999997</c:v>
                </c:pt>
                <c:pt idx="2">
                  <c:v>8.1744999999999983</c:v>
                </c:pt>
                <c:pt idx="3">
                  <c:v>11.443</c:v>
                </c:pt>
                <c:pt idx="4">
                  <c:v>14.711499999999997</c:v>
                </c:pt>
                <c:pt idx="5">
                  <c:v>17.979999999999997</c:v>
                </c:pt>
                <c:pt idx="6">
                  <c:v>21.029999999999994</c:v>
                </c:pt>
                <c:pt idx="7">
                  <c:v>24.080000000000002</c:v>
                </c:pt>
                <c:pt idx="8">
                  <c:v>27.130000000000003</c:v>
                </c:pt>
                <c:pt idx="9">
                  <c:v>30.18</c:v>
                </c:pt>
                <c:pt idx="10">
                  <c:v>33.230000000000004</c:v>
                </c:pt>
                <c:pt idx="11">
                  <c:v>36.31</c:v>
                </c:pt>
                <c:pt idx="12">
                  <c:v>39.39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5C-4CE4-8CF9-DADD20C9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3.8300000000000005</c:v>
                </c:pt>
                <c:pt idx="2">
                  <c:v>6.2775000000000007</c:v>
                </c:pt>
                <c:pt idx="3">
                  <c:v>8.7249999999999996</c:v>
                </c:pt>
                <c:pt idx="4">
                  <c:v>11.172499999999999</c:v>
                </c:pt>
                <c:pt idx="5">
                  <c:v>13.62</c:v>
                </c:pt>
                <c:pt idx="6">
                  <c:v>15.881</c:v>
                </c:pt>
                <c:pt idx="7">
                  <c:v>18.141999999999996</c:v>
                </c:pt>
                <c:pt idx="8">
                  <c:v>20.402999999999999</c:v>
                </c:pt>
                <c:pt idx="9">
                  <c:v>22.664000000000001</c:v>
                </c:pt>
                <c:pt idx="10">
                  <c:v>24.924999999999997</c:v>
                </c:pt>
                <c:pt idx="11">
                  <c:v>27.200200000000006</c:v>
                </c:pt>
                <c:pt idx="12">
                  <c:v>29.4754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BD-4E31-9DAC-6A8B5435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2.7639999999999998</c:v>
                </c:pt>
                <c:pt idx="2">
                  <c:v>4.4005000000000001</c:v>
                </c:pt>
                <c:pt idx="3">
                  <c:v>6.036999999999999</c:v>
                </c:pt>
                <c:pt idx="4">
                  <c:v>7.6734999999999989</c:v>
                </c:pt>
                <c:pt idx="5">
                  <c:v>9.3099999999999987</c:v>
                </c:pt>
                <c:pt idx="6">
                  <c:v>10.794</c:v>
                </c:pt>
                <c:pt idx="7">
                  <c:v>12.278</c:v>
                </c:pt>
                <c:pt idx="8">
                  <c:v>13.761999999999997</c:v>
                </c:pt>
                <c:pt idx="9">
                  <c:v>15.246</c:v>
                </c:pt>
                <c:pt idx="10">
                  <c:v>16.729999999999997</c:v>
                </c:pt>
                <c:pt idx="11">
                  <c:v>18.240999999999996</c:v>
                </c:pt>
                <c:pt idx="12">
                  <c:v>19.752000000000002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5B-4932-93AE-49918BF23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2.4639999999999995</c:v>
                </c:pt>
                <c:pt idx="2">
                  <c:v>3.8679999999999999</c:v>
                </c:pt>
                <c:pt idx="3">
                  <c:v>5.2720000000000002</c:v>
                </c:pt>
                <c:pt idx="4">
                  <c:v>6.6759999999999993</c:v>
                </c:pt>
                <c:pt idx="5">
                  <c:v>8.0800000000000018</c:v>
                </c:pt>
                <c:pt idx="6">
                  <c:v>9.3490000000000002</c:v>
                </c:pt>
                <c:pt idx="7">
                  <c:v>10.618</c:v>
                </c:pt>
                <c:pt idx="8">
                  <c:v>11.887000000000002</c:v>
                </c:pt>
                <c:pt idx="9">
                  <c:v>13.156000000000002</c:v>
                </c:pt>
                <c:pt idx="10">
                  <c:v>14.425000000000001</c:v>
                </c:pt>
                <c:pt idx="11">
                  <c:v>15.715999999999999</c:v>
                </c:pt>
                <c:pt idx="12">
                  <c:v>17.007000000000001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0-420B-BA9C-FB5E8AA9B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2.2039999999999997</c:v>
                </c:pt>
                <c:pt idx="2">
                  <c:v>3.4330000000000007</c:v>
                </c:pt>
                <c:pt idx="3">
                  <c:v>4.6619999999999999</c:v>
                </c:pt>
                <c:pt idx="4">
                  <c:v>5.891</c:v>
                </c:pt>
                <c:pt idx="5">
                  <c:v>7.12</c:v>
                </c:pt>
                <c:pt idx="6">
                  <c:v>8.2219999999999995</c:v>
                </c:pt>
                <c:pt idx="7">
                  <c:v>9.3240000000000016</c:v>
                </c:pt>
                <c:pt idx="8">
                  <c:v>10.426</c:v>
                </c:pt>
                <c:pt idx="9">
                  <c:v>11.528000000000002</c:v>
                </c:pt>
                <c:pt idx="10">
                  <c:v>12.629999999999999</c:v>
                </c:pt>
                <c:pt idx="11">
                  <c:v>13.760999999999999</c:v>
                </c:pt>
                <c:pt idx="12">
                  <c:v>14.891999999999999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1A-4C6E-AE03-5B72E3A96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1.9849999999999999</c:v>
                </c:pt>
                <c:pt idx="2">
                  <c:v>3.0874999999999999</c:v>
                </c:pt>
                <c:pt idx="3">
                  <c:v>4.1900000000000004</c:v>
                </c:pt>
                <c:pt idx="4">
                  <c:v>5.2925000000000013</c:v>
                </c:pt>
                <c:pt idx="5">
                  <c:v>6.3950000000000005</c:v>
                </c:pt>
                <c:pt idx="6">
                  <c:v>7.3790000000000004</c:v>
                </c:pt>
                <c:pt idx="7">
                  <c:v>8.3629999999999995</c:v>
                </c:pt>
                <c:pt idx="8">
                  <c:v>9.3469999999999978</c:v>
                </c:pt>
                <c:pt idx="9">
                  <c:v>10.331</c:v>
                </c:pt>
                <c:pt idx="10">
                  <c:v>11.315000000000001</c:v>
                </c:pt>
                <c:pt idx="11">
                  <c:v>12.317000000000002</c:v>
                </c:pt>
                <c:pt idx="12">
                  <c:v>13.318999999999999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1B-43E5-A488-01B00BCC0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12.051</c:v>
                </c:pt>
                <c:pt idx="2">
                  <c:v>21.651499366286437</c:v>
                </c:pt>
                <c:pt idx="3">
                  <c:v>31.480802598225601</c:v>
                </c:pt>
                <c:pt idx="4">
                  <c:v>41.507634347275037</c:v>
                </c:pt>
                <c:pt idx="5">
                  <c:v>51.625</c:v>
                </c:pt>
                <c:pt idx="6">
                  <c:v>61.301296457426965</c:v>
                </c:pt>
                <c:pt idx="7">
                  <c:v>70.85863704164079</c:v>
                </c:pt>
                <c:pt idx="8">
                  <c:v>80.225648228713496</c:v>
                </c:pt>
                <c:pt idx="9">
                  <c:v>89.64817215661904</c:v>
                </c:pt>
                <c:pt idx="10">
                  <c:v>99.15</c:v>
                </c:pt>
                <c:pt idx="11">
                  <c:v>109.32000000000001</c:v>
                </c:pt>
                <c:pt idx="12">
                  <c:v>119.48999999999998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28-41F8-A841-F3C1924E6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3136"/>
        <c:axId val="336249216"/>
      </c:scatterChart>
      <c:valAx>
        <c:axId val="336253136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336249216"/>
        <c:crosses val="autoZero"/>
        <c:crossBetween val="midCat"/>
      </c:valAx>
      <c:valAx>
        <c:axId val="33624921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6.9600000000000009</c:v>
                </c:pt>
                <c:pt idx="2">
                  <c:v>11.99216494845361</c:v>
                </c:pt>
                <c:pt idx="3">
                  <c:v>17.032371134020615</c:v>
                </c:pt>
                <c:pt idx="4">
                  <c:v>21.989752577319589</c:v>
                </c:pt>
                <c:pt idx="5">
                  <c:v>26.959999999999997</c:v>
                </c:pt>
                <c:pt idx="6">
                  <c:v>31.688434525068761</c:v>
                </c:pt>
                <c:pt idx="7">
                  <c:v>36.383087793526556</c:v>
                </c:pt>
                <c:pt idx="8">
                  <c:v>41.036720964671034</c:v>
                </c:pt>
                <c:pt idx="9">
                  <c:v>45.90188914745081</c:v>
                </c:pt>
                <c:pt idx="10">
                  <c:v>50.570000000000007</c:v>
                </c:pt>
                <c:pt idx="11">
                  <c:v>55.303999999999995</c:v>
                </c:pt>
                <c:pt idx="12">
                  <c:v>60.038000000000011</c:v>
                </c:pt>
                <c:pt idx="13">
                  <c:v>64.772000000000006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E-4669-9232-F428A68C4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1568"/>
        <c:axId val="336251960"/>
      </c:scatterChart>
      <c:valAx>
        <c:axId val="336251568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336251960"/>
        <c:crosses val="autoZero"/>
        <c:crossBetween val="midCat"/>
      </c:valAx>
      <c:valAx>
        <c:axId val="33625196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3.2350000000000003</c:v>
                </c:pt>
                <c:pt idx="2">
                  <c:v>5.2507397759833285</c:v>
                </c:pt>
                <c:pt idx="3">
                  <c:v>7.2184930971607191</c:v>
                </c:pt>
                <c:pt idx="4">
                  <c:v>9.1799531127897875</c:v>
                </c:pt>
                <c:pt idx="5">
                  <c:v>11.095000000000001</c:v>
                </c:pt>
                <c:pt idx="6">
                  <c:v>12.892898040079277</c:v>
                </c:pt>
                <c:pt idx="7">
                  <c:v>14.669272186743006</c:v>
                </c:pt>
                <c:pt idx="8">
                  <c:v>16.442457608456284</c:v>
                </c:pt>
                <c:pt idx="9">
                  <c:v>18.277025985465752</c:v>
                </c:pt>
                <c:pt idx="10">
                  <c:v>20.110000000000003</c:v>
                </c:pt>
                <c:pt idx="11">
                  <c:v>21.925999999999998</c:v>
                </c:pt>
                <c:pt idx="12">
                  <c:v>23.741999999999997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D4-4290-9E37-C959349EE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1.8379999999999996</c:v>
                </c:pt>
                <c:pt idx="2">
                  <c:v>2.8640236305048341</c:v>
                </c:pt>
                <c:pt idx="3">
                  <c:v>3.8226143931256713</c:v>
                </c:pt>
                <c:pt idx="4">
                  <c:v>4.7992395273899042</c:v>
                </c:pt>
                <c:pt idx="5">
                  <c:v>5.71</c:v>
                </c:pt>
                <c:pt idx="6">
                  <c:v>6.6129963269054191</c:v>
                </c:pt>
                <c:pt idx="7">
                  <c:v>7.4557309458218555</c:v>
                </c:pt>
                <c:pt idx="8">
                  <c:v>8.289627180899906</c:v>
                </c:pt>
                <c:pt idx="9">
                  <c:v>9.1773572084481181</c:v>
                </c:pt>
                <c:pt idx="10">
                  <c:v>10.045</c:v>
                </c:pt>
                <c:pt idx="11">
                  <c:v>10.935</c:v>
                </c:pt>
                <c:pt idx="12">
                  <c:v>11.824999999999999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9E-46D2-84AE-F894A2846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7912"/>
        <c:axId val="337963600"/>
      </c:scatterChart>
      <c:valAx>
        <c:axId val="3379679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337963600"/>
        <c:crosses val="autoZero"/>
        <c:crossBetween val="midCat"/>
      </c:valAx>
      <c:valAx>
        <c:axId val="337963600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7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0.03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9.3914559381376023E-2"/>
                  <c:y val="-2.1723075413560364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SL0NormCalData!$E$20:$E$40</c:f>
              <c:numCache>
                <c:formatCode>0.00</c:formatCode>
                <c:ptCount val="21"/>
                <c:pt idx="0">
                  <c:v>0</c:v>
                </c:pt>
                <c:pt idx="1">
                  <c:v>4.9059999999999997</c:v>
                </c:pt>
                <c:pt idx="2">
                  <c:v>8.1744999999999983</c:v>
                </c:pt>
                <c:pt idx="3">
                  <c:v>11.443</c:v>
                </c:pt>
                <c:pt idx="4">
                  <c:v>14.711499999999997</c:v>
                </c:pt>
                <c:pt idx="5">
                  <c:v>17.979999999999997</c:v>
                </c:pt>
                <c:pt idx="6">
                  <c:v>21.029999999999994</c:v>
                </c:pt>
                <c:pt idx="7">
                  <c:v>24.080000000000002</c:v>
                </c:pt>
                <c:pt idx="8">
                  <c:v>27.130000000000003</c:v>
                </c:pt>
                <c:pt idx="9">
                  <c:v>30.18</c:v>
                </c:pt>
                <c:pt idx="10">
                  <c:v>33.230000000000004</c:v>
                </c:pt>
                <c:pt idx="11">
                  <c:v>36.31</c:v>
                </c:pt>
                <c:pt idx="12">
                  <c:v>39.39</c:v>
                </c:pt>
                <c:pt idx="13">
                  <c:v>42.698737632207447</c:v>
                </c:pt>
                <c:pt idx="14">
                  <c:v>45.820539065165477</c:v>
                </c:pt>
                <c:pt idx="15">
                  <c:v>48.976458546571152</c:v>
                </c:pt>
                <c:pt idx="16">
                  <c:v>52.084612760150129</c:v>
                </c:pt>
                <c:pt idx="17">
                  <c:v>55.346298191743436</c:v>
                </c:pt>
                <c:pt idx="18">
                  <c:v>58.744455817127267</c:v>
                </c:pt>
                <c:pt idx="19">
                  <c:v>62.023200272944393</c:v>
                </c:pt>
                <c:pt idx="20">
                  <c:v>64.87546912316617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82-44A8-AC55-971330EFD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7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0.04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102621619971921"/>
                  <c:y val="-2.197585301837270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SL0NormCalData!$F$20:$F$40</c:f>
              <c:numCache>
                <c:formatCode>0.00</c:formatCode>
                <c:ptCount val="21"/>
                <c:pt idx="0">
                  <c:v>0</c:v>
                </c:pt>
                <c:pt idx="1">
                  <c:v>3.8300000000000005</c:v>
                </c:pt>
                <c:pt idx="2">
                  <c:v>6.2775000000000007</c:v>
                </c:pt>
                <c:pt idx="3">
                  <c:v>8.7249999999999996</c:v>
                </c:pt>
                <c:pt idx="4">
                  <c:v>11.172499999999999</c:v>
                </c:pt>
                <c:pt idx="5">
                  <c:v>13.62</c:v>
                </c:pt>
                <c:pt idx="6">
                  <c:v>15.881</c:v>
                </c:pt>
                <c:pt idx="7">
                  <c:v>18.141999999999996</c:v>
                </c:pt>
                <c:pt idx="8">
                  <c:v>20.402999999999999</c:v>
                </c:pt>
                <c:pt idx="9">
                  <c:v>22.664000000000001</c:v>
                </c:pt>
                <c:pt idx="10">
                  <c:v>24.924999999999997</c:v>
                </c:pt>
                <c:pt idx="11">
                  <c:v>27.200200000000006</c:v>
                </c:pt>
                <c:pt idx="12">
                  <c:v>29.4754</c:v>
                </c:pt>
                <c:pt idx="13">
                  <c:v>31.995257452574524</c:v>
                </c:pt>
                <c:pt idx="14">
                  <c:v>34.366531165311642</c:v>
                </c:pt>
                <c:pt idx="15">
                  <c:v>36.653116531165303</c:v>
                </c:pt>
                <c:pt idx="16">
                  <c:v>39.021002710027098</c:v>
                </c:pt>
                <c:pt idx="17">
                  <c:v>41.507452574525743</c:v>
                </c:pt>
                <c:pt idx="18">
                  <c:v>43.960027100270992</c:v>
                </c:pt>
                <c:pt idx="19">
                  <c:v>46.327913279132794</c:v>
                </c:pt>
                <c:pt idx="20">
                  <c:v>48.729674796747965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4-443F-BE2F-6B669EED6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9480"/>
        <c:axId val="395976432"/>
      </c:scatterChart>
      <c:valAx>
        <c:axId val="337969480"/>
        <c:scaling>
          <c:orientation val="minMax"/>
          <c:max val="50"/>
        </c:scaling>
        <c:delete val="0"/>
        <c:axPos val="b"/>
        <c:numFmt formatCode="0" sourceLinked="0"/>
        <c:majorTickMark val="out"/>
        <c:minorTickMark val="none"/>
        <c:tickLblPos val="nextTo"/>
        <c:crossAx val="395976432"/>
        <c:crosses val="autoZero"/>
        <c:crossBetween val="midCat"/>
      </c:valAx>
      <c:valAx>
        <c:axId val="39597643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96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0.06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SL0NormCalData!$H$20:$H$40</c:f>
              <c:numCache>
                <c:formatCode>0.00</c:formatCode>
                <c:ptCount val="21"/>
                <c:pt idx="0">
                  <c:v>0</c:v>
                </c:pt>
                <c:pt idx="1">
                  <c:v>2.7639999999999998</c:v>
                </c:pt>
                <c:pt idx="2">
                  <c:v>4.4005000000000001</c:v>
                </c:pt>
                <c:pt idx="3">
                  <c:v>6.036999999999999</c:v>
                </c:pt>
                <c:pt idx="4">
                  <c:v>7.6734999999999989</c:v>
                </c:pt>
                <c:pt idx="5">
                  <c:v>9.3099999999999987</c:v>
                </c:pt>
                <c:pt idx="6">
                  <c:v>10.794</c:v>
                </c:pt>
                <c:pt idx="7">
                  <c:v>12.278</c:v>
                </c:pt>
                <c:pt idx="8">
                  <c:v>13.761999999999997</c:v>
                </c:pt>
                <c:pt idx="9">
                  <c:v>15.246</c:v>
                </c:pt>
                <c:pt idx="10">
                  <c:v>16.729999999999997</c:v>
                </c:pt>
                <c:pt idx="11">
                  <c:v>18.240999999999996</c:v>
                </c:pt>
                <c:pt idx="12">
                  <c:v>19.752000000000002</c:v>
                </c:pt>
                <c:pt idx="13">
                  <c:v>21.189516129032263</c:v>
                </c:pt>
                <c:pt idx="14">
                  <c:v>22.741935483870975</c:v>
                </c:pt>
                <c:pt idx="15">
                  <c:v>24.294354838709683</c:v>
                </c:pt>
                <c:pt idx="16">
                  <c:v>25.903897849462371</c:v>
                </c:pt>
                <c:pt idx="17">
                  <c:v>27.412634408602159</c:v>
                </c:pt>
                <c:pt idx="18">
                  <c:v>29.038978494623663</c:v>
                </c:pt>
                <c:pt idx="19">
                  <c:v>30.648521505376355</c:v>
                </c:pt>
                <c:pt idx="20">
                  <c:v>32.207661290322591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FE-4991-BCC1-C9E8A65F5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0.07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SL0NormCalData!$I$20:$I$40</c:f>
              <c:numCache>
                <c:formatCode>0.00</c:formatCode>
                <c:ptCount val="21"/>
                <c:pt idx="0">
                  <c:v>0</c:v>
                </c:pt>
                <c:pt idx="1">
                  <c:v>2.4639999999999995</c:v>
                </c:pt>
                <c:pt idx="2">
                  <c:v>3.8679999999999999</c:v>
                </c:pt>
                <c:pt idx="3">
                  <c:v>5.2720000000000002</c:v>
                </c:pt>
                <c:pt idx="4">
                  <c:v>6.6759999999999993</c:v>
                </c:pt>
                <c:pt idx="5">
                  <c:v>8.0800000000000018</c:v>
                </c:pt>
                <c:pt idx="6">
                  <c:v>9.3490000000000002</c:v>
                </c:pt>
                <c:pt idx="7">
                  <c:v>10.618</c:v>
                </c:pt>
                <c:pt idx="8">
                  <c:v>11.887000000000002</c:v>
                </c:pt>
                <c:pt idx="9">
                  <c:v>13.156000000000002</c:v>
                </c:pt>
                <c:pt idx="10">
                  <c:v>14.425000000000001</c:v>
                </c:pt>
                <c:pt idx="11">
                  <c:v>15.715999999999999</c:v>
                </c:pt>
                <c:pt idx="12">
                  <c:v>17.007000000000001</c:v>
                </c:pt>
                <c:pt idx="13">
                  <c:v>18.173682466025848</c:v>
                </c:pt>
                <c:pt idx="14">
                  <c:v>19.535962877030162</c:v>
                </c:pt>
                <c:pt idx="15">
                  <c:v>20.798806761683792</c:v>
                </c:pt>
                <c:pt idx="16">
                  <c:v>22.154458070931383</c:v>
                </c:pt>
                <c:pt idx="17">
                  <c:v>23.576400397746106</c:v>
                </c:pt>
                <c:pt idx="18">
                  <c:v>24.932051706993697</c:v>
                </c:pt>
                <c:pt idx="19">
                  <c:v>26.304275770633076</c:v>
                </c:pt>
                <c:pt idx="20">
                  <c:v>27.726218097447795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BE-40C2-AF36-81C14AECB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30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0.08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SL0NormCalData!$J$20:$J$40</c:f>
              <c:numCache>
                <c:formatCode>0.00</c:formatCode>
                <c:ptCount val="21"/>
                <c:pt idx="0">
                  <c:v>0</c:v>
                </c:pt>
                <c:pt idx="1">
                  <c:v>2.2039999999999997</c:v>
                </c:pt>
                <c:pt idx="2">
                  <c:v>3.4330000000000007</c:v>
                </c:pt>
                <c:pt idx="3">
                  <c:v>4.6619999999999999</c:v>
                </c:pt>
                <c:pt idx="4">
                  <c:v>5.891</c:v>
                </c:pt>
                <c:pt idx="5">
                  <c:v>7.12</c:v>
                </c:pt>
                <c:pt idx="6">
                  <c:v>8.2219999999999995</c:v>
                </c:pt>
                <c:pt idx="7">
                  <c:v>9.3240000000000016</c:v>
                </c:pt>
                <c:pt idx="8">
                  <c:v>10.426</c:v>
                </c:pt>
                <c:pt idx="9">
                  <c:v>11.528000000000002</c:v>
                </c:pt>
                <c:pt idx="10">
                  <c:v>12.629999999999999</c:v>
                </c:pt>
                <c:pt idx="11">
                  <c:v>13.760999999999999</c:v>
                </c:pt>
                <c:pt idx="12">
                  <c:v>14.891999999999999</c:v>
                </c:pt>
                <c:pt idx="13">
                  <c:v>15.843214756258234</c:v>
                </c:pt>
                <c:pt idx="14">
                  <c:v>16.963109354413703</c:v>
                </c:pt>
                <c:pt idx="15">
                  <c:v>18.165349143610015</c:v>
                </c:pt>
                <c:pt idx="16">
                  <c:v>19.311594202898551</c:v>
                </c:pt>
                <c:pt idx="17">
                  <c:v>20.45783926218709</c:v>
                </c:pt>
                <c:pt idx="18">
                  <c:v>21.70289855072464</c:v>
                </c:pt>
                <c:pt idx="19">
                  <c:v>22.931488801054023</c:v>
                </c:pt>
                <c:pt idx="20">
                  <c:v>25.016469038208172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C4-4A6B-BBC4-8E236BB1E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0.09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7750106818043091E-2"/>
                  <c:y val="-2.6824337866857551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SL0NormCalData!$K$20:$K$40</c:f>
              <c:numCache>
                <c:formatCode>0.00</c:formatCode>
                <c:ptCount val="21"/>
                <c:pt idx="0">
                  <c:v>0</c:v>
                </c:pt>
                <c:pt idx="1">
                  <c:v>1.9849999999999999</c:v>
                </c:pt>
                <c:pt idx="2">
                  <c:v>3.0874999999999999</c:v>
                </c:pt>
                <c:pt idx="3">
                  <c:v>4.1900000000000004</c:v>
                </c:pt>
                <c:pt idx="4">
                  <c:v>5.2925000000000013</c:v>
                </c:pt>
                <c:pt idx="5">
                  <c:v>6.3950000000000005</c:v>
                </c:pt>
                <c:pt idx="6">
                  <c:v>7.3790000000000004</c:v>
                </c:pt>
                <c:pt idx="7">
                  <c:v>8.3629999999999995</c:v>
                </c:pt>
                <c:pt idx="8">
                  <c:v>9.3469999999999978</c:v>
                </c:pt>
                <c:pt idx="9">
                  <c:v>10.331</c:v>
                </c:pt>
                <c:pt idx="10">
                  <c:v>11.315000000000001</c:v>
                </c:pt>
                <c:pt idx="11">
                  <c:v>12.317000000000002</c:v>
                </c:pt>
                <c:pt idx="12">
                  <c:v>13.318999999999999</c:v>
                </c:pt>
                <c:pt idx="13">
                  <c:v>14.027164130256912</c:v>
                </c:pt>
                <c:pt idx="14">
                  <c:v>15.081001472754048</c:v>
                </c:pt>
                <c:pt idx="15">
                  <c:v>16.069383079692358</c:v>
                </c:pt>
                <c:pt idx="16">
                  <c:v>17.149402716413025</c:v>
                </c:pt>
                <c:pt idx="17">
                  <c:v>18.196694485354278</c:v>
                </c:pt>
                <c:pt idx="18">
                  <c:v>19.211258386516121</c:v>
                </c:pt>
                <c:pt idx="19">
                  <c:v>20.291278023236782</c:v>
                </c:pt>
                <c:pt idx="20">
                  <c:v>21.436753395516284</c:v>
                </c:pt>
              </c:numCache>
            </c:numRef>
          </c:xVal>
          <c:yVal>
            <c:numRef>
              <c:f>SL0NormCalData!$B$20:$B$40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6A-4E12-ADAF-8510FC80A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55096"/>
        <c:axId val="337965952"/>
      </c:scatterChart>
      <c:valAx>
        <c:axId val="336255096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337965952"/>
        <c:crosses val="autoZero"/>
        <c:crossBetween val="midCat"/>
      </c:valAx>
      <c:valAx>
        <c:axId val="3379659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25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10" Type="http://schemas.openxmlformats.org/officeDocument/2006/relationships/chart" Target="../charts/chart40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491674-B7C1-4BB7-B619-C1806C52C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3520B6A-E6DA-44E8-837F-D1BF6BF07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41FC9F2-EBAE-418D-9A82-B10A7D956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0E1B9C-A226-44AB-A228-CBFFEA82F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0F1B9D0-4425-4212-A8F0-B683C8D08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2DFD2-7647-4311-8A3C-D9BF5E0AD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751185-4D36-452C-AFF6-82BC980D3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9D390C-0C72-4E14-BFAC-3FC796467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39C7F8-2D98-476A-9B99-77B35AC82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6FC7E4-FF14-4968-A99F-49815D12C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50540B-9C21-4BFB-8B83-8F531CCC9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6FFE6D-9941-47FF-BE0B-D9DCD8F83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9DD0F08-F6EA-4DA2-9A8A-C1A42D954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955C77-0E76-4F9B-8211-6621B8971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1F83AD-C71D-4993-98B5-DFAA13630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D83A3-FA9D-46B3-95A3-DA5CA8ADA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EC61F7-D91A-4E9B-A37D-33B7CDACC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5EC628-736B-4D85-9E01-75E62E572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357AD8-7019-4F84-8FE2-B03CD0ECC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F3EF53-06E0-423D-9F24-3E8299C46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5C5F10-B0AE-4CE9-BB1B-EFF0D2A03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BBCF1B-F7D5-4C91-BA76-B9A77E1FF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9D45C1-0180-4437-9FCA-27F066F06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8E9D63-86B6-4BD0-B8B3-783A6D197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8952BF-1C9B-4EB0-9416-13ABDDF97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81B45-110D-42BE-B9A8-3B0C23331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062E12-E2B2-4F96-AF4A-733E6458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DA678F-9C75-4B5E-9FAA-CCB4EE708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13F00E-609C-4C7C-8674-10FCA6BEE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EF57D4-AEDC-459C-A563-225F73C96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8E1637-3395-4AE9-B7AC-510260706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F8EE45F-3EA2-4B99-A8A1-456A11984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957DA0F-26AA-44CA-A688-B87A84EAB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8463E8-2184-45A2-BBC1-B3709630B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23408E-6BF2-46C4-949D-00192E1A7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883B0-13E6-4773-B224-ACD173209F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D6D281-BE3A-42F9-BD02-7466F3002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566736</xdr:colOff>
      <xdr:row>87</xdr:row>
      <xdr:rowOff>0</xdr:rowOff>
    </xdr:from>
    <xdr:to>
      <xdr:col>22</xdr:col>
      <xdr:colOff>14286</xdr:colOff>
      <xdr:row>101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CE58D-F27A-4E01-A074-6E625F0B4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172</xdr:row>
      <xdr:rowOff>0</xdr:rowOff>
    </xdr:from>
    <xdr:to>
      <xdr:col>22</xdr:col>
      <xdr:colOff>47624</xdr:colOff>
      <xdr:row>186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7F8831-8688-4C06-9E70-0A3512F9F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600074</xdr:colOff>
      <xdr:row>53</xdr:row>
      <xdr:rowOff>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233B02-FBA6-493F-9CEB-75E3B51A1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600074</xdr:colOff>
      <xdr:row>70</xdr:row>
      <xdr:rowOff>0</xdr:rowOff>
    </xdr:from>
    <xdr:to>
      <xdr:col>22</xdr:col>
      <xdr:colOff>47624</xdr:colOff>
      <xdr:row>84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86F792-A3CC-4712-A6B6-EB38DA780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566736</xdr:colOff>
      <xdr:row>104</xdr:row>
      <xdr:rowOff>0</xdr:rowOff>
    </xdr:from>
    <xdr:to>
      <xdr:col>22</xdr:col>
      <xdr:colOff>14286</xdr:colOff>
      <xdr:row>118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28E9B5-44A3-4D0D-854D-21222C518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566736</xdr:colOff>
      <xdr:row>121</xdr:row>
      <xdr:rowOff>0</xdr:rowOff>
    </xdr:from>
    <xdr:to>
      <xdr:col>22</xdr:col>
      <xdr:colOff>14286</xdr:colOff>
      <xdr:row>135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3188A30-0098-4EB3-92E0-46FB1F514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566736</xdr:colOff>
      <xdr:row>138</xdr:row>
      <xdr:rowOff>0</xdr:rowOff>
    </xdr:from>
    <xdr:to>
      <xdr:col>22</xdr:col>
      <xdr:colOff>14286</xdr:colOff>
      <xdr:row>152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AFCBCF5-3A2E-4076-9EE2-3D126F63A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566736</xdr:colOff>
      <xdr:row>155</xdr:row>
      <xdr:rowOff>0</xdr:rowOff>
    </xdr:from>
    <xdr:to>
      <xdr:col>22</xdr:col>
      <xdr:colOff>14286</xdr:colOff>
      <xdr:row>169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F22F8EB-EAF7-4B24-B288-EFC16D1DFD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91"/>
  <sheetViews>
    <sheetView zoomScaleNormal="100" workbookViewId="0"/>
  </sheetViews>
  <sheetFormatPr defaultRowHeight="14.25" x14ac:dyDescent="0.45"/>
  <cols>
    <col min="10" max="10" width="10.1328125" bestFit="1" customWidth="1"/>
    <col min="16" max="16" width="17.86328125" bestFit="1" customWidth="1"/>
    <col min="25" max="25" width="16.6640625" customWidth="1"/>
    <col min="26" max="26" width="16" bestFit="1" customWidth="1"/>
    <col min="27" max="28" width="14.86328125" bestFit="1" customWidth="1"/>
    <col min="29" max="30" width="12" bestFit="1" customWidth="1"/>
    <col min="266" max="266" width="10.1328125" bestFit="1" customWidth="1"/>
    <col min="272" max="272" width="17.86328125" bestFit="1" customWidth="1"/>
    <col min="522" max="522" width="10.1328125" bestFit="1" customWidth="1"/>
    <col min="528" max="528" width="17.86328125" bestFit="1" customWidth="1"/>
    <col min="778" max="778" width="10.1328125" bestFit="1" customWidth="1"/>
    <col min="784" max="784" width="17.86328125" bestFit="1" customWidth="1"/>
    <col min="1034" max="1034" width="10.1328125" bestFit="1" customWidth="1"/>
    <col min="1040" max="1040" width="17.86328125" bestFit="1" customWidth="1"/>
    <col min="1290" max="1290" width="10.1328125" bestFit="1" customWidth="1"/>
    <col min="1296" max="1296" width="17.86328125" bestFit="1" customWidth="1"/>
    <col min="1546" max="1546" width="10.1328125" bestFit="1" customWidth="1"/>
    <col min="1552" max="1552" width="17.86328125" bestFit="1" customWidth="1"/>
    <col min="1802" max="1802" width="10.1328125" bestFit="1" customWidth="1"/>
    <col min="1808" max="1808" width="17.86328125" bestFit="1" customWidth="1"/>
    <col min="2058" max="2058" width="10.1328125" bestFit="1" customWidth="1"/>
    <col min="2064" max="2064" width="17.86328125" bestFit="1" customWidth="1"/>
    <col min="2314" max="2314" width="10.1328125" bestFit="1" customWidth="1"/>
    <col min="2320" max="2320" width="17.86328125" bestFit="1" customWidth="1"/>
    <col min="2570" max="2570" width="10.1328125" bestFit="1" customWidth="1"/>
    <col min="2576" max="2576" width="17.86328125" bestFit="1" customWidth="1"/>
    <col min="2826" max="2826" width="10.1328125" bestFit="1" customWidth="1"/>
    <col min="2832" max="2832" width="17.86328125" bestFit="1" customWidth="1"/>
    <col min="3082" max="3082" width="10.1328125" bestFit="1" customWidth="1"/>
    <col min="3088" max="3088" width="17.86328125" bestFit="1" customWidth="1"/>
    <col min="3338" max="3338" width="10.1328125" bestFit="1" customWidth="1"/>
    <col min="3344" max="3344" width="17.86328125" bestFit="1" customWidth="1"/>
    <col min="3594" max="3594" width="10.1328125" bestFit="1" customWidth="1"/>
    <col min="3600" max="3600" width="17.86328125" bestFit="1" customWidth="1"/>
    <col min="3850" max="3850" width="10.1328125" bestFit="1" customWidth="1"/>
    <col min="3856" max="3856" width="17.86328125" bestFit="1" customWidth="1"/>
    <col min="4106" max="4106" width="10.1328125" bestFit="1" customWidth="1"/>
    <col min="4112" max="4112" width="17.86328125" bestFit="1" customWidth="1"/>
    <col min="4362" max="4362" width="10.1328125" bestFit="1" customWidth="1"/>
    <col min="4368" max="4368" width="17.86328125" bestFit="1" customWidth="1"/>
    <col min="4618" max="4618" width="10.1328125" bestFit="1" customWidth="1"/>
    <col min="4624" max="4624" width="17.86328125" bestFit="1" customWidth="1"/>
    <col min="4874" max="4874" width="10.1328125" bestFit="1" customWidth="1"/>
    <col min="4880" max="4880" width="17.86328125" bestFit="1" customWidth="1"/>
    <col min="5130" max="5130" width="10.1328125" bestFit="1" customWidth="1"/>
    <col min="5136" max="5136" width="17.86328125" bestFit="1" customWidth="1"/>
    <col min="5386" max="5386" width="10.1328125" bestFit="1" customWidth="1"/>
    <col min="5392" max="5392" width="17.86328125" bestFit="1" customWidth="1"/>
    <col min="5642" max="5642" width="10.1328125" bestFit="1" customWidth="1"/>
    <col min="5648" max="5648" width="17.86328125" bestFit="1" customWidth="1"/>
    <col min="5898" max="5898" width="10.1328125" bestFit="1" customWidth="1"/>
    <col min="5904" max="5904" width="17.86328125" bestFit="1" customWidth="1"/>
    <col min="6154" max="6154" width="10.1328125" bestFit="1" customWidth="1"/>
    <col min="6160" max="6160" width="17.86328125" bestFit="1" customWidth="1"/>
    <col min="6410" max="6410" width="10.1328125" bestFit="1" customWidth="1"/>
    <col min="6416" max="6416" width="17.86328125" bestFit="1" customWidth="1"/>
    <col min="6666" max="6666" width="10.1328125" bestFit="1" customWidth="1"/>
    <col min="6672" max="6672" width="17.86328125" bestFit="1" customWidth="1"/>
    <col min="6922" max="6922" width="10.1328125" bestFit="1" customWidth="1"/>
    <col min="6928" max="6928" width="17.86328125" bestFit="1" customWidth="1"/>
    <col min="7178" max="7178" width="10.1328125" bestFit="1" customWidth="1"/>
    <col min="7184" max="7184" width="17.86328125" bestFit="1" customWidth="1"/>
    <col min="7434" max="7434" width="10.1328125" bestFit="1" customWidth="1"/>
    <col min="7440" max="7440" width="17.86328125" bestFit="1" customWidth="1"/>
    <col min="7690" max="7690" width="10.1328125" bestFit="1" customWidth="1"/>
    <col min="7696" max="7696" width="17.86328125" bestFit="1" customWidth="1"/>
    <col min="7946" max="7946" width="10.1328125" bestFit="1" customWidth="1"/>
    <col min="7952" max="7952" width="17.86328125" bestFit="1" customWidth="1"/>
    <col min="8202" max="8202" width="10.1328125" bestFit="1" customWidth="1"/>
    <col min="8208" max="8208" width="17.86328125" bestFit="1" customWidth="1"/>
    <col min="8458" max="8458" width="10.1328125" bestFit="1" customWidth="1"/>
    <col min="8464" max="8464" width="17.86328125" bestFit="1" customWidth="1"/>
    <col min="8714" max="8714" width="10.1328125" bestFit="1" customWidth="1"/>
    <col min="8720" max="8720" width="17.86328125" bestFit="1" customWidth="1"/>
    <col min="8970" max="8970" width="10.1328125" bestFit="1" customWidth="1"/>
    <col min="8976" max="8976" width="17.86328125" bestFit="1" customWidth="1"/>
    <col min="9226" max="9226" width="10.1328125" bestFit="1" customWidth="1"/>
    <col min="9232" max="9232" width="17.86328125" bestFit="1" customWidth="1"/>
    <col min="9482" max="9482" width="10.1328125" bestFit="1" customWidth="1"/>
    <col min="9488" max="9488" width="17.86328125" bestFit="1" customWidth="1"/>
    <col min="9738" max="9738" width="10.1328125" bestFit="1" customWidth="1"/>
    <col min="9744" max="9744" width="17.86328125" bestFit="1" customWidth="1"/>
    <col min="9994" max="9994" width="10.1328125" bestFit="1" customWidth="1"/>
    <col min="10000" max="10000" width="17.86328125" bestFit="1" customWidth="1"/>
    <col min="10250" max="10250" width="10.1328125" bestFit="1" customWidth="1"/>
    <col min="10256" max="10256" width="17.86328125" bestFit="1" customWidth="1"/>
    <col min="10506" max="10506" width="10.1328125" bestFit="1" customWidth="1"/>
    <col min="10512" max="10512" width="17.86328125" bestFit="1" customWidth="1"/>
    <col min="10762" max="10762" width="10.1328125" bestFit="1" customWidth="1"/>
    <col min="10768" max="10768" width="17.86328125" bestFit="1" customWidth="1"/>
    <col min="11018" max="11018" width="10.1328125" bestFit="1" customWidth="1"/>
    <col min="11024" max="11024" width="17.86328125" bestFit="1" customWidth="1"/>
    <col min="11274" max="11274" width="10.1328125" bestFit="1" customWidth="1"/>
    <col min="11280" max="11280" width="17.86328125" bestFit="1" customWidth="1"/>
    <col min="11530" max="11530" width="10.1328125" bestFit="1" customWidth="1"/>
    <col min="11536" max="11536" width="17.86328125" bestFit="1" customWidth="1"/>
    <col min="11786" max="11786" width="10.1328125" bestFit="1" customWidth="1"/>
    <col min="11792" max="11792" width="17.86328125" bestFit="1" customWidth="1"/>
    <col min="12042" max="12042" width="10.1328125" bestFit="1" customWidth="1"/>
    <col min="12048" max="12048" width="17.86328125" bestFit="1" customWidth="1"/>
    <col min="12298" max="12298" width="10.1328125" bestFit="1" customWidth="1"/>
    <col min="12304" max="12304" width="17.86328125" bestFit="1" customWidth="1"/>
    <col min="12554" max="12554" width="10.1328125" bestFit="1" customWidth="1"/>
    <col min="12560" max="12560" width="17.86328125" bestFit="1" customWidth="1"/>
    <col min="12810" max="12810" width="10.1328125" bestFit="1" customWidth="1"/>
    <col min="12816" max="12816" width="17.86328125" bestFit="1" customWidth="1"/>
    <col min="13066" max="13066" width="10.1328125" bestFit="1" customWidth="1"/>
    <col min="13072" max="13072" width="17.86328125" bestFit="1" customWidth="1"/>
    <col min="13322" max="13322" width="10.1328125" bestFit="1" customWidth="1"/>
    <col min="13328" max="13328" width="17.86328125" bestFit="1" customWidth="1"/>
    <col min="13578" max="13578" width="10.1328125" bestFit="1" customWidth="1"/>
    <col min="13584" max="13584" width="17.86328125" bestFit="1" customWidth="1"/>
    <col min="13834" max="13834" width="10.1328125" bestFit="1" customWidth="1"/>
    <col min="13840" max="13840" width="17.86328125" bestFit="1" customWidth="1"/>
    <col min="14090" max="14090" width="10.1328125" bestFit="1" customWidth="1"/>
    <col min="14096" max="14096" width="17.86328125" bestFit="1" customWidth="1"/>
    <col min="14346" max="14346" width="10.1328125" bestFit="1" customWidth="1"/>
    <col min="14352" max="14352" width="17.86328125" bestFit="1" customWidth="1"/>
    <col min="14602" max="14602" width="10.1328125" bestFit="1" customWidth="1"/>
    <col min="14608" max="14608" width="17.86328125" bestFit="1" customWidth="1"/>
    <col min="14858" max="14858" width="10.1328125" bestFit="1" customWidth="1"/>
    <col min="14864" max="14864" width="17.86328125" bestFit="1" customWidth="1"/>
    <col min="15114" max="15114" width="10.1328125" bestFit="1" customWidth="1"/>
    <col min="15120" max="15120" width="17.86328125" bestFit="1" customWidth="1"/>
    <col min="15370" max="15370" width="10.1328125" bestFit="1" customWidth="1"/>
    <col min="15376" max="15376" width="17.86328125" bestFit="1" customWidth="1"/>
    <col min="15626" max="15626" width="10.1328125" bestFit="1" customWidth="1"/>
    <col min="15632" max="15632" width="17.86328125" bestFit="1" customWidth="1"/>
    <col min="15882" max="15882" width="10.1328125" bestFit="1" customWidth="1"/>
    <col min="15888" max="15888" width="17.86328125" bestFit="1" customWidth="1"/>
    <col min="16138" max="16138" width="10.1328125" bestFit="1" customWidth="1"/>
    <col min="16144" max="16144" width="17.86328125" bestFit="1" customWidth="1"/>
  </cols>
  <sheetData>
    <row r="1" spans="1:12" x14ac:dyDescent="0.45">
      <c r="A1" s="1" t="s">
        <v>10</v>
      </c>
    </row>
    <row r="2" spans="1:12" x14ac:dyDescent="0.45">
      <c r="A2" s="48" t="s">
        <v>26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9" t="s">
        <v>3</v>
      </c>
      <c r="D17" s="60"/>
      <c r="E17" s="60"/>
      <c r="F17" s="60"/>
      <c r="G17" s="60"/>
      <c r="H17" s="60"/>
      <c r="I17" s="60"/>
      <c r="J17" s="60"/>
      <c r="K17" s="60"/>
      <c r="L17" s="61"/>
    </row>
    <row r="18" spans="2:29" x14ac:dyDescent="0.45">
      <c r="B18" s="9" t="s">
        <v>4</v>
      </c>
      <c r="C18" s="62" t="s">
        <v>5</v>
      </c>
      <c r="D18" s="63"/>
      <c r="E18" s="63"/>
      <c r="F18" s="63"/>
      <c r="G18" s="63"/>
      <c r="H18" s="63"/>
      <c r="I18" s="63"/>
      <c r="J18" s="63"/>
      <c r="K18" s="63"/>
      <c r="L18" s="64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  <c r="Z19" s="75"/>
      <c r="AA19" s="77" t="s">
        <v>33</v>
      </c>
      <c r="AB19" s="76"/>
    </row>
    <row r="20" spans="2:29" x14ac:dyDescent="0.45">
      <c r="B20" s="9">
        <v>0</v>
      </c>
      <c r="C20" s="33">
        <f t="shared" ref="C20:L2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65" t="s">
        <v>22</v>
      </c>
      <c r="Y20" s="65"/>
      <c r="Z20" s="66"/>
      <c r="AA20" s="58" t="s">
        <v>32</v>
      </c>
      <c r="AB20" s="67" t="s">
        <v>31</v>
      </c>
    </row>
    <row r="21" spans="2:29" x14ac:dyDescent="0.45">
      <c r="B21" s="16">
        <v>100</v>
      </c>
      <c r="C21" s="33">
        <f t="shared" ref="C21:L21" si="5">C49*C$12</f>
        <v>12.051</v>
      </c>
      <c r="D21" s="33">
        <f t="shared" si="5"/>
        <v>6.9600000000000009</v>
      </c>
      <c r="E21" s="33">
        <f t="shared" si="5"/>
        <v>4.9059999999999997</v>
      </c>
      <c r="F21" s="33">
        <f t="shared" si="5"/>
        <v>3.8300000000000005</v>
      </c>
      <c r="G21" s="33">
        <f t="shared" si="5"/>
        <v>3.2350000000000003</v>
      </c>
      <c r="H21" s="33">
        <f t="shared" si="5"/>
        <v>2.7639999999999998</v>
      </c>
      <c r="I21" s="33">
        <f t="shared" si="5"/>
        <v>2.4639999999999995</v>
      </c>
      <c r="J21" s="33">
        <f t="shared" si="5"/>
        <v>2.2039999999999997</v>
      </c>
      <c r="K21" s="33">
        <f t="shared" si="5"/>
        <v>1.9849999999999999</v>
      </c>
      <c r="L21" s="44">
        <f t="shared" si="5"/>
        <v>1.8379999999999996</v>
      </c>
      <c r="Z21" s="66"/>
      <c r="AA21" s="58"/>
      <c r="AB21" s="68"/>
    </row>
    <row r="22" spans="2:29" x14ac:dyDescent="0.45">
      <c r="B22" s="16">
        <v>200</v>
      </c>
      <c r="C22" s="33">
        <f t="shared" ref="C22:L22" si="6">C50*C$12</f>
        <v>21.651499366286437</v>
      </c>
      <c r="D22" s="33">
        <f t="shared" si="6"/>
        <v>11.99216494845361</v>
      </c>
      <c r="E22" s="33">
        <f t="shared" si="6"/>
        <v>8.1744999999999983</v>
      </c>
      <c r="F22" s="33">
        <f t="shared" si="6"/>
        <v>6.2775000000000007</v>
      </c>
      <c r="G22" s="33">
        <f t="shared" si="6"/>
        <v>5.2507397759833285</v>
      </c>
      <c r="H22" s="33">
        <f t="shared" si="6"/>
        <v>4.4005000000000001</v>
      </c>
      <c r="I22" s="33">
        <f t="shared" si="6"/>
        <v>3.8679999999999999</v>
      </c>
      <c r="J22" s="33">
        <f t="shared" si="6"/>
        <v>3.4330000000000007</v>
      </c>
      <c r="K22" s="33">
        <f t="shared" si="6"/>
        <v>3.0874999999999999</v>
      </c>
      <c r="L22" s="44">
        <f t="shared" si="6"/>
        <v>2.8640236305048341</v>
      </c>
      <c r="X22" s="35" t="s">
        <v>18</v>
      </c>
      <c r="Y22" s="37">
        <f>INDEX(LINEST(B$20:B$40,C$20:C$40^{1,2,3,4},0,1),1,1)</f>
        <v>4.4294559889602009E-7</v>
      </c>
      <c r="Z22" s="66"/>
      <c r="AA22" s="69">
        <v>4.9216900000000002E-7</v>
      </c>
      <c r="AB22" s="70">
        <v>7.8415056351169996</v>
      </c>
    </row>
    <row r="23" spans="2:29" x14ac:dyDescent="0.45">
      <c r="B23" s="16">
        <v>300</v>
      </c>
      <c r="C23" s="33">
        <f t="shared" ref="C23:L23" si="7">C51*C$12</f>
        <v>31.480802598225601</v>
      </c>
      <c r="D23" s="33">
        <f t="shared" si="7"/>
        <v>17.032371134020615</v>
      </c>
      <c r="E23" s="33">
        <f t="shared" si="7"/>
        <v>11.443</v>
      </c>
      <c r="F23" s="33">
        <f t="shared" si="7"/>
        <v>8.7249999999999996</v>
      </c>
      <c r="G23" s="33">
        <f t="shared" si="7"/>
        <v>7.2184930971607191</v>
      </c>
      <c r="H23" s="33">
        <f t="shared" si="7"/>
        <v>6.036999999999999</v>
      </c>
      <c r="I23" s="33">
        <f t="shared" si="7"/>
        <v>5.2720000000000002</v>
      </c>
      <c r="J23" s="33">
        <f t="shared" si="7"/>
        <v>4.6619999999999999</v>
      </c>
      <c r="K23" s="33">
        <f t="shared" si="7"/>
        <v>4.1900000000000004</v>
      </c>
      <c r="L23" s="44">
        <f t="shared" si="7"/>
        <v>3.8226143931256713</v>
      </c>
      <c r="X23" s="35" t="s">
        <v>19</v>
      </c>
      <c r="Y23" s="37">
        <f>INDEX(LINEST(B$20:B$40,C$20:C$40^{1,2,3,4},0,1),1,2)</f>
        <v>-2.0015036779896201E-4</v>
      </c>
      <c r="Z23" s="66"/>
      <c r="AA23" s="71">
        <v>-2.16610508E-4</v>
      </c>
      <c r="AB23" s="70">
        <v>6.7205659219E-2</v>
      </c>
    </row>
    <row r="24" spans="2:29" x14ac:dyDescent="0.45">
      <c r="B24" s="16">
        <v>400</v>
      </c>
      <c r="C24" s="33">
        <f t="shared" ref="C24:L24" si="8">C52*C$12</f>
        <v>41.507634347275037</v>
      </c>
      <c r="D24" s="33">
        <f t="shared" si="8"/>
        <v>21.989752577319589</v>
      </c>
      <c r="E24" s="33">
        <f t="shared" si="8"/>
        <v>14.711499999999997</v>
      </c>
      <c r="F24" s="33">
        <f t="shared" si="8"/>
        <v>11.172499999999999</v>
      </c>
      <c r="G24" s="33">
        <f t="shared" si="8"/>
        <v>9.1799531127897875</v>
      </c>
      <c r="H24" s="33">
        <f t="shared" si="8"/>
        <v>7.6734999999999989</v>
      </c>
      <c r="I24" s="33">
        <f t="shared" si="8"/>
        <v>6.6759999999999993</v>
      </c>
      <c r="J24" s="33">
        <f t="shared" si="8"/>
        <v>5.891</v>
      </c>
      <c r="K24" s="33">
        <f t="shared" si="8"/>
        <v>5.2925000000000013</v>
      </c>
      <c r="L24" s="44">
        <f t="shared" si="8"/>
        <v>4.7992395273899042</v>
      </c>
      <c r="X24" s="35" t="s">
        <v>20</v>
      </c>
      <c r="Y24" s="37">
        <f>INDEX(LINEST(B$20:B$40,C$20:C$40^{1,2,3,4},0,1),1,3)</f>
        <v>2.9269201646056696E-2</v>
      </c>
      <c r="Z24" s="66"/>
      <c r="AA24" s="71">
        <v>3.0852684843000001E-2</v>
      </c>
      <c r="AB24" s="70">
        <v>-6.30612166E-4</v>
      </c>
    </row>
    <row r="25" spans="2:29" x14ac:dyDescent="0.45">
      <c r="B25" s="16">
        <v>500</v>
      </c>
      <c r="C25" s="33">
        <f t="shared" ref="C25:L25" si="9">C53*C$12</f>
        <v>51.625</v>
      </c>
      <c r="D25" s="33">
        <f t="shared" si="9"/>
        <v>26.959999999999997</v>
      </c>
      <c r="E25" s="33">
        <f t="shared" si="9"/>
        <v>17.979999999999997</v>
      </c>
      <c r="F25" s="33">
        <f t="shared" si="9"/>
        <v>13.62</v>
      </c>
      <c r="G25" s="33">
        <f t="shared" si="9"/>
        <v>11.095000000000001</v>
      </c>
      <c r="H25" s="33">
        <f t="shared" si="9"/>
        <v>9.3099999999999987</v>
      </c>
      <c r="I25" s="33">
        <f t="shared" si="9"/>
        <v>8.0800000000000018</v>
      </c>
      <c r="J25" s="33">
        <f t="shared" si="9"/>
        <v>7.12</v>
      </c>
      <c r="K25" s="33">
        <f t="shared" si="9"/>
        <v>6.3950000000000005</v>
      </c>
      <c r="L25" s="44">
        <f t="shared" si="9"/>
        <v>5.71</v>
      </c>
      <c r="X25" s="35" t="s">
        <v>21</v>
      </c>
      <c r="Y25" s="37">
        <f>INDEX(LINEST(B$20:B$40,C$20:C$40^{1,2,3,4},0,1),1,4)</f>
        <v>8.6754419719597724</v>
      </c>
      <c r="Z25" s="66"/>
      <c r="AA25" s="71">
        <v>8.9070246118679997</v>
      </c>
      <c r="AB25" s="70">
        <v>1.9066629999999999E-6</v>
      </c>
    </row>
    <row r="26" spans="2:29" ht="15.75" x14ac:dyDescent="0.45">
      <c r="B26" s="16">
        <v>600</v>
      </c>
      <c r="C26" s="33">
        <f t="shared" ref="C26:L26" si="10">C54*C$12</f>
        <v>61.301296457426965</v>
      </c>
      <c r="D26" s="33">
        <f t="shared" si="10"/>
        <v>31.688434525068761</v>
      </c>
      <c r="E26" s="33">
        <f t="shared" si="10"/>
        <v>21.029999999999994</v>
      </c>
      <c r="F26" s="33">
        <f t="shared" si="10"/>
        <v>15.881</v>
      </c>
      <c r="G26" s="33">
        <f t="shared" si="10"/>
        <v>12.892898040079277</v>
      </c>
      <c r="H26" s="33">
        <f t="shared" si="10"/>
        <v>10.794</v>
      </c>
      <c r="I26" s="33">
        <f t="shared" si="10"/>
        <v>9.3490000000000002</v>
      </c>
      <c r="J26" s="33">
        <f t="shared" si="10"/>
        <v>8.2219999999999995</v>
      </c>
      <c r="K26" s="33">
        <f t="shared" si="10"/>
        <v>7.3790000000000004</v>
      </c>
      <c r="L26" s="44">
        <f t="shared" si="10"/>
        <v>6.6129963269054191</v>
      </c>
      <c r="X26" s="35" t="s">
        <v>23</v>
      </c>
      <c r="Y26" s="37">
        <f>INDEX(LINEST(B$20:B$40,C$20:C$40^{1,2,3,4},0,1),3,1)</f>
        <v>0.99999442852604303</v>
      </c>
      <c r="Z26" s="72">
        <v>96.57</v>
      </c>
      <c r="AA26" s="73">
        <f>AA22*Z26^4+AA23*Z26^3+AA24*Z26^2+AA25*Z26</f>
        <v>995.60307041539454</v>
      </c>
      <c r="AB26" s="74">
        <f>AB25*Z26^4+AB24*Z26^3+AB23*Z26^2+AB22*Z26</f>
        <v>981.89819687121474</v>
      </c>
    </row>
    <row r="27" spans="2:29" x14ac:dyDescent="0.45">
      <c r="B27" s="16">
        <v>700</v>
      </c>
      <c r="C27" s="33">
        <f t="shared" ref="C27:L27" si="11">C55*C$12</f>
        <v>70.85863704164079</v>
      </c>
      <c r="D27" s="33">
        <f t="shared" si="11"/>
        <v>36.383087793526556</v>
      </c>
      <c r="E27" s="33">
        <f t="shared" si="11"/>
        <v>24.080000000000002</v>
      </c>
      <c r="F27" s="33">
        <f t="shared" si="11"/>
        <v>18.141999999999996</v>
      </c>
      <c r="G27" s="33">
        <f t="shared" si="11"/>
        <v>14.669272186743006</v>
      </c>
      <c r="H27" s="33">
        <f t="shared" si="11"/>
        <v>12.278</v>
      </c>
      <c r="I27" s="33">
        <f t="shared" si="11"/>
        <v>10.618</v>
      </c>
      <c r="J27" s="33">
        <f t="shared" si="11"/>
        <v>9.3240000000000016</v>
      </c>
      <c r="K27" s="33">
        <f t="shared" si="11"/>
        <v>8.3629999999999995</v>
      </c>
      <c r="L27" s="44">
        <f t="shared" si="11"/>
        <v>7.4557309458218555</v>
      </c>
    </row>
    <row r="28" spans="2:29" x14ac:dyDescent="0.45">
      <c r="B28" s="16">
        <v>800</v>
      </c>
      <c r="C28" s="33">
        <f t="shared" ref="C28:L28" si="12">C56*C$12</f>
        <v>80.225648228713496</v>
      </c>
      <c r="D28" s="33">
        <f t="shared" si="12"/>
        <v>41.036720964671034</v>
      </c>
      <c r="E28" s="33">
        <f t="shared" si="12"/>
        <v>27.130000000000003</v>
      </c>
      <c r="F28" s="33">
        <f t="shared" si="12"/>
        <v>20.402999999999999</v>
      </c>
      <c r="G28" s="33">
        <f t="shared" si="12"/>
        <v>16.442457608456284</v>
      </c>
      <c r="H28" s="33">
        <f t="shared" si="12"/>
        <v>13.761999999999997</v>
      </c>
      <c r="I28" s="33">
        <f t="shared" si="12"/>
        <v>11.887000000000002</v>
      </c>
      <c r="J28" s="33">
        <f t="shared" si="12"/>
        <v>10.426</v>
      </c>
      <c r="K28" s="33">
        <f t="shared" si="12"/>
        <v>9.3469999999999978</v>
      </c>
      <c r="L28" s="44">
        <f t="shared" si="12"/>
        <v>8.289627180899906</v>
      </c>
      <c r="Y28" s="37">
        <f t="array" ref="Y28:AC32">LINEST(B$20:B$40,C$20:C$40^{1,2,3,4},0,1)</f>
        <v>4.4294559889602009E-7</v>
      </c>
      <c r="Z28">
        <v>-2.0015036779896201E-4</v>
      </c>
      <c r="AA28">
        <v>2.9269201646056696E-2</v>
      </c>
      <c r="AB28">
        <v>8.6754419719597724</v>
      </c>
      <c r="AC28">
        <v>0</v>
      </c>
    </row>
    <row r="29" spans="2:29" x14ac:dyDescent="0.45">
      <c r="B29" s="16">
        <v>900</v>
      </c>
      <c r="C29" s="33">
        <f t="shared" ref="C29:L29" si="13">C57*C$12</f>
        <v>89.64817215661904</v>
      </c>
      <c r="D29" s="33">
        <f t="shared" si="13"/>
        <v>45.90188914745081</v>
      </c>
      <c r="E29" s="33">
        <f t="shared" si="13"/>
        <v>30.18</v>
      </c>
      <c r="F29" s="33">
        <f t="shared" si="13"/>
        <v>22.664000000000001</v>
      </c>
      <c r="G29" s="33">
        <f t="shared" si="13"/>
        <v>18.277025985465752</v>
      </c>
      <c r="H29" s="33">
        <f t="shared" si="13"/>
        <v>15.246</v>
      </c>
      <c r="I29" s="33">
        <f t="shared" si="13"/>
        <v>13.156000000000002</v>
      </c>
      <c r="J29" s="33">
        <f t="shared" si="13"/>
        <v>11.528000000000002</v>
      </c>
      <c r="K29" s="33">
        <f t="shared" si="13"/>
        <v>10.331</v>
      </c>
      <c r="L29" s="44">
        <f t="shared" si="13"/>
        <v>9.1773572084481181</v>
      </c>
      <c r="Y29">
        <v>6.6844981536990061E-8</v>
      </c>
      <c r="Z29">
        <v>2.5693477778524737E-5</v>
      </c>
      <c r="AA29">
        <v>3.0915385737676202E-3</v>
      </c>
      <c r="AB29">
        <v>0.11591591052250333</v>
      </c>
      <c r="AC29" t="e">
        <v>#N/A</v>
      </c>
    </row>
    <row r="30" spans="2:29" x14ac:dyDescent="0.45">
      <c r="B30" s="30">
        <v>1000</v>
      </c>
      <c r="C30" s="34">
        <f>C58*C$12</f>
        <v>99.15</v>
      </c>
      <c r="D30" s="34">
        <f t="shared" ref="D30:L30" si="14">D58*D$12</f>
        <v>50.570000000000007</v>
      </c>
      <c r="E30" s="34">
        <f t="shared" si="14"/>
        <v>33.230000000000004</v>
      </c>
      <c r="F30" s="34">
        <f t="shared" si="14"/>
        <v>24.924999999999997</v>
      </c>
      <c r="G30" s="34">
        <f t="shared" si="14"/>
        <v>20.110000000000003</v>
      </c>
      <c r="H30" s="34">
        <f t="shared" si="14"/>
        <v>16.729999999999997</v>
      </c>
      <c r="I30" s="34">
        <f t="shared" si="14"/>
        <v>14.425000000000001</v>
      </c>
      <c r="J30" s="34">
        <f t="shared" si="14"/>
        <v>12.629999999999999</v>
      </c>
      <c r="K30" s="34">
        <f t="shared" si="14"/>
        <v>11.315000000000001</v>
      </c>
      <c r="L30" s="45">
        <f t="shared" si="14"/>
        <v>10.045</v>
      </c>
      <c r="Y30">
        <v>0.99999442852604303</v>
      </c>
      <c r="Z30">
        <v>3.066913590962407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31" si="15">C59*C$12</f>
        <v>109.32000000000001</v>
      </c>
      <c r="D31" s="33">
        <f t="shared" si="15"/>
        <v>55.303999999999995</v>
      </c>
      <c r="E31" s="33">
        <f t="shared" si="15"/>
        <v>36.31</v>
      </c>
      <c r="F31" s="33">
        <f t="shared" si="15"/>
        <v>27.200200000000006</v>
      </c>
      <c r="G31" s="33">
        <f t="shared" si="15"/>
        <v>21.925999999999998</v>
      </c>
      <c r="H31" s="33">
        <f t="shared" si="15"/>
        <v>18.240999999999996</v>
      </c>
      <c r="I31" s="33">
        <f t="shared" si="15"/>
        <v>15.715999999999999</v>
      </c>
      <c r="J31" s="33">
        <f t="shared" si="15"/>
        <v>13.760999999999999</v>
      </c>
      <c r="K31" s="33">
        <f t="shared" si="15"/>
        <v>12.317000000000002</v>
      </c>
      <c r="L31" s="44">
        <f t="shared" si="15"/>
        <v>10.935</v>
      </c>
      <c r="Y31">
        <v>762810.04884025839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ref="C32:L32" si="16">C60*C$12</f>
        <v>119.48999999999998</v>
      </c>
      <c r="D32" s="33">
        <f t="shared" si="16"/>
        <v>60.038000000000011</v>
      </c>
      <c r="E32" s="33">
        <f t="shared" si="16"/>
        <v>39.39</v>
      </c>
      <c r="F32" s="33">
        <f t="shared" si="16"/>
        <v>29.4754</v>
      </c>
      <c r="G32" s="33">
        <f t="shared" si="16"/>
        <v>23.741999999999997</v>
      </c>
      <c r="H32" s="33">
        <f t="shared" si="16"/>
        <v>19.752000000000002</v>
      </c>
      <c r="I32" s="33">
        <f t="shared" si="16"/>
        <v>17.007000000000001</v>
      </c>
      <c r="J32" s="33">
        <f t="shared" si="16"/>
        <v>14.891999999999999</v>
      </c>
      <c r="K32" s="33">
        <f t="shared" si="16"/>
        <v>13.318999999999999</v>
      </c>
      <c r="L32" s="44">
        <f t="shared" si="16"/>
        <v>11.824999999999999</v>
      </c>
      <c r="Y32">
        <v>28699840.098697435</v>
      </c>
      <c r="Z32">
        <v>159.90130256530875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ref="C33:L33" si="17">C61*C$12</f>
        <v>129.30829997907881</v>
      </c>
      <c r="D33" s="33">
        <f t="shared" si="17"/>
        <v>64.772000000000006</v>
      </c>
      <c r="E33" s="33">
        <f t="shared" si="17"/>
        <v>42.698737632207447</v>
      </c>
      <c r="F33" s="33">
        <f t="shared" si="17"/>
        <v>31.995257452574524</v>
      </c>
      <c r="G33" s="33">
        <f t="shared" si="17"/>
        <v>25.579831932773114</v>
      </c>
      <c r="H33" s="33">
        <f t="shared" si="17"/>
        <v>21.189516129032263</v>
      </c>
      <c r="I33" s="33">
        <f t="shared" si="17"/>
        <v>18.173682466025848</v>
      </c>
      <c r="J33" s="33">
        <f t="shared" si="17"/>
        <v>15.843214756258234</v>
      </c>
      <c r="K33" s="33">
        <f t="shared" si="17"/>
        <v>14.027164130256912</v>
      </c>
      <c r="L33" s="44">
        <f t="shared" si="17"/>
        <v>12.649006622516556</v>
      </c>
    </row>
    <row r="34" spans="1:29" x14ac:dyDescent="0.45">
      <c r="B34" s="9">
        <v>1400</v>
      </c>
      <c r="C34" s="33">
        <f t="shared" ref="C34:L34" si="18">C62*C$12</f>
        <v>139.25509228516182</v>
      </c>
      <c r="D34" s="33">
        <f t="shared" si="18"/>
        <v>69.126506024096386</v>
      </c>
      <c r="E34" s="33">
        <f t="shared" si="18"/>
        <v>45.820539065165477</v>
      </c>
      <c r="F34" s="33">
        <f t="shared" si="18"/>
        <v>34.366531165311642</v>
      </c>
      <c r="G34" s="33">
        <f t="shared" si="18"/>
        <v>27.394957983193272</v>
      </c>
      <c r="H34" s="33">
        <f t="shared" si="18"/>
        <v>22.741935483870975</v>
      </c>
      <c r="I34" s="33">
        <f t="shared" si="18"/>
        <v>19.535962877030162</v>
      </c>
      <c r="J34" s="33">
        <f t="shared" si="18"/>
        <v>16.963109354413703</v>
      </c>
      <c r="K34" s="33">
        <f t="shared" si="18"/>
        <v>15.081001472754048</v>
      </c>
      <c r="L34" s="44">
        <f t="shared" si="18"/>
        <v>13.576158940397352</v>
      </c>
    </row>
    <row r="35" spans="1:29" x14ac:dyDescent="0.45">
      <c r="B35" s="9">
        <v>1500</v>
      </c>
      <c r="C35" s="33">
        <f t="shared" ref="C35:L35" si="19">C63*C$12</f>
        <v>149.20188459124481</v>
      </c>
      <c r="D35" s="33">
        <f t="shared" si="19"/>
        <v>73.744979919678727</v>
      </c>
      <c r="E35" s="33">
        <f t="shared" si="19"/>
        <v>48.976458546571152</v>
      </c>
      <c r="F35" s="33">
        <f t="shared" si="19"/>
        <v>36.653116531165303</v>
      </c>
      <c r="G35" s="33">
        <f t="shared" si="19"/>
        <v>29.344537815126053</v>
      </c>
      <c r="H35" s="33">
        <f t="shared" si="19"/>
        <v>24.294354838709683</v>
      </c>
      <c r="I35" s="33">
        <f t="shared" si="19"/>
        <v>20.798806761683792</v>
      </c>
      <c r="J35" s="33">
        <f t="shared" si="19"/>
        <v>18.165349143610015</v>
      </c>
      <c r="K35" s="33">
        <f t="shared" si="19"/>
        <v>16.069383079692358</v>
      </c>
      <c r="L35" s="44">
        <f t="shared" si="19"/>
        <v>14.453642384105962</v>
      </c>
    </row>
    <row r="36" spans="1:29" x14ac:dyDescent="0.45">
      <c r="B36" s="9">
        <v>1600</v>
      </c>
      <c r="C36" s="33">
        <f t="shared" ref="C36:L36" si="20">C64*C$12</f>
        <v>159.14867689732779</v>
      </c>
      <c r="D36" s="33">
        <f t="shared" si="20"/>
        <v>78.580990629183418</v>
      </c>
      <c r="E36" s="33">
        <f t="shared" si="20"/>
        <v>52.084612760150129</v>
      </c>
      <c r="F36" s="33">
        <f t="shared" si="20"/>
        <v>39.021002710027098</v>
      </c>
      <c r="G36" s="33">
        <f t="shared" si="20"/>
        <v>31.236974789915966</v>
      </c>
      <c r="H36" s="33">
        <f t="shared" si="20"/>
        <v>25.903897849462371</v>
      </c>
      <c r="I36" s="33">
        <f t="shared" si="20"/>
        <v>22.154458070931383</v>
      </c>
      <c r="J36" s="33">
        <f t="shared" si="20"/>
        <v>19.311594202898551</v>
      </c>
      <c r="K36" s="33">
        <f t="shared" si="20"/>
        <v>17.149402716413025</v>
      </c>
      <c r="L36" s="44">
        <f t="shared" si="20"/>
        <v>15.410596026490067</v>
      </c>
    </row>
    <row r="37" spans="1:29" x14ac:dyDescent="0.45">
      <c r="B37" s="9">
        <v>1700</v>
      </c>
      <c r="C37" s="33">
        <f t="shared" ref="C37:L37" si="21">C65*C$12</f>
        <v>169.0954692034108</v>
      </c>
      <c r="D37" s="33">
        <f t="shared" si="21"/>
        <v>83.266398929049544</v>
      </c>
      <c r="E37" s="33">
        <f t="shared" si="21"/>
        <v>55.346298191743436</v>
      </c>
      <c r="F37" s="33">
        <f t="shared" si="21"/>
        <v>41.507452574525743</v>
      </c>
      <c r="G37" s="33">
        <f t="shared" si="21"/>
        <v>33.028571428571425</v>
      </c>
      <c r="H37" s="33">
        <f t="shared" si="21"/>
        <v>27.412634408602159</v>
      </c>
      <c r="I37" s="33">
        <f t="shared" si="21"/>
        <v>23.576400397746106</v>
      </c>
      <c r="J37" s="33">
        <f t="shared" si="21"/>
        <v>20.45783926218709</v>
      </c>
      <c r="K37" s="33">
        <f t="shared" si="21"/>
        <v>18.196694485354278</v>
      </c>
      <c r="L37" s="44">
        <f t="shared" si="21"/>
        <v>16.367549668874172</v>
      </c>
      <c r="X37" s="65" t="s">
        <v>22</v>
      </c>
      <c r="Y37" s="65"/>
    </row>
    <row r="38" spans="1:29" x14ac:dyDescent="0.45">
      <c r="B38" s="9">
        <v>1800</v>
      </c>
      <c r="C38" s="33">
        <f t="shared" ref="C38:L38" si="22">C66*C$12</f>
        <v>179.04226150949376</v>
      </c>
      <c r="D38" s="33">
        <f t="shared" si="22"/>
        <v>87.968540829986594</v>
      </c>
      <c r="E38" s="33">
        <f t="shared" si="22"/>
        <v>58.744455817127267</v>
      </c>
      <c r="F38" s="33">
        <f t="shared" si="22"/>
        <v>43.960027100270992</v>
      </c>
      <c r="G38" s="33">
        <f t="shared" si="22"/>
        <v>35.021848739495795</v>
      </c>
      <c r="H38" s="33">
        <f t="shared" si="22"/>
        <v>29.038978494623663</v>
      </c>
      <c r="I38" s="33">
        <f t="shared" si="22"/>
        <v>24.932051706993697</v>
      </c>
      <c r="J38" s="33">
        <f t="shared" si="22"/>
        <v>21.70289855072464</v>
      </c>
      <c r="K38" s="33">
        <f t="shared" si="22"/>
        <v>19.211258386516121</v>
      </c>
      <c r="L38" s="44">
        <f t="shared" si="22"/>
        <v>17.357615894039736</v>
      </c>
      <c r="Z38" s="38"/>
      <c r="AB38" s="38"/>
      <c r="AC38" s="38"/>
    </row>
    <row r="39" spans="1:29" x14ac:dyDescent="0.45">
      <c r="B39" s="9">
        <v>1900</v>
      </c>
      <c r="C39" s="33">
        <f t="shared" ref="C39:L39" si="23">C67*C$12</f>
        <v>188.98905381557674</v>
      </c>
      <c r="D39" s="33">
        <f t="shared" si="23"/>
        <v>92.720883534136547</v>
      </c>
      <c r="E39" s="33">
        <f t="shared" si="23"/>
        <v>62.023200272944393</v>
      </c>
      <c r="F39" s="33">
        <f t="shared" si="23"/>
        <v>46.327913279132794</v>
      </c>
      <c r="G39" s="33">
        <f t="shared" si="23"/>
        <v>36.964705882352938</v>
      </c>
      <c r="H39" s="33">
        <f t="shared" si="23"/>
        <v>30.648521505376355</v>
      </c>
      <c r="I39" s="33">
        <f t="shared" si="23"/>
        <v>26.304275770633076</v>
      </c>
      <c r="J39" s="33">
        <f t="shared" si="23"/>
        <v>22.931488801054023</v>
      </c>
      <c r="K39" s="33">
        <f t="shared" si="23"/>
        <v>20.291278023236782</v>
      </c>
      <c r="L39" s="44">
        <f t="shared" si="23"/>
        <v>18.331125827814571</v>
      </c>
      <c r="X39" s="35" t="s">
        <v>18</v>
      </c>
      <c r="Y39" s="37">
        <f>INDEX(LINEST(B$20:B$40,D$20:D$40^{1,2,3,4},0,1),1,1)</f>
        <v>6.7671128917440755E-6</v>
      </c>
      <c r="Z39" s="37"/>
      <c r="AB39" s="40"/>
      <c r="AC39" s="40"/>
    </row>
    <row r="40" spans="1:29" ht="14.65" thickBot="1" x14ac:dyDescent="0.5">
      <c r="B40" s="10">
        <v>2000</v>
      </c>
      <c r="C40" s="46">
        <f t="shared" ref="C40:L40" si="24">C68*C$12</f>
        <v>198.93584612165975</v>
      </c>
      <c r="D40" s="46">
        <f t="shared" si="24"/>
        <v>97.690763052208837</v>
      </c>
      <c r="E40" s="46">
        <f t="shared" si="24"/>
        <v>64.87546912316617</v>
      </c>
      <c r="F40" s="46">
        <f t="shared" si="24"/>
        <v>48.729674796747965</v>
      </c>
      <c r="G40" s="46">
        <f t="shared" si="24"/>
        <v>38.756302521008408</v>
      </c>
      <c r="H40" s="46">
        <f t="shared" si="24"/>
        <v>32.207661290322591</v>
      </c>
      <c r="I40" s="46">
        <f t="shared" si="24"/>
        <v>27.726218097447795</v>
      </c>
      <c r="J40" s="46">
        <f t="shared" si="24"/>
        <v>25.016469038208172</v>
      </c>
      <c r="K40" s="46">
        <f t="shared" si="24"/>
        <v>21.436753395516284</v>
      </c>
      <c r="L40" s="47">
        <f t="shared" si="24"/>
        <v>19.321192052980134</v>
      </c>
      <c r="X40" s="35" t="s">
        <v>19</v>
      </c>
      <c r="Y40" s="37">
        <f>INDEX(LINEST(B$20:B$40,D$20:D$40^{1,2,3,4},0,1),1,2)</f>
        <v>-1.7630222331696526E-3</v>
      </c>
      <c r="Z40" s="37"/>
    </row>
    <row r="41" spans="1:29" x14ac:dyDescent="0.45">
      <c r="X41" s="35" t="s">
        <v>20</v>
      </c>
      <c r="Y41" s="37">
        <f>INDEX(LINEST(B$20:B$40,D$20:D$40^{1,2,3,4},0,1),1,3)</f>
        <v>0.16125355752938658</v>
      </c>
      <c r="Z41" s="37"/>
    </row>
    <row r="42" spans="1:29" x14ac:dyDescent="0.45">
      <c r="X42" s="35" t="s">
        <v>21</v>
      </c>
      <c r="Y42" s="37">
        <f>INDEX(LINEST(B$20:B$40,D$20:D$40^{1,2,3,4},0,1),1,4)</f>
        <v>15.280098698252104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0.99998686039663398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9" t="s">
        <v>3</v>
      </c>
      <c r="D45" s="60"/>
      <c r="E45" s="60"/>
      <c r="F45" s="60"/>
      <c r="G45" s="60"/>
      <c r="H45" s="60"/>
      <c r="I45" s="60"/>
      <c r="J45" s="60"/>
      <c r="K45" s="60"/>
      <c r="L45" s="61"/>
      <c r="Y45" s="37"/>
    </row>
    <row r="46" spans="1:29" x14ac:dyDescent="0.45">
      <c r="B46" s="9" t="s">
        <v>4</v>
      </c>
      <c r="C46" s="62" t="s">
        <v>5</v>
      </c>
      <c r="D46" s="63"/>
      <c r="E46" s="63"/>
      <c r="F46" s="63"/>
      <c r="G46" s="63"/>
      <c r="H46" s="63"/>
      <c r="I46" s="63"/>
      <c r="J46" s="63"/>
      <c r="K46" s="63"/>
      <c r="L46" s="64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12.051</v>
      </c>
      <c r="D49" s="17">
        <v>6.9600000000000009</v>
      </c>
      <c r="E49" s="17">
        <v>4.9059999999999997</v>
      </c>
      <c r="F49" s="17">
        <v>3.8300000000000005</v>
      </c>
      <c r="G49" s="17">
        <v>3.2350000000000003</v>
      </c>
      <c r="H49" s="17">
        <v>2.7639999999999998</v>
      </c>
      <c r="I49" s="17">
        <v>2.4639999999999995</v>
      </c>
      <c r="J49" s="17">
        <v>2.2039999999999997</v>
      </c>
      <c r="K49" s="17">
        <v>1.9849999999999999</v>
      </c>
      <c r="L49" s="18">
        <v>1.8379999999999996</v>
      </c>
    </row>
    <row r="50" spans="2:31" x14ac:dyDescent="0.45">
      <c r="B50" s="16">
        <v>200</v>
      </c>
      <c r="C50" s="17">
        <v>21.651499366286437</v>
      </c>
      <c r="D50" s="19">
        <v>11.99216494845361</v>
      </c>
      <c r="E50" s="19">
        <v>8.1744999999999983</v>
      </c>
      <c r="F50" s="19">
        <v>6.2775000000000007</v>
      </c>
      <c r="G50" s="19">
        <v>5.2507397759833285</v>
      </c>
      <c r="H50" s="19">
        <v>4.4005000000000001</v>
      </c>
      <c r="I50" s="19">
        <v>3.8679999999999999</v>
      </c>
      <c r="J50" s="19">
        <v>3.4330000000000007</v>
      </c>
      <c r="K50" s="19">
        <v>3.0874999999999999</v>
      </c>
      <c r="L50" s="20">
        <v>2.8640236305048341</v>
      </c>
    </row>
    <row r="51" spans="2:31" x14ac:dyDescent="0.45">
      <c r="B51" s="16">
        <v>300</v>
      </c>
      <c r="C51" s="17">
        <v>31.480802598225601</v>
      </c>
      <c r="D51" s="21">
        <v>17.032371134020615</v>
      </c>
      <c r="E51" s="21">
        <v>11.443</v>
      </c>
      <c r="F51" s="21">
        <v>8.7249999999999996</v>
      </c>
      <c r="G51" s="21">
        <v>7.2184930971607191</v>
      </c>
      <c r="H51" s="21">
        <v>6.036999999999999</v>
      </c>
      <c r="I51" s="21">
        <v>5.2720000000000002</v>
      </c>
      <c r="J51" s="21">
        <v>4.6619999999999999</v>
      </c>
      <c r="K51" s="21">
        <v>4.1900000000000004</v>
      </c>
      <c r="L51" s="22">
        <v>3.8226143931256713</v>
      </c>
    </row>
    <row r="52" spans="2:31" x14ac:dyDescent="0.45">
      <c r="B52" s="16">
        <v>400</v>
      </c>
      <c r="C52" s="17">
        <v>41.507634347275037</v>
      </c>
      <c r="D52" s="23">
        <v>21.989752577319589</v>
      </c>
      <c r="E52" s="23">
        <v>14.711499999999997</v>
      </c>
      <c r="F52" s="23">
        <v>11.172499999999999</v>
      </c>
      <c r="G52" s="23">
        <v>9.1799531127897875</v>
      </c>
      <c r="H52" s="23">
        <v>7.6734999999999989</v>
      </c>
      <c r="I52" s="23">
        <v>6.6759999999999993</v>
      </c>
      <c r="J52" s="23">
        <v>5.891</v>
      </c>
      <c r="K52" s="23">
        <v>5.2925000000000013</v>
      </c>
      <c r="L52" s="24">
        <v>4.7992395273899042</v>
      </c>
    </row>
    <row r="53" spans="2:31" x14ac:dyDescent="0.45">
      <c r="B53" s="16">
        <v>500</v>
      </c>
      <c r="C53" s="17">
        <v>51.625</v>
      </c>
      <c r="D53" s="17">
        <v>26.959999999999997</v>
      </c>
      <c r="E53" s="17">
        <v>17.979999999999997</v>
      </c>
      <c r="F53" s="17">
        <v>13.62</v>
      </c>
      <c r="G53" s="17">
        <v>11.095000000000001</v>
      </c>
      <c r="H53" s="17">
        <v>9.3099999999999987</v>
      </c>
      <c r="I53" s="17">
        <v>8.0800000000000018</v>
      </c>
      <c r="J53" s="17">
        <v>7.12</v>
      </c>
      <c r="K53" s="17">
        <v>6.3950000000000005</v>
      </c>
      <c r="L53" s="18">
        <v>5.71</v>
      </c>
    </row>
    <row r="54" spans="2:31" x14ac:dyDescent="0.45">
      <c r="B54" s="16">
        <v>600</v>
      </c>
      <c r="C54" s="17">
        <v>61.301296457426965</v>
      </c>
      <c r="D54" s="19">
        <v>31.688434525068761</v>
      </c>
      <c r="E54" s="19">
        <v>21.029999999999994</v>
      </c>
      <c r="F54" s="19">
        <v>15.881</v>
      </c>
      <c r="G54" s="19">
        <v>12.892898040079277</v>
      </c>
      <c r="H54" s="19">
        <v>10.794</v>
      </c>
      <c r="I54" s="19">
        <v>9.3490000000000002</v>
      </c>
      <c r="J54" s="19">
        <v>8.2219999999999995</v>
      </c>
      <c r="K54" s="19">
        <v>7.3790000000000004</v>
      </c>
      <c r="L54" s="20">
        <v>6.6129963269054191</v>
      </c>
      <c r="X54" s="65" t="s">
        <v>22</v>
      </c>
      <c r="Y54" s="65"/>
    </row>
    <row r="55" spans="2:31" x14ac:dyDescent="0.45">
      <c r="B55" s="16">
        <v>700</v>
      </c>
      <c r="C55" s="17">
        <v>70.85863704164079</v>
      </c>
      <c r="D55" s="19">
        <v>36.383087793526556</v>
      </c>
      <c r="E55" s="19">
        <v>24.080000000000002</v>
      </c>
      <c r="F55" s="19">
        <v>18.141999999999996</v>
      </c>
      <c r="G55" s="19">
        <v>14.669272186743006</v>
      </c>
      <c r="H55" s="19">
        <v>12.278</v>
      </c>
      <c r="I55" s="19">
        <v>10.618</v>
      </c>
      <c r="J55" s="19">
        <v>9.3240000000000016</v>
      </c>
      <c r="K55" s="19">
        <v>8.3629999999999995</v>
      </c>
      <c r="L55" s="20">
        <v>7.4557309458218555</v>
      </c>
      <c r="Z55" s="51"/>
      <c r="AB55" s="51"/>
      <c r="AC55" s="51"/>
      <c r="AE55" s="38"/>
    </row>
    <row r="56" spans="2:31" x14ac:dyDescent="0.45">
      <c r="B56" s="16">
        <v>800</v>
      </c>
      <c r="C56" s="17">
        <v>80.225648228713496</v>
      </c>
      <c r="D56" s="19">
        <v>41.036720964671034</v>
      </c>
      <c r="E56" s="19">
        <v>27.130000000000003</v>
      </c>
      <c r="F56" s="19">
        <v>20.402999999999999</v>
      </c>
      <c r="G56" s="19">
        <v>16.442457608456284</v>
      </c>
      <c r="H56" s="19">
        <v>13.761999999999997</v>
      </c>
      <c r="I56" s="19">
        <v>11.887000000000002</v>
      </c>
      <c r="J56" s="19">
        <v>10.426</v>
      </c>
      <c r="K56" s="19">
        <v>9.3469999999999978</v>
      </c>
      <c r="L56" s="20">
        <v>8.289627180899906</v>
      </c>
      <c r="X56" s="35" t="s">
        <v>18</v>
      </c>
      <c r="Y56" s="37">
        <f>INDEX(LINEST(B$20:B$40,E$20:E$40^{1,2,3,4},0,1),1,1)</f>
        <v>7.0637902773561061E-5</v>
      </c>
      <c r="Z56" s="37"/>
      <c r="AB56" s="40"/>
      <c r="AC56" s="40"/>
      <c r="AE56" s="40"/>
    </row>
    <row r="57" spans="2:31" x14ac:dyDescent="0.45">
      <c r="B57" s="16">
        <v>900</v>
      </c>
      <c r="C57" s="17">
        <v>89.64817215661904</v>
      </c>
      <c r="D57" s="19">
        <v>45.90188914745081</v>
      </c>
      <c r="E57" s="19">
        <v>30.18</v>
      </c>
      <c r="F57" s="19">
        <v>22.664000000000001</v>
      </c>
      <c r="G57" s="19">
        <v>18.277025985465752</v>
      </c>
      <c r="H57" s="19">
        <v>15.246</v>
      </c>
      <c r="I57" s="19">
        <v>13.156000000000002</v>
      </c>
      <c r="J57" s="19">
        <v>11.528000000000002</v>
      </c>
      <c r="K57" s="19">
        <v>10.331</v>
      </c>
      <c r="L57" s="20">
        <v>9.1773572084481181</v>
      </c>
      <c r="X57" s="35" t="s">
        <v>19</v>
      </c>
      <c r="Y57" s="37">
        <f>INDEX(LINEST(B$20:B$40,E$20:E$40^{1,2,3,4},0,1),1,2)</f>
        <v>-1.1021251777050952E-2</v>
      </c>
      <c r="Z57" s="37"/>
    </row>
    <row r="58" spans="2:31" x14ac:dyDescent="0.45">
      <c r="B58" s="9">
        <v>1000</v>
      </c>
      <c r="C58" s="17">
        <v>99.15</v>
      </c>
      <c r="D58" s="17">
        <v>50.570000000000007</v>
      </c>
      <c r="E58" s="17">
        <v>33.230000000000004</v>
      </c>
      <c r="F58" s="17">
        <v>24.924999999999997</v>
      </c>
      <c r="G58" s="17">
        <v>20.110000000000003</v>
      </c>
      <c r="H58" s="17">
        <v>16.729999999999997</v>
      </c>
      <c r="I58" s="17">
        <v>14.425000000000001</v>
      </c>
      <c r="J58" s="17">
        <v>12.629999999999999</v>
      </c>
      <c r="K58" s="17">
        <v>11.315000000000001</v>
      </c>
      <c r="L58" s="18">
        <v>10.045</v>
      </c>
      <c r="X58" s="35" t="s">
        <v>20</v>
      </c>
      <c r="Y58" s="37">
        <f>INDEX(LINEST(B$20:B$40,E$20:E$40^{1,2,3,4},0,1),1,3)</f>
        <v>0.57508971057794744</v>
      </c>
      <c r="Z58" s="37"/>
    </row>
    <row r="59" spans="2:31" x14ac:dyDescent="0.45">
      <c r="B59" s="9">
        <v>1100</v>
      </c>
      <c r="C59" s="17">
        <v>109.32000000000001</v>
      </c>
      <c r="D59" s="19">
        <v>55.303999999999995</v>
      </c>
      <c r="E59" s="19">
        <v>36.31</v>
      </c>
      <c r="F59" s="19">
        <v>27.200200000000006</v>
      </c>
      <c r="G59" s="19">
        <v>21.925999999999998</v>
      </c>
      <c r="H59" s="19">
        <v>18.240999999999996</v>
      </c>
      <c r="I59" s="19">
        <v>15.715999999999999</v>
      </c>
      <c r="J59" s="19">
        <v>13.760999999999999</v>
      </c>
      <c r="K59" s="19">
        <v>12.317000000000002</v>
      </c>
      <c r="L59" s="20">
        <v>10.935</v>
      </c>
      <c r="X59" s="35" t="s">
        <v>21</v>
      </c>
      <c r="Y59" s="37">
        <f>INDEX(LINEST(B$20:B$40,E$20:E$40^{1,2,3,4},0,1),1,4)</f>
        <v>20.589754950391804</v>
      </c>
      <c r="Z59" s="37"/>
    </row>
    <row r="60" spans="2:31" ht="15.75" x14ac:dyDescent="0.45">
      <c r="B60" s="9">
        <v>1200</v>
      </c>
      <c r="C60" s="17">
        <v>119.48999999999998</v>
      </c>
      <c r="D60" s="19">
        <v>60.038000000000011</v>
      </c>
      <c r="E60" s="19">
        <v>39.39</v>
      </c>
      <c r="F60" s="19">
        <v>29.4754</v>
      </c>
      <c r="G60" s="19">
        <v>23.741999999999997</v>
      </c>
      <c r="H60" s="19">
        <v>19.752000000000002</v>
      </c>
      <c r="I60" s="19">
        <v>17.007000000000001</v>
      </c>
      <c r="J60" s="19">
        <v>14.891999999999999</v>
      </c>
      <c r="K60" s="19">
        <v>13.318999999999999</v>
      </c>
      <c r="L60" s="20">
        <v>11.824999999999999</v>
      </c>
      <c r="X60" s="35" t="s">
        <v>23</v>
      </c>
      <c r="Y60" s="37">
        <f>INDEX(LINEST(B$20:B$40,E$20:E$40^{1,2,3,4},0,1),3,1)</f>
        <v>0.99998855266719278</v>
      </c>
    </row>
    <row r="61" spans="2:31" x14ac:dyDescent="0.45">
      <c r="B61" s="9">
        <v>1300</v>
      </c>
      <c r="C61" s="17">
        <v>129.30829997907881</v>
      </c>
      <c r="D61" s="19">
        <v>64.772000000000006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65" t="s">
        <v>22</v>
      </c>
      <c r="Y71" s="65"/>
      <c r="AJ71" s="38"/>
      <c r="AK71" s="38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2.4095611447001606E-4</v>
      </c>
    </row>
    <row r="74" spans="2:37" x14ac:dyDescent="0.45">
      <c r="X74" s="35" t="s">
        <v>19</v>
      </c>
      <c r="Y74" s="37">
        <f>INDEX(LINEST(B$20:B$40,F$20:F$40^{1,2,3,4},0,1),1,2)</f>
        <v>-2.8579261035927592E-2</v>
      </c>
    </row>
    <row r="75" spans="2:37" x14ac:dyDescent="0.45">
      <c r="X75" s="35" t="s">
        <v>20</v>
      </c>
      <c r="Y75" s="37">
        <f>INDEX(LINEST(B$20:B$40,F$20:F$40^{1,2,3,4},0,1),1,3)</f>
        <v>1.1304587202368443</v>
      </c>
    </row>
    <row r="76" spans="2:37" x14ac:dyDescent="0.45">
      <c r="X76" s="35" t="s">
        <v>21</v>
      </c>
      <c r="Y76" s="37">
        <f>INDEX(LINEST(B$20:B$40,F$20:F$40^{1,2,3,4},0,1),1,4)</f>
        <v>25.992347457029929</v>
      </c>
    </row>
    <row r="77" spans="2:37" ht="15.75" x14ac:dyDescent="0.45">
      <c r="X77" s="35" t="s">
        <v>23</v>
      </c>
      <c r="Y77" s="37">
        <f>INDEX(LINEST(B$20:B$40,F$20:F$40^{1,2,3,4},0,1),3,1)</f>
        <v>0.99998810358803325</v>
      </c>
    </row>
    <row r="79" spans="2:37" x14ac:dyDescent="0.45">
      <c r="Y79" s="37"/>
    </row>
    <row r="88" spans="24:25" x14ac:dyDescent="0.45">
      <c r="X88" s="65" t="s">
        <v>22</v>
      </c>
      <c r="Y88" s="65"/>
    </row>
    <row r="90" spans="24:25" x14ac:dyDescent="0.45">
      <c r="X90" s="35" t="s">
        <v>18</v>
      </c>
      <c r="Y90" s="37">
        <f>INDEX(LINEST(B$20:B$40,G$20:G$40^{1,2,3,4},0,1),1,1)</f>
        <v>6.4148046187175584E-4</v>
      </c>
    </row>
    <row r="91" spans="24:25" x14ac:dyDescent="0.45">
      <c r="X91" s="35" t="s">
        <v>19</v>
      </c>
      <c r="Y91" s="37">
        <f>INDEX(LINEST(B$20:B$40,G$20:G$40^{1,2,3,4},0,1),1,2)</f>
        <v>-6.1224891176183571E-2</v>
      </c>
    </row>
    <row r="92" spans="24:25" x14ac:dyDescent="0.45">
      <c r="X92" s="35" t="s">
        <v>20</v>
      </c>
      <c r="Y92" s="37">
        <f>INDEX(LINEST(B$20:B$40,G$20:G$40^{1,2,3,4},0,1),1,3)</f>
        <v>1.9756240928686086</v>
      </c>
    </row>
    <row r="93" spans="24:25" x14ac:dyDescent="0.45">
      <c r="X93" s="35" t="s">
        <v>21</v>
      </c>
      <c r="Y93" s="37">
        <f>INDEX(LINEST(B$20:B$40,G$20:G$40^{1,2,3,4},0,1),1,4)</f>
        <v>29.693894490947464</v>
      </c>
    </row>
    <row r="94" spans="24:25" ht="15.75" x14ac:dyDescent="0.45">
      <c r="X94" s="35" t="s">
        <v>23</v>
      </c>
      <c r="Y94" s="37">
        <f>INDEX(LINEST(B$20:B$40,G$20:G$40^{1,2,3,4},0,1),3,1)</f>
        <v>0.99998709162016908</v>
      </c>
    </row>
    <row r="97" spans="24:25" x14ac:dyDescent="0.45">
      <c r="Y97" s="37"/>
    </row>
    <row r="105" spans="24:25" x14ac:dyDescent="0.45">
      <c r="X105" s="65" t="s">
        <v>22</v>
      </c>
      <c r="Y105" s="65"/>
    </row>
    <row r="107" spans="24:25" x14ac:dyDescent="0.45">
      <c r="X107" s="35" t="s">
        <v>18</v>
      </c>
      <c r="Y107" s="37">
        <f>INDEX(LINEST(B$20:B$40,H$20:H$40^{1,2,3,4},0,1),1,1)</f>
        <v>1.2058473293825296E-3</v>
      </c>
    </row>
    <row r="108" spans="24:25" x14ac:dyDescent="0.45">
      <c r="X108" s="35" t="s">
        <v>19</v>
      </c>
      <c r="Y108" s="37">
        <f>INDEX(LINEST(B$20:B$40,H$20:H$40^{1,2,3,4},0,1),1,2)</f>
        <v>-0.10032030467044839</v>
      </c>
    </row>
    <row r="109" spans="24:25" x14ac:dyDescent="0.45">
      <c r="X109" s="35" t="s">
        <v>20</v>
      </c>
      <c r="Y109" s="37">
        <f>INDEX(LINEST(B$20:B$40,H$20:H$40^{1,2,3,4},0,1),1,3)</f>
        <v>2.8187155371482047</v>
      </c>
    </row>
    <row r="110" spans="24:25" x14ac:dyDescent="0.45">
      <c r="X110" s="35" t="s">
        <v>21</v>
      </c>
      <c r="Y110" s="37">
        <f>INDEX(LINEST(B$20:B$40,H$20:H$40^{1,2,3,4},0,1),1,4)</f>
        <v>35.145472346071578</v>
      </c>
    </row>
    <row r="111" spans="24:25" ht="15.75" x14ac:dyDescent="0.45">
      <c r="X111" s="35" t="s">
        <v>23</v>
      </c>
      <c r="Y111" s="37">
        <f>INDEX(LINEST(B$20:B$40,H$20:H$40^{1,2,3,4},0,1),3,1)</f>
        <v>0.99998579754264083</v>
      </c>
    </row>
    <row r="114" spans="24:25" x14ac:dyDescent="0.45">
      <c r="Y114" s="37"/>
    </row>
    <row r="122" spans="24:25" x14ac:dyDescent="0.45">
      <c r="X122" s="65" t="s">
        <v>22</v>
      </c>
      <c r="Y122" s="65"/>
    </row>
    <row r="124" spans="24:25" x14ac:dyDescent="0.45">
      <c r="X124" s="35" t="s">
        <v>18</v>
      </c>
      <c r="Y124" s="37">
        <f>INDEX(LINEST(B$20:B$40,I$20:I$40^{1,2,3,4},0,1),1,1)</f>
        <v>2.0310455686044122E-3</v>
      </c>
    </row>
    <row r="125" spans="24:25" x14ac:dyDescent="0.45">
      <c r="X125" s="35" t="s">
        <v>19</v>
      </c>
      <c r="Y125" s="37">
        <f>INDEX(LINEST(B$20:B$40,I$20:I$40^{1,2,3,4},0,1),1,2)</f>
        <v>-0.15372364294694621</v>
      </c>
    </row>
    <row r="126" spans="24:25" x14ac:dyDescent="0.45">
      <c r="X126" s="35" t="s">
        <v>20</v>
      </c>
      <c r="Y126" s="37">
        <f>INDEX(LINEST(B$20:B$40,I$20:I$40^{1,2,3,4},0,1),1,3)</f>
        <v>3.888389231345875</v>
      </c>
    </row>
    <row r="127" spans="24:25" x14ac:dyDescent="0.45">
      <c r="X127" s="35" t="s">
        <v>21</v>
      </c>
      <c r="Y127" s="37">
        <f>INDEX(LINEST(B$20:B$40,I$20:I$40^{1,2,3,4},0,1),1,4)</f>
        <v>39.29467014068814</v>
      </c>
    </row>
    <row r="128" spans="24:25" ht="15.75" x14ac:dyDescent="0.45">
      <c r="X128" s="35" t="s">
        <v>23</v>
      </c>
      <c r="Y128" s="37">
        <f>INDEX(LINEST(B$20:B$40,I$20:I$40^{1,2,3,4},0,1),3,1)</f>
        <v>0.99998112090327262</v>
      </c>
    </row>
    <row r="131" spans="24:25" x14ac:dyDescent="0.45">
      <c r="Y131" s="37"/>
    </row>
    <row r="139" spans="24:25" x14ac:dyDescent="0.45">
      <c r="X139" s="65" t="s">
        <v>22</v>
      </c>
      <c r="Y139" s="65"/>
    </row>
    <row r="141" spans="24:25" x14ac:dyDescent="0.45">
      <c r="X141" s="35" t="s">
        <v>18</v>
      </c>
      <c r="Y141" s="37">
        <f>INDEX(LINEST(B$20:B$40,J$20:J$40^{1,2,3,4},0,1),1,1)</f>
        <v>4.1575259538021076E-4</v>
      </c>
    </row>
    <row r="142" spans="24:25" x14ac:dyDescent="0.45">
      <c r="X142" s="35" t="s">
        <v>19</v>
      </c>
      <c r="Y142" s="37">
        <f>INDEX(LINEST(B$20:B$40,J$20:J$40^{1,2,3,4},0,1),1,2)</f>
        <v>-0.10787238415155215</v>
      </c>
    </row>
    <row r="143" spans="24:25" x14ac:dyDescent="0.45">
      <c r="X143" s="35" t="s">
        <v>20</v>
      </c>
      <c r="Y143" s="37">
        <f>INDEX(LINEST(B$20:B$40,J$20:J$40^{1,2,3,4},0,1),1,3)</f>
        <v>3.7046181012321218</v>
      </c>
    </row>
    <row r="144" spans="24:25" x14ac:dyDescent="0.45">
      <c r="X144" s="35" t="s">
        <v>21</v>
      </c>
      <c r="Y144" s="37">
        <f>INDEX(LINEST(B$20:B$40,J$20:J$40^{1,2,3,4},0,1),1,4)</f>
        <v>48.783306798373864</v>
      </c>
    </row>
    <row r="145" spans="24:25" ht="15.75" x14ac:dyDescent="0.45">
      <c r="X145" s="35" t="s">
        <v>23</v>
      </c>
      <c r="Y145" s="37">
        <f>INDEX(LINEST(B$20:B$40,J$20:J$40^{1,2,3,4},0,1),3,1)</f>
        <v>0.99994144624647796</v>
      </c>
    </row>
    <row r="148" spans="24:25" x14ac:dyDescent="0.45">
      <c r="Y148" s="37"/>
    </row>
    <row r="156" spans="24:25" x14ac:dyDescent="0.45">
      <c r="X156" s="65" t="s">
        <v>22</v>
      </c>
      <c r="Y156" s="65"/>
    </row>
    <row r="158" spans="24:25" x14ac:dyDescent="0.45">
      <c r="X158" s="35" t="s">
        <v>18</v>
      </c>
      <c r="Y158" s="37">
        <f>INDEX(LINEST(B$20:B$40,K$20:K$40^{1,2,3,4},0,1),1,1)</f>
        <v>3.7775529827607664E-3</v>
      </c>
    </row>
    <row r="159" spans="24:25" x14ac:dyDescent="0.45">
      <c r="X159" s="35" t="s">
        <v>19</v>
      </c>
      <c r="Y159" s="37">
        <f>INDEX(LINEST(B$20:B$40,K$20:K$40^{1,2,3,4},0,1),1,2)</f>
        <v>-0.26479545454256737</v>
      </c>
    </row>
    <row r="160" spans="24:25" x14ac:dyDescent="0.45">
      <c r="X160" s="35" t="s">
        <v>20</v>
      </c>
      <c r="Y160" s="37">
        <f>INDEX(LINEST(B$20:B$40,K$20:K$40^{1,2,3,4},0,1),1,3)</f>
        <v>5.9918076491028751</v>
      </c>
    </row>
    <row r="161" spans="24:28" x14ac:dyDescent="0.45">
      <c r="X161" s="35" t="s">
        <v>21</v>
      </c>
      <c r="Y161" s="37">
        <f>INDEX(LINEST(B$20:B$40,K$20:K$40^{1,2,3,4},0,1),1,4)</f>
        <v>49.435809104946884</v>
      </c>
    </row>
    <row r="162" spans="24:28" ht="15.75" x14ac:dyDescent="0.45">
      <c r="X162" s="35" t="s">
        <v>23</v>
      </c>
      <c r="Y162" s="37">
        <f>INDEX(LINEST(B$20:B$40,K$20:K$40^{1,2,3,4},0,1),3,1)</f>
        <v>0.99996271885650823</v>
      </c>
    </row>
    <row r="165" spans="24:28" x14ac:dyDescent="0.45">
      <c r="Y165" s="37"/>
    </row>
    <row r="173" spans="24:28" x14ac:dyDescent="0.45">
      <c r="X173" s="65" t="s">
        <v>22</v>
      </c>
      <c r="Y173" s="65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1.1211043810630728E-2</v>
      </c>
      <c r="AB175" s="39"/>
    </row>
    <row r="176" spans="24:28" x14ac:dyDescent="0.45">
      <c r="X176" s="35" t="s">
        <v>19</v>
      </c>
      <c r="Y176" s="37">
        <f>INDEX(LINEST(B$20:B$40,L$20:L$40^{1,2,3,4},0,1),1,2)</f>
        <v>-0.58057569277977006</v>
      </c>
    </row>
    <row r="177" spans="15:29" x14ac:dyDescent="0.45">
      <c r="X177" s="35" t="s">
        <v>20</v>
      </c>
      <c r="Y177" s="37">
        <f>INDEX(LINEST(B$20:B$40,L$20:L$40^{1,2,3,4},0,1),1,3)</f>
        <v>9.9758891364853177</v>
      </c>
    </row>
    <row r="178" spans="15:29" x14ac:dyDescent="0.45">
      <c r="X178" s="35" t="s">
        <v>21</v>
      </c>
      <c r="Y178" s="37">
        <f>INDEX(LINEST(B$20:B$40,L$20:L$40^{1,2,3,4},0,1),1,4)</f>
        <v>46.780552258060794</v>
      </c>
    </row>
    <row r="179" spans="15:29" ht="15.75" x14ac:dyDescent="0.45">
      <c r="X179" s="35" t="s">
        <v>23</v>
      </c>
      <c r="Y179" s="37">
        <f>INDEX(LINEST(B$20:B$40,L$20:L$40^{1,2,3,4},0,1),3,1)</f>
        <v>0.99998300309146948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1.1211043810630728E-2</v>
      </c>
      <c r="Z183">
        <v>-0.58057569277977006</v>
      </c>
      <c r="AA183">
        <v>9.9758891364853177</v>
      </c>
      <c r="AB183">
        <v>46.780552258060794</v>
      </c>
      <c r="AC183">
        <v>0</v>
      </c>
    </row>
    <row r="184" spans="15:29" x14ac:dyDescent="0.45">
      <c r="Y184">
        <v>1.3356797951753984E-3</v>
      </c>
      <c r="Z184">
        <v>5.0038052116732783E-2</v>
      </c>
      <c r="AA184">
        <v>0.58769795086678556</v>
      </c>
      <c r="AB184">
        <v>2.1545536144463457</v>
      </c>
      <c r="AC184" t="e">
        <v>#N/A</v>
      </c>
    </row>
    <row r="185" spans="15:29" x14ac:dyDescent="0.45">
      <c r="Y185">
        <v>0.99998300309146948</v>
      </c>
      <c r="Z185">
        <v>5.3567509623122307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250041.22105438993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28699512.188725173</v>
      </c>
      <c r="Z187">
        <v>487.81127482796114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X139:Y139"/>
    <mergeCell ref="X156:Y156"/>
    <mergeCell ref="X173:Y173"/>
    <mergeCell ref="X54:Y54"/>
    <mergeCell ref="X71:Y71"/>
    <mergeCell ref="X88:Y88"/>
    <mergeCell ref="X105:Y105"/>
    <mergeCell ref="X122:Y122"/>
    <mergeCell ref="C17:L17"/>
    <mergeCell ref="C18:L18"/>
    <mergeCell ref="C45:L45"/>
    <mergeCell ref="C46:L46"/>
    <mergeCell ref="X20:Y20"/>
    <mergeCell ref="X37:Y37"/>
  </mergeCells>
  <pageMargins left="0.7" right="0.7" top="0.75" bottom="0.75" header="0.3" footer="0.3"/>
  <pageSetup scale="30" orientation="portrait" r:id="rId1"/>
  <headerFooter>
    <oddHeader>&amp;F</oddHeader>
    <oddFooter>&amp;L&amp;"-,Bold"RMBIMedical Confidential&amp;C&amp;D&amp;RPage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/>
  </sheetViews>
  <sheetFormatPr defaultRowHeight="14.25" x14ac:dyDescent="0.45"/>
  <cols>
    <col min="10" max="10" width="10.1328125" customWidth="1"/>
    <col min="16" max="16" width="17.86328125" customWidth="1"/>
    <col min="25" max="25" width="16.6640625" customWidth="1"/>
    <col min="26" max="26" width="16" customWidth="1"/>
    <col min="27" max="30" width="12" customWidth="1"/>
    <col min="266" max="266" width="10.1328125" customWidth="1"/>
    <col min="272" max="272" width="17.86328125" customWidth="1"/>
    <col min="522" max="522" width="10.1328125" customWidth="1"/>
    <col min="528" max="528" width="17.86328125" customWidth="1"/>
    <col min="778" max="778" width="10.1328125" customWidth="1"/>
    <col min="784" max="784" width="17.86328125" customWidth="1"/>
    <col min="1034" max="1034" width="10.1328125" customWidth="1"/>
    <col min="1040" max="1040" width="17.86328125" customWidth="1"/>
    <col min="1290" max="1290" width="10.1328125" customWidth="1"/>
    <col min="1296" max="1296" width="17.86328125" customWidth="1"/>
    <col min="1546" max="1546" width="10.1328125" customWidth="1"/>
    <col min="1552" max="1552" width="17.86328125" customWidth="1"/>
    <col min="1802" max="1802" width="10.1328125" customWidth="1"/>
    <col min="1808" max="1808" width="17.86328125" customWidth="1"/>
    <col min="2058" max="2058" width="10.1328125" customWidth="1"/>
    <col min="2064" max="2064" width="17.86328125" customWidth="1"/>
    <col min="2314" max="2314" width="10.1328125" customWidth="1"/>
    <col min="2320" max="2320" width="17.86328125" customWidth="1"/>
    <col min="2570" max="2570" width="10.1328125" customWidth="1"/>
    <col min="2576" max="2576" width="17.86328125" customWidth="1"/>
    <col min="2826" max="2826" width="10.1328125" customWidth="1"/>
    <col min="2832" max="2832" width="17.86328125" customWidth="1"/>
    <col min="3082" max="3082" width="10.1328125" customWidth="1"/>
    <col min="3088" max="3088" width="17.86328125" customWidth="1"/>
    <col min="3338" max="3338" width="10.1328125" customWidth="1"/>
    <col min="3344" max="3344" width="17.86328125" customWidth="1"/>
    <col min="3594" max="3594" width="10.1328125" customWidth="1"/>
    <col min="3600" max="3600" width="17.86328125" customWidth="1"/>
    <col min="3850" max="3850" width="10.1328125" customWidth="1"/>
    <col min="3856" max="3856" width="17.86328125" customWidth="1"/>
    <col min="4106" max="4106" width="10.1328125" customWidth="1"/>
    <col min="4112" max="4112" width="17.86328125" customWidth="1"/>
    <col min="4362" max="4362" width="10.1328125" customWidth="1"/>
    <col min="4368" max="4368" width="17.86328125" customWidth="1"/>
    <col min="4618" max="4618" width="10.1328125" customWidth="1"/>
    <col min="4624" max="4624" width="17.86328125" customWidth="1"/>
    <col min="4874" max="4874" width="10.1328125" customWidth="1"/>
    <col min="4880" max="4880" width="17.86328125" customWidth="1"/>
    <col min="5130" max="5130" width="10.1328125" customWidth="1"/>
    <col min="5136" max="5136" width="17.86328125" customWidth="1"/>
    <col min="5386" max="5386" width="10.1328125" customWidth="1"/>
    <col min="5392" max="5392" width="17.86328125" customWidth="1"/>
    <col min="5642" max="5642" width="10.1328125" customWidth="1"/>
    <col min="5648" max="5648" width="17.86328125" customWidth="1"/>
    <col min="5898" max="5898" width="10.1328125" customWidth="1"/>
    <col min="5904" max="5904" width="17.86328125" customWidth="1"/>
    <col min="6154" max="6154" width="10.1328125" customWidth="1"/>
    <col min="6160" max="6160" width="17.86328125" customWidth="1"/>
    <col min="6410" max="6410" width="10.1328125" customWidth="1"/>
    <col min="6416" max="6416" width="17.86328125" customWidth="1"/>
    <col min="6666" max="6666" width="10.1328125" customWidth="1"/>
    <col min="6672" max="6672" width="17.86328125" customWidth="1"/>
    <col min="6922" max="6922" width="10.1328125" customWidth="1"/>
    <col min="6928" max="6928" width="17.86328125" customWidth="1"/>
    <col min="7178" max="7178" width="10.1328125" customWidth="1"/>
    <col min="7184" max="7184" width="17.86328125" customWidth="1"/>
    <col min="7434" max="7434" width="10.1328125" customWidth="1"/>
    <col min="7440" max="7440" width="17.86328125" customWidth="1"/>
    <col min="7690" max="7690" width="10.1328125" customWidth="1"/>
    <col min="7696" max="7696" width="17.86328125" customWidth="1"/>
    <col min="7946" max="7946" width="10.1328125" customWidth="1"/>
    <col min="7952" max="7952" width="17.86328125" customWidth="1"/>
    <col min="8202" max="8202" width="10.1328125" customWidth="1"/>
    <col min="8208" max="8208" width="17.86328125" customWidth="1"/>
    <col min="8458" max="8458" width="10.1328125" customWidth="1"/>
    <col min="8464" max="8464" width="17.86328125" customWidth="1"/>
    <col min="8714" max="8714" width="10.1328125" customWidth="1"/>
    <col min="8720" max="8720" width="17.86328125" customWidth="1"/>
    <col min="8970" max="8970" width="10.1328125" customWidth="1"/>
    <col min="8976" max="8976" width="17.86328125" customWidth="1"/>
    <col min="9226" max="9226" width="10.1328125" customWidth="1"/>
    <col min="9232" max="9232" width="17.86328125" customWidth="1"/>
    <col min="9482" max="9482" width="10.1328125" customWidth="1"/>
    <col min="9488" max="9488" width="17.86328125" customWidth="1"/>
    <col min="9738" max="9738" width="10.1328125" customWidth="1"/>
    <col min="9744" max="9744" width="17.86328125" customWidth="1"/>
    <col min="9994" max="9994" width="10.1328125" customWidth="1"/>
    <col min="10000" max="10000" width="17.86328125" customWidth="1"/>
    <col min="10250" max="10250" width="10.1328125" customWidth="1"/>
    <col min="10256" max="10256" width="17.86328125" customWidth="1"/>
    <col min="10506" max="10506" width="10.1328125" customWidth="1"/>
    <col min="10512" max="10512" width="17.86328125" customWidth="1"/>
    <col min="10762" max="10762" width="10.1328125" customWidth="1"/>
    <col min="10768" max="10768" width="17.86328125" customWidth="1"/>
    <col min="11018" max="11018" width="10.1328125" customWidth="1"/>
    <col min="11024" max="11024" width="17.86328125" customWidth="1"/>
    <col min="11274" max="11274" width="10.1328125" customWidth="1"/>
    <col min="11280" max="11280" width="17.86328125" customWidth="1"/>
    <col min="11530" max="11530" width="10.1328125" customWidth="1"/>
    <col min="11536" max="11536" width="17.86328125" customWidth="1"/>
    <col min="11786" max="11786" width="10.1328125" customWidth="1"/>
    <col min="11792" max="11792" width="17.86328125" customWidth="1"/>
    <col min="12042" max="12042" width="10.1328125" customWidth="1"/>
    <col min="12048" max="12048" width="17.86328125" customWidth="1"/>
    <col min="12298" max="12298" width="10.1328125" customWidth="1"/>
    <col min="12304" max="12304" width="17.86328125" customWidth="1"/>
    <col min="12554" max="12554" width="10.1328125" customWidth="1"/>
    <col min="12560" max="12560" width="17.86328125" customWidth="1"/>
    <col min="12810" max="12810" width="10.1328125" customWidth="1"/>
    <col min="12816" max="12816" width="17.86328125" customWidth="1"/>
    <col min="13066" max="13066" width="10.1328125" customWidth="1"/>
    <col min="13072" max="13072" width="17.86328125" customWidth="1"/>
    <col min="13322" max="13322" width="10.1328125" customWidth="1"/>
    <col min="13328" max="13328" width="17.86328125" customWidth="1"/>
    <col min="13578" max="13578" width="10.1328125" customWidth="1"/>
    <col min="13584" max="13584" width="17.86328125" customWidth="1"/>
    <col min="13834" max="13834" width="10.1328125" customWidth="1"/>
    <col min="13840" max="13840" width="17.86328125" customWidth="1"/>
    <col min="14090" max="14090" width="10.1328125" customWidth="1"/>
    <col min="14096" max="14096" width="17.86328125" customWidth="1"/>
    <col min="14346" max="14346" width="10.1328125" customWidth="1"/>
    <col min="14352" max="14352" width="17.86328125" customWidth="1"/>
    <col min="14602" max="14602" width="10.1328125" customWidth="1"/>
    <col min="14608" max="14608" width="17.86328125" customWidth="1"/>
    <col min="14858" max="14858" width="10.1328125" customWidth="1"/>
    <col min="14864" max="14864" width="17.86328125" customWidth="1"/>
    <col min="15114" max="15114" width="10.1328125" customWidth="1"/>
    <col min="15120" max="15120" width="17.86328125" customWidth="1"/>
    <col min="15370" max="15370" width="10.1328125" customWidth="1"/>
    <col min="15376" max="15376" width="17.86328125" customWidth="1"/>
    <col min="15626" max="15626" width="10.1328125" customWidth="1"/>
    <col min="15632" max="15632" width="17.86328125" customWidth="1"/>
    <col min="15882" max="15882" width="10.1328125" customWidth="1"/>
    <col min="15888" max="15888" width="17.86328125" customWidth="1"/>
    <col min="16138" max="16138" width="10.1328125" customWidth="1"/>
    <col min="16144" max="16144" width="17.86328125" customWidth="1"/>
  </cols>
  <sheetData>
    <row r="1" spans="1:12" x14ac:dyDescent="0.45">
      <c r="A1" s="1" t="s">
        <v>10</v>
      </c>
    </row>
    <row r="2" spans="1:12" x14ac:dyDescent="0.45">
      <c r="A2" s="48" t="s">
        <v>30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53">
        <v>1E-3</v>
      </c>
      <c r="D7" s="53">
        <v>2E-3</v>
      </c>
      <c r="E7" s="54">
        <v>3.0000000000000001E-3</v>
      </c>
      <c r="F7" s="53">
        <v>4.0000000000000001E-3</v>
      </c>
      <c r="G7" s="53">
        <v>5.0000000000000001E-3</v>
      </c>
      <c r="H7" s="53">
        <v>6.0000000000000001E-3</v>
      </c>
      <c r="I7" s="53">
        <v>7.0000000000000001E-3</v>
      </c>
      <c r="J7" s="53">
        <v>8.0000000000000002E-3</v>
      </c>
      <c r="K7" s="53">
        <v>8.9999999999999993E-3</v>
      </c>
      <c r="L7" s="53">
        <v>0.01</v>
      </c>
    </row>
    <row r="8" spans="1:12" ht="15" x14ac:dyDescent="0.5">
      <c r="B8" s="3" t="s">
        <v>1</v>
      </c>
      <c r="C8" s="4">
        <f>0.1/C19</f>
        <v>100</v>
      </c>
      <c r="D8" s="4">
        <f t="shared" ref="D8:L8" si="0">0.1/D19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14.285714285714286</v>
      </c>
      <c r="J8" s="4">
        <f t="shared" si="0"/>
        <v>12.5</v>
      </c>
      <c r="K8" s="4">
        <f t="shared" si="0"/>
        <v>11.111111111111112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14.785714285714286</v>
      </c>
      <c r="J9" s="4">
        <f t="shared" si="1"/>
        <v>13</v>
      </c>
      <c r="K9" s="4">
        <f t="shared" si="1"/>
        <v>11.611111111111112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13.785714285714286</v>
      </c>
      <c r="J11" s="32">
        <f t="shared" si="2"/>
        <v>12</v>
      </c>
      <c r="K11" s="32">
        <f t="shared" si="2"/>
        <v>10.611111111111112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0.99999999999999989</v>
      </c>
      <c r="J12" s="6">
        <f t="shared" si="3"/>
        <v>1</v>
      </c>
      <c r="K12" s="6">
        <f t="shared" si="3"/>
        <v>0.99999999999999989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9" t="s">
        <v>3</v>
      </c>
      <c r="D17" s="60"/>
      <c r="E17" s="60"/>
      <c r="F17" s="60"/>
      <c r="G17" s="60"/>
      <c r="H17" s="60"/>
      <c r="I17" s="60"/>
      <c r="J17" s="60"/>
      <c r="K17" s="60"/>
      <c r="L17" s="61"/>
    </row>
    <row r="18" spans="2:29" x14ac:dyDescent="0.45">
      <c r="B18" s="9" t="s">
        <v>4</v>
      </c>
      <c r="C18" s="62" t="s">
        <v>5</v>
      </c>
      <c r="D18" s="63"/>
      <c r="E18" s="63"/>
      <c r="F18" s="63"/>
      <c r="G18" s="63"/>
      <c r="H18" s="63"/>
      <c r="I18" s="63"/>
      <c r="J18" s="63"/>
      <c r="K18" s="63"/>
      <c r="L18" s="64"/>
    </row>
    <row r="19" spans="2:29" ht="14.65" thickBot="1" x14ac:dyDescent="0.5">
      <c r="B19" s="10" t="s">
        <v>6</v>
      </c>
      <c r="C19" s="55">
        <v>1E-3</v>
      </c>
      <c r="D19" s="56">
        <v>2E-3</v>
      </c>
      <c r="E19" s="56">
        <v>3.0000000000000001E-3</v>
      </c>
      <c r="F19" s="56">
        <v>4.0000000000000001E-3</v>
      </c>
      <c r="G19" s="56">
        <v>5.0000000000000001E-3</v>
      </c>
      <c r="H19" s="56">
        <v>6.0000000000000001E-3</v>
      </c>
      <c r="I19" s="56">
        <v>7.0000000000000001E-3</v>
      </c>
      <c r="J19" s="56">
        <v>8.0000000000000002E-3</v>
      </c>
      <c r="K19" s="56">
        <v>8.9999999999999993E-3</v>
      </c>
      <c r="L19" s="57">
        <v>0.01</v>
      </c>
    </row>
    <row r="20" spans="2:29" x14ac:dyDescent="0.45">
      <c r="B20" s="9">
        <v>0</v>
      </c>
      <c r="C20" s="33">
        <f t="shared" ref="C20:L3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65" t="s">
        <v>22</v>
      </c>
      <c r="Y20" s="65"/>
    </row>
    <row r="21" spans="2:29" x14ac:dyDescent="0.45">
      <c r="B21" s="16">
        <v>10</v>
      </c>
      <c r="C21" s="33">
        <f t="shared" si="4"/>
        <v>11.782630777044185</v>
      </c>
      <c r="D21" s="33">
        <f t="shared" si="4"/>
        <v>6.8942436412315935</v>
      </c>
      <c r="E21" s="33">
        <f t="shared" si="4"/>
        <v>5.0665301944728771</v>
      </c>
      <c r="F21" s="33">
        <f t="shared" si="4"/>
        <v>4.0650406504065035</v>
      </c>
      <c r="G21" s="33">
        <f t="shared" si="4"/>
        <v>3.5126050420168067</v>
      </c>
      <c r="H21" s="33">
        <f t="shared" si="4"/>
        <v>3.1418010752688175</v>
      </c>
      <c r="I21" s="33">
        <f t="shared" si="4"/>
        <v>2.8007954922108049</v>
      </c>
      <c r="J21" s="33">
        <f t="shared" si="4"/>
        <v>2.602108036890646</v>
      </c>
      <c r="K21" s="33">
        <f t="shared" si="4"/>
        <v>2.405498281786941</v>
      </c>
      <c r="L21" s="44">
        <f t="shared" si="4"/>
        <v>2.3344370860927151</v>
      </c>
      <c r="AA21" s="52"/>
    </row>
    <row r="22" spans="2:29" x14ac:dyDescent="0.45">
      <c r="B22" s="16">
        <v>20</v>
      </c>
      <c r="C22" s="33">
        <f t="shared" si="4"/>
        <v>21.550702556289146</v>
      </c>
      <c r="D22" s="33">
        <f t="shared" si="4"/>
        <v>11.830655957161984</v>
      </c>
      <c r="E22" s="33">
        <f t="shared" si="4"/>
        <v>8.375980893892871</v>
      </c>
      <c r="F22" s="33">
        <f t="shared" si="4"/>
        <v>6.4871273712737123</v>
      </c>
      <c r="G22" s="33">
        <f t="shared" si="4"/>
        <v>5.4285714285714279</v>
      </c>
      <c r="H22" s="33">
        <f t="shared" si="4"/>
        <v>4.7043010752688188</v>
      </c>
      <c r="I22" s="33">
        <f t="shared" si="4"/>
        <v>4.1597613523367576</v>
      </c>
      <c r="J22" s="33">
        <f t="shared" si="4"/>
        <v>3.7714097496706196</v>
      </c>
      <c r="K22" s="33">
        <f t="shared" si="4"/>
        <v>3.4364261168384873</v>
      </c>
      <c r="L22" s="44">
        <f t="shared" si="4"/>
        <v>3.2119205298013251</v>
      </c>
      <c r="X22" s="35" t="s">
        <v>18</v>
      </c>
      <c r="Y22" s="37">
        <f>INDEX(LINEST(B$20:B$40,C$20:C$40^{1,2,3,4},0,1),1,1)</f>
        <v>2.3781464983187424E-8</v>
      </c>
      <c r="AA22" s="40"/>
    </row>
    <row r="23" spans="2:29" x14ac:dyDescent="0.45">
      <c r="B23" s="16">
        <v>30</v>
      </c>
      <c r="C23" s="33">
        <f t="shared" si="4"/>
        <v>31.234128999492125</v>
      </c>
      <c r="D23" s="33">
        <f t="shared" si="4"/>
        <v>16.700133868808567</v>
      </c>
      <c r="E23" s="33">
        <f t="shared" si="4"/>
        <v>11.566018423746165</v>
      </c>
      <c r="F23" s="33">
        <f t="shared" si="4"/>
        <v>8.8414634146341449</v>
      </c>
      <c r="G23" s="33">
        <f t="shared" si="4"/>
        <v>7.2941176470588225</v>
      </c>
      <c r="H23" s="33">
        <f t="shared" si="4"/>
        <v>6.2331989247311848</v>
      </c>
      <c r="I23" s="33">
        <f t="shared" si="4"/>
        <v>5.4524361948955917</v>
      </c>
      <c r="J23" s="33">
        <f t="shared" si="4"/>
        <v>4.9077733860342558</v>
      </c>
      <c r="K23" s="33">
        <f t="shared" si="4"/>
        <v>4.4346260841106186</v>
      </c>
      <c r="L23" s="44">
        <f t="shared" si="4"/>
        <v>4.1059602649006619</v>
      </c>
      <c r="X23" s="35" t="s">
        <v>19</v>
      </c>
      <c r="Y23" s="37">
        <f>INDEX(LINEST(B$20:B$40,C$20:C$40^{1,2,3,4},0,1),1,2)</f>
        <v>-1.1906641760873672E-5</v>
      </c>
    </row>
    <row r="24" spans="2:29" x14ac:dyDescent="0.45">
      <c r="B24" s="16">
        <v>40</v>
      </c>
      <c r="C24" s="33">
        <f t="shared" si="4"/>
        <v>41.340782122905026</v>
      </c>
      <c r="D24" s="33">
        <f t="shared" si="4"/>
        <v>21.519410977242305</v>
      </c>
      <c r="E24" s="33">
        <f t="shared" si="4"/>
        <v>14.721937905151828</v>
      </c>
      <c r="F24" s="33">
        <f t="shared" si="4"/>
        <v>11.195799457994578</v>
      </c>
      <c r="G24" s="33">
        <f t="shared" si="4"/>
        <v>9.1428571428571423</v>
      </c>
      <c r="H24" s="33">
        <f t="shared" si="4"/>
        <v>7.7452956989247328</v>
      </c>
      <c r="I24" s="33">
        <f t="shared" si="4"/>
        <v>6.7119655286708637</v>
      </c>
      <c r="J24" s="33">
        <f t="shared" si="4"/>
        <v>5.9947299077733867</v>
      </c>
      <c r="K24" s="33">
        <f t="shared" si="4"/>
        <v>5.3837342497136289</v>
      </c>
      <c r="L24" s="44">
        <f t="shared" si="4"/>
        <v>4.9172185430463582</v>
      </c>
      <c r="X24" s="35" t="s">
        <v>20</v>
      </c>
      <c r="Y24" s="37">
        <f>INDEX(LINEST(B$20:B$40,C$20:C$40^{1,2,3,4},0,1),1,3)</f>
        <v>1.9629153306031325E-3</v>
      </c>
    </row>
    <row r="25" spans="2:29" x14ac:dyDescent="0.45">
      <c r="B25" s="9">
        <v>50</v>
      </c>
      <c r="C25" s="33">
        <f t="shared" si="4"/>
        <v>51.244286439817166</v>
      </c>
      <c r="D25" s="33">
        <f t="shared" si="4"/>
        <v>26.271753681392234</v>
      </c>
      <c r="E25" s="33">
        <f t="shared" si="4"/>
        <v>17.843739338109863</v>
      </c>
      <c r="F25" s="33">
        <f t="shared" si="4"/>
        <v>13.516260162601625</v>
      </c>
      <c r="G25" s="33">
        <f t="shared" si="4"/>
        <v>11.00840336134454</v>
      </c>
      <c r="H25" s="33">
        <f t="shared" si="4"/>
        <v>9.2069892473118298</v>
      </c>
      <c r="I25" s="33">
        <f t="shared" si="4"/>
        <v>8.0046403712296961</v>
      </c>
      <c r="J25" s="33">
        <f t="shared" si="4"/>
        <v>7.0816864295125166</v>
      </c>
      <c r="K25" s="33">
        <f t="shared" si="4"/>
        <v>6.381934216985762</v>
      </c>
      <c r="L25" s="44">
        <f t="shared" si="4"/>
        <v>5.8112582781456963</v>
      </c>
      <c r="X25" s="35" t="s">
        <v>21</v>
      </c>
      <c r="Y25" s="37">
        <f>INDEX(LINEST(B$20:B$40,C$20:C$40^{1,2,3,4},0,1),1,4)</f>
        <v>0.89895404861203931</v>
      </c>
    </row>
    <row r="26" spans="2:29" ht="15.75" x14ac:dyDescent="0.45">
      <c r="B26" s="16">
        <v>60</v>
      </c>
      <c r="C26" s="33">
        <f t="shared" si="4"/>
        <v>61.130861689520906</v>
      </c>
      <c r="D26" s="33">
        <f t="shared" si="4"/>
        <v>31.040829986613122</v>
      </c>
      <c r="E26" s="33">
        <f t="shared" si="4"/>
        <v>20.999658819515528</v>
      </c>
      <c r="F26" s="33">
        <f t="shared" si="4"/>
        <v>15.802845528455281</v>
      </c>
      <c r="G26" s="33">
        <f t="shared" si="4"/>
        <v>12.823529411764707</v>
      </c>
      <c r="H26" s="33">
        <f t="shared" si="4"/>
        <v>10.685483870967746</v>
      </c>
      <c r="I26" s="33">
        <f t="shared" si="4"/>
        <v>9.2475969506131896</v>
      </c>
      <c r="J26" s="33">
        <f t="shared" si="4"/>
        <v>8.1521739130434785</v>
      </c>
      <c r="K26" s="33">
        <f t="shared" si="4"/>
        <v>7.2983145148093591</v>
      </c>
      <c r="L26" s="44">
        <f t="shared" si="4"/>
        <v>6.6059602649006628</v>
      </c>
      <c r="X26" s="35" t="s">
        <v>23</v>
      </c>
      <c r="Y26" s="37">
        <f>INDEX(LINEST(B$20:B$40,C$20:C$40^{1,2,3,4},0,1),3,1)</f>
        <v>0.99999407966453591</v>
      </c>
    </row>
    <row r="27" spans="2:29" x14ac:dyDescent="0.45">
      <c r="B27" s="16">
        <v>70</v>
      </c>
      <c r="C27" s="33">
        <f t="shared" si="4"/>
        <v>70.763500931098676</v>
      </c>
      <c r="D27" s="33">
        <f t="shared" si="4"/>
        <v>35.726238286479258</v>
      </c>
      <c r="E27" s="33">
        <f t="shared" si="4"/>
        <v>24.03616513135449</v>
      </c>
      <c r="F27" s="33">
        <f t="shared" si="4"/>
        <v>18.072493224932249</v>
      </c>
      <c r="G27" s="33">
        <f t="shared" si="4"/>
        <v>14.655462184873947</v>
      </c>
      <c r="H27" s="33">
        <f t="shared" si="4"/>
        <v>12.180779569892474</v>
      </c>
      <c r="I27" s="33">
        <f t="shared" si="4"/>
        <v>10.490553529996683</v>
      </c>
      <c r="J27" s="33">
        <f t="shared" si="4"/>
        <v>9.2226613965744413</v>
      </c>
      <c r="K27" s="33">
        <f t="shared" si="4"/>
        <v>8.2801505481917825</v>
      </c>
      <c r="L27" s="44">
        <f t="shared" si="4"/>
        <v>7.4337748344370871</v>
      </c>
    </row>
    <row r="28" spans="2:29" x14ac:dyDescent="0.45">
      <c r="B28" s="16">
        <v>80</v>
      </c>
      <c r="C28" s="33">
        <f t="shared" si="4"/>
        <v>81.022515659387182</v>
      </c>
      <c r="D28" s="33">
        <f t="shared" si="4"/>
        <v>40.662650602409641</v>
      </c>
      <c r="E28" s="33">
        <f t="shared" si="4"/>
        <v>27.192084612760151</v>
      </c>
      <c r="F28" s="33">
        <f t="shared" si="4"/>
        <v>20.443766937669373</v>
      </c>
      <c r="G28" s="33">
        <f t="shared" si="4"/>
        <v>16.436974789915968</v>
      </c>
      <c r="H28" s="33">
        <f t="shared" si="4"/>
        <v>13.642473118279574</v>
      </c>
      <c r="I28" s="33">
        <f t="shared" si="4"/>
        <v>11.733510109380177</v>
      </c>
      <c r="J28" s="33">
        <f t="shared" si="4"/>
        <v>10.260210803689064</v>
      </c>
      <c r="K28" s="33">
        <f t="shared" si="4"/>
        <v>9.1965308460153796</v>
      </c>
      <c r="L28" s="44">
        <f t="shared" si="4"/>
        <v>8.3112582781456972</v>
      </c>
      <c r="Y28" s="37">
        <f t="array" ref="Y28:AC32">LINEST(B$20:B$40,C$20:C$40^{1,2,3,4},0,1)</f>
        <v>2.3781464983187424E-8</v>
      </c>
      <c r="Z28">
        <v>-1.1906641760873672E-5</v>
      </c>
      <c r="AA28">
        <v>1.9629153306031325E-3</v>
      </c>
      <c r="AB28">
        <v>0.89895404861203931</v>
      </c>
      <c r="AC28">
        <v>0</v>
      </c>
    </row>
    <row r="29" spans="2:29" x14ac:dyDescent="0.45">
      <c r="B29" s="16">
        <v>90</v>
      </c>
      <c r="C29" s="33">
        <f t="shared" si="4"/>
        <v>90.875232774674103</v>
      </c>
      <c r="D29" s="33">
        <f t="shared" si="4"/>
        <v>45.264390896921014</v>
      </c>
      <c r="E29" s="33">
        <f t="shared" si="4"/>
        <v>30.279767997270564</v>
      </c>
      <c r="F29" s="33">
        <f t="shared" si="4"/>
        <v>22.713414634146339</v>
      </c>
      <c r="G29" s="33">
        <f t="shared" si="4"/>
        <v>18.235294117647062</v>
      </c>
      <c r="H29" s="33">
        <f t="shared" si="4"/>
        <v>15.171370967741939</v>
      </c>
      <c r="I29" s="33">
        <f t="shared" si="4"/>
        <v>13.026184951939012</v>
      </c>
      <c r="J29" s="33">
        <f t="shared" si="4"/>
        <v>11.396574440052703</v>
      </c>
      <c r="K29" s="33">
        <f t="shared" si="4"/>
        <v>10.112911143838977</v>
      </c>
      <c r="L29" s="44">
        <f t="shared" si="4"/>
        <v>9.1390728476821188</v>
      </c>
      <c r="Y29">
        <v>6.8776887043388382E-9</v>
      </c>
      <c r="Z29">
        <v>2.6416330065572714E-6</v>
      </c>
      <c r="AA29">
        <v>3.1764182642621031E-4</v>
      </c>
      <c r="AB29">
        <v>1.1914257671482615E-2</v>
      </c>
      <c r="AC29" t="e">
        <v>#N/A</v>
      </c>
    </row>
    <row r="30" spans="2:29" x14ac:dyDescent="0.45">
      <c r="B30" s="30">
        <v>100</v>
      </c>
      <c r="C30" s="34">
        <f>C58*C$12</f>
        <v>100.00000000000001</v>
      </c>
      <c r="D30" s="34">
        <f t="shared" si="4"/>
        <v>50</v>
      </c>
      <c r="E30" s="34">
        <f t="shared" si="4"/>
        <v>33.333333333333336</v>
      </c>
      <c r="F30" s="34">
        <f t="shared" si="4"/>
        <v>24.999999999999996</v>
      </c>
      <c r="G30" s="34">
        <f t="shared" si="4"/>
        <v>20.000000000000004</v>
      </c>
      <c r="H30" s="34">
        <f t="shared" si="4"/>
        <v>16.666666666666668</v>
      </c>
      <c r="I30" s="34">
        <f t="shared" si="4"/>
        <v>14.285714285714283</v>
      </c>
      <c r="J30" s="34">
        <f t="shared" si="4"/>
        <v>12.5</v>
      </c>
      <c r="K30" s="34">
        <f t="shared" si="4"/>
        <v>11.111111111111109</v>
      </c>
      <c r="L30" s="45">
        <f t="shared" si="4"/>
        <v>10</v>
      </c>
      <c r="Y30">
        <v>0.99999407966453591</v>
      </c>
      <c r="Z30">
        <v>0.31614742263069523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</v>
      </c>
      <c r="C31" s="33">
        <f t="shared" ref="C31:L40" si="5">C59*C$12</f>
        <v>109.44641950228542</v>
      </c>
      <c r="D31" s="33">
        <f t="shared" si="5"/>
        <v>54.836010709504698</v>
      </c>
      <c r="E31" s="33">
        <f t="shared" si="5"/>
        <v>36.421016717843742</v>
      </c>
      <c r="F31" s="33">
        <f t="shared" si="5"/>
        <v>27.388211382113816</v>
      </c>
      <c r="G31" s="33">
        <f t="shared" si="5"/>
        <v>21.815126050420165</v>
      </c>
      <c r="H31" s="33">
        <f t="shared" si="5"/>
        <v>18.118279569892476</v>
      </c>
      <c r="I31" s="33">
        <f t="shared" si="5"/>
        <v>15.58170367915147</v>
      </c>
      <c r="J31" s="33">
        <f t="shared" si="5"/>
        <v>13.586956521739131</v>
      </c>
      <c r="K31" s="33">
        <f t="shared" si="5"/>
        <v>12.066764850270001</v>
      </c>
      <c r="L31" s="44">
        <f t="shared" si="5"/>
        <v>10.910596026490069</v>
      </c>
      <c r="Y31">
        <v>717860.47670877154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</v>
      </c>
      <c r="C32" s="33">
        <f t="shared" si="5"/>
        <v>119.26527848315556</v>
      </c>
      <c r="D32" s="33">
        <f t="shared" si="5"/>
        <v>59.638554216867469</v>
      </c>
      <c r="E32" s="33">
        <f t="shared" si="5"/>
        <v>39.542818150801786</v>
      </c>
      <c r="F32" s="33">
        <f t="shared" si="5"/>
        <v>29.623983739837392</v>
      </c>
      <c r="G32" s="33">
        <f t="shared" si="5"/>
        <v>23.680672268907564</v>
      </c>
      <c r="H32" s="33">
        <f t="shared" si="5"/>
        <v>19.653897849462371</v>
      </c>
      <c r="I32" s="33">
        <f t="shared" si="5"/>
        <v>16.877693072588659</v>
      </c>
      <c r="J32" s="33">
        <f t="shared" si="5"/>
        <v>14.739789196310937</v>
      </c>
      <c r="K32" s="33">
        <f t="shared" si="5"/>
        <v>13.071510391098016</v>
      </c>
      <c r="L32" s="44">
        <f t="shared" si="5"/>
        <v>11.788079470198674</v>
      </c>
      <c r="Y32">
        <v>286998.30086372182</v>
      </c>
      <c r="Z32">
        <v>1.6991362782125343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</v>
      </c>
      <c r="C33" s="33">
        <f t="shared" si="5"/>
        <v>129.30829997907881</v>
      </c>
      <c r="D33" s="33">
        <f t="shared" si="5"/>
        <v>64.323962516733602</v>
      </c>
      <c r="E33" s="33">
        <f t="shared" si="5"/>
        <v>42.698737632207447</v>
      </c>
      <c r="F33" s="33">
        <f t="shared" si="5"/>
        <v>31.995257452574524</v>
      </c>
      <c r="G33" s="33">
        <f t="shared" si="5"/>
        <v>25.579831932773114</v>
      </c>
      <c r="H33" s="33">
        <f t="shared" si="5"/>
        <v>21.189516129032263</v>
      </c>
      <c r="I33" s="33">
        <f t="shared" si="5"/>
        <v>18.173682466025845</v>
      </c>
      <c r="J33" s="33">
        <f t="shared" si="5"/>
        <v>15.843214756258234</v>
      </c>
      <c r="K33" s="33">
        <f t="shared" si="5"/>
        <v>14.02716413025691</v>
      </c>
      <c r="L33" s="44">
        <f t="shared" si="5"/>
        <v>12.649006622516556</v>
      </c>
    </row>
    <row r="34" spans="1:29" x14ac:dyDescent="0.45">
      <c r="B34" s="9">
        <v>140</v>
      </c>
      <c r="C34" s="33">
        <f t="shared" si="5"/>
        <v>139.25509228516182</v>
      </c>
      <c r="D34" s="33">
        <f t="shared" si="5"/>
        <v>69.126506024096386</v>
      </c>
      <c r="E34" s="33">
        <f t="shared" si="5"/>
        <v>45.820539065165477</v>
      </c>
      <c r="F34" s="33">
        <f t="shared" si="5"/>
        <v>34.366531165311642</v>
      </c>
      <c r="G34" s="33">
        <f t="shared" si="5"/>
        <v>27.394957983193272</v>
      </c>
      <c r="H34" s="33">
        <f t="shared" si="5"/>
        <v>22.741935483870975</v>
      </c>
      <c r="I34" s="33">
        <f t="shared" si="5"/>
        <v>19.535962877030158</v>
      </c>
      <c r="J34" s="33">
        <f t="shared" si="5"/>
        <v>16.963109354413703</v>
      </c>
      <c r="K34" s="33">
        <f t="shared" si="5"/>
        <v>15.081001472754046</v>
      </c>
      <c r="L34" s="44">
        <f t="shared" si="5"/>
        <v>13.576158940397352</v>
      </c>
    </row>
    <row r="35" spans="1:29" x14ac:dyDescent="0.45">
      <c r="B35" s="9">
        <v>150</v>
      </c>
      <c r="C35" s="33">
        <f t="shared" si="5"/>
        <v>149.20188459124481</v>
      </c>
      <c r="D35" s="33">
        <f t="shared" si="5"/>
        <v>73.744979919678727</v>
      </c>
      <c r="E35" s="33">
        <f t="shared" si="5"/>
        <v>48.976458546571152</v>
      </c>
      <c r="F35" s="33">
        <f t="shared" si="5"/>
        <v>36.653116531165303</v>
      </c>
      <c r="G35" s="33">
        <f t="shared" si="5"/>
        <v>29.344537815126053</v>
      </c>
      <c r="H35" s="33">
        <f t="shared" si="5"/>
        <v>24.294354838709683</v>
      </c>
      <c r="I35" s="33">
        <f t="shared" si="5"/>
        <v>20.798806761683789</v>
      </c>
      <c r="J35" s="33">
        <f t="shared" si="5"/>
        <v>18.165349143610015</v>
      </c>
      <c r="K35" s="33">
        <f t="shared" si="5"/>
        <v>16.069383079692354</v>
      </c>
      <c r="L35" s="44">
        <f t="shared" si="5"/>
        <v>14.453642384105962</v>
      </c>
    </row>
    <row r="36" spans="1:29" x14ac:dyDescent="0.45">
      <c r="B36" s="9">
        <v>160</v>
      </c>
      <c r="C36" s="33">
        <f t="shared" si="5"/>
        <v>159.14867689732779</v>
      </c>
      <c r="D36" s="33">
        <f t="shared" si="5"/>
        <v>78.580990629183418</v>
      </c>
      <c r="E36" s="33">
        <f t="shared" si="5"/>
        <v>52.084612760150129</v>
      </c>
      <c r="F36" s="33">
        <f t="shared" si="5"/>
        <v>39.021002710027098</v>
      </c>
      <c r="G36" s="33">
        <f t="shared" si="5"/>
        <v>31.236974789915966</v>
      </c>
      <c r="H36" s="33">
        <f t="shared" si="5"/>
        <v>25.903897849462371</v>
      </c>
      <c r="I36" s="33">
        <f t="shared" si="5"/>
        <v>22.15445807093138</v>
      </c>
      <c r="J36" s="33">
        <f t="shared" si="5"/>
        <v>19.311594202898551</v>
      </c>
      <c r="K36" s="33">
        <f t="shared" si="5"/>
        <v>17.149402716413022</v>
      </c>
      <c r="L36" s="44">
        <f t="shared" si="5"/>
        <v>15.410596026490067</v>
      </c>
    </row>
    <row r="37" spans="1:29" x14ac:dyDescent="0.45">
      <c r="B37" s="9">
        <v>170</v>
      </c>
      <c r="C37" s="33">
        <f t="shared" si="5"/>
        <v>169.0954692034108</v>
      </c>
      <c r="D37" s="33">
        <f t="shared" si="5"/>
        <v>83.266398929049544</v>
      </c>
      <c r="E37" s="33">
        <f t="shared" si="5"/>
        <v>55.346298191743436</v>
      </c>
      <c r="F37" s="33">
        <f t="shared" si="5"/>
        <v>41.507452574525743</v>
      </c>
      <c r="G37" s="33">
        <f t="shared" si="5"/>
        <v>33.028571428571425</v>
      </c>
      <c r="H37" s="33">
        <f t="shared" si="5"/>
        <v>27.412634408602159</v>
      </c>
      <c r="I37" s="33">
        <f t="shared" si="5"/>
        <v>23.576400397746102</v>
      </c>
      <c r="J37" s="33">
        <f t="shared" si="5"/>
        <v>20.45783926218709</v>
      </c>
      <c r="K37" s="33">
        <f t="shared" si="5"/>
        <v>18.196694485354275</v>
      </c>
      <c r="L37" s="44">
        <f t="shared" si="5"/>
        <v>16.367549668874172</v>
      </c>
      <c r="X37" s="65" t="s">
        <v>22</v>
      </c>
      <c r="Y37" s="65"/>
    </row>
    <row r="38" spans="1:29" x14ac:dyDescent="0.45">
      <c r="B38" s="9">
        <v>180</v>
      </c>
      <c r="C38" s="33">
        <f t="shared" si="5"/>
        <v>179.04226150949376</v>
      </c>
      <c r="D38" s="33">
        <f t="shared" si="5"/>
        <v>87.968540829986594</v>
      </c>
      <c r="E38" s="33">
        <f t="shared" si="5"/>
        <v>58.744455817127267</v>
      </c>
      <c r="F38" s="33">
        <f t="shared" si="5"/>
        <v>43.960027100270992</v>
      </c>
      <c r="G38" s="33">
        <f t="shared" si="5"/>
        <v>35.021848739495795</v>
      </c>
      <c r="H38" s="33">
        <f t="shared" si="5"/>
        <v>29.038978494623663</v>
      </c>
      <c r="I38" s="33">
        <f t="shared" si="5"/>
        <v>24.932051706993693</v>
      </c>
      <c r="J38" s="33">
        <f t="shared" si="5"/>
        <v>21.70289855072464</v>
      </c>
      <c r="K38" s="33">
        <f t="shared" si="5"/>
        <v>19.211258386516118</v>
      </c>
      <c r="L38" s="44">
        <f t="shared" si="5"/>
        <v>17.357615894039736</v>
      </c>
      <c r="Z38" s="52"/>
      <c r="AB38" s="52"/>
      <c r="AC38" s="52"/>
    </row>
    <row r="39" spans="1:29" x14ac:dyDescent="0.45">
      <c r="B39" s="9">
        <v>190</v>
      </c>
      <c r="C39" s="33">
        <f t="shared" si="5"/>
        <v>188.98905381557674</v>
      </c>
      <c r="D39" s="33">
        <f t="shared" si="5"/>
        <v>92.720883534136547</v>
      </c>
      <c r="E39" s="33">
        <f t="shared" si="5"/>
        <v>62.023200272944393</v>
      </c>
      <c r="F39" s="33">
        <f t="shared" si="5"/>
        <v>46.327913279132794</v>
      </c>
      <c r="G39" s="33">
        <f t="shared" si="5"/>
        <v>36.964705882352938</v>
      </c>
      <c r="H39" s="33">
        <f t="shared" si="5"/>
        <v>30.648521505376355</v>
      </c>
      <c r="I39" s="33">
        <f t="shared" si="5"/>
        <v>26.304275770633073</v>
      </c>
      <c r="J39" s="33">
        <f t="shared" si="5"/>
        <v>22.931488801054023</v>
      </c>
      <c r="K39" s="33">
        <f t="shared" si="5"/>
        <v>20.291278023236778</v>
      </c>
      <c r="L39" s="44">
        <f t="shared" si="5"/>
        <v>18.331125827814571</v>
      </c>
      <c r="X39" s="35" t="s">
        <v>18</v>
      </c>
      <c r="Y39" s="37">
        <f>INDEX(LINEST(B$20:B$40,D$20:D$40^{1,2,3,4},0,1),1,1)</f>
        <v>9.4524068878775014E-7</v>
      </c>
      <c r="Z39" s="37"/>
      <c r="AB39" s="40"/>
      <c r="AC39" s="40"/>
    </row>
    <row r="40" spans="1:29" ht="14.65" thickBot="1" x14ac:dyDescent="0.5">
      <c r="B40" s="10">
        <v>200</v>
      </c>
      <c r="C40" s="46">
        <f t="shared" si="5"/>
        <v>198.93584612165975</v>
      </c>
      <c r="D40" s="46">
        <f t="shared" si="5"/>
        <v>97.690763052208837</v>
      </c>
      <c r="E40" s="46">
        <f t="shared" si="5"/>
        <v>64.87546912316617</v>
      </c>
      <c r="F40" s="46">
        <f t="shared" si="5"/>
        <v>48.729674796747965</v>
      </c>
      <c r="G40" s="46">
        <f t="shared" si="5"/>
        <v>38.756302521008408</v>
      </c>
      <c r="H40" s="46">
        <f t="shared" si="5"/>
        <v>32.207661290322591</v>
      </c>
      <c r="I40" s="46">
        <f t="shared" si="5"/>
        <v>27.726218097447791</v>
      </c>
      <c r="J40" s="46">
        <f t="shared" si="5"/>
        <v>25.016469038208172</v>
      </c>
      <c r="K40" s="46">
        <f t="shared" si="5"/>
        <v>21.436753395516281</v>
      </c>
      <c r="L40" s="47">
        <f t="shared" si="5"/>
        <v>19.321192052980134</v>
      </c>
      <c r="X40" s="35" t="s">
        <v>19</v>
      </c>
      <c r="Y40" s="37">
        <f>INDEX(LINEST(B$20:B$40,D$20:D$40^{1,2,3,4},0,1),1,2)</f>
        <v>-2.1851934138985638E-4</v>
      </c>
      <c r="Z40" s="37"/>
    </row>
    <row r="41" spans="1:29" x14ac:dyDescent="0.45">
      <c r="X41" s="35" t="s">
        <v>20</v>
      </c>
      <c r="Y41" s="37">
        <f>INDEX(LINEST(B$20:B$40,D$20:D$40^{1,2,3,4},0,1),1,3)</f>
        <v>1.7360252688776355E-2</v>
      </c>
      <c r="Z41" s="37"/>
    </row>
    <row r="42" spans="1:29" x14ac:dyDescent="0.45">
      <c r="X42" s="35" t="s">
        <v>21</v>
      </c>
      <c r="Y42" s="37">
        <f>INDEX(LINEST(B$20:B$40,D$20:D$40^{1,2,3,4},0,1),1,4)</f>
        <v>1.561440163096254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9" t="s">
        <v>3</v>
      </c>
      <c r="D45" s="60"/>
      <c r="E45" s="60"/>
      <c r="F45" s="60"/>
      <c r="G45" s="60"/>
      <c r="H45" s="60"/>
      <c r="I45" s="60"/>
      <c r="J45" s="60"/>
      <c r="K45" s="60"/>
      <c r="L45" s="61"/>
      <c r="Y45" s="37"/>
    </row>
    <row r="46" spans="1:29" x14ac:dyDescent="0.45">
      <c r="B46" s="9" t="s">
        <v>4</v>
      </c>
      <c r="C46" s="62" t="s">
        <v>5</v>
      </c>
      <c r="D46" s="63"/>
      <c r="E46" s="63"/>
      <c r="F46" s="63"/>
      <c r="G46" s="63"/>
      <c r="H46" s="63"/>
      <c r="I46" s="63"/>
      <c r="J46" s="63"/>
      <c r="K46" s="63"/>
      <c r="L46" s="64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65" t="s">
        <v>22</v>
      </c>
      <c r="Y54" s="65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Z55" s="52"/>
      <c r="AB55" s="52"/>
      <c r="AC55" s="52"/>
      <c r="AE55" s="52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INDEX(LINEST(B$20:B$40,E$20:E$40^{1,2,3,4},0,1),1,1)</f>
        <v>7.2425578800409477E-6</v>
      </c>
      <c r="Z56" s="37"/>
      <c r="AB56" s="40"/>
      <c r="AC56" s="40"/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INDEX(LINEST(B$20:B$40,E$20:E$40^{1,2,3,4},0,1),1,2)</f>
        <v>-1.1256509330064399E-3</v>
      </c>
      <c r="Z57" s="37"/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INDEX(LINEST(B$20:B$40,E$20:E$40^{1,2,3,4},0,1),1,3)</f>
        <v>5.865054295580463E-2</v>
      </c>
      <c r="Z58" s="37"/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INDEX(LINEST(B$20:B$40,E$20:E$40^{1,2,3,4},0,1),1,4)</f>
        <v>2.0363344765062372</v>
      </c>
      <c r="Z59" s="37"/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INDEX(LINEST(B$20:B$40,E$20:E$40^{1,2,3,4},0,1),3,1)</f>
        <v>0.9999804003961652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65" t="s">
        <v>22</v>
      </c>
      <c r="Y71" s="65"/>
      <c r="AJ71" s="52"/>
      <c r="AK71" s="52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2.5880076851011648E-5</v>
      </c>
    </row>
    <row r="74" spans="2:37" x14ac:dyDescent="0.45">
      <c r="X74" s="35" t="s">
        <v>19</v>
      </c>
      <c r="Y74" s="37">
        <f>INDEX(LINEST(B$20:B$40,F$20:F$40^{1,2,3,4},0,1),1,2)</f>
        <v>-3.0292692613955383E-3</v>
      </c>
    </row>
    <row r="75" spans="2:37" x14ac:dyDescent="0.45">
      <c r="X75" s="35" t="s">
        <v>20</v>
      </c>
      <c r="Y75" s="37">
        <f>INDEX(LINEST(B$20:B$40,F$20:F$40^{1,2,3,4},0,1),1,3)</f>
        <v>0.11850104528442852</v>
      </c>
    </row>
    <row r="76" spans="2:37" x14ac:dyDescent="0.45">
      <c r="X76" s="35" t="s">
        <v>21</v>
      </c>
      <c r="Y76" s="37">
        <f>INDEX(LINEST(B$20:B$40,F$20:F$40^{1,2,3,4},0,1),1,4)</f>
        <v>2.5371055664343745</v>
      </c>
    </row>
    <row r="77" spans="2:37" ht="15.75" x14ac:dyDescent="0.45">
      <c r="X77" s="35" t="s">
        <v>23</v>
      </c>
      <c r="Y77" s="37">
        <f>INDEX(LINEST(B$20:B$40,F$20:F$40^{1,2,3,4},0,1),3,1)</f>
        <v>0.99997214672039381</v>
      </c>
    </row>
    <row r="79" spans="2:37" x14ac:dyDescent="0.45">
      <c r="Y79" s="37"/>
    </row>
    <row r="88" spans="24:25" x14ac:dyDescent="0.45">
      <c r="X88" s="65" t="s">
        <v>22</v>
      </c>
      <c r="Y88" s="65"/>
    </row>
    <row r="90" spans="24:25" x14ac:dyDescent="0.45">
      <c r="X90" s="35" t="s">
        <v>18</v>
      </c>
      <c r="Y90" s="37">
        <f>INDEX(LINEST(B$20:B$40,G$20:G$40^{1,2,3,4},0,1),1,1)</f>
        <v>8.1187480863146753E-5</v>
      </c>
    </row>
    <row r="91" spans="24:25" x14ac:dyDescent="0.45">
      <c r="X91" s="35" t="s">
        <v>19</v>
      </c>
      <c r="Y91" s="37">
        <f>INDEX(LINEST(B$20:B$40,G$20:G$40^{1,2,3,4},0,1),1,2)</f>
        <v>-7.4691255174766519E-3</v>
      </c>
    </row>
    <row r="92" spans="24:25" x14ac:dyDescent="0.45">
      <c r="X92" s="35" t="s">
        <v>20</v>
      </c>
      <c r="Y92" s="37">
        <f>INDEX(LINEST(B$20:B$40,G$20:G$40^{1,2,3,4},0,1),1,3)</f>
        <v>0.23010890127381964</v>
      </c>
    </row>
    <row r="93" spans="24:25" x14ac:dyDescent="0.45">
      <c r="X93" s="35" t="s">
        <v>21</v>
      </c>
      <c r="Y93" s="37">
        <f>INDEX(LINEST(B$20:B$40,G$20:G$40^{1,2,3,4},0,1),1,4)</f>
        <v>2.7441272849989811</v>
      </c>
    </row>
    <row r="94" spans="24:25" ht="15.75" x14ac:dyDescent="0.45">
      <c r="X94" s="35" t="s">
        <v>23</v>
      </c>
      <c r="Y94" s="37">
        <f>INDEX(LINEST(B$20:B$40,G$20:G$40^{1,2,3,4},0,1),3,1)</f>
        <v>0.99997162753400348</v>
      </c>
    </row>
    <row r="97" spans="24:25" x14ac:dyDescent="0.45">
      <c r="Y97" s="37"/>
    </row>
    <row r="105" spans="24:25" x14ac:dyDescent="0.45">
      <c r="X105" s="65" t="s">
        <v>22</v>
      </c>
      <c r="Y105" s="65"/>
    </row>
    <row r="107" spans="24:25" x14ac:dyDescent="0.45">
      <c r="X107" s="35" t="s">
        <v>18</v>
      </c>
      <c r="Y107" s="37">
        <f>INDEX(LINEST(B$20:B$40,H$20:H$40^{1,2,3,4},0,1),1,1)</f>
        <v>1.9670487370958788E-4</v>
      </c>
    </row>
    <row r="108" spans="24:25" x14ac:dyDescent="0.45">
      <c r="X108" s="35" t="s">
        <v>19</v>
      </c>
      <c r="Y108" s="37">
        <f>INDEX(LINEST(B$20:B$40,H$20:H$40^{1,2,3,4},0,1),1,2)</f>
        <v>-1.5046807986192554E-2</v>
      </c>
    </row>
    <row r="109" spans="24:25" x14ac:dyDescent="0.45">
      <c r="X109" s="35" t="s">
        <v>20</v>
      </c>
      <c r="Y109" s="37">
        <f>INDEX(LINEST(B$20:B$40,H$20:H$40^{1,2,3,4},0,1),1,3)</f>
        <v>0.38351996580962444</v>
      </c>
    </row>
    <row r="110" spans="24:25" x14ac:dyDescent="0.45">
      <c r="X110" s="35" t="s">
        <v>21</v>
      </c>
      <c r="Y110" s="37">
        <f>INDEX(LINEST(B$20:B$40,H$20:H$40^{1,2,3,4},0,1),1,4)</f>
        <v>2.9139448652451918</v>
      </c>
    </row>
    <row r="111" spans="24:25" ht="15.75" x14ac:dyDescent="0.45">
      <c r="X111" s="35" t="s">
        <v>23</v>
      </c>
      <c r="Y111" s="37">
        <f>INDEX(LINEST(B$20:B$40,H$20:H$40^{1,2,3,4},0,1),3,1)</f>
        <v>0.99995836273202887</v>
      </c>
    </row>
    <row r="114" spans="24:25" x14ac:dyDescent="0.45">
      <c r="Y114" s="37"/>
    </row>
    <row r="122" spans="24:25" x14ac:dyDescent="0.45">
      <c r="X122" s="65" t="s">
        <v>22</v>
      </c>
      <c r="Y122" s="65"/>
    </row>
    <row r="124" spans="24:25" x14ac:dyDescent="0.45">
      <c r="X124" s="35" t="s">
        <v>18</v>
      </c>
      <c r="Y124" s="37">
        <f>INDEX(LINEST(B$20:B$40,I$20:I$40^{1,2,3,4},0,1),1,1)</f>
        <v>3.7789529289634563E-4</v>
      </c>
    </row>
    <row r="125" spans="24:25" x14ac:dyDescent="0.45">
      <c r="X125" s="35" t="s">
        <v>19</v>
      </c>
      <c r="Y125" s="37">
        <f>INDEX(LINEST(B$20:B$40,I$20:I$40^{1,2,3,4},0,1),1,2)</f>
        <v>-2.5219933903609031E-2</v>
      </c>
    </row>
    <row r="126" spans="24:25" x14ac:dyDescent="0.45">
      <c r="X126" s="35" t="s">
        <v>20</v>
      </c>
      <c r="Y126" s="37">
        <f>INDEX(LINEST(B$20:B$40,I$20:I$40^{1,2,3,4},0,1),1,3)</f>
        <v>0.55825863988511248</v>
      </c>
    </row>
    <row r="127" spans="24:25" x14ac:dyDescent="0.45">
      <c r="X127" s="35" t="s">
        <v>21</v>
      </c>
      <c r="Y127" s="37">
        <f>INDEX(LINEST(B$20:B$40,I$20:I$40^{1,2,3,4},0,1),1,4)</f>
        <v>3.0974465597928393</v>
      </c>
    </row>
    <row r="128" spans="24:25" ht="15.75" x14ac:dyDescent="0.45">
      <c r="X128" s="35" t="s">
        <v>23</v>
      </c>
      <c r="Y128" s="37">
        <f>INDEX(LINEST(B$20:B$40,I$20:I$40^{1,2,3,4},0,1),3,1)</f>
        <v>0.9999536868663722</v>
      </c>
    </row>
    <row r="131" spans="24:25" x14ac:dyDescent="0.45">
      <c r="Y131" s="37"/>
    </row>
    <row r="139" spans="24:25" x14ac:dyDescent="0.45">
      <c r="X139" s="65" t="s">
        <v>22</v>
      </c>
      <c r="Y139" s="65"/>
    </row>
    <row r="141" spans="24:25" x14ac:dyDescent="0.45">
      <c r="X141" s="35" t="s">
        <v>18</v>
      </c>
      <c r="Y141" s="37">
        <f>INDEX(LINEST(B$20:B$40,J$20:J$40^{1,2,3,4},0,1),1,1)</f>
        <v>3.8441607680408555E-4</v>
      </c>
    </row>
    <row r="142" spans="24:25" x14ac:dyDescent="0.45">
      <c r="X142" s="35" t="s">
        <v>19</v>
      </c>
      <c r="Y142" s="37">
        <f>INDEX(LINEST(B$20:B$40,J$20:J$40^{1,2,3,4},0,1),1,2)</f>
        <v>-2.8390803177637213E-2</v>
      </c>
    </row>
    <row r="143" spans="24:25" x14ac:dyDescent="0.45">
      <c r="X143" s="35" t="s">
        <v>20</v>
      </c>
      <c r="Y143" s="37">
        <f>INDEX(LINEST(B$20:B$40,J$20:J$40^{1,2,3,4},0,1),1,3)</f>
        <v>0.64845989349989153</v>
      </c>
    </row>
    <row r="144" spans="24:25" x14ac:dyDescent="0.45">
      <c r="X144" s="35" t="s">
        <v>21</v>
      </c>
      <c r="Y144" s="37">
        <f>INDEX(LINEST(B$20:B$40,J$20:J$40^{1,2,3,4},0,1),1,4)</f>
        <v>3.6000422439226805</v>
      </c>
    </row>
    <row r="145" spans="24:25" ht="15.75" x14ac:dyDescent="0.45">
      <c r="X145" s="35" t="s">
        <v>23</v>
      </c>
      <c r="Y145" s="37">
        <f>INDEX(LINEST(B$20:B$40,J$20:J$40^{1,2,3,4},0,1),3,1)</f>
        <v>0.99987384232157439</v>
      </c>
    </row>
    <row r="148" spans="24:25" x14ac:dyDescent="0.45">
      <c r="Y148" s="37"/>
    </row>
    <row r="156" spans="24:25" x14ac:dyDescent="0.45">
      <c r="X156" s="65" t="s">
        <v>22</v>
      </c>
      <c r="Y156" s="65"/>
    </row>
    <row r="158" spans="24:25" x14ac:dyDescent="0.45">
      <c r="X158" s="35" t="s">
        <v>18</v>
      </c>
      <c r="Y158" s="37">
        <f>INDEX(LINEST(B$20:B$40,K$20:K$40^{1,2,3,4},0,1),1,1)</f>
        <v>1.2231245567807377E-3</v>
      </c>
    </row>
    <row r="159" spans="24:25" x14ac:dyDescent="0.45">
      <c r="X159" s="35" t="s">
        <v>19</v>
      </c>
      <c r="Y159" s="37">
        <f>INDEX(LINEST(B$20:B$40,K$20:K$40^{1,2,3,4},0,1),1,2)</f>
        <v>-6.4081949017960244E-2</v>
      </c>
    </row>
    <row r="160" spans="24:25" x14ac:dyDescent="0.45">
      <c r="X160" s="35" t="s">
        <v>20</v>
      </c>
      <c r="Y160" s="37">
        <f>INDEX(LINEST(B$20:B$40,K$20:K$40^{1,2,3,4},0,1),1,3)</f>
        <v>1.1136461967244908</v>
      </c>
    </row>
    <row r="161" spans="24:28" x14ac:dyDescent="0.45">
      <c r="X161" s="35" t="s">
        <v>21</v>
      </c>
      <c r="Y161" s="37">
        <f>INDEX(LINEST(B$20:B$40,K$20:K$40^{1,2,3,4},0,1),1,4)</f>
        <v>2.903660899708759</v>
      </c>
    </row>
    <row r="162" spans="24:28" ht="15.75" x14ac:dyDescent="0.45">
      <c r="X162" s="35" t="s">
        <v>23</v>
      </c>
      <c r="Y162" s="37">
        <f>INDEX(LINEST(B$20:B$40,K$20:K$40^{1,2,3,4},0,1),3,1)</f>
        <v>0.99995103849570199</v>
      </c>
    </row>
    <row r="165" spans="24:28" x14ac:dyDescent="0.45">
      <c r="Y165" s="37"/>
    </row>
    <row r="173" spans="24:28" x14ac:dyDescent="0.45">
      <c r="X173" s="65" t="s">
        <v>22</v>
      </c>
      <c r="Y173" s="65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2.0917087379097189E-3</v>
      </c>
      <c r="AB175" s="39"/>
    </row>
    <row r="176" spans="24:28" x14ac:dyDescent="0.45">
      <c r="X176" s="35" t="s">
        <v>19</v>
      </c>
      <c r="Y176" s="37">
        <f>INDEX(LINEST(B$20:B$40,L$20:L$40^{1,2,3,4},0,1),1,2)</f>
        <v>-9.8322167107804698E-2</v>
      </c>
    </row>
    <row r="177" spans="15:29" x14ac:dyDescent="0.45">
      <c r="X177" s="35" t="s">
        <v>20</v>
      </c>
      <c r="Y177" s="37">
        <f>INDEX(LINEST(B$20:B$40,L$20:L$40^{1,2,3,4},0,1),1,3)</f>
        <v>1.5275660601673857</v>
      </c>
    </row>
    <row r="178" spans="15:29" x14ac:dyDescent="0.45">
      <c r="X178" s="35" t="s">
        <v>21</v>
      </c>
      <c r="Y178" s="37">
        <f>INDEX(LINEST(B$20:B$40,L$20:L$40^{1,2,3,4},0,1),1,4)</f>
        <v>2.501910880603988</v>
      </c>
    </row>
    <row r="179" spans="15:29" ht="15.75" x14ac:dyDescent="0.45">
      <c r="X179" s="35" t="s">
        <v>23</v>
      </c>
      <c r="Y179" s="37">
        <f>INDEX(LINEST(B$20:B$40,L$20:L$40^{1,2,3,4},0,1),3,1)</f>
        <v>0.99993182982954165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2.0917087379097189E-3</v>
      </c>
      <c r="Z183">
        <v>-9.8322167107804698E-2</v>
      </c>
      <c r="AA183">
        <v>1.5275660601673857</v>
      </c>
      <c r="AB183">
        <v>2.501910880603988</v>
      </c>
      <c r="AC183">
        <v>0</v>
      </c>
    </row>
    <row r="184" spans="15:29" x14ac:dyDescent="0.45">
      <c r="Y184">
        <v>2.7082247867500332E-4</v>
      </c>
      <c r="Z184">
        <v>1.0150813027475721E-2</v>
      </c>
      <c r="AA184">
        <v>0.11916052857813886</v>
      </c>
      <c r="AB184">
        <v>0.43518204144142075</v>
      </c>
      <c r="AC184" t="e">
        <v>#N/A</v>
      </c>
    </row>
    <row r="185" spans="15:29" x14ac:dyDescent="0.45">
      <c r="Y185">
        <v>0.99993182982954165</v>
      </c>
      <c r="Z185">
        <v>1.0727874336213572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62339.733760528914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286980.43516107847</v>
      </c>
      <c r="Z187">
        <v>19.564838921510265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C46:L46"/>
    <mergeCell ref="C17:L17"/>
    <mergeCell ref="C18:L18"/>
    <mergeCell ref="X20:Y20"/>
    <mergeCell ref="X37:Y37"/>
    <mergeCell ref="C45:L45"/>
    <mergeCell ref="X156:Y156"/>
    <mergeCell ref="X173:Y173"/>
    <mergeCell ref="X54:Y54"/>
    <mergeCell ref="X71:Y71"/>
    <mergeCell ref="X88:Y88"/>
    <mergeCell ref="X105:Y105"/>
    <mergeCell ref="X122:Y122"/>
    <mergeCell ref="X139:Y13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tabSelected="1" workbookViewId="0"/>
  </sheetViews>
  <sheetFormatPr defaultRowHeight="14.25" x14ac:dyDescent="0.45"/>
  <cols>
    <col min="10" max="10" width="10.1328125" customWidth="1"/>
    <col min="16" max="16" width="17.86328125" customWidth="1"/>
    <col min="25" max="25" width="16.6640625" customWidth="1"/>
    <col min="26" max="26" width="16" customWidth="1"/>
    <col min="27" max="30" width="12" customWidth="1"/>
    <col min="266" max="266" width="10.1328125" customWidth="1"/>
    <col min="272" max="272" width="17.86328125" customWidth="1"/>
    <col min="522" max="522" width="10.1328125" customWidth="1"/>
    <col min="528" max="528" width="17.86328125" customWidth="1"/>
    <col min="778" max="778" width="10.1328125" customWidth="1"/>
    <col min="784" max="784" width="17.86328125" customWidth="1"/>
    <col min="1034" max="1034" width="10.1328125" customWidth="1"/>
    <col min="1040" max="1040" width="17.86328125" customWidth="1"/>
    <col min="1290" max="1290" width="10.1328125" customWidth="1"/>
    <col min="1296" max="1296" width="17.86328125" customWidth="1"/>
    <col min="1546" max="1546" width="10.1328125" customWidth="1"/>
    <col min="1552" max="1552" width="17.86328125" customWidth="1"/>
    <col min="1802" max="1802" width="10.1328125" customWidth="1"/>
    <col min="1808" max="1808" width="17.86328125" customWidth="1"/>
    <col min="2058" max="2058" width="10.1328125" customWidth="1"/>
    <col min="2064" max="2064" width="17.86328125" customWidth="1"/>
    <col min="2314" max="2314" width="10.1328125" customWidth="1"/>
    <col min="2320" max="2320" width="17.86328125" customWidth="1"/>
    <col min="2570" max="2570" width="10.1328125" customWidth="1"/>
    <col min="2576" max="2576" width="17.86328125" customWidth="1"/>
    <col min="2826" max="2826" width="10.1328125" customWidth="1"/>
    <col min="2832" max="2832" width="17.86328125" customWidth="1"/>
    <col min="3082" max="3082" width="10.1328125" customWidth="1"/>
    <col min="3088" max="3088" width="17.86328125" customWidth="1"/>
    <col min="3338" max="3338" width="10.1328125" customWidth="1"/>
    <col min="3344" max="3344" width="17.86328125" customWidth="1"/>
    <col min="3594" max="3594" width="10.1328125" customWidth="1"/>
    <col min="3600" max="3600" width="17.86328125" customWidth="1"/>
    <col min="3850" max="3850" width="10.1328125" customWidth="1"/>
    <col min="3856" max="3856" width="17.86328125" customWidth="1"/>
    <col min="4106" max="4106" width="10.1328125" customWidth="1"/>
    <col min="4112" max="4112" width="17.86328125" customWidth="1"/>
    <col min="4362" max="4362" width="10.1328125" customWidth="1"/>
    <col min="4368" max="4368" width="17.86328125" customWidth="1"/>
    <col min="4618" max="4618" width="10.1328125" customWidth="1"/>
    <col min="4624" max="4624" width="17.86328125" customWidth="1"/>
    <col min="4874" max="4874" width="10.1328125" customWidth="1"/>
    <col min="4880" max="4880" width="17.86328125" customWidth="1"/>
    <col min="5130" max="5130" width="10.1328125" customWidth="1"/>
    <col min="5136" max="5136" width="17.86328125" customWidth="1"/>
    <col min="5386" max="5386" width="10.1328125" customWidth="1"/>
    <col min="5392" max="5392" width="17.86328125" customWidth="1"/>
    <col min="5642" max="5642" width="10.1328125" customWidth="1"/>
    <col min="5648" max="5648" width="17.86328125" customWidth="1"/>
    <col min="5898" max="5898" width="10.1328125" customWidth="1"/>
    <col min="5904" max="5904" width="17.86328125" customWidth="1"/>
    <col min="6154" max="6154" width="10.1328125" customWidth="1"/>
    <col min="6160" max="6160" width="17.86328125" customWidth="1"/>
    <col min="6410" max="6410" width="10.1328125" customWidth="1"/>
    <col min="6416" max="6416" width="17.86328125" customWidth="1"/>
    <col min="6666" max="6666" width="10.1328125" customWidth="1"/>
    <col min="6672" max="6672" width="17.86328125" customWidth="1"/>
    <col min="6922" max="6922" width="10.1328125" customWidth="1"/>
    <col min="6928" max="6928" width="17.86328125" customWidth="1"/>
    <col min="7178" max="7178" width="10.1328125" customWidth="1"/>
    <col min="7184" max="7184" width="17.86328125" customWidth="1"/>
    <col min="7434" max="7434" width="10.1328125" customWidth="1"/>
    <col min="7440" max="7440" width="17.86328125" customWidth="1"/>
    <col min="7690" max="7690" width="10.1328125" customWidth="1"/>
    <col min="7696" max="7696" width="17.86328125" customWidth="1"/>
    <col min="7946" max="7946" width="10.1328125" customWidth="1"/>
    <col min="7952" max="7952" width="17.86328125" customWidth="1"/>
    <col min="8202" max="8202" width="10.1328125" customWidth="1"/>
    <col min="8208" max="8208" width="17.86328125" customWidth="1"/>
    <col min="8458" max="8458" width="10.1328125" customWidth="1"/>
    <col min="8464" max="8464" width="17.86328125" customWidth="1"/>
    <col min="8714" max="8714" width="10.1328125" customWidth="1"/>
    <col min="8720" max="8720" width="17.86328125" customWidth="1"/>
    <col min="8970" max="8970" width="10.1328125" customWidth="1"/>
    <col min="8976" max="8976" width="17.86328125" customWidth="1"/>
    <col min="9226" max="9226" width="10.1328125" customWidth="1"/>
    <col min="9232" max="9232" width="17.86328125" customWidth="1"/>
    <col min="9482" max="9482" width="10.1328125" customWidth="1"/>
    <col min="9488" max="9488" width="17.86328125" customWidth="1"/>
    <col min="9738" max="9738" width="10.1328125" customWidth="1"/>
    <col min="9744" max="9744" width="17.86328125" customWidth="1"/>
    <col min="9994" max="9994" width="10.1328125" customWidth="1"/>
    <col min="10000" max="10000" width="17.86328125" customWidth="1"/>
    <col min="10250" max="10250" width="10.1328125" customWidth="1"/>
    <col min="10256" max="10256" width="17.86328125" customWidth="1"/>
    <col min="10506" max="10506" width="10.1328125" customWidth="1"/>
    <col min="10512" max="10512" width="17.86328125" customWidth="1"/>
    <col min="10762" max="10762" width="10.1328125" customWidth="1"/>
    <col min="10768" max="10768" width="17.86328125" customWidth="1"/>
    <col min="11018" max="11018" width="10.1328125" customWidth="1"/>
    <col min="11024" max="11024" width="17.86328125" customWidth="1"/>
    <col min="11274" max="11274" width="10.1328125" customWidth="1"/>
    <col min="11280" max="11280" width="17.86328125" customWidth="1"/>
    <col min="11530" max="11530" width="10.1328125" customWidth="1"/>
    <col min="11536" max="11536" width="17.86328125" customWidth="1"/>
    <col min="11786" max="11786" width="10.1328125" customWidth="1"/>
    <col min="11792" max="11792" width="17.86328125" customWidth="1"/>
    <col min="12042" max="12042" width="10.1328125" customWidth="1"/>
    <col min="12048" max="12048" width="17.86328125" customWidth="1"/>
    <col min="12298" max="12298" width="10.1328125" customWidth="1"/>
    <col min="12304" max="12304" width="17.86328125" customWidth="1"/>
    <col min="12554" max="12554" width="10.1328125" customWidth="1"/>
    <col min="12560" max="12560" width="17.86328125" customWidth="1"/>
    <col min="12810" max="12810" width="10.1328125" customWidth="1"/>
    <col min="12816" max="12816" width="17.86328125" customWidth="1"/>
    <col min="13066" max="13066" width="10.1328125" customWidth="1"/>
    <col min="13072" max="13072" width="17.86328125" customWidth="1"/>
    <col min="13322" max="13322" width="10.1328125" customWidth="1"/>
    <col min="13328" max="13328" width="17.86328125" customWidth="1"/>
    <col min="13578" max="13578" width="10.1328125" customWidth="1"/>
    <col min="13584" max="13584" width="17.86328125" customWidth="1"/>
    <col min="13834" max="13834" width="10.1328125" customWidth="1"/>
    <col min="13840" max="13840" width="17.86328125" customWidth="1"/>
    <col min="14090" max="14090" width="10.1328125" customWidth="1"/>
    <col min="14096" max="14096" width="17.86328125" customWidth="1"/>
    <col min="14346" max="14346" width="10.1328125" customWidth="1"/>
    <col min="14352" max="14352" width="17.86328125" customWidth="1"/>
    <col min="14602" max="14602" width="10.1328125" customWidth="1"/>
    <col min="14608" max="14608" width="17.86328125" customWidth="1"/>
    <col min="14858" max="14858" width="10.1328125" customWidth="1"/>
    <col min="14864" max="14864" width="17.86328125" customWidth="1"/>
    <col min="15114" max="15114" width="10.1328125" customWidth="1"/>
    <col min="15120" max="15120" width="17.86328125" customWidth="1"/>
    <col min="15370" max="15370" width="10.1328125" customWidth="1"/>
    <col min="15376" max="15376" width="17.86328125" customWidth="1"/>
    <col min="15626" max="15626" width="10.1328125" customWidth="1"/>
    <col min="15632" max="15632" width="17.86328125" customWidth="1"/>
    <col min="15882" max="15882" width="10.1328125" customWidth="1"/>
    <col min="15888" max="15888" width="17.86328125" customWidth="1"/>
    <col min="16138" max="16138" width="10.1328125" customWidth="1"/>
    <col min="16144" max="16144" width="17.86328125" customWidth="1"/>
  </cols>
  <sheetData>
    <row r="1" spans="1:12" x14ac:dyDescent="0.45">
      <c r="A1" s="1" t="s">
        <v>10</v>
      </c>
    </row>
    <row r="2" spans="1:12" x14ac:dyDescent="0.45">
      <c r="A2" s="48" t="s">
        <v>27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9" t="s">
        <v>3</v>
      </c>
      <c r="D17" s="60"/>
      <c r="E17" s="60"/>
      <c r="F17" s="60"/>
      <c r="G17" s="60"/>
      <c r="H17" s="60"/>
      <c r="I17" s="60"/>
      <c r="J17" s="60"/>
      <c r="K17" s="60"/>
      <c r="L17" s="61"/>
    </row>
    <row r="18" spans="2:29" x14ac:dyDescent="0.45">
      <c r="B18" s="9" t="s">
        <v>4</v>
      </c>
      <c r="C18" s="62" t="s">
        <v>5</v>
      </c>
      <c r="D18" s="63"/>
      <c r="E18" s="63"/>
      <c r="F18" s="63"/>
      <c r="G18" s="63"/>
      <c r="H18" s="63"/>
      <c r="I18" s="63"/>
      <c r="J18" s="63"/>
      <c r="K18" s="63"/>
      <c r="L18" s="64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45">
      <c r="B20" s="9">
        <v>0</v>
      </c>
      <c r="C20" s="33">
        <f t="shared" ref="C20:L3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65" t="s">
        <v>22</v>
      </c>
      <c r="Y20" s="65"/>
    </row>
    <row r="21" spans="2:29" x14ac:dyDescent="0.45">
      <c r="B21" s="16">
        <v>100</v>
      </c>
      <c r="C21" s="33">
        <f t="shared" si="4"/>
        <v>12.728</v>
      </c>
      <c r="D21" s="33">
        <f t="shared" si="4"/>
        <v>7.3020000000000014</v>
      </c>
      <c r="E21" s="33">
        <f t="shared" si="4"/>
        <v>5.1079999999999997</v>
      </c>
      <c r="F21" s="33">
        <f t="shared" si="4"/>
        <v>4.0179999999999998</v>
      </c>
      <c r="G21" s="33">
        <f t="shared" si="4"/>
        <v>3.3340000000000005</v>
      </c>
      <c r="H21" s="33">
        <f t="shared" si="4"/>
        <v>2.8259999999999996</v>
      </c>
      <c r="I21" s="33">
        <f t="shared" si="4"/>
        <v>2.4580000000000002</v>
      </c>
      <c r="J21" s="33">
        <f t="shared" si="4"/>
        <v>2.1271999999999998</v>
      </c>
      <c r="K21" s="33">
        <f t="shared" si="4"/>
        <v>1.982</v>
      </c>
      <c r="L21" s="44">
        <f t="shared" si="4"/>
        <v>1.7272000000000003</v>
      </c>
      <c r="AA21" s="52"/>
    </row>
    <row r="22" spans="2:29" x14ac:dyDescent="0.45">
      <c r="B22" s="16">
        <v>200</v>
      </c>
      <c r="C22" s="33">
        <f t="shared" si="4"/>
        <v>22.144817068018583</v>
      </c>
      <c r="D22" s="33">
        <f t="shared" si="4"/>
        <v>12.254917525773198</v>
      </c>
      <c r="E22" s="33">
        <f t="shared" si="4"/>
        <v>8.386000000000001</v>
      </c>
      <c r="F22" s="33">
        <f t="shared" si="4"/>
        <v>6.4885000000000002</v>
      </c>
      <c r="G22" s="33">
        <f t="shared" si="4"/>
        <v>5.3664683511331068</v>
      </c>
      <c r="H22" s="33">
        <f t="shared" si="4"/>
        <v>4.487000000000001</v>
      </c>
      <c r="I22" s="33">
        <f t="shared" si="4"/>
        <v>3.8835000000000002</v>
      </c>
      <c r="J22" s="33">
        <f t="shared" si="4"/>
        <v>3.3744000000000001</v>
      </c>
      <c r="K22" s="33">
        <f t="shared" si="4"/>
        <v>3.0914999999999999</v>
      </c>
      <c r="L22" s="44">
        <f t="shared" si="4"/>
        <v>2.7835514500537064</v>
      </c>
      <c r="X22" s="35" t="s">
        <v>18</v>
      </c>
      <c r="Y22" s="37">
        <f>INDEX(LINEST(B$20:B$40,C$20:C$40^{1,2,3,4},0,1),1,1)</f>
        <v>5.7414075531681051E-7</v>
      </c>
      <c r="AA22" s="40"/>
    </row>
    <row r="23" spans="2:29" x14ac:dyDescent="0.45">
      <c r="B23" s="16">
        <v>300</v>
      </c>
      <c r="C23" s="33">
        <f t="shared" si="4"/>
        <v>31.816350021123789</v>
      </c>
      <c r="D23" s="33">
        <f t="shared" si="4"/>
        <v>17.21681443298969</v>
      </c>
      <c r="E23" s="33">
        <f t="shared" si="4"/>
        <v>11.664</v>
      </c>
      <c r="F23" s="33">
        <f t="shared" si="4"/>
        <v>8.9589999999999996</v>
      </c>
      <c r="G23" s="33">
        <f t="shared" si="4"/>
        <v>7.3436410523573823</v>
      </c>
      <c r="H23" s="33">
        <f t="shared" si="4"/>
        <v>6.1479999999999997</v>
      </c>
      <c r="I23" s="33">
        <f t="shared" si="4"/>
        <v>5.3089999999999993</v>
      </c>
      <c r="J23" s="33">
        <f t="shared" si="4"/>
        <v>4.6215999999999999</v>
      </c>
      <c r="K23" s="33">
        <f t="shared" si="4"/>
        <v>4.2010000000000005</v>
      </c>
      <c r="L23" s="44">
        <f t="shared" si="4"/>
        <v>3.7595377013963485</v>
      </c>
      <c r="X23" s="35" t="s">
        <v>19</v>
      </c>
      <c r="Y23" s="37">
        <f>INDEX(LINEST(B$20:B$40,C$20:C$40^{1,2,3,4},0,1),1,2)</f>
        <v>-2.5404746172175759E-4</v>
      </c>
    </row>
    <row r="24" spans="2:29" x14ac:dyDescent="0.45">
      <c r="B24" s="16">
        <v>400</v>
      </c>
      <c r="C24" s="33">
        <f t="shared" si="4"/>
        <v>41.707781580059148</v>
      </c>
      <c r="D24" s="33">
        <f t="shared" si="4"/>
        <v>22.086223711340214</v>
      </c>
      <c r="E24" s="33">
        <f t="shared" si="4"/>
        <v>14.941999999999998</v>
      </c>
      <c r="F24" s="33">
        <f t="shared" si="4"/>
        <v>11.429499999999999</v>
      </c>
      <c r="G24" s="33">
        <f t="shared" si="4"/>
        <v>9.3135618650690279</v>
      </c>
      <c r="H24" s="33">
        <f t="shared" si="4"/>
        <v>7.8089999999999993</v>
      </c>
      <c r="I24" s="33">
        <f t="shared" si="4"/>
        <v>6.7344999999999988</v>
      </c>
      <c r="J24" s="33">
        <f t="shared" si="4"/>
        <v>5.8687999999999994</v>
      </c>
      <c r="K24" s="33">
        <f t="shared" si="4"/>
        <v>5.3105000000000002</v>
      </c>
      <c r="L24" s="44">
        <f t="shared" si="4"/>
        <v>4.7570169709989267</v>
      </c>
      <c r="X24" s="35" t="s">
        <v>20</v>
      </c>
      <c r="Y24" s="37">
        <f>INDEX(LINEST(B$20:B$40,C$20:C$40^{1,2,3,4},0,1),1,3)</f>
        <v>3.5913927686550981E-2</v>
      </c>
    </row>
    <row r="25" spans="2:29" x14ac:dyDescent="0.45">
      <c r="B25" s="16">
        <v>500</v>
      </c>
      <c r="C25" s="33">
        <f t="shared" si="4"/>
        <v>51.7</v>
      </c>
      <c r="D25" s="33">
        <f t="shared" si="4"/>
        <v>26.97</v>
      </c>
      <c r="E25" s="33">
        <f t="shared" si="4"/>
        <v>18.220000000000002</v>
      </c>
      <c r="F25" s="33">
        <f t="shared" si="4"/>
        <v>13.9</v>
      </c>
      <c r="G25" s="33">
        <f t="shared" si="4"/>
        <v>11.23</v>
      </c>
      <c r="H25" s="33">
        <f t="shared" si="4"/>
        <v>9.4700000000000006</v>
      </c>
      <c r="I25" s="33">
        <f t="shared" si="4"/>
        <v>8.16</v>
      </c>
      <c r="J25" s="33">
        <f t="shared" si="4"/>
        <v>7.1159999999999997</v>
      </c>
      <c r="K25" s="33">
        <f t="shared" si="4"/>
        <v>6.42</v>
      </c>
      <c r="L25" s="44">
        <f t="shared" si="4"/>
        <v>5.6760000000000002</v>
      </c>
      <c r="X25" s="35" t="s">
        <v>21</v>
      </c>
      <c r="Y25" s="37">
        <f>INDEX(LINEST(B$20:B$40,C$20:C$40^{1,2,3,4},0,1),1,4)</f>
        <v>8.4016552321585145</v>
      </c>
    </row>
    <row r="26" spans="2:29" ht="15.75" x14ac:dyDescent="0.45">
      <c r="B26" s="16">
        <v>600</v>
      </c>
      <c r="C26" s="33">
        <f t="shared" si="4"/>
        <v>61.436820385332489</v>
      </c>
      <c r="D26" s="33">
        <f t="shared" si="4"/>
        <v>31.657131796065158</v>
      </c>
      <c r="E26" s="33">
        <f t="shared" si="4"/>
        <v>21.257999999999996</v>
      </c>
      <c r="F26" s="33">
        <f t="shared" si="4"/>
        <v>16.164000000000001</v>
      </c>
      <c r="G26" s="33">
        <f t="shared" si="4"/>
        <v>13.036242677824266</v>
      </c>
      <c r="H26" s="33">
        <f t="shared" si="4"/>
        <v>10.976000000000001</v>
      </c>
      <c r="I26" s="33">
        <f t="shared" si="4"/>
        <v>9.4419999999999984</v>
      </c>
      <c r="J26" s="33">
        <f t="shared" si="4"/>
        <v>8.2256</v>
      </c>
      <c r="K26" s="33">
        <f t="shared" si="4"/>
        <v>7.406200000000001</v>
      </c>
      <c r="L26" s="44">
        <f t="shared" si="4"/>
        <v>6.5886187327823693</v>
      </c>
      <c r="X26" s="35" t="s">
        <v>23</v>
      </c>
      <c r="Y26" s="37">
        <f>INDEX(LINEST(B$20:B$40,C$20:C$40^{1,2,3,4},0,1),3,1)</f>
        <v>0.99999144558130015</v>
      </c>
    </row>
    <row r="27" spans="2:29" x14ac:dyDescent="0.45">
      <c r="B27" s="16">
        <v>700</v>
      </c>
      <c r="C27" s="33">
        <f t="shared" si="4"/>
        <v>71.039737725295225</v>
      </c>
      <c r="D27" s="33">
        <f t="shared" si="4"/>
        <v>36.306821662788238</v>
      </c>
      <c r="E27" s="33">
        <f t="shared" si="4"/>
        <v>24.296000000000003</v>
      </c>
      <c r="F27" s="33">
        <f t="shared" si="4"/>
        <v>18.428000000000001</v>
      </c>
      <c r="G27" s="33">
        <f t="shared" si="4"/>
        <v>14.818196652719667</v>
      </c>
      <c r="H27" s="33">
        <f t="shared" si="4"/>
        <v>12.481999999999999</v>
      </c>
      <c r="I27" s="33">
        <f t="shared" si="4"/>
        <v>10.724</v>
      </c>
      <c r="J27" s="33">
        <f t="shared" si="4"/>
        <v>9.3351999999999986</v>
      </c>
      <c r="K27" s="33">
        <f t="shared" si="4"/>
        <v>8.3924000000000021</v>
      </c>
      <c r="L27" s="44">
        <f t="shared" si="4"/>
        <v>7.4335721763085401</v>
      </c>
    </row>
    <row r="28" spans="2:29" x14ac:dyDescent="0.45">
      <c r="B28" s="16">
        <v>800</v>
      </c>
      <c r="C28" s="33">
        <f t="shared" si="4"/>
        <v>80.428410192666263</v>
      </c>
      <c r="D28" s="33">
        <f t="shared" si="4"/>
        <v>40.911046329595941</v>
      </c>
      <c r="E28" s="33">
        <f t="shared" si="4"/>
        <v>27.334000000000003</v>
      </c>
      <c r="F28" s="33">
        <f t="shared" si="4"/>
        <v>20.692</v>
      </c>
      <c r="G28" s="33">
        <f t="shared" si="4"/>
        <v>16.596552301255223</v>
      </c>
      <c r="H28" s="33">
        <f t="shared" si="4"/>
        <v>13.987999999999996</v>
      </c>
      <c r="I28" s="33">
        <f t="shared" si="4"/>
        <v>12.006000000000002</v>
      </c>
      <c r="J28" s="33">
        <f t="shared" si="4"/>
        <v>10.444799999999999</v>
      </c>
      <c r="K28" s="33">
        <f t="shared" si="4"/>
        <v>9.3786000000000005</v>
      </c>
      <c r="L28" s="44">
        <f t="shared" si="4"/>
        <v>8.2686013774104659</v>
      </c>
      <c r="Y28" s="37">
        <f t="array" ref="Y28:AC32">LINEST(B$20:B$40,C$20:C$40^{1,2,3,4},0,1)</f>
        <v>5.7414075531681051E-7</v>
      </c>
      <c r="Z28">
        <v>-2.5404746172175759E-4</v>
      </c>
      <c r="AA28">
        <v>3.5913927686550981E-2</v>
      </c>
      <c r="AB28">
        <v>8.4016552321585145</v>
      </c>
      <c r="AC28">
        <v>0</v>
      </c>
    </row>
    <row r="29" spans="2:29" x14ac:dyDescent="0.45">
      <c r="B29" s="16">
        <v>900</v>
      </c>
      <c r="C29" s="33">
        <f t="shared" si="4"/>
        <v>89.879570747876556</v>
      </c>
      <c r="D29" s="33">
        <f t="shared" si="4"/>
        <v>45.749728792045701</v>
      </c>
      <c r="E29" s="33">
        <f t="shared" si="4"/>
        <v>30.371999999999993</v>
      </c>
      <c r="F29" s="33">
        <f t="shared" si="4"/>
        <v>22.956</v>
      </c>
      <c r="G29" s="33">
        <f t="shared" si="4"/>
        <v>18.44417573221757</v>
      </c>
      <c r="H29" s="33">
        <f t="shared" si="4"/>
        <v>15.494</v>
      </c>
      <c r="I29" s="33">
        <f t="shared" si="4"/>
        <v>13.288</v>
      </c>
      <c r="J29" s="33">
        <f t="shared" si="4"/>
        <v>11.554399999999998</v>
      </c>
      <c r="K29" s="33">
        <f t="shared" si="4"/>
        <v>10.364800000000001</v>
      </c>
      <c r="L29" s="44">
        <f t="shared" si="4"/>
        <v>9.1640782369145999</v>
      </c>
      <c r="Y29">
        <v>8.086305784136481E-8</v>
      </c>
      <c r="Z29">
        <v>3.1227878564725044E-5</v>
      </c>
      <c r="AA29">
        <v>3.7743071758555452E-3</v>
      </c>
      <c r="AB29">
        <v>0.14210529958607146</v>
      </c>
      <c r="AC29" t="e">
        <v>#N/A</v>
      </c>
    </row>
    <row r="30" spans="2:29" x14ac:dyDescent="0.45">
      <c r="B30" s="30">
        <v>1000</v>
      </c>
      <c r="C30" s="34">
        <f>C58*C$12</f>
        <v>99.42</v>
      </c>
      <c r="D30" s="34">
        <f t="shared" si="4"/>
        <v>50.370000000000005</v>
      </c>
      <c r="E30" s="34">
        <f t="shared" si="4"/>
        <v>33.410000000000004</v>
      </c>
      <c r="F30" s="34">
        <f t="shared" si="4"/>
        <v>25.219999999999995</v>
      </c>
      <c r="G30" s="34">
        <f t="shared" si="4"/>
        <v>20.29</v>
      </c>
      <c r="H30" s="34">
        <f t="shared" si="4"/>
        <v>17</v>
      </c>
      <c r="I30" s="34">
        <f t="shared" si="4"/>
        <v>14.569999999999999</v>
      </c>
      <c r="J30" s="34">
        <f t="shared" si="4"/>
        <v>12.663999999999998</v>
      </c>
      <c r="K30" s="34">
        <f t="shared" si="4"/>
        <v>11.351000000000001</v>
      </c>
      <c r="L30" s="45">
        <f t="shared" si="4"/>
        <v>10.036999999999999</v>
      </c>
      <c r="Y30">
        <v>0.99999144558130015</v>
      </c>
      <c r="Z30">
        <v>3.8002462511985469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40" si="5">C59*C$12</f>
        <v>109.53599999999999</v>
      </c>
      <c r="D31" s="33">
        <f t="shared" si="5"/>
        <v>55.030000000000008</v>
      </c>
      <c r="E31" s="33">
        <f t="shared" si="5"/>
        <v>36.488000000000007</v>
      </c>
      <c r="F31" s="33">
        <f t="shared" si="5"/>
        <v>27.528000000000002</v>
      </c>
      <c r="G31" s="33">
        <f t="shared" si="5"/>
        <v>22.118000000000002</v>
      </c>
      <c r="H31" s="33">
        <f t="shared" si="5"/>
        <v>18.54</v>
      </c>
      <c r="I31" s="33">
        <f t="shared" si="5"/>
        <v>15.89</v>
      </c>
      <c r="J31" s="33">
        <f t="shared" si="5"/>
        <v>13.805199999999999</v>
      </c>
      <c r="K31" s="33">
        <f t="shared" si="5"/>
        <v>12.3628</v>
      </c>
      <c r="L31" s="44">
        <f t="shared" si="5"/>
        <v>10.959599999999998</v>
      </c>
      <c r="Y31">
        <v>496815.01371852489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si="5"/>
        <v>119.65200000000002</v>
      </c>
      <c r="D32" s="33">
        <f t="shared" si="5"/>
        <v>59.690000000000012</v>
      </c>
      <c r="E32" s="33">
        <f t="shared" si="5"/>
        <v>39.565999999999995</v>
      </c>
      <c r="F32" s="33">
        <f t="shared" si="5"/>
        <v>29.836000000000002</v>
      </c>
      <c r="G32" s="33">
        <f t="shared" si="5"/>
        <v>23.946000000000002</v>
      </c>
      <c r="H32" s="33">
        <f t="shared" si="5"/>
        <v>20.080000000000002</v>
      </c>
      <c r="I32" s="33">
        <f t="shared" si="5"/>
        <v>17.21</v>
      </c>
      <c r="J32" s="33">
        <f t="shared" si="5"/>
        <v>14.946400000000001</v>
      </c>
      <c r="K32" s="33">
        <f t="shared" si="5"/>
        <v>13.374600000000001</v>
      </c>
      <c r="L32" s="44">
        <f t="shared" si="5"/>
        <v>11.882200000000001</v>
      </c>
      <c r="Y32">
        <v>28699754.488183316</v>
      </c>
      <c r="Z32">
        <v>245.51181668572633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si="5"/>
        <v>129.76799999999997</v>
      </c>
      <c r="D33" s="33">
        <f t="shared" si="5"/>
        <v>64.350000000000009</v>
      </c>
      <c r="E33" s="33">
        <f t="shared" si="5"/>
        <v>42.643999999999991</v>
      </c>
      <c r="F33" s="33">
        <f t="shared" si="5"/>
        <v>32.143999999999998</v>
      </c>
      <c r="G33" s="33">
        <f t="shared" si="5"/>
        <v>25.774000000000001</v>
      </c>
      <c r="H33" s="33">
        <f t="shared" si="5"/>
        <v>21.619999999999997</v>
      </c>
      <c r="I33" s="33">
        <f t="shared" si="5"/>
        <v>18.529999999999998</v>
      </c>
      <c r="J33" s="33">
        <f t="shared" si="5"/>
        <v>16.087599999999998</v>
      </c>
      <c r="K33" s="33">
        <f t="shared" si="5"/>
        <v>14.3864</v>
      </c>
      <c r="L33" s="44">
        <f t="shared" si="5"/>
        <v>12.8048</v>
      </c>
    </row>
    <row r="34" spans="1:29" x14ac:dyDescent="0.45">
      <c r="B34" s="9">
        <v>1400</v>
      </c>
      <c r="C34" s="33">
        <f t="shared" si="5"/>
        <v>139.88400000000001</v>
      </c>
      <c r="D34" s="33">
        <f t="shared" si="5"/>
        <v>69.010000000000005</v>
      </c>
      <c r="E34" s="33">
        <f t="shared" si="5"/>
        <v>45.721999999999994</v>
      </c>
      <c r="F34" s="33">
        <f t="shared" si="5"/>
        <v>34.452000000000005</v>
      </c>
      <c r="G34" s="33">
        <f t="shared" si="5"/>
        <v>27.602000000000004</v>
      </c>
      <c r="H34" s="33">
        <f t="shared" si="5"/>
        <v>23.160000000000004</v>
      </c>
      <c r="I34" s="33">
        <f t="shared" si="5"/>
        <v>19.850000000000001</v>
      </c>
      <c r="J34" s="33">
        <f t="shared" si="5"/>
        <v>17.2288</v>
      </c>
      <c r="K34" s="33">
        <f t="shared" si="5"/>
        <v>15.398200000000003</v>
      </c>
      <c r="L34" s="44">
        <f t="shared" si="5"/>
        <v>13.727399999999999</v>
      </c>
    </row>
    <row r="35" spans="1:29" x14ac:dyDescent="0.45">
      <c r="B35" s="9">
        <v>1500</v>
      </c>
      <c r="C35" s="33">
        <f t="shared" si="5"/>
        <v>150</v>
      </c>
      <c r="D35" s="33">
        <f t="shared" si="5"/>
        <v>73.67</v>
      </c>
      <c r="E35" s="33">
        <f t="shared" si="5"/>
        <v>48.8</v>
      </c>
      <c r="F35" s="33">
        <f t="shared" si="5"/>
        <v>36.760000000000005</v>
      </c>
      <c r="G35" s="33">
        <f t="shared" si="5"/>
        <v>29.43</v>
      </c>
      <c r="H35" s="33">
        <f t="shared" si="5"/>
        <v>24.700000000000003</v>
      </c>
      <c r="I35" s="33">
        <f t="shared" si="5"/>
        <v>21.169999999999995</v>
      </c>
      <c r="J35" s="33">
        <f t="shared" si="5"/>
        <v>18.369999999999997</v>
      </c>
      <c r="K35" s="33">
        <f t="shared" si="5"/>
        <v>16.410000000000004</v>
      </c>
      <c r="L35" s="44">
        <f t="shared" si="5"/>
        <v>14.649999999999997</v>
      </c>
    </row>
    <row r="36" spans="1:29" x14ac:dyDescent="0.45">
      <c r="B36" s="9">
        <v>1600</v>
      </c>
      <c r="C36" s="33">
        <f t="shared" si="5"/>
        <v>160</v>
      </c>
      <c r="D36" s="33">
        <f t="shared" si="5"/>
        <v>78.382000000000005</v>
      </c>
      <c r="E36" s="33">
        <f t="shared" si="5"/>
        <v>51.926000000000002</v>
      </c>
      <c r="F36" s="33">
        <f t="shared" si="5"/>
        <v>39.112000000000002</v>
      </c>
      <c r="G36" s="33">
        <f t="shared" si="5"/>
        <v>31.35</v>
      </c>
      <c r="H36" s="33">
        <f t="shared" si="5"/>
        <v>26.318000000000001</v>
      </c>
      <c r="I36" s="33">
        <f t="shared" si="5"/>
        <v>22.535999999999998</v>
      </c>
      <c r="J36" s="33">
        <f t="shared" si="5"/>
        <v>19.597999999999999</v>
      </c>
      <c r="K36" s="33">
        <f t="shared" si="5"/>
        <v>17.496000000000002</v>
      </c>
      <c r="L36" s="44">
        <f t="shared" si="5"/>
        <v>15.758000000000001</v>
      </c>
    </row>
    <row r="37" spans="1:29" x14ac:dyDescent="0.45">
      <c r="B37" s="9">
        <v>1700</v>
      </c>
      <c r="C37" s="33">
        <f t="shared" si="5"/>
        <v>170</v>
      </c>
      <c r="D37" s="33">
        <f t="shared" si="5"/>
        <v>83.094000000000008</v>
      </c>
      <c r="E37" s="33">
        <f t="shared" si="5"/>
        <v>55.052</v>
      </c>
      <c r="F37" s="33">
        <f t="shared" si="5"/>
        <v>41.463999999999999</v>
      </c>
      <c r="G37" s="33">
        <f t="shared" si="5"/>
        <v>33.270000000000003</v>
      </c>
      <c r="H37" s="33">
        <f t="shared" si="5"/>
        <v>27.936</v>
      </c>
      <c r="I37" s="33">
        <f t="shared" si="5"/>
        <v>23.902000000000005</v>
      </c>
      <c r="J37" s="33">
        <f t="shared" si="5"/>
        <v>20.826000000000001</v>
      </c>
      <c r="K37" s="33">
        <f t="shared" si="5"/>
        <v>18.582000000000001</v>
      </c>
      <c r="L37" s="44">
        <f t="shared" si="5"/>
        <v>16.865999999999996</v>
      </c>
      <c r="X37" s="65" t="s">
        <v>22</v>
      </c>
      <c r="Y37" s="65"/>
    </row>
    <row r="38" spans="1:29" x14ac:dyDescent="0.45">
      <c r="B38" s="9">
        <v>1800</v>
      </c>
      <c r="C38" s="33">
        <f t="shared" si="5"/>
        <v>180</v>
      </c>
      <c r="D38" s="33">
        <f t="shared" si="5"/>
        <v>87.805999999999997</v>
      </c>
      <c r="E38" s="33">
        <f t="shared" si="5"/>
        <v>58.177999999999997</v>
      </c>
      <c r="F38" s="33">
        <f t="shared" si="5"/>
        <v>43.816000000000003</v>
      </c>
      <c r="G38" s="33">
        <f t="shared" si="5"/>
        <v>35.19</v>
      </c>
      <c r="H38" s="33">
        <f t="shared" si="5"/>
        <v>29.553999999999995</v>
      </c>
      <c r="I38" s="33">
        <f t="shared" si="5"/>
        <v>25.268000000000001</v>
      </c>
      <c r="J38" s="33">
        <f t="shared" si="5"/>
        <v>22.053999999999998</v>
      </c>
      <c r="K38" s="33">
        <f t="shared" si="5"/>
        <v>19.667999999999999</v>
      </c>
      <c r="L38" s="44">
        <f t="shared" si="5"/>
        <v>17.974</v>
      </c>
      <c r="Z38" s="52"/>
      <c r="AB38" s="52"/>
      <c r="AC38" s="52"/>
    </row>
    <row r="39" spans="1:29" x14ac:dyDescent="0.45">
      <c r="B39" s="9">
        <v>1900</v>
      </c>
      <c r="C39" s="33">
        <f t="shared" si="5"/>
        <v>190</v>
      </c>
      <c r="D39" s="33">
        <f t="shared" si="5"/>
        <v>92.518000000000001</v>
      </c>
      <c r="E39" s="33">
        <f t="shared" si="5"/>
        <v>61.304000000000009</v>
      </c>
      <c r="F39" s="33">
        <f t="shared" si="5"/>
        <v>46.167999999999992</v>
      </c>
      <c r="G39" s="33">
        <f t="shared" si="5"/>
        <v>37.11</v>
      </c>
      <c r="H39" s="33">
        <f t="shared" si="5"/>
        <v>31.17199999999999</v>
      </c>
      <c r="I39" s="33">
        <f t="shared" si="5"/>
        <v>26.634000000000004</v>
      </c>
      <c r="J39" s="33">
        <f t="shared" si="5"/>
        <v>23.281999999999996</v>
      </c>
      <c r="K39" s="33">
        <f t="shared" si="5"/>
        <v>20.753999999999998</v>
      </c>
      <c r="L39" s="44">
        <f t="shared" si="5"/>
        <v>19.082000000000001</v>
      </c>
      <c r="X39" s="35" t="s">
        <v>18</v>
      </c>
      <c r="Y39" s="37">
        <f>INDEX(LINEST(B$20:B$40,D$20:D$40^{1,2,3,4},0,1),1,1)</f>
        <v>1.0921080156887413E-5</v>
      </c>
      <c r="Z39" s="37"/>
      <c r="AB39" s="40"/>
      <c r="AC39" s="40"/>
    </row>
    <row r="40" spans="1:29" ht="14.65" thickBot="1" x14ac:dyDescent="0.5">
      <c r="B40" s="10">
        <v>2000</v>
      </c>
      <c r="C40" s="46">
        <f t="shared" si="5"/>
        <v>200</v>
      </c>
      <c r="D40" s="46">
        <f t="shared" si="5"/>
        <v>97.22999999999999</v>
      </c>
      <c r="E40" s="46">
        <f t="shared" si="5"/>
        <v>64.429999999999993</v>
      </c>
      <c r="F40" s="46">
        <f t="shared" si="5"/>
        <v>48.519999999999996</v>
      </c>
      <c r="G40" s="46">
        <f t="shared" si="5"/>
        <v>39.029999999999994</v>
      </c>
      <c r="H40" s="46">
        <f t="shared" si="5"/>
        <v>32.79</v>
      </c>
      <c r="I40" s="46">
        <f t="shared" si="5"/>
        <v>28</v>
      </c>
      <c r="J40" s="46">
        <f t="shared" si="5"/>
        <v>24.509999999999998</v>
      </c>
      <c r="K40" s="46">
        <f t="shared" si="5"/>
        <v>21.84</v>
      </c>
      <c r="L40" s="47">
        <f t="shared" si="5"/>
        <v>20.190000000000001</v>
      </c>
      <c r="X40" s="35" t="s">
        <v>19</v>
      </c>
      <c r="Y40" s="37">
        <f>INDEX(LINEST(B$20:B$40,D$20:D$40^{1,2,3,4},0,1),1,2)</f>
        <v>-2.5893149160251439E-3</v>
      </c>
      <c r="Z40" s="37"/>
    </row>
    <row r="41" spans="1:29" x14ac:dyDescent="0.45">
      <c r="X41" s="35" t="s">
        <v>20</v>
      </c>
      <c r="Y41" s="37">
        <f>INDEX(LINEST(B$20:B$40,D$20:D$40^{1,2,3,4},0,1),1,3)</f>
        <v>0.21271005997796907</v>
      </c>
      <c r="Z41" s="37"/>
    </row>
    <row r="42" spans="1:29" x14ac:dyDescent="0.45">
      <c r="X42" s="35" t="s">
        <v>21</v>
      </c>
      <c r="Y42" s="37">
        <f>INDEX(LINEST(B$20:B$40,D$20:D$40^{1,2,3,4},0,1),1,4)</f>
        <v>14.363413942700445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0.99998693815052364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9" t="s">
        <v>3</v>
      </c>
      <c r="D45" s="60"/>
      <c r="E45" s="60"/>
      <c r="F45" s="60"/>
      <c r="G45" s="60"/>
      <c r="H45" s="60"/>
      <c r="I45" s="60"/>
      <c r="J45" s="60"/>
      <c r="K45" s="60"/>
      <c r="L45" s="61"/>
      <c r="Y45" s="37"/>
    </row>
    <row r="46" spans="1:29" x14ac:dyDescent="0.45">
      <c r="B46" s="9" t="s">
        <v>4</v>
      </c>
      <c r="C46" s="62" t="s">
        <v>5</v>
      </c>
      <c r="D46" s="63"/>
      <c r="E46" s="63"/>
      <c r="F46" s="63"/>
      <c r="G46" s="63"/>
      <c r="H46" s="63"/>
      <c r="I46" s="63"/>
      <c r="J46" s="63"/>
      <c r="K46" s="63"/>
      <c r="L46" s="64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12.728</v>
      </c>
      <c r="D49" s="17">
        <v>7.3020000000000014</v>
      </c>
      <c r="E49" s="17">
        <v>5.1079999999999997</v>
      </c>
      <c r="F49" s="17">
        <v>4.0179999999999998</v>
      </c>
      <c r="G49" s="17">
        <v>3.3340000000000005</v>
      </c>
      <c r="H49" s="17">
        <v>2.8259999999999996</v>
      </c>
      <c r="I49" s="17">
        <v>2.4580000000000002</v>
      </c>
      <c r="J49" s="17">
        <v>2.1271999999999998</v>
      </c>
      <c r="K49" s="17">
        <v>1.982</v>
      </c>
      <c r="L49" s="18">
        <v>1.7272000000000003</v>
      </c>
    </row>
    <row r="50" spans="2:31" x14ac:dyDescent="0.45">
      <c r="B50" s="16">
        <v>200</v>
      </c>
      <c r="C50" s="17">
        <v>22.144817068018583</v>
      </c>
      <c r="D50" s="19">
        <v>12.254917525773198</v>
      </c>
      <c r="E50" s="19">
        <v>8.386000000000001</v>
      </c>
      <c r="F50" s="19">
        <v>6.4885000000000002</v>
      </c>
      <c r="G50" s="19">
        <v>5.3664683511331068</v>
      </c>
      <c r="H50" s="19">
        <v>4.487000000000001</v>
      </c>
      <c r="I50" s="19">
        <v>3.8835000000000002</v>
      </c>
      <c r="J50" s="19">
        <v>3.3744000000000001</v>
      </c>
      <c r="K50" s="19">
        <v>3.0914999999999999</v>
      </c>
      <c r="L50" s="20">
        <v>2.7835514500537064</v>
      </c>
    </row>
    <row r="51" spans="2:31" x14ac:dyDescent="0.45">
      <c r="B51" s="16">
        <v>300</v>
      </c>
      <c r="C51" s="17">
        <v>31.816350021123789</v>
      </c>
      <c r="D51" s="21">
        <v>17.21681443298969</v>
      </c>
      <c r="E51" s="21">
        <v>11.664</v>
      </c>
      <c r="F51" s="21">
        <v>8.9589999999999996</v>
      </c>
      <c r="G51" s="21">
        <v>7.3436410523573823</v>
      </c>
      <c r="H51" s="21">
        <v>6.1479999999999997</v>
      </c>
      <c r="I51" s="21">
        <v>5.3089999999999993</v>
      </c>
      <c r="J51" s="21">
        <v>4.6215999999999999</v>
      </c>
      <c r="K51" s="21">
        <v>4.2010000000000005</v>
      </c>
      <c r="L51" s="22">
        <v>3.7595377013963485</v>
      </c>
    </row>
    <row r="52" spans="2:31" x14ac:dyDescent="0.45">
      <c r="B52" s="16">
        <v>400</v>
      </c>
      <c r="C52" s="17">
        <v>41.707781580059148</v>
      </c>
      <c r="D52" s="23">
        <v>22.086223711340214</v>
      </c>
      <c r="E52" s="23">
        <v>14.941999999999998</v>
      </c>
      <c r="F52" s="23">
        <v>11.429499999999999</v>
      </c>
      <c r="G52" s="23">
        <v>9.3135618650690279</v>
      </c>
      <c r="H52" s="23">
        <v>7.8089999999999993</v>
      </c>
      <c r="I52" s="23">
        <v>6.7344999999999988</v>
      </c>
      <c r="J52" s="23">
        <v>5.8687999999999994</v>
      </c>
      <c r="K52" s="23">
        <v>5.3105000000000002</v>
      </c>
      <c r="L52" s="24">
        <v>4.7570169709989267</v>
      </c>
    </row>
    <row r="53" spans="2:31" x14ac:dyDescent="0.45">
      <c r="B53" s="16">
        <v>500</v>
      </c>
      <c r="C53" s="17">
        <v>51.7</v>
      </c>
      <c r="D53" s="17">
        <v>26.97</v>
      </c>
      <c r="E53" s="17">
        <v>18.220000000000002</v>
      </c>
      <c r="F53" s="17">
        <v>13.9</v>
      </c>
      <c r="G53" s="17">
        <v>11.23</v>
      </c>
      <c r="H53" s="17">
        <v>9.4700000000000006</v>
      </c>
      <c r="I53" s="17">
        <v>8.16</v>
      </c>
      <c r="J53" s="17">
        <v>7.1159999999999997</v>
      </c>
      <c r="K53" s="17">
        <v>6.42</v>
      </c>
      <c r="L53" s="18">
        <v>5.6760000000000002</v>
      </c>
    </row>
    <row r="54" spans="2:31" x14ac:dyDescent="0.45">
      <c r="B54" s="16">
        <v>600</v>
      </c>
      <c r="C54" s="17">
        <v>61.436820385332489</v>
      </c>
      <c r="D54" s="19">
        <v>31.657131796065158</v>
      </c>
      <c r="E54" s="19">
        <v>21.257999999999996</v>
      </c>
      <c r="F54" s="19">
        <v>16.164000000000001</v>
      </c>
      <c r="G54" s="19">
        <v>13.036242677824266</v>
      </c>
      <c r="H54" s="19">
        <v>10.976000000000001</v>
      </c>
      <c r="I54" s="19">
        <v>9.4419999999999984</v>
      </c>
      <c r="J54" s="19">
        <v>8.2256</v>
      </c>
      <c r="K54" s="19">
        <v>7.406200000000001</v>
      </c>
      <c r="L54" s="20">
        <v>6.5886187327823693</v>
      </c>
      <c r="X54" s="65" t="s">
        <v>22</v>
      </c>
      <c r="Y54" s="65"/>
    </row>
    <row r="55" spans="2:31" x14ac:dyDescent="0.45">
      <c r="B55" s="16">
        <v>700</v>
      </c>
      <c r="C55" s="17">
        <v>71.039737725295225</v>
      </c>
      <c r="D55" s="19">
        <v>36.306821662788238</v>
      </c>
      <c r="E55" s="19">
        <v>24.296000000000003</v>
      </c>
      <c r="F55" s="19">
        <v>18.428000000000001</v>
      </c>
      <c r="G55" s="19">
        <v>14.818196652719667</v>
      </c>
      <c r="H55" s="19">
        <v>12.481999999999999</v>
      </c>
      <c r="I55" s="19">
        <v>10.724</v>
      </c>
      <c r="J55" s="19">
        <v>9.3351999999999986</v>
      </c>
      <c r="K55" s="19">
        <v>8.3924000000000021</v>
      </c>
      <c r="L55" s="20">
        <v>7.4335721763085401</v>
      </c>
      <c r="Z55" s="52"/>
      <c r="AB55" s="52"/>
      <c r="AC55" s="52"/>
      <c r="AE55" s="52"/>
    </row>
    <row r="56" spans="2:31" x14ac:dyDescent="0.45">
      <c r="B56" s="16">
        <v>800</v>
      </c>
      <c r="C56" s="17">
        <v>80.428410192666263</v>
      </c>
      <c r="D56" s="19">
        <v>40.911046329595941</v>
      </c>
      <c r="E56" s="19">
        <v>27.334000000000003</v>
      </c>
      <c r="F56" s="19">
        <v>20.692</v>
      </c>
      <c r="G56" s="19">
        <v>16.596552301255223</v>
      </c>
      <c r="H56" s="19">
        <v>13.987999999999996</v>
      </c>
      <c r="I56" s="19">
        <v>12.006000000000002</v>
      </c>
      <c r="J56" s="19">
        <v>10.444799999999999</v>
      </c>
      <c r="K56" s="19">
        <v>9.3786000000000005</v>
      </c>
      <c r="L56" s="20">
        <v>8.2686013774104659</v>
      </c>
      <c r="X56" s="35" t="s">
        <v>18</v>
      </c>
      <c r="Y56" s="37">
        <f>INDEX(LINEST(B$20:B$40,E$20:E$40^{1,2,3,4},0,1),1,1)</f>
        <v>6.6891998684043063E-5</v>
      </c>
      <c r="Z56" s="37"/>
      <c r="AB56" s="40"/>
      <c r="AC56" s="40"/>
      <c r="AE56" s="40"/>
    </row>
    <row r="57" spans="2:31" x14ac:dyDescent="0.45">
      <c r="B57" s="16">
        <v>900</v>
      </c>
      <c r="C57" s="17">
        <v>89.879570747876556</v>
      </c>
      <c r="D57" s="19">
        <v>45.749728792045701</v>
      </c>
      <c r="E57" s="19">
        <v>30.371999999999993</v>
      </c>
      <c r="F57" s="19">
        <v>22.956</v>
      </c>
      <c r="G57" s="19">
        <v>18.44417573221757</v>
      </c>
      <c r="H57" s="19">
        <v>15.494</v>
      </c>
      <c r="I57" s="19">
        <v>13.288</v>
      </c>
      <c r="J57" s="19">
        <v>11.554399999999998</v>
      </c>
      <c r="K57" s="19">
        <v>10.364800000000001</v>
      </c>
      <c r="L57" s="20">
        <v>9.1640782369145999</v>
      </c>
      <c r="X57" s="35" t="s">
        <v>19</v>
      </c>
      <c r="Y57" s="37">
        <f>INDEX(LINEST(B$20:B$40,E$20:E$40^{1,2,3,4},0,1),1,2)</f>
        <v>-1.0637793495654418E-2</v>
      </c>
      <c r="Z57" s="37"/>
    </row>
    <row r="58" spans="2:31" x14ac:dyDescent="0.45">
      <c r="B58" s="9">
        <v>1000</v>
      </c>
      <c r="C58" s="17">
        <v>99.42</v>
      </c>
      <c r="D58" s="17">
        <v>50.370000000000005</v>
      </c>
      <c r="E58" s="17">
        <v>33.410000000000004</v>
      </c>
      <c r="F58" s="17">
        <v>25.219999999999995</v>
      </c>
      <c r="G58" s="17">
        <v>20.29</v>
      </c>
      <c r="H58" s="17">
        <v>17</v>
      </c>
      <c r="I58" s="17">
        <v>14.569999999999999</v>
      </c>
      <c r="J58" s="17">
        <v>12.663999999999998</v>
      </c>
      <c r="K58" s="17">
        <v>11.351000000000001</v>
      </c>
      <c r="L58" s="18">
        <v>10.036999999999999</v>
      </c>
      <c r="X58" s="35" t="s">
        <v>20</v>
      </c>
      <c r="Y58" s="37">
        <f>INDEX(LINEST(B$20:B$40,E$20:E$40^{1,2,3,4},0,1),1,3)</f>
        <v>0.58092993819641636</v>
      </c>
      <c r="Z58" s="37"/>
    </row>
    <row r="59" spans="2:31" x14ac:dyDescent="0.45">
      <c r="B59" s="9">
        <v>1100</v>
      </c>
      <c r="C59" s="17">
        <v>109.53599999999999</v>
      </c>
      <c r="D59" s="19">
        <v>55.030000000000008</v>
      </c>
      <c r="E59" s="19">
        <v>36.488000000000007</v>
      </c>
      <c r="F59" s="19">
        <v>27.528000000000002</v>
      </c>
      <c r="G59" s="19">
        <v>22.118000000000002</v>
      </c>
      <c r="H59" s="19">
        <v>18.54</v>
      </c>
      <c r="I59" s="19">
        <v>15.89</v>
      </c>
      <c r="J59" s="19">
        <v>13.805199999999999</v>
      </c>
      <c r="K59" s="19">
        <v>12.3628</v>
      </c>
      <c r="L59" s="20">
        <v>10.959599999999998</v>
      </c>
      <c r="X59" s="35" t="s">
        <v>21</v>
      </c>
      <c r="Y59" s="37">
        <f>INDEX(LINEST(B$20:B$40,E$20:E$40^{1,2,3,4},0,1),1,4)</f>
        <v>19.931943256449678</v>
      </c>
      <c r="Z59" s="37"/>
    </row>
    <row r="60" spans="2:31" ht="15.75" x14ac:dyDescent="0.45">
      <c r="B60" s="9">
        <v>1200</v>
      </c>
      <c r="C60" s="17">
        <v>119.65200000000002</v>
      </c>
      <c r="D60" s="19">
        <v>59.690000000000012</v>
      </c>
      <c r="E60" s="19">
        <v>39.565999999999995</v>
      </c>
      <c r="F60" s="19">
        <v>29.836000000000002</v>
      </c>
      <c r="G60" s="19">
        <v>23.946000000000002</v>
      </c>
      <c r="H60" s="19">
        <v>20.080000000000002</v>
      </c>
      <c r="I60" s="19">
        <v>17.21</v>
      </c>
      <c r="J60" s="19">
        <v>14.946400000000001</v>
      </c>
      <c r="K60" s="19">
        <v>13.374600000000001</v>
      </c>
      <c r="L60" s="20">
        <v>11.882200000000001</v>
      </c>
      <c r="X60" s="35" t="s">
        <v>23</v>
      </c>
      <c r="Y60" s="37">
        <f>INDEX(LINEST(B$20:B$40,E$20:E$40^{1,2,3,4},0,1),3,1)</f>
        <v>0.9999877554241956</v>
      </c>
    </row>
    <row r="61" spans="2:31" x14ac:dyDescent="0.45">
      <c r="B61" s="9">
        <v>1300</v>
      </c>
      <c r="C61" s="17">
        <v>129.76799999999997</v>
      </c>
      <c r="D61" s="19">
        <v>64.350000000000009</v>
      </c>
      <c r="E61" s="19">
        <v>42.643999999999991</v>
      </c>
      <c r="F61" s="19">
        <v>32.143999999999998</v>
      </c>
      <c r="G61" s="19">
        <v>25.774000000000001</v>
      </c>
      <c r="H61" s="19">
        <v>21.619999999999997</v>
      </c>
      <c r="I61" s="19">
        <v>18.529999999999998</v>
      </c>
      <c r="J61" s="19">
        <v>16.087599999999998</v>
      </c>
      <c r="K61" s="19">
        <v>14.3864</v>
      </c>
      <c r="L61" s="20">
        <v>12.8048</v>
      </c>
    </row>
    <row r="62" spans="2:31" x14ac:dyDescent="0.45">
      <c r="B62" s="9">
        <v>1400</v>
      </c>
      <c r="C62" s="17">
        <v>139.88400000000001</v>
      </c>
      <c r="D62" s="19">
        <v>69.010000000000005</v>
      </c>
      <c r="E62" s="19">
        <v>45.721999999999994</v>
      </c>
      <c r="F62" s="19">
        <v>34.452000000000005</v>
      </c>
      <c r="G62" s="19">
        <v>27.602000000000004</v>
      </c>
      <c r="H62" s="19">
        <v>23.160000000000004</v>
      </c>
      <c r="I62" s="19">
        <v>19.850000000000001</v>
      </c>
      <c r="J62" s="19">
        <v>17.2288</v>
      </c>
      <c r="K62" s="19">
        <v>15.398200000000003</v>
      </c>
      <c r="L62" s="20">
        <v>13.727399999999999</v>
      </c>
      <c r="Y62" s="37"/>
    </row>
    <row r="63" spans="2:31" x14ac:dyDescent="0.45">
      <c r="B63" s="9">
        <v>1500</v>
      </c>
      <c r="C63" s="17">
        <v>150</v>
      </c>
      <c r="D63" s="17">
        <v>73.67</v>
      </c>
      <c r="E63" s="17">
        <v>48.8</v>
      </c>
      <c r="F63" s="17">
        <v>36.760000000000005</v>
      </c>
      <c r="G63" s="17">
        <v>29.43</v>
      </c>
      <c r="H63" s="17">
        <v>24.700000000000003</v>
      </c>
      <c r="I63" s="17">
        <v>21.169999999999995</v>
      </c>
      <c r="J63" s="17">
        <v>18.369999999999997</v>
      </c>
      <c r="K63" s="17">
        <v>16.410000000000004</v>
      </c>
      <c r="L63" s="18">
        <v>14.649999999999997</v>
      </c>
    </row>
    <row r="64" spans="2:31" x14ac:dyDescent="0.45">
      <c r="B64" s="9">
        <v>1600</v>
      </c>
      <c r="C64" s="17">
        <v>160</v>
      </c>
      <c r="D64" s="19">
        <v>78.382000000000005</v>
      </c>
      <c r="E64" s="19">
        <v>51.926000000000002</v>
      </c>
      <c r="F64" s="19">
        <v>39.112000000000002</v>
      </c>
      <c r="G64" s="19">
        <v>31.35</v>
      </c>
      <c r="H64" s="19">
        <v>26.318000000000001</v>
      </c>
      <c r="I64" s="19">
        <v>22.535999999999998</v>
      </c>
      <c r="J64" s="19">
        <v>19.597999999999999</v>
      </c>
      <c r="K64" s="19">
        <v>17.496000000000002</v>
      </c>
      <c r="L64" s="20">
        <v>15.758000000000001</v>
      </c>
    </row>
    <row r="65" spans="2:37" x14ac:dyDescent="0.45">
      <c r="B65" s="9">
        <v>1700</v>
      </c>
      <c r="C65" s="17">
        <v>170</v>
      </c>
      <c r="D65" s="19">
        <v>83.094000000000008</v>
      </c>
      <c r="E65" s="19">
        <v>55.052</v>
      </c>
      <c r="F65" s="19">
        <v>41.463999999999999</v>
      </c>
      <c r="G65" s="19">
        <v>33.270000000000003</v>
      </c>
      <c r="H65" s="19">
        <v>27.936</v>
      </c>
      <c r="I65" s="19">
        <v>23.902000000000005</v>
      </c>
      <c r="J65" s="19">
        <v>20.826000000000001</v>
      </c>
      <c r="K65" s="19">
        <v>18.582000000000001</v>
      </c>
      <c r="L65" s="20">
        <v>16.865999999999996</v>
      </c>
    </row>
    <row r="66" spans="2:37" x14ac:dyDescent="0.45">
      <c r="B66" s="9">
        <v>1800</v>
      </c>
      <c r="C66" s="17">
        <v>180</v>
      </c>
      <c r="D66" s="19">
        <v>87.805999999999997</v>
      </c>
      <c r="E66" s="19">
        <v>58.177999999999997</v>
      </c>
      <c r="F66" s="19">
        <v>43.816000000000003</v>
      </c>
      <c r="G66" s="19">
        <v>35.19</v>
      </c>
      <c r="H66" s="19">
        <v>29.553999999999995</v>
      </c>
      <c r="I66" s="19">
        <v>25.268000000000001</v>
      </c>
      <c r="J66" s="19">
        <v>22.053999999999998</v>
      </c>
      <c r="K66" s="19">
        <v>19.667999999999999</v>
      </c>
      <c r="L66" s="20">
        <v>17.974</v>
      </c>
    </row>
    <row r="67" spans="2:37" x14ac:dyDescent="0.45">
      <c r="B67" s="9">
        <v>1900</v>
      </c>
      <c r="C67" s="17">
        <v>190</v>
      </c>
      <c r="D67" s="19">
        <v>92.518000000000001</v>
      </c>
      <c r="E67" s="19">
        <v>61.304000000000009</v>
      </c>
      <c r="F67" s="19">
        <v>46.167999999999992</v>
      </c>
      <c r="G67" s="19">
        <v>37.11</v>
      </c>
      <c r="H67" s="19">
        <v>31.17199999999999</v>
      </c>
      <c r="I67" s="19">
        <v>26.634000000000004</v>
      </c>
      <c r="J67" s="19">
        <v>23.281999999999996</v>
      </c>
      <c r="K67" s="19">
        <v>20.753999999999998</v>
      </c>
      <c r="L67" s="20">
        <v>19.082000000000001</v>
      </c>
    </row>
    <row r="68" spans="2:37" ht="14.65" thickBot="1" x14ac:dyDescent="0.5">
      <c r="B68" s="10">
        <v>2000</v>
      </c>
      <c r="C68" s="26">
        <v>200</v>
      </c>
      <c r="D68" s="26">
        <v>97.22999999999999</v>
      </c>
      <c r="E68" s="26">
        <v>64.429999999999993</v>
      </c>
      <c r="F68" s="26">
        <v>48.519999999999996</v>
      </c>
      <c r="G68" s="26">
        <v>39.029999999999994</v>
      </c>
      <c r="H68" s="26">
        <v>32.79</v>
      </c>
      <c r="I68" s="26">
        <v>28</v>
      </c>
      <c r="J68" s="26">
        <v>24.509999999999998</v>
      </c>
      <c r="K68" s="26">
        <v>21.84</v>
      </c>
      <c r="L68" s="27">
        <v>20.190000000000001</v>
      </c>
    </row>
    <row r="71" spans="2:37" x14ac:dyDescent="0.45">
      <c r="X71" s="65" t="s">
        <v>22</v>
      </c>
      <c r="Y71" s="65"/>
      <c r="AJ71" s="52"/>
      <c r="AK71" s="52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2.3180167631952595E-4</v>
      </c>
    </row>
    <row r="74" spans="2:37" x14ac:dyDescent="0.45">
      <c r="X74" s="35" t="s">
        <v>19</v>
      </c>
      <c r="Y74" s="37">
        <f>INDEX(LINEST(B$20:B$40,F$20:F$40^{1,2,3,4},0,1),1,2)</f>
        <v>-2.7868134925404405E-2</v>
      </c>
    </row>
    <row r="75" spans="2:37" x14ac:dyDescent="0.45">
      <c r="X75" s="35" t="s">
        <v>20</v>
      </c>
      <c r="Y75" s="37">
        <f>INDEX(LINEST(B$20:B$40,F$20:F$40^{1,2,3,4},0,1),1,3)</f>
        <v>1.1474649690638201</v>
      </c>
    </row>
    <row r="76" spans="2:37" x14ac:dyDescent="0.45">
      <c r="X76" s="35" t="s">
        <v>21</v>
      </c>
      <c r="Y76" s="37">
        <f>INDEX(LINEST(B$20:B$40,F$20:F$40^{1,2,3,4},0,1),1,4)</f>
        <v>24.745552560891472</v>
      </c>
    </row>
    <row r="77" spans="2:37" ht="15.75" x14ac:dyDescent="0.45">
      <c r="X77" s="35" t="s">
        <v>23</v>
      </c>
      <c r="Y77" s="37">
        <f>INDEX(LINEST(B$20:B$40,F$20:F$40^{1,2,3,4},0,1),3,1)</f>
        <v>0.99998672163041635</v>
      </c>
    </row>
    <row r="79" spans="2:37" x14ac:dyDescent="0.45">
      <c r="Y79" s="37"/>
    </row>
    <row r="88" spans="24:25" x14ac:dyDescent="0.45">
      <c r="X88" s="65" t="s">
        <v>22</v>
      </c>
      <c r="Y88" s="65"/>
    </row>
    <row r="90" spans="24:25" x14ac:dyDescent="0.45">
      <c r="X90" s="35" t="s">
        <v>18</v>
      </c>
      <c r="Y90" s="37">
        <f>INDEX(LINEST(B$20:B$40,G$20:G$40^{1,2,3,4},0,1),1,1)</f>
        <v>5.976414149783492E-4</v>
      </c>
    </row>
    <row r="91" spans="24:25" x14ac:dyDescent="0.45">
      <c r="X91" s="35" t="s">
        <v>19</v>
      </c>
      <c r="Y91" s="37">
        <f>INDEX(LINEST(B$20:B$40,G$20:G$40^{1,2,3,4},0,1),1,2)</f>
        <v>-5.8802348693778726E-2</v>
      </c>
    </row>
    <row r="92" spans="24:25" x14ac:dyDescent="0.45">
      <c r="X92" s="35" t="s">
        <v>20</v>
      </c>
      <c r="Y92" s="37">
        <f>INDEX(LINEST(B$20:B$40,G$20:G$40^{1,2,3,4},0,1),1,3)</f>
        <v>1.9590768875903126</v>
      </c>
    </row>
    <row r="93" spans="24:25" x14ac:dyDescent="0.45">
      <c r="X93" s="35" t="s">
        <v>21</v>
      </c>
      <c r="Y93" s="37">
        <f>INDEX(LINEST(B$20:B$40,G$20:G$40^{1,2,3,4},0,1),1,4)</f>
        <v>28.914654976936717</v>
      </c>
    </row>
    <row r="94" spans="24:25" ht="15.75" x14ac:dyDescent="0.45">
      <c r="X94" s="35" t="s">
        <v>23</v>
      </c>
      <c r="Y94" s="37">
        <f>INDEX(LINEST(B$20:B$40,G$20:G$40^{1,2,3,4},0,1),3,1)</f>
        <v>0.9999842883523854</v>
      </c>
    </row>
    <row r="97" spans="24:25" x14ac:dyDescent="0.45">
      <c r="Y97" s="37"/>
    </row>
    <row r="105" spans="24:25" x14ac:dyDescent="0.45">
      <c r="X105" s="65" t="s">
        <v>22</v>
      </c>
      <c r="Y105" s="65"/>
    </row>
    <row r="107" spans="24:25" x14ac:dyDescent="0.45">
      <c r="X107" s="35" t="s">
        <v>18</v>
      </c>
      <c r="Y107" s="37">
        <f>INDEX(LINEST(B$20:B$40,H$20:H$40^{1,2,3,4},0,1),1,1)</f>
        <v>1.1673301599420937E-3</v>
      </c>
    </row>
    <row r="108" spans="24:25" x14ac:dyDescent="0.45">
      <c r="X108" s="35" t="s">
        <v>19</v>
      </c>
      <c r="Y108" s="37">
        <f>INDEX(LINEST(B$20:B$40,H$20:H$40^{1,2,3,4},0,1),1,2)</f>
        <v>-9.7960931539805354E-2</v>
      </c>
    </row>
    <row r="109" spans="24:25" x14ac:dyDescent="0.45">
      <c r="X109" s="35" t="s">
        <v>20</v>
      </c>
      <c r="Y109" s="37">
        <f>INDEX(LINEST(B$20:B$40,H$20:H$40^{1,2,3,4},0,1),1,3)</f>
        <v>2.7740004299760668</v>
      </c>
    </row>
    <row r="110" spans="24:25" x14ac:dyDescent="0.45">
      <c r="X110" s="35" t="s">
        <v>21</v>
      </c>
      <c r="Y110" s="37">
        <f>INDEX(LINEST(B$20:B$40,H$20:H$40^{1,2,3,4},0,1),1,4)</f>
        <v>34.289851474477473</v>
      </c>
    </row>
    <row r="111" spans="24:25" ht="15.75" x14ac:dyDescent="0.45">
      <c r="X111" s="35" t="s">
        <v>23</v>
      </c>
      <c r="Y111" s="37">
        <f>INDEX(LINEST(B$20:B$40,H$20:H$40^{1,2,3,4},0,1),3,1)</f>
        <v>0.99998561456532087</v>
      </c>
    </row>
    <row r="114" spans="24:25" x14ac:dyDescent="0.45">
      <c r="Y114" s="37"/>
    </row>
    <row r="122" spans="24:25" x14ac:dyDescent="0.45">
      <c r="X122" s="65" t="s">
        <v>22</v>
      </c>
      <c r="Y122" s="65"/>
    </row>
    <row r="124" spans="24:25" x14ac:dyDescent="0.45">
      <c r="X124" s="35" t="s">
        <v>18</v>
      </c>
      <c r="Y124" s="37">
        <f>INDEX(LINEST(B$20:B$40,I$20:I$40^{1,2,3,4},0,1),1,1)</f>
        <v>2.3537048691138103E-3</v>
      </c>
    </row>
    <row r="125" spans="24:25" x14ac:dyDescent="0.45">
      <c r="X125" s="35" t="s">
        <v>19</v>
      </c>
      <c r="Y125" s="37">
        <f>INDEX(LINEST(B$20:B$40,I$20:I$40^{1,2,3,4},0,1),1,2)</f>
        <v>-0.16603241580829309</v>
      </c>
    </row>
    <row r="126" spans="24:25" x14ac:dyDescent="0.45">
      <c r="X126" s="35" t="s">
        <v>20</v>
      </c>
      <c r="Y126" s="37">
        <f>INDEX(LINEST(B$20:B$40,I$20:I$40^{1,2,3,4},0,1),1,3)</f>
        <v>3.9790444615764398</v>
      </c>
    </row>
    <row r="127" spans="24:25" x14ac:dyDescent="0.45">
      <c r="X127" s="35" t="s">
        <v>21</v>
      </c>
      <c r="Y127" s="37">
        <f>INDEX(LINEST(B$20:B$40,I$20:I$40^{1,2,3,4},0,1),1,4)</f>
        <v>38.631911498585275</v>
      </c>
    </row>
    <row r="128" spans="24:25" ht="15.75" x14ac:dyDescent="0.45">
      <c r="X128" s="35" t="s">
        <v>23</v>
      </c>
      <c r="Y128" s="37">
        <f>INDEX(LINEST(B$20:B$40,I$20:I$40^{1,2,3,4},0,1),3,1)</f>
        <v>0.99998595143450786</v>
      </c>
    </row>
    <row r="131" spans="24:25" x14ac:dyDescent="0.45">
      <c r="Y131" s="37"/>
    </row>
    <row r="139" spans="24:25" x14ac:dyDescent="0.45">
      <c r="X139" s="65" t="s">
        <v>22</v>
      </c>
      <c r="Y139" s="65"/>
    </row>
    <row r="141" spans="24:25" x14ac:dyDescent="0.45">
      <c r="X141" s="35" t="s">
        <v>18</v>
      </c>
      <c r="Y141" s="37">
        <f>INDEX(LINEST(B$20:B$40,J$20:J$40^{1,2,3,4},0,1),1,1)</f>
        <v>3.7001386401402984E-3</v>
      </c>
    </row>
    <row r="142" spans="24:25" x14ac:dyDescent="0.45">
      <c r="X142" s="35" t="s">
        <v>19</v>
      </c>
      <c r="Y142" s="37">
        <f>INDEX(LINEST(B$20:B$40,J$20:J$40^{1,2,3,4},0,1),1,2)</f>
        <v>-0.23952113297326033</v>
      </c>
    </row>
    <row r="143" spans="24:25" x14ac:dyDescent="0.45">
      <c r="X143" s="35" t="s">
        <v>20</v>
      </c>
      <c r="Y143" s="37">
        <f>INDEX(LINEST(B$20:B$40,J$20:J$40^{1,2,3,4},0,1),1,3)</f>
        <v>5.1655135260956326</v>
      </c>
    </row>
    <row r="144" spans="24:25" x14ac:dyDescent="0.45">
      <c r="X144" s="35" t="s">
        <v>21</v>
      </c>
      <c r="Y144" s="37">
        <f>INDEX(LINEST(B$20:B$40,J$20:J$40^{1,2,3,4},0,1),1,4)</f>
        <v>44.469151816617469</v>
      </c>
    </row>
    <row r="145" spans="24:25" ht="15.75" x14ac:dyDescent="0.45">
      <c r="X145" s="35" t="s">
        <v>23</v>
      </c>
      <c r="Y145" s="37">
        <f>INDEX(LINEST(B$20:B$40,J$20:J$40^{1,2,3,4},0,1),3,1)</f>
        <v>0.99998735023550778</v>
      </c>
    </row>
    <row r="148" spans="24:25" x14ac:dyDescent="0.45">
      <c r="Y148" s="37"/>
    </row>
    <row r="156" spans="24:25" x14ac:dyDescent="0.45">
      <c r="X156" s="65" t="s">
        <v>22</v>
      </c>
      <c r="Y156" s="65"/>
    </row>
    <row r="158" spans="24:25" x14ac:dyDescent="0.45">
      <c r="X158" s="35" t="s">
        <v>18</v>
      </c>
      <c r="Y158" s="37">
        <f>INDEX(LINEST(B$20:B$40,K$20:K$40^{1,2,3,4},0,1),1,1)</f>
        <v>6.2797825334571771E-3</v>
      </c>
    </row>
    <row r="159" spans="24:25" x14ac:dyDescent="0.45">
      <c r="X159" s="35" t="s">
        <v>19</v>
      </c>
      <c r="Y159" s="37">
        <f>INDEX(LINEST(B$20:B$40,K$20:K$40^{1,2,3,4},0,1),1,2)</f>
        <v>-0.36067448527822188</v>
      </c>
    </row>
    <row r="160" spans="24:25" x14ac:dyDescent="0.45">
      <c r="X160" s="35" t="s">
        <v>20</v>
      </c>
      <c r="Y160" s="37">
        <f>INDEX(LINEST(B$20:B$40,K$20:K$40^{1,2,3,4},0,1),1,3)</f>
        <v>6.9448440241405054</v>
      </c>
    </row>
    <row r="161" spans="24:28" x14ac:dyDescent="0.45">
      <c r="X161" s="35" t="s">
        <v>21</v>
      </c>
      <c r="Y161" s="37">
        <f>INDEX(LINEST(B$20:B$40,K$20:K$40^{1,2,3,4},0,1),1,4)</f>
        <v>46.612364317791616</v>
      </c>
    </row>
    <row r="162" spans="24:28" ht="15.75" x14ac:dyDescent="0.45">
      <c r="X162" s="35" t="s">
        <v>23</v>
      </c>
      <c r="Y162" s="37">
        <f>INDEX(LINEST(B$20:B$40,K$20:K$40^{1,2,3,4},0,1),3,1)</f>
        <v>0.99998531596622486</v>
      </c>
    </row>
    <row r="165" spans="24:28" x14ac:dyDescent="0.45">
      <c r="Y165" s="37"/>
    </row>
    <row r="173" spans="24:28" x14ac:dyDescent="0.45">
      <c r="X173" s="65" t="s">
        <v>22</v>
      </c>
      <c r="Y173" s="65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1.0561953902875168E-2</v>
      </c>
      <c r="AB175" s="39"/>
    </row>
    <row r="176" spans="24:28" x14ac:dyDescent="0.45">
      <c r="X176" s="35" t="s">
        <v>19</v>
      </c>
      <c r="Y176" s="37">
        <f>INDEX(LINEST(B$20:B$40,L$20:L$40^{1,2,3,4},0,1),1,2)</f>
        <v>-0.56972393065188676</v>
      </c>
    </row>
    <row r="177" spans="15:29" x14ac:dyDescent="0.45">
      <c r="X177" s="35" t="s">
        <v>20</v>
      </c>
      <c r="Y177" s="37">
        <f>INDEX(LINEST(B$20:B$40,L$20:L$40^{1,2,3,4},0,1),1,3)</f>
        <v>9.6534912941214888</v>
      </c>
    </row>
    <row r="178" spans="15:29" x14ac:dyDescent="0.45">
      <c r="X178" s="35" t="s">
        <v>21</v>
      </c>
      <c r="Y178" s="37">
        <f>INDEX(LINEST(B$20:B$40,L$20:L$40^{1,2,3,4},0,1),1,4)</f>
        <v>49.450321382977009</v>
      </c>
    </row>
    <row r="179" spans="15:29" ht="15.75" x14ac:dyDescent="0.45">
      <c r="X179" s="35" t="s">
        <v>23</v>
      </c>
      <c r="Y179" s="37">
        <f>INDEX(LINEST(B$20:B$40,L$20:L$40^{1,2,3,4},0,1),3,1)</f>
        <v>0.99998857851762069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1.0561953902875168E-2</v>
      </c>
      <c r="Z183">
        <v>-0.56972393065188676</v>
      </c>
      <c r="AA183">
        <v>9.6534912941214888</v>
      </c>
      <c r="AB183">
        <v>49.450321382977009</v>
      </c>
      <c r="AC183">
        <v>0</v>
      </c>
    </row>
    <row r="184" spans="15:29" x14ac:dyDescent="0.45">
      <c r="Y184">
        <v>9.1613686506259492E-4</v>
      </c>
      <c r="Z184">
        <v>3.5724568695121098E-2</v>
      </c>
      <c r="AA184">
        <v>0.43618345210650677</v>
      </c>
      <c r="AB184">
        <v>1.6609749262565152</v>
      </c>
      <c r="AC184" t="e">
        <v>#N/A</v>
      </c>
    </row>
    <row r="185" spans="15:29" x14ac:dyDescent="0.45">
      <c r="Y185">
        <v>0.99998857851762069</v>
      </c>
      <c r="Z185">
        <v>4.391144459481616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372101.56418639113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28699672.203455713</v>
      </c>
      <c r="Z187">
        <v>327.79654428861369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C46:L46"/>
    <mergeCell ref="C17:L17"/>
    <mergeCell ref="C18:L18"/>
    <mergeCell ref="X20:Y20"/>
    <mergeCell ref="X37:Y37"/>
    <mergeCell ref="C45:L45"/>
    <mergeCell ref="X156:Y156"/>
    <mergeCell ref="X173:Y173"/>
    <mergeCell ref="X54:Y54"/>
    <mergeCell ref="X71:Y71"/>
    <mergeCell ref="X88:Y88"/>
    <mergeCell ref="X105:Y105"/>
    <mergeCell ref="X122:Y122"/>
    <mergeCell ref="X139:Y1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/>
  </sheetViews>
  <sheetFormatPr defaultRowHeight="14.25" x14ac:dyDescent="0.45"/>
  <cols>
    <col min="10" max="10" width="10.1328125" customWidth="1"/>
    <col min="16" max="16" width="17.86328125" customWidth="1"/>
    <col min="25" max="25" width="16.6640625" customWidth="1"/>
    <col min="26" max="26" width="16" customWidth="1"/>
    <col min="27" max="30" width="12" customWidth="1"/>
    <col min="266" max="266" width="10.1328125" customWidth="1"/>
    <col min="272" max="272" width="17.86328125" customWidth="1"/>
    <col min="522" max="522" width="10.1328125" customWidth="1"/>
    <col min="528" max="528" width="17.86328125" customWidth="1"/>
    <col min="778" max="778" width="10.1328125" customWidth="1"/>
    <col min="784" max="784" width="17.86328125" customWidth="1"/>
    <col min="1034" max="1034" width="10.1328125" customWidth="1"/>
    <col min="1040" max="1040" width="17.86328125" customWidth="1"/>
    <col min="1290" max="1290" width="10.1328125" customWidth="1"/>
    <col min="1296" max="1296" width="17.86328125" customWidth="1"/>
    <col min="1546" max="1546" width="10.1328125" customWidth="1"/>
    <col min="1552" max="1552" width="17.86328125" customWidth="1"/>
    <col min="1802" max="1802" width="10.1328125" customWidth="1"/>
    <col min="1808" max="1808" width="17.86328125" customWidth="1"/>
    <col min="2058" max="2058" width="10.1328125" customWidth="1"/>
    <col min="2064" max="2064" width="17.86328125" customWidth="1"/>
    <col min="2314" max="2314" width="10.1328125" customWidth="1"/>
    <col min="2320" max="2320" width="17.86328125" customWidth="1"/>
    <col min="2570" max="2570" width="10.1328125" customWidth="1"/>
    <col min="2576" max="2576" width="17.86328125" customWidth="1"/>
    <col min="2826" max="2826" width="10.1328125" customWidth="1"/>
    <col min="2832" max="2832" width="17.86328125" customWidth="1"/>
    <col min="3082" max="3082" width="10.1328125" customWidth="1"/>
    <col min="3088" max="3088" width="17.86328125" customWidth="1"/>
    <col min="3338" max="3338" width="10.1328125" customWidth="1"/>
    <col min="3344" max="3344" width="17.86328125" customWidth="1"/>
    <col min="3594" max="3594" width="10.1328125" customWidth="1"/>
    <col min="3600" max="3600" width="17.86328125" customWidth="1"/>
    <col min="3850" max="3850" width="10.1328125" customWidth="1"/>
    <col min="3856" max="3856" width="17.86328125" customWidth="1"/>
    <col min="4106" max="4106" width="10.1328125" customWidth="1"/>
    <col min="4112" max="4112" width="17.86328125" customWidth="1"/>
    <col min="4362" max="4362" width="10.1328125" customWidth="1"/>
    <col min="4368" max="4368" width="17.86328125" customWidth="1"/>
    <col min="4618" max="4618" width="10.1328125" customWidth="1"/>
    <col min="4624" max="4624" width="17.86328125" customWidth="1"/>
    <col min="4874" max="4874" width="10.1328125" customWidth="1"/>
    <col min="4880" max="4880" width="17.86328125" customWidth="1"/>
    <col min="5130" max="5130" width="10.1328125" customWidth="1"/>
    <col min="5136" max="5136" width="17.86328125" customWidth="1"/>
    <col min="5386" max="5386" width="10.1328125" customWidth="1"/>
    <col min="5392" max="5392" width="17.86328125" customWidth="1"/>
    <col min="5642" max="5642" width="10.1328125" customWidth="1"/>
    <col min="5648" max="5648" width="17.86328125" customWidth="1"/>
    <col min="5898" max="5898" width="10.1328125" customWidth="1"/>
    <col min="5904" max="5904" width="17.86328125" customWidth="1"/>
    <col min="6154" max="6154" width="10.1328125" customWidth="1"/>
    <col min="6160" max="6160" width="17.86328125" customWidth="1"/>
    <col min="6410" max="6410" width="10.1328125" customWidth="1"/>
    <col min="6416" max="6416" width="17.86328125" customWidth="1"/>
    <col min="6666" max="6666" width="10.1328125" customWidth="1"/>
    <col min="6672" max="6672" width="17.86328125" customWidth="1"/>
    <col min="6922" max="6922" width="10.1328125" customWidth="1"/>
    <col min="6928" max="6928" width="17.86328125" customWidth="1"/>
    <col min="7178" max="7178" width="10.1328125" customWidth="1"/>
    <col min="7184" max="7184" width="17.86328125" customWidth="1"/>
    <col min="7434" max="7434" width="10.1328125" customWidth="1"/>
    <col min="7440" max="7440" width="17.86328125" customWidth="1"/>
    <col min="7690" max="7690" width="10.1328125" customWidth="1"/>
    <col min="7696" max="7696" width="17.86328125" customWidth="1"/>
    <col min="7946" max="7946" width="10.1328125" customWidth="1"/>
    <col min="7952" max="7952" width="17.86328125" customWidth="1"/>
    <col min="8202" max="8202" width="10.1328125" customWidth="1"/>
    <col min="8208" max="8208" width="17.86328125" customWidth="1"/>
    <col min="8458" max="8458" width="10.1328125" customWidth="1"/>
    <col min="8464" max="8464" width="17.86328125" customWidth="1"/>
    <col min="8714" max="8714" width="10.1328125" customWidth="1"/>
    <col min="8720" max="8720" width="17.86328125" customWidth="1"/>
    <col min="8970" max="8970" width="10.1328125" customWidth="1"/>
    <col min="8976" max="8976" width="17.86328125" customWidth="1"/>
    <col min="9226" max="9226" width="10.1328125" customWidth="1"/>
    <col min="9232" max="9232" width="17.86328125" customWidth="1"/>
    <col min="9482" max="9482" width="10.1328125" customWidth="1"/>
    <col min="9488" max="9488" width="17.86328125" customWidth="1"/>
    <col min="9738" max="9738" width="10.1328125" customWidth="1"/>
    <col min="9744" max="9744" width="17.86328125" customWidth="1"/>
    <col min="9994" max="9994" width="10.1328125" customWidth="1"/>
    <col min="10000" max="10000" width="17.86328125" customWidth="1"/>
    <col min="10250" max="10250" width="10.1328125" customWidth="1"/>
    <col min="10256" max="10256" width="17.86328125" customWidth="1"/>
    <col min="10506" max="10506" width="10.1328125" customWidth="1"/>
    <col min="10512" max="10512" width="17.86328125" customWidth="1"/>
    <col min="10762" max="10762" width="10.1328125" customWidth="1"/>
    <col min="10768" max="10768" width="17.86328125" customWidth="1"/>
    <col min="11018" max="11018" width="10.1328125" customWidth="1"/>
    <col min="11024" max="11024" width="17.86328125" customWidth="1"/>
    <col min="11274" max="11274" width="10.1328125" customWidth="1"/>
    <col min="11280" max="11280" width="17.86328125" customWidth="1"/>
    <col min="11530" max="11530" width="10.1328125" customWidth="1"/>
    <col min="11536" max="11536" width="17.86328125" customWidth="1"/>
    <col min="11786" max="11786" width="10.1328125" customWidth="1"/>
    <col min="11792" max="11792" width="17.86328125" customWidth="1"/>
    <col min="12042" max="12042" width="10.1328125" customWidth="1"/>
    <col min="12048" max="12048" width="17.86328125" customWidth="1"/>
    <col min="12298" max="12298" width="10.1328125" customWidth="1"/>
    <col min="12304" max="12304" width="17.86328125" customWidth="1"/>
    <col min="12554" max="12554" width="10.1328125" customWidth="1"/>
    <col min="12560" max="12560" width="17.86328125" customWidth="1"/>
    <col min="12810" max="12810" width="10.1328125" customWidth="1"/>
    <col min="12816" max="12816" width="17.86328125" customWidth="1"/>
    <col min="13066" max="13066" width="10.1328125" customWidth="1"/>
    <col min="13072" max="13072" width="17.86328125" customWidth="1"/>
    <col min="13322" max="13322" width="10.1328125" customWidth="1"/>
    <col min="13328" max="13328" width="17.86328125" customWidth="1"/>
    <col min="13578" max="13578" width="10.1328125" customWidth="1"/>
    <col min="13584" max="13584" width="17.86328125" customWidth="1"/>
    <col min="13834" max="13834" width="10.1328125" customWidth="1"/>
    <col min="13840" max="13840" width="17.86328125" customWidth="1"/>
    <col min="14090" max="14090" width="10.1328125" customWidth="1"/>
    <col min="14096" max="14096" width="17.86328125" customWidth="1"/>
    <col min="14346" max="14346" width="10.1328125" customWidth="1"/>
    <col min="14352" max="14352" width="17.86328125" customWidth="1"/>
    <col min="14602" max="14602" width="10.1328125" customWidth="1"/>
    <col min="14608" max="14608" width="17.86328125" customWidth="1"/>
    <col min="14858" max="14858" width="10.1328125" customWidth="1"/>
    <col min="14864" max="14864" width="17.86328125" customWidth="1"/>
    <col min="15114" max="15114" width="10.1328125" customWidth="1"/>
    <col min="15120" max="15120" width="17.86328125" customWidth="1"/>
    <col min="15370" max="15370" width="10.1328125" customWidth="1"/>
    <col min="15376" max="15376" width="17.86328125" customWidth="1"/>
    <col min="15626" max="15626" width="10.1328125" customWidth="1"/>
    <col min="15632" max="15632" width="17.86328125" customWidth="1"/>
    <col min="15882" max="15882" width="10.1328125" customWidth="1"/>
    <col min="15888" max="15888" width="17.86328125" customWidth="1"/>
    <col min="16138" max="16138" width="10.1328125" customWidth="1"/>
    <col min="16144" max="16144" width="17.86328125" customWidth="1"/>
  </cols>
  <sheetData>
    <row r="1" spans="1:12" x14ac:dyDescent="0.45">
      <c r="A1" s="1" t="s">
        <v>10</v>
      </c>
    </row>
    <row r="2" spans="1:12" x14ac:dyDescent="0.45">
      <c r="A2" s="48" t="s">
        <v>28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9" t="s">
        <v>3</v>
      </c>
      <c r="D17" s="60"/>
      <c r="E17" s="60"/>
      <c r="F17" s="60"/>
      <c r="G17" s="60"/>
      <c r="H17" s="60"/>
      <c r="I17" s="60"/>
      <c r="J17" s="60"/>
      <c r="K17" s="60"/>
      <c r="L17" s="61"/>
    </row>
    <row r="18" spans="2:29" x14ac:dyDescent="0.45">
      <c r="B18" s="9" t="s">
        <v>4</v>
      </c>
      <c r="C18" s="62" t="s">
        <v>5</v>
      </c>
      <c r="D18" s="63"/>
      <c r="E18" s="63"/>
      <c r="F18" s="63"/>
      <c r="G18" s="63"/>
      <c r="H18" s="63"/>
      <c r="I18" s="63"/>
      <c r="J18" s="63"/>
      <c r="K18" s="63"/>
      <c r="L18" s="64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45">
      <c r="B20" s="9">
        <v>0</v>
      </c>
      <c r="C20" s="33">
        <f t="shared" ref="C20:L3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65" t="s">
        <v>22</v>
      </c>
      <c r="Y20" s="65"/>
    </row>
    <row r="21" spans="2:29" x14ac:dyDescent="0.45">
      <c r="B21" s="16">
        <v>100</v>
      </c>
      <c r="C21" s="33">
        <f t="shared" si="4"/>
        <v>11.782630777044185</v>
      </c>
      <c r="D21" s="33">
        <f t="shared" si="4"/>
        <v>6.8942436412315935</v>
      </c>
      <c r="E21" s="33">
        <f t="shared" si="4"/>
        <v>5.0665301944728771</v>
      </c>
      <c r="F21" s="33">
        <f t="shared" si="4"/>
        <v>4.0650406504065035</v>
      </c>
      <c r="G21" s="33">
        <f t="shared" si="4"/>
        <v>3.5126050420168067</v>
      </c>
      <c r="H21" s="33">
        <f t="shared" si="4"/>
        <v>3.1418010752688175</v>
      </c>
      <c r="I21" s="33">
        <f t="shared" si="4"/>
        <v>2.8007954922108054</v>
      </c>
      <c r="J21" s="33">
        <f t="shared" si="4"/>
        <v>2.602108036890646</v>
      </c>
      <c r="K21" s="33">
        <f t="shared" si="4"/>
        <v>2.4054982817869415</v>
      </c>
      <c r="L21" s="44">
        <f t="shared" si="4"/>
        <v>2.3344370860927151</v>
      </c>
      <c r="AA21" s="52"/>
    </row>
    <row r="22" spans="2:29" x14ac:dyDescent="0.45">
      <c r="B22" s="16">
        <v>200</v>
      </c>
      <c r="C22" s="33">
        <f t="shared" si="4"/>
        <v>21.550702556289146</v>
      </c>
      <c r="D22" s="33">
        <f t="shared" si="4"/>
        <v>11.830655957161984</v>
      </c>
      <c r="E22" s="33">
        <f t="shared" si="4"/>
        <v>8.375980893892871</v>
      </c>
      <c r="F22" s="33">
        <f t="shared" si="4"/>
        <v>6.4871273712737123</v>
      </c>
      <c r="G22" s="33">
        <f t="shared" si="4"/>
        <v>5.4285714285714279</v>
      </c>
      <c r="H22" s="33">
        <f t="shared" si="4"/>
        <v>4.7043010752688188</v>
      </c>
      <c r="I22" s="33">
        <f t="shared" si="4"/>
        <v>4.1597613523367585</v>
      </c>
      <c r="J22" s="33">
        <f t="shared" si="4"/>
        <v>3.7714097496706196</v>
      </c>
      <c r="K22" s="33">
        <f t="shared" si="4"/>
        <v>3.4364261168384878</v>
      </c>
      <c r="L22" s="44">
        <f t="shared" si="4"/>
        <v>3.2119205298013251</v>
      </c>
      <c r="X22" s="35" t="s">
        <v>18</v>
      </c>
      <c r="Y22" s="37">
        <f>INDEX(LINEST(B$20:B$40,C$20:C$40^{1,2,3,4},0,1),1,1)</f>
        <v>2.3781464983187827E-7</v>
      </c>
      <c r="AA22" s="40"/>
    </row>
    <row r="23" spans="2:29" x14ac:dyDescent="0.45">
      <c r="B23" s="16">
        <v>300</v>
      </c>
      <c r="C23" s="33">
        <f t="shared" si="4"/>
        <v>31.234128999492125</v>
      </c>
      <c r="D23" s="33">
        <f t="shared" si="4"/>
        <v>16.700133868808567</v>
      </c>
      <c r="E23" s="33">
        <f t="shared" si="4"/>
        <v>11.566018423746165</v>
      </c>
      <c r="F23" s="33">
        <f t="shared" si="4"/>
        <v>8.8414634146341449</v>
      </c>
      <c r="G23" s="33">
        <f t="shared" si="4"/>
        <v>7.2941176470588225</v>
      </c>
      <c r="H23" s="33">
        <f t="shared" si="4"/>
        <v>6.2331989247311848</v>
      </c>
      <c r="I23" s="33">
        <f t="shared" si="4"/>
        <v>5.4524361948955926</v>
      </c>
      <c r="J23" s="33">
        <f t="shared" si="4"/>
        <v>4.9077733860342558</v>
      </c>
      <c r="K23" s="33">
        <f t="shared" si="4"/>
        <v>4.4346260841106195</v>
      </c>
      <c r="L23" s="44">
        <f t="shared" si="4"/>
        <v>4.1059602649006619</v>
      </c>
      <c r="X23" s="35" t="s">
        <v>19</v>
      </c>
      <c r="Y23" s="37">
        <f>INDEX(LINEST(B$20:B$40,C$20:C$40^{1,2,3,4},0,1),1,2)</f>
        <v>-1.1906641760873763E-4</v>
      </c>
    </row>
    <row r="24" spans="2:29" x14ac:dyDescent="0.45">
      <c r="B24" s="16">
        <v>400</v>
      </c>
      <c r="C24" s="33">
        <f t="shared" si="4"/>
        <v>41.340782122905026</v>
      </c>
      <c r="D24" s="33">
        <f t="shared" si="4"/>
        <v>21.519410977242305</v>
      </c>
      <c r="E24" s="33">
        <f t="shared" si="4"/>
        <v>14.721937905151828</v>
      </c>
      <c r="F24" s="33">
        <f t="shared" si="4"/>
        <v>11.195799457994578</v>
      </c>
      <c r="G24" s="33">
        <f t="shared" si="4"/>
        <v>9.1428571428571423</v>
      </c>
      <c r="H24" s="33">
        <f t="shared" si="4"/>
        <v>7.7452956989247328</v>
      </c>
      <c r="I24" s="33">
        <f t="shared" si="4"/>
        <v>6.7119655286708646</v>
      </c>
      <c r="J24" s="33">
        <f t="shared" si="4"/>
        <v>5.9947299077733867</v>
      </c>
      <c r="K24" s="33">
        <f t="shared" si="4"/>
        <v>5.3837342497136298</v>
      </c>
      <c r="L24" s="44">
        <f t="shared" si="4"/>
        <v>4.9172185430463582</v>
      </c>
      <c r="X24" s="35" t="s">
        <v>20</v>
      </c>
      <c r="Y24" s="37">
        <f>INDEX(LINEST(B$20:B$40,C$20:C$40^{1,2,3,4},0,1),1,3)</f>
        <v>1.9629153306031325E-2</v>
      </c>
    </row>
    <row r="25" spans="2:29" x14ac:dyDescent="0.45">
      <c r="B25" s="16">
        <v>500</v>
      </c>
      <c r="C25" s="33">
        <f t="shared" si="4"/>
        <v>51.244286439817166</v>
      </c>
      <c r="D25" s="33">
        <f t="shared" si="4"/>
        <v>26.271753681392234</v>
      </c>
      <c r="E25" s="33">
        <f t="shared" si="4"/>
        <v>17.843739338109863</v>
      </c>
      <c r="F25" s="33">
        <f t="shared" si="4"/>
        <v>13.516260162601625</v>
      </c>
      <c r="G25" s="33">
        <f t="shared" si="4"/>
        <v>11.00840336134454</v>
      </c>
      <c r="H25" s="33">
        <f t="shared" si="4"/>
        <v>9.2069892473118298</v>
      </c>
      <c r="I25" s="33">
        <f t="shared" si="4"/>
        <v>8.0046403712296978</v>
      </c>
      <c r="J25" s="33">
        <f t="shared" si="4"/>
        <v>7.0816864295125166</v>
      </c>
      <c r="K25" s="33">
        <f t="shared" si="4"/>
        <v>6.3819342169857629</v>
      </c>
      <c r="L25" s="44">
        <f t="shared" si="4"/>
        <v>5.8112582781456963</v>
      </c>
      <c r="X25" s="35" t="s">
        <v>21</v>
      </c>
      <c r="Y25" s="37">
        <f>INDEX(LINEST(B$20:B$40,C$20:C$40^{1,2,3,4},0,1),1,4)</f>
        <v>8.9895404861203989</v>
      </c>
    </row>
    <row r="26" spans="2:29" ht="15.75" x14ac:dyDescent="0.45">
      <c r="B26" s="16">
        <v>600</v>
      </c>
      <c r="C26" s="33">
        <f t="shared" si="4"/>
        <v>61.130861689520906</v>
      </c>
      <c r="D26" s="33">
        <f t="shared" si="4"/>
        <v>31.040829986613122</v>
      </c>
      <c r="E26" s="33">
        <f t="shared" si="4"/>
        <v>20.999658819515528</v>
      </c>
      <c r="F26" s="33">
        <f t="shared" si="4"/>
        <v>15.802845528455281</v>
      </c>
      <c r="G26" s="33">
        <f t="shared" si="4"/>
        <v>12.823529411764707</v>
      </c>
      <c r="H26" s="33">
        <f t="shared" si="4"/>
        <v>10.685483870967746</v>
      </c>
      <c r="I26" s="33">
        <f t="shared" si="4"/>
        <v>9.2475969506131914</v>
      </c>
      <c r="J26" s="33">
        <f t="shared" si="4"/>
        <v>8.1521739130434785</v>
      </c>
      <c r="K26" s="33">
        <f t="shared" si="4"/>
        <v>7.29831451480936</v>
      </c>
      <c r="L26" s="44">
        <f t="shared" si="4"/>
        <v>6.6059602649006628</v>
      </c>
      <c r="X26" s="35" t="s">
        <v>23</v>
      </c>
      <c r="Y26" s="37">
        <f>INDEX(LINEST(B$20:B$40,C$20:C$40^{1,2,3,4},0,1),3,1)</f>
        <v>0.9999940796645358</v>
      </c>
    </row>
    <row r="27" spans="2:29" x14ac:dyDescent="0.45">
      <c r="B27" s="16">
        <v>700</v>
      </c>
      <c r="C27" s="33">
        <f t="shared" si="4"/>
        <v>70.763500931098676</v>
      </c>
      <c r="D27" s="33">
        <f t="shared" si="4"/>
        <v>35.726238286479258</v>
      </c>
      <c r="E27" s="33">
        <f t="shared" si="4"/>
        <v>24.03616513135449</v>
      </c>
      <c r="F27" s="33">
        <f t="shared" si="4"/>
        <v>18.072493224932249</v>
      </c>
      <c r="G27" s="33">
        <f t="shared" si="4"/>
        <v>14.655462184873947</v>
      </c>
      <c r="H27" s="33">
        <f t="shared" si="4"/>
        <v>12.180779569892474</v>
      </c>
      <c r="I27" s="33">
        <f t="shared" si="4"/>
        <v>10.490553529996685</v>
      </c>
      <c r="J27" s="33">
        <f t="shared" si="4"/>
        <v>9.2226613965744413</v>
      </c>
      <c r="K27" s="33">
        <f t="shared" si="4"/>
        <v>8.2801505481917843</v>
      </c>
      <c r="L27" s="44">
        <f t="shared" si="4"/>
        <v>7.4337748344370871</v>
      </c>
    </row>
    <row r="28" spans="2:29" x14ac:dyDescent="0.45">
      <c r="B28" s="16">
        <v>800</v>
      </c>
      <c r="C28" s="33">
        <f t="shared" si="4"/>
        <v>81.022515659387182</v>
      </c>
      <c r="D28" s="33">
        <f t="shared" si="4"/>
        <v>40.662650602409641</v>
      </c>
      <c r="E28" s="33">
        <f t="shared" si="4"/>
        <v>27.192084612760151</v>
      </c>
      <c r="F28" s="33">
        <f t="shared" si="4"/>
        <v>20.443766937669373</v>
      </c>
      <c r="G28" s="33">
        <f t="shared" si="4"/>
        <v>16.436974789915968</v>
      </c>
      <c r="H28" s="33">
        <f t="shared" si="4"/>
        <v>13.642473118279574</v>
      </c>
      <c r="I28" s="33">
        <f t="shared" si="4"/>
        <v>11.733510109380179</v>
      </c>
      <c r="J28" s="33">
        <f t="shared" si="4"/>
        <v>10.260210803689064</v>
      </c>
      <c r="K28" s="33">
        <f t="shared" si="4"/>
        <v>9.1965308460153814</v>
      </c>
      <c r="L28" s="44">
        <f t="shared" si="4"/>
        <v>8.3112582781456972</v>
      </c>
      <c r="Y28" s="37">
        <f t="array" ref="Y28:AC32">LINEST(B$20:B$40,C$20:C$40^{1,2,3,4},0,1)</f>
        <v>2.3781464983187827E-7</v>
      </c>
      <c r="Z28">
        <v>-1.1906641760873763E-4</v>
      </c>
      <c r="AA28">
        <v>1.9629153306031325E-2</v>
      </c>
      <c r="AB28">
        <v>8.9895404861203989</v>
      </c>
      <c r="AC28">
        <v>0</v>
      </c>
    </row>
    <row r="29" spans="2:29" x14ac:dyDescent="0.45">
      <c r="B29" s="16">
        <v>900</v>
      </c>
      <c r="C29" s="33">
        <f t="shared" si="4"/>
        <v>90.875232774674103</v>
      </c>
      <c r="D29" s="33">
        <f t="shared" si="4"/>
        <v>45.264390896921014</v>
      </c>
      <c r="E29" s="33">
        <f t="shared" si="4"/>
        <v>30.279767997270564</v>
      </c>
      <c r="F29" s="33">
        <f t="shared" si="4"/>
        <v>22.713414634146339</v>
      </c>
      <c r="G29" s="33">
        <f t="shared" si="4"/>
        <v>18.235294117647062</v>
      </c>
      <c r="H29" s="33">
        <f t="shared" si="4"/>
        <v>15.171370967741939</v>
      </c>
      <c r="I29" s="33">
        <f t="shared" si="4"/>
        <v>13.026184951939014</v>
      </c>
      <c r="J29" s="33">
        <f t="shared" si="4"/>
        <v>11.396574440052703</v>
      </c>
      <c r="K29" s="33">
        <f t="shared" si="4"/>
        <v>10.112911143838978</v>
      </c>
      <c r="L29" s="44">
        <f t="shared" si="4"/>
        <v>9.1390728476821188</v>
      </c>
      <c r="Y29">
        <v>6.8776887043388133E-8</v>
      </c>
      <c r="Z29">
        <v>2.6416330065572617E-5</v>
      </c>
      <c r="AA29">
        <v>3.1764182642620912E-3</v>
      </c>
      <c r="AB29">
        <v>0.11914257671482571</v>
      </c>
      <c r="AC29" t="e">
        <v>#N/A</v>
      </c>
    </row>
    <row r="30" spans="2:29" x14ac:dyDescent="0.45">
      <c r="B30" s="30">
        <v>1000</v>
      </c>
      <c r="C30" s="34">
        <f>C58*C$12</f>
        <v>100.00000000000001</v>
      </c>
      <c r="D30" s="34">
        <f t="shared" si="4"/>
        <v>50</v>
      </c>
      <c r="E30" s="34">
        <f t="shared" si="4"/>
        <v>33.333333333333336</v>
      </c>
      <c r="F30" s="34">
        <f t="shared" si="4"/>
        <v>24.999999999999996</v>
      </c>
      <c r="G30" s="34">
        <f t="shared" si="4"/>
        <v>20.000000000000004</v>
      </c>
      <c r="H30" s="34">
        <f t="shared" si="4"/>
        <v>16.666666666666668</v>
      </c>
      <c r="I30" s="34">
        <f t="shared" si="4"/>
        <v>14.285714285714285</v>
      </c>
      <c r="J30" s="34">
        <f t="shared" si="4"/>
        <v>12.5</v>
      </c>
      <c r="K30" s="34">
        <f t="shared" si="4"/>
        <v>11.111111111111111</v>
      </c>
      <c r="L30" s="45">
        <f t="shared" si="4"/>
        <v>10</v>
      </c>
      <c r="Y30">
        <v>0.9999940796645358</v>
      </c>
      <c r="Z30">
        <v>3.1614742263069409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40" si="5">C59*C$12</f>
        <v>109.44641950228542</v>
      </c>
      <c r="D31" s="33">
        <f t="shared" si="5"/>
        <v>54.836010709504698</v>
      </c>
      <c r="E31" s="33">
        <f t="shared" si="5"/>
        <v>36.421016717843742</v>
      </c>
      <c r="F31" s="33">
        <f t="shared" si="5"/>
        <v>27.388211382113816</v>
      </c>
      <c r="G31" s="33">
        <f t="shared" si="5"/>
        <v>21.815126050420165</v>
      </c>
      <c r="H31" s="33">
        <f t="shared" si="5"/>
        <v>18.118279569892476</v>
      </c>
      <c r="I31" s="33">
        <f t="shared" si="5"/>
        <v>15.581703679151472</v>
      </c>
      <c r="J31" s="33">
        <f t="shared" si="5"/>
        <v>13.586956521739131</v>
      </c>
      <c r="K31" s="33">
        <f t="shared" si="5"/>
        <v>12.066764850270003</v>
      </c>
      <c r="L31" s="44">
        <f t="shared" si="5"/>
        <v>10.910596026490069</v>
      </c>
      <c r="Y31">
        <v>717860.47670877667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si="5"/>
        <v>119.26527848315556</v>
      </c>
      <c r="D32" s="33">
        <f t="shared" si="5"/>
        <v>59.638554216867469</v>
      </c>
      <c r="E32" s="33">
        <f t="shared" si="5"/>
        <v>39.542818150801786</v>
      </c>
      <c r="F32" s="33">
        <f t="shared" si="5"/>
        <v>29.623983739837392</v>
      </c>
      <c r="G32" s="33">
        <f t="shared" si="5"/>
        <v>23.680672268907564</v>
      </c>
      <c r="H32" s="33">
        <f t="shared" si="5"/>
        <v>19.653897849462371</v>
      </c>
      <c r="I32" s="33">
        <f t="shared" si="5"/>
        <v>16.877693072588663</v>
      </c>
      <c r="J32" s="33">
        <f t="shared" si="5"/>
        <v>14.739789196310937</v>
      </c>
      <c r="K32" s="33">
        <f t="shared" si="5"/>
        <v>13.071510391098018</v>
      </c>
      <c r="L32" s="44">
        <f t="shared" si="5"/>
        <v>11.788079470198674</v>
      </c>
      <c r="Y32">
        <v>28699830.086372178</v>
      </c>
      <c r="Z32">
        <v>169.91362782125219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si="5"/>
        <v>129.30829997907881</v>
      </c>
      <c r="D33" s="33">
        <f t="shared" si="5"/>
        <v>64.323962516733602</v>
      </c>
      <c r="E33" s="33">
        <f t="shared" si="5"/>
        <v>42.698737632207447</v>
      </c>
      <c r="F33" s="33">
        <f t="shared" si="5"/>
        <v>31.995257452574524</v>
      </c>
      <c r="G33" s="33">
        <f t="shared" si="5"/>
        <v>25.579831932773114</v>
      </c>
      <c r="H33" s="33">
        <f t="shared" si="5"/>
        <v>21.189516129032263</v>
      </c>
      <c r="I33" s="33">
        <f t="shared" si="5"/>
        <v>18.173682466025848</v>
      </c>
      <c r="J33" s="33">
        <f t="shared" si="5"/>
        <v>15.843214756258234</v>
      </c>
      <c r="K33" s="33">
        <f t="shared" si="5"/>
        <v>14.027164130256912</v>
      </c>
      <c r="L33" s="44">
        <f t="shared" si="5"/>
        <v>12.649006622516556</v>
      </c>
    </row>
    <row r="34" spans="1:29" x14ac:dyDescent="0.45">
      <c r="B34" s="9">
        <v>1400</v>
      </c>
      <c r="C34" s="33">
        <f t="shared" si="5"/>
        <v>139.25509228516182</v>
      </c>
      <c r="D34" s="33">
        <f t="shared" si="5"/>
        <v>69.126506024096386</v>
      </c>
      <c r="E34" s="33">
        <f t="shared" si="5"/>
        <v>45.820539065165477</v>
      </c>
      <c r="F34" s="33">
        <f t="shared" si="5"/>
        <v>34.366531165311642</v>
      </c>
      <c r="G34" s="33">
        <f t="shared" si="5"/>
        <v>27.394957983193272</v>
      </c>
      <c r="H34" s="33">
        <f t="shared" si="5"/>
        <v>22.741935483870975</v>
      </c>
      <c r="I34" s="33">
        <f t="shared" si="5"/>
        <v>19.535962877030162</v>
      </c>
      <c r="J34" s="33">
        <f t="shared" si="5"/>
        <v>16.963109354413703</v>
      </c>
      <c r="K34" s="33">
        <f t="shared" si="5"/>
        <v>15.081001472754048</v>
      </c>
      <c r="L34" s="44">
        <f t="shared" si="5"/>
        <v>13.576158940397352</v>
      </c>
    </row>
    <row r="35" spans="1:29" x14ac:dyDescent="0.45">
      <c r="B35" s="9">
        <v>1500</v>
      </c>
      <c r="C35" s="33">
        <f t="shared" si="5"/>
        <v>149.20188459124481</v>
      </c>
      <c r="D35" s="33">
        <f t="shared" si="5"/>
        <v>73.744979919678727</v>
      </c>
      <c r="E35" s="33">
        <f t="shared" si="5"/>
        <v>48.976458546571152</v>
      </c>
      <c r="F35" s="33">
        <f t="shared" si="5"/>
        <v>36.653116531165303</v>
      </c>
      <c r="G35" s="33">
        <f t="shared" si="5"/>
        <v>29.344537815126053</v>
      </c>
      <c r="H35" s="33">
        <f t="shared" si="5"/>
        <v>24.294354838709683</v>
      </c>
      <c r="I35" s="33">
        <f t="shared" si="5"/>
        <v>20.798806761683792</v>
      </c>
      <c r="J35" s="33">
        <f t="shared" si="5"/>
        <v>18.165349143610015</v>
      </c>
      <c r="K35" s="33">
        <f t="shared" si="5"/>
        <v>16.069383079692358</v>
      </c>
      <c r="L35" s="44">
        <f t="shared" si="5"/>
        <v>14.453642384105962</v>
      </c>
    </row>
    <row r="36" spans="1:29" x14ac:dyDescent="0.45">
      <c r="B36" s="9">
        <v>1600</v>
      </c>
      <c r="C36" s="33">
        <f t="shared" si="5"/>
        <v>159.14867689732779</v>
      </c>
      <c r="D36" s="33">
        <f t="shared" si="5"/>
        <v>78.580990629183418</v>
      </c>
      <c r="E36" s="33">
        <f t="shared" si="5"/>
        <v>52.084612760150129</v>
      </c>
      <c r="F36" s="33">
        <f t="shared" si="5"/>
        <v>39.021002710027098</v>
      </c>
      <c r="G36" s="33">
        <f t="shared" si="5"/>
        <v>31.236974789915966</v>
      </c>
      <c r="H36" s="33">
        <f t="shared" si="5"/>
        <v>25.903897849462371</v>
      </c>
      <c r="I36" s="33">
        <f t="shared" si="5"/>
        <v>22.154458070931383</v>
      </c>
      <c r="J36" s="33">
        <f t="shared" si="5"/>
        <v>19.311594202898551</v>
      </c>
      <c r="K36" s="33">
        <f t="shared" si="5"/>
        <v>17.149402716413025</v>
      </c>
      <c r="L36" s="44">
        <f t="shared" si="5"/>
        <v>15.410596026490067</v>
      </c>
    </row>
    <row r="37" spans="1:29" x14ac:dyDescent="0.45">
      <c r="B37" s="9">
        <v>1700</v>
      </c>
      <c r="C37" s="33">
        <f t="shared" si="5"/>
        <v>169.0954692034108</v>
      </c>
      <c r="D37" s="33">
        <f t="shared" si="5"/>
        <v>83.266398929049544</v>
      </c>
      <c r="E37" s="33">
        <f t="shared" si="5"/>
        <v>55.346298191743436</v>
      </c>
      <c r="F37" s="33">
        <f t="shared" si="5"/>
        <v>41.507452574525743</v>
      </c>
      <c r="G37" s="33">
        <f t="shared" si="5"/>
        <v>33.028571428571425</v>
      </c>
      <c r="H37" s="33">
        <f t="shared" si="5"/>
        <v>27.412634408602159</v>
      </c>
      <c r="I37" s="33">
        <f t="shared" si="5"/>
        <v>23.576400397746106</v>
      </c>
      <c r="J37" s="33">
        <f t="shared" si="5"/>
        <v>20.45783926218709</v>
      </c>
      <c r="K37" s="33">
        <f t="shared" si="5"/>
        <v>18.196694485354278</v>
      </c>
      <c r="L37" s="44">
        <f t="shared" si="5"/>
        <v>16.367549668874172</v>
      </c>
      <c r="X37" s="65" t="s">
        <v>22</v>
      </c>
      <c r="Y37" s="65"/>
    </row>
    <row r="38" spans="1:29" x14ac:dyDescent="0.45">
      <c r="B38" s="9">
        <v>1800</v>
      </c>
      <c r="C38" s="33">
        <f t="shared" si="5"/>
        <v>179.04226150949376</v>
      </c>
      <c r="D38" s="33">
        <f t="shared" si="5"/>
        <v>87.968540829986594</v>
      </c>
      <c r="E38" s="33">
        <f t="shared" si="5"/>
        <v>58.744455817127267</v>
      </c>
      <c r="F38" s="33">
        <f t="shared" si="5"/>
        <v>43.960027100270992</v>
      </c>
      <c r="G38" s="33">
        <f t="shared" si="5"/>
        <v>35.021848739495795</v>
      </c>
      <c r="H38" s="33">
        <f t="shared" si="5"/>
        <v>29.038978494623663</v>
      </c>
      <c r="I38" s="33">
        <f t="shared" si="5"/>
        <v>24.932051706993697</v>
      </c>
      <c r="J38" s="33">
        <f t="shared" si="5"/>
        <v>21.70289855072464</v>
      </c>
      <c r="K38" s="33">
        <f t="shared" si="5"/>
        <v>19.211258386516121</v>
      </c>
      <c r="L38" s="44">
        <f t="shared" si="5"/>
        <v>17.357615894039736</v>
      </c>
      <c r="Z38" s="52"/>
      <c r="AB38" s="52"/>
      <c r="AC38" s="52"/>
    </row>
    <row r="39" spans="1:29" x14ac:dyDescent="0.45">
      <c r="B39" s="9">
        <v>1900</v>
      </c>
      <c r="C39" s="33">
        <f t="shared" si="5"/>
        <v>188.98905381557674</v>
      </c>
      <c r="D39" s="33">
        <f t="shared" si="5"/>
        <v>92.720883534136547</v>
      </c>
      <c r="E39" s="33">
        <f t="shared" si="5"/>
        <v>62.023200272944393</v>
      </c>
      <c r="F39" s="33">
        <f t="shared" si="5"/>
        <v>46.327913279132794</v>
      </c>
      <c r="G39" s="33">
        <f t="shared" si="5"/>
        <v>36.964705882352938</v>
      </c>
      <c r="H39" s="33">
        <f t="shared" si="5"/>
        <v>30.648521505376355</v>
      </c>
      <c r="I39" s="33">
        <f t="shared" si="5"/>
        <v>26.304275770633076</v>
      </c>
      <c r="J39" s="33">
        <f t="shared" si="5"/>
        <v>22.931488801054023</v>
      </c>
      <c r="K39" s="33">
        <f t="shared" si="5"/>
        <v>20.291278023236782</v>
      </c>
      <c r="L39" s="44">
        <f t="shared" si="5"/>
        <v>18.331125827814571</v>
      </c>
      <c r="X39" s="35" t="s">
        <v>18</v>
      </c>
      <c r="Y39" s="37">
        <f>INDEX(LINEST(B$20:B$40,D$20:D$40^{1,2,3,4},0,1),1,1)</f>
        <v>9.4524068878774732E-6</v>
      </c>
      <c r="Z39" s="37"/>
      <c r="AB39" s="40"/>
      <c r="AC39" s="40"/>
    </row>
    <row r="40" spans="1:29" ht="14.65" thickBot="1" x14ac:dyDescent="0.5">
      <c r="B40" s="10">
        <v>2000</v>
      </c>
      <c r="C40" s="46">
        <f t="shared" si="5"/>
        <v>198.93584612165975</v>
      </c>
      <c r="D40" s="46">
        <f t="shared" si="5"/>
        <v>97.690763052208837</v>
      </c>
      <c r="E40" s="46">
        <f t="shared" si="5"/>
        <v>64.87546912316617</v>
      </c>
      <c r="F40" s="46">
        <f t="shared" si="5"/>
        <v>48.729674796747965</v>
      </c>
      <c r="G40" s="46">
        <f t="shared" si="5"/>
        <v>38.756302521008408</v>
      </c>
      <c r="H40" s="46">
        <f t="shared" si="5"/>
        <v>32.207661290322591</v>
      </c>
      <c r="I40" s="46">
        <f t="shared" si="5"/>
        <v>27.726218097447795</v>
      </c>
      <c r="J40" s="46">
        <f t="shared" si="5"/>
        <v>25.016469038208172</v>
      </c>
      <c r="K40" s="46">
        <f t="shared" si="5"/>
        <v>21.436753395516284</v>
      </c>
      <c r="L40" s="47">
        <f t="shared" si="5"/>
        <v>19.321192052980134</v>
      </c>
      <c r="X40" s="35" t="s">
        <v>19</v>
      </c>
      <c r="Y40" s="37">
        <f>INDEX(LINEST(B$20:B$40,D$20:D$40^{1,2,3,4},0,1),1,2)</f>
        <v>-2.1851934138985602E-3</v>
      </c>
      <c r="Z40" s="37"/>
    </row>
    <row r="41" spans="1:29" x14ac:dyDescent="0.45">
      <c r="X41" s="35" t="s">
        <v>20</v>
      </c>
      <c r="Y41" s="37">
        <f>INDEX(LINEST(B$20:B$40,D$20:D$40^{1,2,3,4},0,1),1,3)</f>
        <v>0.17360252688776356</v>
      </c>
      <c r="Z41" s="37"/>
    </row>
    <row r="42" spans="1:29" x14ac:dyDescent="0.45">
      <c r="X42" s="35" t="s">
        <v>21</v>
      </c>
      <c r="Y42" s="37">
        <f>INDEX(LINEST(B$20:B$40,D$20:D$40^{1,2,3,4},0,1),1,4)</f>
        <v>15.614401630962533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9" t="s">
        <v>3</v>
      </c>
      <c r="D45" s="60"/>
      <c r="E45" s="60"/>
      <c r="F45" s="60"/>
      <c r="G45" s="60"/>
      <c r="H45" s="60"/>
      <c r="I45" s="60"/>
      <c r="J45" s="60"/>
      <c r="K45" s="60"/>
      <c r="L45" s="61"/>
      <c r="Y45" s="37"/>
    </row>
    <row r="46" spans="1:29" x14ac:dyDescent="0.45">
      <c r="B46" s="9" t="s">
        <v>4</v>
      </c>
      <c r="C46" s="62" t="s">
        <v>5</v>
      </c>
      <c r="D46" s="63"/>
      <c r="E46" s="63"/>
      <c r="F46" s="63"/>
      <c r="G46" s="63"/>
      <c r="H46" s="63"/>
      <c r="I46" s="63"/>
      <c r="J46" s="63"/>
      <c r="K46" s="63"/>
      <c r="L46" s="64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65" t="s">
        <v>22</v>
      </c>
      <c r="Y54" s="65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Z55" s="52"/>
      <c r="AB55" s="52"/>
      <c r="AC55" s="52"/>
      <c r="AE55" s="52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INDEX(LINEST(B$20:B$40,E$20:E$40^{1,2,3,4},0,1),1,1)</f>
        <v>7.2425578800409496E-5</v>
      </c>
      <c r="Z56" s="37"/>
      <c r="AB56" s="40"/>
      <c r="AC56" s="40"/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INDEX(LINEST(B$20:B$40,E$20:E$40^{1,2,3,4},0,1),1,2)</f>
        <v>-1.125650933006439E-2</v>
      </c>
      <c r="Z57" s="37"/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INDEX(LINEST(B$20:B$40,E$20:E$40^{1,2,3,4},0,1),1,3)</f>
        <v>0.58650542955804574</v>
      </c>
      <c r="Z58" s="37"/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INDEX(LINEST(B$20:B$40,E$20:E$40^{1,2,3,4},0,1),1,4)</f>
        <v>20.363344765062379</v>
      </c>
      <c r="Z59" s="37"/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INDEX(LINEST(B$20:B$40,E$20:E$40^{1,2,3,4},0,1),3,1)</f>
        <v>0.9999804003961652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65" t="s">
        <v>22</v>
      </c>
      <c r="Y71" s="65"/>
      <c r="AJ71" s="52"/>
      <c r="AK71" s="52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2.5880076851011574E-4</v>
      </c>
    </row>
    <row r="74" spans="2:37" x14ac:dyDescent="0.45">
      <c r="X74" s="35" t="s">
        <v>19</v>
      </c>
      <c r="Y74" s="37">
        <f>INDEX(LINEST(B$20:B$40,F$20:F$40^{1,2,3,4},0,1),1,2)</f>
        <v>-3.029269261395532E-2</v>
      </c>
    </row>
    <row r="75" spans="2:37" x14ac:dyDescent="0.45">
      <c r="X75" s="35" t="s">
        <v>20</v>
      </c>
      <c r="Y75" s="37">
        <f>INDEX(LINEST(B$20:B$40,F$20:F$40^{1,2,3,4},0,1),1,3)</f>
        <v>1.1850104528442835</v>
      </c>
    </row>
    <row r="76" spans="2:37" x14ac:dyDescent="0.45">
      <c r="X76" s="35" t="s">
        <v>21</v>
      </c>
      <c r="Y76" s="37">
        <f>INDEX(LINEST(B$20:B$40,F$20:F$40^{1,2,3,4},0,1),1,4)</f>
        <v>25.371055664343761</v>
      </c>
    </row>
    <row r="77" spans="2:37" ht="15.75" x14ac:dyDescent="0.45">
      <c r="X77" s="35" t="s">
        <v>23</v>
      </c>
      <c r="Y77" s="37">
        <f>INDEX(LINEST(B$20:B$40,F$20:F$40^{1,2,3,4},0,1),3,1)</f>
        <v>0.99997214672039381</v>
      </c>
    </row>
    <row r="79" spans="2:37" x14ac:dyDescent="0.45">
      <c r="Y79" s="37"/>
    </row>
    <row r="88" spans="24:25" x14ac:dyDescent="0.45">
      <c r="X88" s="65" t="s">
        <v>22</v>
      </c>
      <c r="Y88" s="65"/>
    </row>
    <row r="90" spans="24:25" x14ac:dyDescent="0.45">
      <c r="X90" s="35" t="s">
        <v>18</v>
      </c>
      <c r="Y90" s="37">
        <f>INDEX(LINEST(B$20:B$40,G$20:G$40^{1,2,3,4},0,1),1,1)</f>
        <v>8.1187480863146515E-4</v>
      </c>
    </row>
    <row r="91" spans="24:25" x14ac:dyDescent="0.45">
      <c r="X91" s="35" t="s">
        <v>19</v>
      </c>
      <c r="Y91" s="37">
        <f>INDEX(LINEST(B$20:B$40,G$20:G$40^{1,2,3,4},0,1),1,2)</f>
        <v>-7.4691255174766449E-2</v>
      </c>
    </row>
    <row r="92" spans="24:25" x14ac:dyDescent="0.45">
      <c r="X92" s="35" t="s">
        <v>20</v>
      </c>
      <c r="Y92" s="37">
        <f>INDEX(LINEST(B$20:B$40,G$20:G$40^{1,2,3,4},0,1),1,3)</f>
        <v>2.3010890127381982</v>
      </c>
    </row>
    <row r="93" spans="24:25" x14ac:dyDescent="0.45">
      <c r="X93" s="35" t="s">
        <v>21</v>
      </c>
      <c r="Y93" s="37">
        <f>INDEX(LINEST(B$20:B$40,G$20:G$40^{1,2,3,4},0,1),1,4)</f>
        <v>27.441272849989769</v>
      </c>
    </row>
    <row r="94" spans="24:25" ht="15.75" x14ac:dyDescent="0.45">
      <c r="X94" s="35" t="s">
        <v>23</v>
      </c>
      <c r="Y94" s="37">
        <f>INDEX(LINEST(B$20:B$40,G$20:G$40^{1,2,3,4},0,1),3,1)</f>
        <v>0.99997162753400348</v>
      </c>
    </row>
    <row r="97" spans="24:25" x14ac:dyDescent="0.45">
      <c r="Y97" s="37"/>
    </row>
    <row r="105" spans="24:25" x14ac:dyDescent="0.45">
      <c r="X105" s="65" t="s">
        <v>22</v>
      </c>
      <c r="Y105" s="65"/>
    </row>
    <row r="107" spans="24:25" x14ac:dyDescent="0.45">
      <c r="X107" s="35" t="s">
        <v>18</v>
      </c>
      <c r="Y107" s="37">
        <f>INDEX(LINEST(B$20:B$40,H$20:H$40^{1,2,3,4},0,1),1,1)</f>
        <v>1.9670487370958608E-3</v>
      </c>
    </row>
    <row r="108" spans="24:25" x14ac:dyDescent="0.45">
      <c r="X108" s="35" t="s">
        <v>19</v>
      </c>
      <c r="Y108" s="37">
        <f>INDEX(LINEST(B$20:B$40,H$20:H$40^{1,2,3,4},0,1),1,2)</f>
        <v>-0.15046807986192462</v>
      </c>
    </row>
    <row r="109" spans="24:25" x14ac:dyDescent="0.45">
      <c r="X109" s="35" t="s">
        <v>20</v>
      </c>
      <c r="Y109" s="37">
        <f>INDEX(LINEST(B$20:B$40,H$20:H$40^{1,2,3,4},0,1),1,3)</f>
        <v>3.8351996580962284</v>
      </c>
    </row>
    <row r="110" spans="24:25" x14ac:dyDescent="0.45">
      <c r="X110" s="35" t="s">
        <v>21</v>
      </c>
      <c r="Y110" s="37">
        <f>INDEX(LINEST(B$20:B$40,H$20:H$40^{1,2,3,4},0,1),1,4)</f>
        <v>29.139448652452021</v>
      </c>
    </row>
    <row r="111" spans="24:25" ht="15.75" x14ac:dyDescent="0.45">
      <c r="X111" s="35" t="s">
        <v>23</v>
      </c>
      <c r="Y111" s="37">
        <f>INDEX(LINEST(B$20:B$40,H$20:H$40^{1,2,3,4},0,1),3,1)</f>
        <v>0.99995836273202876</v>
      </c>
    </row>
    <row r="114" spans="24:25" x14ac:dyDescent="0.45">
      <c r="Y114" s="37"/>
    </row>
    <row r="122" spans="24:25" x14ac:dyDescent="0.45">
      <c r="X122" s="65" t="s">
        <v>22</v>
      </c>
      <c r="Y122" s="65"/>
    </row>
    <row r="124" spans="24:25" x14ac:dyDescent="0.45">
      <c r="X124" s="35" t="s">
        <v>18</v>
      </c>
      <c r="Y124" s="37">
        <f>INDEX(LINEST(B$20:B$40,I$20:I$40^{1,2,3,4},0,1),1,1)</f>
        <v>3.7789529289634981E-3</v>
      </c>
    </row>
    <row r="125" spans="24:25" x14ac:dyDescent="0.45">
      <c r="X125" s="35" t="s">
        <v>19</v>
      </c>
      <c r="Y125" s="37">
        <f>INDEX(LINEST(B$20:B$40,I$20:I$40^{1,2,3,4},0,1),1,2)</f>
        <v>-0.25219933903609232</v>
      </c>
    </row>
    <row r="126" spans="24:25" x14ac:dyDescent="0.45">
      <c r="X126" s="35" t="s">
        <v>20</v>
      </c>
      <c r="Y126" s="37">
        <f>INDEX(LINEST(B$20:B$40,I$20:I$40^{1,2,3,4},0,1),1,3)</f>
        <v>5.5825863988511539</v>
      </c>
    </row>
    <row r="127" spans="24:25" x14ac:dyDescent="0.45">
      <c r="X127" s="35" t="s">
        <v>21</v>
      </c>
      <c r="Y127" s="37">
        <f>INDEX(LINEST(B$20:B$40,I$20:I$40^{1,2,3,4},0,1),1,4)</f>
        <v>30.974465597928269</v>
      </c>
    </row>
    <row r="128" spans="24:25" ht="15.75" x14ac:dyDescent="0.45">
      <c r="X128" s="35" t="s">
        <v>23</v>
      </c>
      <c r="Y128" s="37">
        <f>INDEX(LINEST(B$20:B$40,I$20:I$40^{1,2,3,4},0,1),3,1)</f>
        <v>0.99995368686637209</v>
      </c>
    </row>
    <row r="131" spans="24:25" x14ac:dyDescent="0.45">
      <c r="Y131" s="37"/>
    </row>
    <row r="139" spans="24:25" x14ac:dyDescent="0.45">
      <c r="X139" s="65" t="s">
        <v>22</v>
      </c>
      <c r="Y139" s="65"/>
    </row>
    <row r="141" spans="24:25" x14ac:dyDescent="0.45">
      <c r="X141" s="35" t="s">
        <v>18</v>
      </c>
      <c r="Y141" s="37">
        <f>INDEX(LINEST(B$20:B$40,J$20:J$40^{1,2,3,4},0,1),1,1)</f>
        <v>3.8441607680408567E-3</v>
      </c>
    </row>
    <row r="142" spans="24:25" x14ac:dyDescent="0.45">
      <c r="X142" s="35" t="s">
        <v>19</v>
      </c>
      <c r="Y142" s="37">
        <f>INDEX(LINEST(B$20:B$40,J$20:J$40^{1,2,3,4},0,1),1,2)</f>
        <v>-0.2839080317763723</v>
      </c>
    </row>
    <row r="143" spans="24:25" x14ac:dyDescent="0.45">
      <c r="X143" s="35" t="s">
        <v>20</v>
      </c>
      <c r="Y143" s="37">
        <f>INDEX(LINEST(B$20:B$40,J$20:J$40^{1,2,3,4},0,1),1,3)</f>
        <v>6.4845989349989193</v>
      </c>
    </row>
    <row r="144" spans="24:25" x14ac:dyDescent="0.45">
      <c r="X144" s="35" t="s">
        <v>21</v>
      </c>
      <c r="Y144" s="37">
        <f>INDEX(LINEST(B$20:B$40,J$20:J$40^{1,2,3,4},0,1),1,4)</f>
        <v>36.000422439226774</v>
      </c>
    </row>
    <row r="145" spans="24:25" ht="15.75" x14ac:dyDescent="0.45">
      <c r="X145" s="35" t="s">
        <v>23</v>
      </c>
      <c r="Y145" s="37">
        <f>INDEX(LINEST(B$20:B$40,J$20:J$40^{1,2,3,4},0,1),3,1)</f>
        <v>0.99987384232157428</v>
      </c>
    </row>
    <row r="148" spans="24:25" x14ac:dyDescent="0.45">
      <c r="Y148" s="37"/>
    </row>
    <row r="156" spans="24:25" x14ac:dyDescent="0.45">
      <c r="X156" s="65" t="s">
        <v>22</v>
      </c>
      <c r="Y156" s="65"/>
    </row>
    <row r="158" spans="24:25" x14ac:dyDescent="0.45">
      <c r="X158" s="35" t="s">
        <v>18</v>
      </c>
      <c r="Y158" s="37">
        <f>INDEX(LINEST(B$20:B$40,K$20:K$40^{1,2,3,4},0,1),1,1)</f>
        <v>1.2231245567807469E-2</v>
      </c>
    </row>
    <row r="159" spans="24:25" x14ac:dyDescent="0.45">
      <c r="X159" s="35" t="s">
        <v>19</v>
      </c>
      <c r="Y159" s="37">
        <f>INDEX(LINEST(B$20:B$40,K$20:K$40^{1,2,3,4},0,1),1,2)</f>
        <v>-0.64081949017960593</v>
      </c>
    </row>
    <row r="160" spans="24:25" x14ac:dyDescent="0.45">
      <c r="X160" s="35" t="s">
        <v>20</v>
      </c>
      <c r="Y160" s="37">
        <f>INDEX(LINEST(B$20:B$40,K$20:K$40^{1,2,3,4},0,1),1,3)</f>
        <v>11.136461967244948</v>
      </c>
    </row>
    <row r="161" spans="24:28" x14ac:dyDescent="0.45">
      <c r="X161" s="35" t="s">
        <v>21</v>
      </c>
      <c r="Y161" s="37">
        <f>INDEX(LINEST(B$20:B$40,K$20:K$40^{1,2,3,4},0,1),1,4)</f>
        <v>29.03660899708742</v>
      </c>
    </row>
    <row r="162" spans="24:28" ht="15.75" x14ac:dyDescent="0.45">
      <c r="X162" s="35" t="s">
        <v>23</v>
      </c>
      <c r="Y162" s="37">
        <f>INDEX(LINEST(B$20:B$40,K$20:K$40^{1,2,3,4},0,1),3,1)</f>
        <v>0.99995103849570199</v>
      </c>
    </row>
    <row r="165" spans="24:28" x14ac:dyDescent="0.45">
      <c r="Y165" s="37"/>
    </row>
    <row r="173" spans="24:28" x14ac:dyDescent="0.45">
      <c r="X173" s="65" t="s">
        <v>22</v>
      </c>
      <c r="Y173" s="65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2.0917087379097324E-2</v>
      </c>
      <c r="AB175" s="39"/>
    </row>
    <row r="176" spans="24:28" x14ac:dyDescent="0.45">
      <c r="X176" s="35" t="s">
        <v>19</v>
      </c>
      <c r="Y176" s="37">
        <f>INDEX(LINEST(B$20:B$40,L$20:L$40^{1,2,3,4},0,1),1,2)</f>
        <v>-0.98322167107805192</v>
      </c>
    </row>
    <row r="177" spans="15:29" x14ac:dyDescent="0.45">
      <c r="X177" s="35" t="s">
        <v>20</v>
      </c>
      <c r="Y177" s="37">
        <f>INDEX(LINEST(B$20:B$40,L$20:L$40^{1,2,3,4},0,1),1,3)</f>
        <v>15.275660601673909</v>
      </c>
    </row>
    <row r="178" spans="15:29" x14ac:dyDescent="0.45">
      <c r="X178" s="35" t="s">
        <v>21</v>
      </c>
      <c r="Y178" s="37">
        <f>INDEX(LINEST(B$20:B$40,L$20:L$40^{1,2,3,4},0,1),1,4)</f>
        <v>25.019108806039718</v>
      </c>
    </row>
    <row r="179" spans="15:29" ht="15.75" x14ac:dyDescent="0.45">
      <c r="X179" s="35" t="s">
        <v>23</v>
      </c>
      <c r="Y179" s="37">
        <f>INDEX(LINEST(B$20:B$40,L$20:L$40^{1,2,3,4},0,1),3,1)</f>
        <v>0.99993182982954176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2.0917087379097324E-2</v>
      </c>
      <c r="Z183">
        <v>-0.98322167107805192</v>
      </c>
      <c r="AA183">
        <v>15.275660601673909</v>
      </c>
      <c r="AB183">
        <v>25.019108806039718</v>
      </c>
      <c r="AC183">
        <v>0</v>
      </c>
    </row>
    <row r="184" spans="15:29" x14ac:dyDescent="0.45">
      <c r="Y184">
        <v>2.7082247867500431E-3</v>
      </c>
      <c r="Z184">
        <v>0.10150813027475759</v>
      </c>
      <c r="AA184">
        <v>1.191605285781393</v>
      </c>
      <c r="AB184">
        <v>4.351820414414223</v>
      </c>
      <c r="AC184" t="e">
        <v>#N/A</v>
      </c>
    </row>
    <row r="185" spans="15:29" x14ac:dyDescent="0.45">
      <c r="Y185">
        <v>0.99993182982954176</v>
      </c>
      <c r="Z185">
        <v>10.727874336213612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62339.733760528456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28698043.51610785</v>
      </c>
      <c r="Z187">
        <v>1956.4838921510409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C46:L46"/>
    <mergeCell ref="C17:L17"/>
    <mergeCell ref="C18:L18"/>
    <mergeCell ref="X20:Y20"/>
    <mergeCell ref="X37:Y37"/>
    <mergeCell ref="C45:L45"/>
    <mergeCell ref="X156:Y156"/>
    <mergeCell ref="X173:Y173"/>
    <mergeCell ref="X54:Y54"/>
    <mergeCell ref="X71:Y71"/>
    <mergeCell ref="X88:Y88"/>
    <mergeCell ref="X105:Y105"/>
    <mergeCell ref="X122:Y122"/>
    <mergeCell ref="X139:Y1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workbookViewId="0"/>
  </sheetViews>
  <sheetFormatPr defaultRowHeight="14.25" x14ac:dyDescent="0.45"/>
  <cols>
    <col min="10" max="10" width="10.1328125" customWidth="1"/>
    <col min="16" max="16" width="17.86328125" customWidth="1"/>
    <col min="25" max="25" width="16.6640625" customWidth="1"/>
    <col min="26" max="26" width="16" customWidth="1"/>
    <col min="27" max="30" width="12" customWidth="1"/>
    <col min="266" max="266" width="10.1328125" customWidth="1"/>
    <col min="272" max="272" width="17.86328125" customWidth="1"/>
    <col min="522" max="522" width="10.1328125" customWidth="1"/>
    <col min="528" max="528" width="17.86328125" customWidth="1"/>
    <col min="778" max="778" width="10.1328125" customWidth="1"/>
    <col min="784" max="784" width="17.86328125" customWidth="1"/>
    <col min="1034" max="1034" width="10.1328125" customWidth="1"/>
    <col min="1040" max="1040" width="17.86328125" customWidth="1"/>
    <col min="1290" max="1290" width="10.1328125" customWidth="1"/>
    <col min="1296" max="1296" width="17.86328125" customWidth="1"/>
    <col min="1546" max="1546" width="10.1328125" customWidth="1"/>
    <col min="1552" max="1552" width="17.86328125" customWidth="1"/>
    <col min="1802" max="1802" width="10.1328125" customWidth="1"/>
    <col min="1808" max="1808" width="17.86328125" customWidth="1"/>
    <col min="2058" max="2058" width="10.1328125" customWidth="1"/>
    <col min="2064" max="2064" width="17.86328125" customWidth="1"/>
    <col min="2314" max="2314" width="10.1328125" customWidth="1"/>
    <col min="2320" max="2320" width="17.86328125" customWidth="1"/>
    <col min="2570" max="2570" width="10.1328125" customWidth="1"/>
    <col min="2576" max="2576" width="17.86328125" customWidth="1"/>
    <col min="2826" max="2826" width="10.1328125" customWidth="1"/>
    <col min="2832" max="2832" width="17.86328125" customWidth="1"/>
    <col min="3082" max="3082" width="10.1328125" customWidth="1"/>
    <col min="3088" max="3088" width="17.86328125" customWidth="1"/>
    <col min="3338" max="3338" width="10.1328125" customWidth="1"/>
    <col min="3344" max="3344" width="17.86328125" customWidth="1"/>
    <col min="3594" max="3594" width="10.1328125" customWidth="1"/>
    <col min="3600" max="3600" width="17.86328125" customWidth="1"/>
    <col min="3850" max="3850" width="10.1328125" customWidth="1"/>
    <col min="3856" max="3856" width="17.86328125" customWidth="1"/>
    <col min="4106" max="4106" width="10.1328125" customWidth="1"/>
    <col min="4112" max="4112" width="17.86328125" customWidth="1"/>
    <col min="4362" max="4362" width="10.1328125" customWidth="1"/>
    <col min="4368" max="4368" width="17.86328125" customWidth="1"/>
    <col min="4618" max="4618" width="10.1328125" customWidth="1"/>
    <col min="4624" max="4624" width="17.86328125" customWidth="1"/>
    <col min="4874" max="4874" width="10.1328125" customWidth="1"/>
    <col min="4880" max="4880" width="17.86328125" customWidth="1"/>
    <col min="5130" max="5130" width="10.1328125" customWidth="1"/>
    <col min="5136" max="5136" width="17.86328125" customWidth="1"/>
    <col min="5386" max="5386" width="10.1328125" customWidth="1"/>
    <col min="5392" max="5392" width="17.86328125" customWidth="1"/>
    <col min="5642" max="5642" width="10.1328125" customWidth="1"/>
    <col min="5648" max="5648" width="17.86328125" customWidth="1"/>
    <col min="5898" max="5898" width="10.1328125" customWidth="1"/>
    <col min="5904" max="5904" width="17.86328125" customWidth="1"/>
    <col min="6154" max="6154" width="10.1328125" customWidth="1"/>
    <col min="6160" max="6160" width="17.86328125" customWidth="1"/>
    <col min="6410" max="6410" width="10.1328125" customWidth="1"/>
    <col min="6416" max="6416" width="17.86328125" customWidth="1"/>
    <col min="6666" max="6666" width="10.1328125" customWidth="1"/>
    <col min="6672" max="6672" width="17.86328125" customWidth="1"/>
    <col min="6922" max="6922" width="10.1328125" customWidth="1"/>
    <col min="6928" max="6928" width="17.86328125" customWidth="1"/>
    <col min="7178" max="7178" width="10.1328125" customWidth="1"/>
    <col min="7184" max="7184" width="17.86328125" customWidth="1"/>
    <col min="7434" max="7434" width="10.1328125" customWidth="1"/>
    <col min="7440" max="7440" width="17.86328125" customWidth="1"/>
    <col min="7690" max="7690" width="10.1328125" customWidth="1"/>
    <col min="7696" max="7696" width="17.86328125" customWidth="1"/>
    <col min="7946" max="7946" width="10.1328125" customWidth="1"/>
    <col min="7952" max="7952" width="17.86328125" customWidth="1"/>
    <col min="8202" max="8202" width="10.1328125" customWidth="1"/>
    <col min="8208" max="8208" width="17.86328125" customWidth="1"/>
    <col min="8458" max="8458" width="10.1328125" customWidth="1"/>
    <col min="8464" max="8464" width="17.86328125" customWidth="1"/>
    <col min="8714" max="8714" width="10.1328125" customWidth="1"/>
    <col min="8720" max="8720" width="17.86328125" customWidth="1"/>
    <col min="8970" max="8970" width="10.1328125" customWidth="1"/>
    <col min="8976" max="8976" width="17.86328125" customWidth="1"/>
    <col min="9226" max="9226" width="10.1328125" customWidth="1"/>
    <col min="9232" max="9232" width="17.86328125" customWidth="1"/>
    <col min="9482" max="9482" width="10.1328125" customWidth="1"/>
    <col min="9488" max="9488" width="17.86328125" customWidth="1"/>
    <col min="9738" max="9738" width="10.1328125" customWidth="1"/>
    <col min="9744" max="9744" width="17.86328125" customWidth="1"/>
    <col min="9994" max="9994" width="10.1328125" customWidth="1"/>
    <col min="10000" max="10000" width="17.86328125" customWidth="1"/>
    <col min="10250" max="10250" width="10.1328125" customWidth="1"/>
    <col min="10256" max="10256" width="17.86328125" customWidth="1"/>
    <col min="10506" max="10506" width="10.1328125" customWidth="1"/>
    <col min="10512" max="10512" width="17.86328125" customWidth="1"/>
    <col min="10762" max="10762" width="10.1328125" customWidth="1"/>
    <col min="10768" max="10768" width="17.86328125" customWidth="1"/>
    <col min="11018" max="11018" width="10.1328125" customWidth="1"/>
    <col min="11024" max="11024" width="17.86328125" customWidth="1"/>
    <col min="11274" max="11274" width="10.1328125" customWidth="1"/>
    <col min="11280" max="11280" width="17.86328125" customWidth="1"/>
    <col min="11530" max="11530" width="10.1328125" customWidth="1"/>
    <col min="11536" max="11536" width="17.86328125" customWidth="1"/>
    <col min="11786" max="11786" width="10.1328125" customWidth="1"/>
    <col min="11792" max="11792" width="17.86328125" customWidth="1"/>
    <col min="12042" max="12042" width="10.1328125" customWidth="1"/>
    <col min="12048" max="12048" width="17.86328125" customWidth="1"/>
    <col min="12298" max="12298" width="10.1328125" customWidth="1"/>
    <col min="12304" max="12304" width="17.86328125" customWidth="1"/>
    <col min="12554" max="12554" width="10.1328125" customWidth="1"/>
    <col min="12560" max="12560" width="17.86328125" customWidth="1"/>
    <col min="12810" max="12810" width="10.1328125" customWidth="1"/>
    <col min="12816" max="12816" width="17.86328125" customWidth="1"/>
    <col min="13066" max="13066" width="10.1328125" customWidth="1"/>
    <col min="13072" max="13072" width="17.86328125" customWidth="1"/>
    <col min="13322" max="13322" width="10.1328125" customWidth="1"/>
    <col min="13328" max="13328" width="17.86328125" customWidth="1"/>
    <col min="13578" max="13578" width="10.1328125" customWidth="1"/>
    <col min="13584" max="13584" width="17.86328125" customWidth="1"/>
    <col min="13834" max="13834" width="10.1328125" customWidth="1"/>
    <col min="13840" max="13840" width="17.86328125" customWidth="1"/>
    <col min="14090" max="14090" width="10.1328125" customWidth="1"/>
    <col min="14096" max="14096" width="17.86328125" customWidth="1"/>
    <col min="14346" max="14346" width="10.1328125" customWidth="1"/>
    <col min="14352" max="14352" width="17.86328125" customWidth="1"/>
    <col min="14602" max="14602" width="10.1328125" customWidth="1"/>
    <col min="14608" max="14608" width="17.86328125" customWidth="1"/>
    <col min="14858" max="14858" width="10.1328125" customWidth="1"/>
    <col min="14864" max="14864" width="17.86328125" customWidth="1"/>
    <col min="15114" max="15114" width="10.1328125" customWidth="1"/>
    <col min="15120" max="15120" width="17.86328125" customWidth="1"/>
    <col min="15370" max="15370" width="10.1328125" customWidth="1"/>
    <col min="15376" max="15376" width="17.86328125" customWidth="1"/>
    <col min="15626" max="15626" width="10.1328125" customWidth="1"/>
    <col min="15632" max="15632" width="17.86328125" customWidth="1"/>
    <col min="15882" max="15882" width="10.1328125" customWidth="1"/>
    <col min="15888" max="15888" width="17.86328125" customWidth="1"/>
    <col min="16138" max="16138" width="10.1328125" customWidth="1"/>
    <col min="16144" max="16144" width="17.86328125" customWidth="1"/>
  </cols>
  <sheetData>
    <row r="1" spans="1:12" x14ac:dyDescent="0.45">
      <c r="A1" s="1" t="s">
        <v>10</v>
      </c>
    </row>
    <row r="2" spans="1:12" x14ac:dyDescent="0.45">
      <c r="A2" s="48" t="s">
        <v>29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9" t="s">
        <v>3</v>
      </c>
      <c r="D17" s="60"/>
      <c r="E17" s="60"/>
      <c r="F17" s="60"/>
      <c r="G17" s="60"/>
      <c r="H17" s="60"/>
      <c r="I17" s="60"/>
      <c r="J17" s="60"/>
      <c r="K17" s="60"/>
      <c r="L17" s="61"/>
    </row>
    <row r="18" spans="2:29" x14ac:dyDescent="0.45">
      <c r="B18" s="9" t="s">
        <v>4</v>
      </c>
      <c r="C18" s="62" t="s">
        <v>5</v>
      </c>
      <c r="D18" s="63"/>
      <c r="E18" s="63"/>
      <c r="F18" s="63"/>
      <c r="G18" s="63"/>
      <c r="H18" s="63"/>
      <c r="I18" s="63"/>
      <c r="J18" s="63"/>
      <c r="K18" s="63"/>
      <c r="L18" s="64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45">
      <c r="B20" s="9">
        <v>0</v>
      </c>
      <c r="C20" s="33">
        <f t="shared" ref="C20:L3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65" t="s">
        <v>22</v>
      </c>
      <c r="Y20" s="65"/>
    </row>
    <row r="21" spans="2:29" x14ac:dyDescent="0.45">
      <c r="B21" s="16">
        <v>100</v>
      </c>
      <c r="C21" s="33">
        <f t="shared" si="4"/>
        <v>11.782630777044185</v>
      </c>
      <c r="D21" s="33">
        <f t="shared" si="4"/>
        <v>6.8942436412315935</v>
      </c>
      <c r="E21" s="33">
        <f t="shared" si="4"/>
        <v>5.0665301944728771</v>
      </c>
      <c r="F21" s="33">
        <f t="shared" si="4"/>
        <v>4.0650406504065035</v>
      </c>
      <c r="G21" s="33">
        <f t="shared" si="4"/>
        <v>3.5126050420168067</v>
      </c>
      <c r="H21" s="33">
        <f t="shared" si="4"/>
        <v>3.1418010752688175</v>
      </c>
      <c r="I21" s="33">
        <f t="shared" si="4"/>
        <v>2.8007954922108054</v>
      </c>
      <c r="J21" s="33">
        <f t="shared" si="4"/>
        <v>2.602108036890646</v>
      </c>
      <c r="K21" s="33">
        <f t="shared" si="4"/>
        <v>2.4054982817869415</v>
      </c>
      <c r="L21" s="44">
        <f t="shared" si="4"/>
        <v>2.3344370860927151</v>
      </c>
      <c r="AA21" s="52"/>
    </row>
    <row r="22" spans="2:29" x14ac:dyDescent="0.45">
      <c r="B22" s="16">
        <v>200</v>
      </c>
      <c r="C22" s="33">
        <f t="shared" si="4"/>
        <v>21.550702556289146</v>
      </c>
      <c r="D22" s="33">
        <f t="shared" si="4"/>
        <v>11.830655957161984</v>
      </c>
      <c r="E22" s="33">
        <f t="shared" si="4"/>
        <v>8.375980893892871</v>
      </c>
      <c r="F22" s="33">
        <f t="shared" si="4"/>
        <v>6.4871273712737123</v>
      </c>
      <c r="G22" s="33">
        <f t="shared" si="4"/>
        <v>5.4285714285714279</v>
      </c>
      <c r="H22" s="33">
        <f t="shared" si="4"/>
        <v>4.7043010752688188</v>
      </c>
      <c r="I22" s="33">
        <f t="shared" si="4"/>
        <v>4.1597613523367585</v>
      </c>
      <c r="J22" s="33">
        <f t="shared" si="4"/>
        <v>3.7714097496706196</v>
      </c>
      <c r="K22" s="33">
        <f t="shared" si="4"/>
        <v>3.4364261168384878</v>
      </c>
      <c r="L22" s="44">
        <f t="shared" si="4"/>
        <v>3.2119205298013251</v>
      </c>
      <c r="X22" s="35" t="s">
        <v>18</v>
      </c>
      <c r="Y22" s="37">
        <f>INDEX(LINEST(B$20:B$40,C$20:C$40^{1,2,3,4},0,1),1,1)</f>
        <v>2.3781464983187827E-7</v>
      </c>
      <c r="AA22" s="40"/>
    </row>
    <row r="23" spans="2:29" x14ac:dyDescent="0.45">
      <c r="B23" s="16">
        <v>300</v>
      </c>
      <c r="C23" s="33">
        <f t="shared" si="4"/>
        <v>31.234128999492125</v>
      </c>
      <c r="D23" s="33">
        <f t="shared" si="4"/>
        <v>16.700133868808567</v>
      </c>
      <c r="E23" s="33">
        <f t="shared" si="4"/>
        <v>11.566018423746165</v>
      </c>
      <c r="F23" s="33">
        <f t="shared" si="4"/>
        <v>8.8414634146341449</v>
      </c>
      <c r="G23" s="33">
        <f t="shared" si="4"/>
        <v>7.2941176470588225</v>
      </c>
      <c r="H23" s="33">
        <f t="shared" si="4"/>
        <v>6.2331989247311848</v>
      </c>
      <c r="I23" s="33">
        <f t="shared" si="4"/>
        <v>5.4524361948955926</v>
      </c>
      <c r="J23" s="33">
        <f t="shared" si="4"/>
        <v>4.9077733860342558</v>
      </c>
      <c r="K23" s="33">
        <f t="shared" si="4"/>
        <v>4.4346260841106195</v>
      </c>
      <c r="L23" s="44">
        <f t="shared" si="4"/>
        <v>4.1059602649006619</v>
      </c>
      <c r="X23" s="35" t="s">
        <v>19</v>
      </c>
      <c r="Y23" s="37">
        <f>INDEX(LINEST(B$20:B$40,C$20:C$40^{1,2,3,4},0,1),1,2)</f>
        <v>-1.1906641760873763E-4</v>
      </c>
    </row>
    <row r="24" spans="2:29" x14ac:dyDescent="0.45">
      <c r="B24" s="16">
        <v>400</v>
      </c>
      <c r="C24" s="33">
        <f t="shared" si="4"/>
        <v>41.340782122905026</v>
      </c>
      <c r="D24" s="33">
        <f t="shared" si="4"/>
        <v>21.519410977242305</v>
      </c>
      <c r="E24" s="33">
        <f t="shared" si="4"/>
        <v>14.721937905151828</v>
      </c>
      <c r="F24" s="33">
        <f t="shared" si="4"/>
        <v>11.195799457994578</v>
      </c>
      <c r="G24" s="33">
        <f t="shared" si="4"/>
        <v>9.1428571428571423</v>
      </c>
      <c r="H24" s="33">
        <f t="shared" si="4"/>
        <v>7.7452956989247328</v>
      </c>
      <c r="I24" s="33">
        <f t="shared" si="4"/>
        <v>6.7119655286708646</v>
      </c>
      <c r="J24" s="33">
        <f t="shared" si="4"/>
        <v>5.9947299077733867</v>
      </c>
      <c r="K24" s="33">
        <f t="shared" si="4"/>
        <v>5.3837342497136298</v>
      </c>
      <c r="L24" s="44">
        <f t="shared" si="4"/>
        <v>4.9172185430463582</v>
      </c>
      <c r="X24" s="35" t="s">
        <v>20</v>
      </c>
      <c r="Y24" s="37">
        <f>INDEX(LINEST(B$20:B$40,C$20:C$40^{1,2,3,4},0,1),1,3)</f>
        <v>1.9629153306031325E-2</v>
      </c>
    </row>
    <row r="25" spans="2:29" x14ac:dyDescent="0.45">
      <c r="B25" s="16">
        <v>500</v>
      </c>
      <c r="C25" s="33">
        <f t="shared" si="4"/>
        <v>51.244286439817166</v>
      </c>
      <c r="D25" s="33">
        <f t="shared" si="4"/>
        <v>26.271753681392234</v>
      </c>
      <c r="E25" s="33">
        <f t="shared" si="4"/>
        <v>17.843739338109863</v>
      </c>
      <c r="F25" s="33">
        <f t="shared" si="4"/>
        <v>13.516260162601625</v>
      </c>
      <c r="G25" s="33">
        <f t="shared" si="4"/>
        <v>11.00840336134454</v>
      </c>
      <c r="H25" s="33">
        <f t="shared" si="4"/>
        <v>9.2069892473118298</v>
      </c>
      <c r="I25" s="33">
        <f t="shared" si="4"/>
        <v>8.0046403712296978</v>
      </c>
      <c r="J25" s="33">
        <f t="shared" si="4"/>
        <v>7.0816864295125166</v>
      </c>
      <c r="K25" s="33">
        <f t="shared" si="4"/>
        <v>6.3819342169857629</v>
      </c>
      <c r="L25" s="44">
        <f t="shared" si="4"/>
        <v>5.8112582781456963</v>
      </c>
      <c r="X25" s="35" t="s">
        <v>21</v>
      </c>
      <c r="Y25" s="37">
        <f>INDEX(LINEST(B$20:B$40,C$20:C$40^{1,2,3,4},0,1),1,4)</f>
        <v>8.9895404861203989</v>
      </c>
    </row>
    <row r="26" spans="2:29" ht="15.75" x14ac:dyDescent="0.45">
      <c r="B26" s="16">
        <v>600</v>
      </c>
      <c r="C26" s="33">
        <f t="shared" si="4"/>
        <v>61.130861689520906</v>
      </c>
      <c r="D26" s="33">
        <f t="shared" si="4"/>
        <v>31.040829986613122</v>
      </c>
      <c r="E26" s="33">
        <f t="shared" si="4"/>
        <v>20.999658819515528</v>
      </c>
      <c r="F26" s="33">
        <f t="shared" si="4"/>
        <v>15.802845528455281</v>
      </c>
      <c r="G26" s="33">
        <f t="shared" si="4"/>
        <v>12.823529411764707</v>
      </c>
      <c r="H26" s="33">
        <f t="shared" si="4"/>
        <v>10.685483870967746</v>
      </c>
      <c r="I26" s="33">
        <f t="shared" si="4"/>
        <v>9.2475969506131914</v>
      </c>
      <c r="J26" s="33">
        <f t="shared" si="4"/>
        <v>8.1521739130434785</v>
      </c>
      <c r="K26" s="33">
        <f t="shared" si="4"/>
        <v>7.29831451480936</v>
      </c>
      <c r="L26" s="44">
        <f t="shared" si="4"/>
        <v>6.6059602649006628</v>
      </c>
      <c r="X26" s="35" t="s">
        <v>23</v>
      </c>
      <c r="Y26" s="37">
        <f>INDEX(LINEST(B$20:B$40,C$20:C$40^{1,2,3,4},0,1),3,1)</f>
        <v>0.9999940796645358</v>
      </c>
    </row>
    <row r="27" spans="2:29" x14ac:dyDescent="0.45">
      <c r="B27" s="16">
        <v>700</v>
      </c>
      <c r="C27" s="33">
        <f t="shared" si="4"/>
        <v>70.763500931098676</v>
      </c>
      <c r="D27" s="33">
        <f t="shared" si="4"/>
        <v>35.726238286479258</v>
      </c>
      <c r="E27" s="33">
        <f t="shared" si="4"/>
        <v>24.03616513135449</v>
      </c>
      <c r="F27" s="33">
        <f t="shared" si="4"/>
        <v>18.072493224932249</v>
      </c>
      <c r="G27" s="33">
        <f t="shared" si="4"/>
        <v>14.655462184873947</v>
      </c>
      <c r="H27" s="33">
        <f t="shared" si="4"/>
        <v>12.180779569892474</v>
      </c>
      <c r="I27" s="33">
        <f t="shared" si="4"/>
        <v>10.490553529996685</v>
      </c>
      <c r="J27" s="33">
        <f t="shared" si="4"/>
        <v>9.2226613965744413</v>
      </c>
      <c r="K27" s="33">
        <f t="shared" si="4"/>
        <v>8.2801505481917843</v>
      </c>
      <c r="L27" s="44">
        <f t="shared" si="4"/>
        <v>7.4337748344370871</v>
      </c>
    </row>
    <row r="28" spans="2:29" x14ac:dyDescent="0.45">
      <c r="B28" s="16">
        <v>800</v>
      </c>
      <c r="C28" s="33">
        <f t="shared" si="4"/>
        <v>81.022515659387182</v>
      </c>
      <c r="D28" s="33">
        <f t="shared" si="4"/>
        <v>40.662650602409641</v>
      </c>
      <c r="E28" s="33">
        <f t="shared" si="4"/>
        <v>27.192084612760151</v>
      </c>
      <c r="F28" s="33">
        <f t="shared" si="4"/>
        <v>20.443766937669373</v>
      </c>
      <c r="G28" s="33">
        <f t="shared" si="4"/>
        <v>16.436974789915968</v>
      </c>
      <c r="H28" s="33">
        <f t="shared" si="4"/>
        <v>13.642473118279574</v>
      </c>
      <c r="I28" s="33">
        <f t="shared" si="4"/>
        <v>11.733510109380179</v>
      </c>
      <c r="J28" s="33">
        <f t="shared" si="4"/>
        <v>10.260210803689064</v>
      </c>
      <c r="K28" s="33">
        <f t="shared" si="4"/>
        <v>9.1965308460153814</v>
      </c>
      <c r="L28" s="44">
        <f t="shared" si="4"/>
        <v>8.3112582781456972</v>
      </c>
      <c r="Y28" s="37">
        <f t="array" ref="Y28:AC32">LINEST(B$20:B$40,C$20:C$40^{1,2,3,4},0,1)</f>
        <v>2.3781464983187827E-7</v>
      </c>
      <c r="Z28">
        <v>-1.1906641760873763E-4</v>
      </c>
      <c r="AA28">
        <v>1.9629153306031325E-2</v>
      </c>
      <c r="AB28">
        <v>8.9895404861203989</v>
      </c>
      <c r="AC28">
        <v>0</v>
      </c>
    </row>
    <row r="29" spans="2:29" x14ac:dyDescent="0.45">
      <c r="B29" s="16">
        <v>900</v>
      </c>
      <c r="C29" s="33">
        <f t="shared" si="4"/>
        <v>90.875232774674103</v>
      </c>
      <c r="D29" s="33">
        <f t="shared" si="4"/>
        <v>45.264390896921014</v>
      </c>
      <c r="E29" s="33">
        <f t="shared" si="4"/>
        <v>30.279767997270564</v>
      </c>
      <c r="F29" s="33">
        <f t="shared" si="4"/>
        <v>22.713414634146339</v>
      </c>
      <c r="G29" s="33">
        <f t="shared" si="4"/>
        <v>18.235294117647062</v>
      </c>
      <c r="H29" s="33">
        <f t="shared" si="4"/>
        <v>15.171370967741939</v>
      </c>
      <c r="I29" s="33">
        <f t="shared" si="4"/>
        <v>13.026184951939014</v>
      </c>
      <c r="J29" s="33">
        <f t="shared" si="4"/>
        <v>11.396574440052703</v>
      </c>
      <c r="K29" s="33">
        <f t="shared" si="4"/>
        <v>10.112911143838978</v>
      </c>
      <c r="L29" s="44">
        <f t="shared" si="4"/>
        <v>9.1390728476821188</v>
      </c>
      <c r="Y29">
        <v>6.8776887043388133E-8</v>
      </c>
      <c r="Z29">
        <v>2.6416330065572617E-5</v>
      </c>
      <c r="AA29">
        <v>3.1764182642620912E-3</v>
      </c>
      <c r="AB29">
        <v>0.11914257671482571</v>
      </c>
      <c r="AC29" t="e">
        <v>#N/A</v>
      </c>
    </row>
    <row r="30" spans="2:29" x14ac:dyDescent="0.45">
      <c r="B30" s="30">
        <v>1000</v>
      </c>
      <c r="C30" s="34">
        <f>C58*C$12</f>
        <v>100.00000000000001</v>
      </c>
      <c r="D30" s="34">
        <f t="shared" si="4"/>
        <v>50</v>
      </c>
      <c r="E30" s="34">
        <f t="shared" si="4"/>
        <v>33.333333333333336</v>
      </c>
      <c r="F30" s="34">
        <f t="shared" si="4"/>
        <v>24.999999999999996</v>
      </c>
      <c r="G30" s="34">
        <f t="shared" si="4"/>
        <v>20.000000000000004</v>
      </c>
      <c r="H30" s="34">
        <f t="shared" si="4"/>
        <v>16.666666666666668</v>
      </c>
      <c r="I30" s="34">
        <f t="shared" si="4"/>
        <v>14.285714285714285</v>
      </c>
      <c r="J30" s="34">
        <f t="shared" si="4"/>
        <v>12.5</v>
      </c>
      <c r="K30" s="34">
        <f t="shared" si="4"/>
        <v>11.111111111111111</v>
      </c>
      <c r="L30" s="45">
        <f t="shared" si="4"/>
        <v>10</v>
      </c>
      <c r="Y30">
        <v>0.9999940796645358</v>
      </c>
      <c r="Z30">
        <v>3.1614742263069409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40" si="5">C59*C$12</f>
        <v>109.44641950228542</v>
      </c>
      <c r="D31" s="33">
        <f t="shared" si="5"/>
        <v>54.836010709504698</v>
      </c>
      <c r="E31" s="33">
        <f t="shared" si="5"/>
        <v>36.421016717843742</v>
      </c>
      <c r="F31" s="33">
        <f t="shared" si="5"/>
        <v>27.388211382113816</v>
      </c>
      <c r="G31" s="33">
        <f t="shared" si="5"/>
        <v>21.815126050420165</v>
      </c>
      <c r="H31" s="33">
        <f t="shared" si="5"/>
        <v>18.118279569892476</v>
      </c>
      <c r="I31" s="33">
        <f t="shared" si="5"/>
        <v>15.581703679151472</v>
      </c>
      <c r="J31" s="33">
        <f t="shared" si="5"/>
        <v>13.586956521739131</v>
      </c>
      <c r="K31" s="33">
        <f t="shared" si="5"/>
        <v>12.066764850270003</v>
      </c>
      <c r="L31" s="44">
        <f t="shared" si="5"/>
        <v>10.910596026490069</v>
      </c>
      <c r="Y31">
        <v>717860.47670877667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si="5"/>
        <v>119.26527848315556</v>
      </c>
      <c r="D32" s="33">
        <f t="shared" si="5"/>
        <v>59.638554216867469</v>
      </c>
      <c r="E32" s="33">
        <f t="shared" si="5"/>
        <v>39.542818150801786</v>
      </c>
      <c r="F32" s="33">
        <f t="shared" si="5"/>
        <v>29.623983739837392</v>
      </c>
      <c r="G32" s="33">
        <f t="shared" si="5"/>
        <v>23.680672268907564</v>
      </c>
      <c r="H32" s="33">
        <f t="shared" si="5"/>
        <v>19.653897849462371</v>
      </c>
      <c r="I32" s="33">
        <f t="shared" si="5"/>
        <v>16.877693072588663</v>
      </c>
      <c r="J32" s="33">
        <f t="shared" si="5"/>
        <v>14.739789196310937</v>
      </c>
      <c r="K32" s="33">
        <f t="shared" si="5"/>
        <v>13.071510391098018</v>
      </c>
      <c r="L32" s="44">
        <f t="shared" si="5"/>
        <v>11.788079470198674</v>
      </c>
      <c r="Y32">
        <v>28699830.086372178</v>
      </c>
      <c r="Z32">
        <v>169.91362782125219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si="5"/>
        <v>129.30829997907881</v>
      </c>
      <c r="D33" s="33">
        <f t="shared" si="5"/>
        <v>64.323962516733602</v>
      </c>
      <c r="E33" s="33">
        <f t="shared" si="5"/>
        <v>42.698737632207447</v>
      </c>
      <c r="F33" s="33">
        <f t="shared" si="5"/>
        <v>31.995257452574524</v>
      </c>
      <c r="G33" s="33">
        <f t="shared" si="5"/>
        <v>25.579831932773114</v>
      </c>
      <c r="H33" s="33">
        <f t="shared" si="5"/>
        <v>21.189516129032263</v>
      </c>
      <c r="I33" s="33">
        <f t="shared" si="5"/>
        <v>18.173682466025848</v>
      </c>
      <c r="J33" s="33">
        <f t="shared" si="5"/>
        <v>15.843214756258234</v>
      </c>
      <c r="K33" s="33">
        <f t="shared" si="5"/>
        <v>14.027164130256912</v>
      </c>
      <c r="L33" s="44">
        <f t="shared" si="5"/>
        <v>12.649006622516556</v>
      </c>
    </row>
    <row r="34" spans="1:29" x14ac:dyDescent="0.45">
      <c r="B34" s="9">
        <v>1400</v>
      </c>
      <c r="C34" s="33">
        <f t="shared" si="5"/>
        <v>139.25509228516182</v>
      </c>
      <c r="D34" s="33">
        <f t="shared" si="5"/>
        <v>69.126506024096386</v>
      </c>
      <c r="E34" s="33">
        <f t="shared" si="5"/>
        <v>45.820539065165477</v>
      </c>
      <c r="F34" s="33">
        <f t="shared" si="5"/>
        <v>34.366531165311642</v>
      </c>
      <c r="G34" s="33">
        <f t="shared" si="5"/>
        <v>27.394957983193272</v>
      </c>
      <c r="H34" s="33">
        <f t="shared" si="5"/>
        <v>22.741935483870975</v>
      </c>
      <c r="I34" s="33">
        <f t="shared" si="5"/>
        <v>19.535962877030162</v>
      </c>
      <c r="J34" s="33">
        <f t="shared" si="5"/>
        <v>16.963109354413703</v>
      </c>
      <c r="K34" s="33">
        <f t="shared" si="5"/>
        <v>15.081001472754048</v>
      </c>
      <c r="L34" s="44">
        <f t="shared" si="5"/>
        <v>13.576158940397352</v>
      </c>
    </row>
    <row r="35" spans="1:29" x14ac:dyDescent="0.45">
      <c r="B35" s="9">
        <v>1500</v>
      </c>
      <c r="C35" s="33">
        <f t="shared" si="5"/>
        <v>149.20188459124481</v>
      </c>
      <c r="D35" s="33">
        <f t="shared" si="5"/>
        <v>73.744979919678727</v>
      </c>
      <c r="E35" s="33">
        <f t="shared" si="5"/>
        <v>48.976458546571152</v>
      </c>
      <c r="F35" s="33">
        <f t="shared" si="5"/>
        <v>36.653116531165303</v>
      </c>
      <c r="G35" s="33">
        <f t="shared" si="5"/>
        <v>29.344537815126053</v>
      </c>
      <c r="H35" s="33">
        <f t="shared" si="5"/>
        <v>24.294354838709683</v>
      </c>
      <c r="I35" s="33">
        <f t="shared" si="5"/>
        <v>20.798806761683792</v>
      </c>
      <c r="J35" s="33">
        <f t="shared" si="5"/>
        <v>18.165349143610015</v>
      </c>
      <c r="K35" s="33">
        <f t="shared" si="5"/>
        <v>16.069383079692358</v>
      </c>
      <c r="L35" s="44">
        <f t="shared" si="5"/>
        <v>14.453642384105962</v>
      </c>
    </row>
    <row r="36" spans="1:29" x14ac:dyDescent="0.45">
      <c r="B36" s="9">
        <v>1600</v>
      </c>
      <c r="C36" s="33">
        <f t="shared" si="5"/>
        <v>159.14867689732779</v>
      </c>
      <c r="D36" s="33">
        <f t="shared" si="5"/>
        <v>78.580990629183418</v>
      </c>
      <c r="E36" s="33">
        <f t="shared" si="5"/>
        <v>52.084612760150129</v>
      </c>
      <c r="F36" s="33">
        <f t="shared" si="5"/>
        <v>39.021002710027098</v>
      </c>
      <c r="G36" s="33">
        <f t="shared" si="5"/>
        <v>31.236974789915966</v>
      </c>
      <c r="H36" s="33">
        <f t="shared" si="5"/>
        <v>25.903897849462371</v>
      </c>
      <c r="I36" s="33">
        <f t="shared" si="5"/>
        <v>22.154458070931383</v>
      </c>
      <c r="J36" s="33">
        <f t="shared" si="5"/>
        <v>19.311594202898551</v>
      </c>
      <c r="K36" s="33">
        <f t="shared" si="5"/>
        <v>17.149402716413025</v>
      </c>
      <c r="L36" s="44">
        <f t="shared" si="5"/>
        <v>15.410596026490067</v>
      </c>
    </row>
    <row r="37" spans="1:29" x14ac:dyDescent="0.45">
      <c r="B37" s="9">
        <v>1700</v>
      </c>
      <c r="C37" s="33">
        <f t="shared" si="5"/>
        <v>169.0954692034108</v>
      </c>
      <c r="D37" s="33">
        <f t="shared" si="5"/>
        <v>83.266398929049544</v>
      </c>
      <c r="E37" s="33">
        <f t="shared" si="5"/>
        <v>55.346298191743436</v>
      </c>
      <c r="F37" s="33">
        <f t="shared" si="5"/>
        <v>41.507452574525743</v>
      </c>
      <c r="G37" s="33">
        <f t="shared" si="5"/>
        <v>33.028571428571425</v>
      </c>
      <c r="H37" s="33">
        <f t="shared" si="5"/>
        <v>27.412634408602159</v>
      </c>
      <c r="I37" s="33">
        <f t="shared" si="5"/>
        <v>23.576400397746106</v>
      </c>
      <c r="J37" s="33">
        <f t="shared" si="5"/>
        <v>20.45783926218709</v>
      </c>
      <c r="K37" s="33">
        <f t="shared" si="5"/>
        <v>18.196694485354278</v>
      </c>
      <c r="L37" s="44">
        <f t="shared" si="5"/>
        <v>16.367549668874172</v>
      </c>
      <c r="X37" s="65" t="s">
        <v>22</v>
      </c>
      <c r="Y37" s="65"/>
    </row>
    <row r="38" spans="1:29" x14ac:dyDescent="0.45">
      <c r="B38" s="9">
        <v>1800</v>
      </c>
      <c r="C38" s="33">
        <f t="shared" si="5"/>
        <v>179.04226150949376</v>
      </c>
      <c r="D38" s="33">
        <f t="shared" si="5"/>
        <v>87.968540829986594</v>
      </c>
      <c r="E38" s="33">
        <f t="shared" si="5"/>
        <v>58.744455817127267</v>
      </c>
      <c r="F38" s="33">
        <f t="shared" si="5"/>
        <v>43.960027100270992</v>
      </c>
      <c r="G38" s="33">
        <f t="shared" si="5"/>
        <v>35.021848739495795</v>
      </c>
      <c r="H38" s="33">
        <f t="shared" si="5"/>
        <v>29.038978494623663</v>
      </c>
      <c r="I38" s="33">
        <f t="shared" si="5"/>
        <v>24.932051706993697</v>
      </c>
      <c r="J38" s="33">
        <f t="shared" si="5"/>
        <v>21.70289855072464</v>
      </c>
      <c r="K38" s="33">
        <f t="shared" si="5"/>
        <v>19.211258386516121</v>
      </c>
      <c r="L38" s="44">
        <f t="shared" si="5"/>
        <v>17.357615894039736</v>
      </c>
      <c r="Z38" s="52"/>
      <c r="AB38" s="52"/>
      <c r="AC38" s="52"/>
    </row>
    <row r="39" spans="1:29" x14ac:dyDescent="0.45">
      <c r="B39" s="9">
        <v>1900</v>
      </c>
      <c r="C39" s="33">
        <f t="shared" si="5"/>
        <v>188.98905381557674</v>
      </c>
      <c r="D39" s="33">
        <f t="shared" si="5"/>
        <v>92.720883534136547</v>
      </c>
      <c r="E39" s="33">
        <f t="shared" si="5"/>
        <v>62.023200272944393</v>
      </c>
      <c r="F39" s="33">
        <f t="shared" si="5"/>
        <v>46.327913279132794</v>
      </c>
      <c r="G39" s="33">
        <f t="shared" si="5"/>
        <v>36.964705882352938</v>
      </c>
      <c r="H39" s="33">
        <f t="shared" si="5"/>
        <v>30.648521505376355</v>
      </c>
      <c r="I39" s="33">
        <f t="shared" si="5"/>
        <v>26.304275770633076</v>
      </c>
      <c r="J39" s="33">
        <f t="shared" si="5"/>
        <v>22.931488801054023</v>
      </c>
      <c r="K39" s="33">
        <f t="shared" si="5"/>
        <v>20.291278023236782</v>
      </c>
      <c r="L39" s="44">
        <f t="shared" si="5"/>
        <v>18.331125827814571</v>
      </c>
      <c r="X39" s="35" t="s">
        <v>18</v>
      </c>
      <c r="Y39" s="37">
        <f>INDEX(LINEST(B$20:B$40,D$20:D$40^{1,2,3,4},0,1),1,1)</f>
        <v>9.4524068878774732E-6</v>
      </c>
      <c r="Z39" s="37"/>
      <c r="AB39" s="40"/>
      <c r="AC39" s="40"/>
    </row>
    <row r="40" spans="1:29" ht="14.65" thickBot="1" x14ac:dyDescent="0.5">
      <c r="B40" s="10">
        <v>2000</v>
      </c>
      <c r="C40" s="46">
        <f t="shared" si="5"/>
        <v>198.93584612165975</v>
      </c>
      <c r="D40" s="46">
        <f t="shared" si="5"/>
        <v>97.690763052208837</v>
      </c>
      <c r="E40" s="46">
        <f t="shared" si="5"/>
        <v>64.87546912316617</v>
      </c>
      <c r="F40" s="46">
        <f t="shared" si="5"/>
        <v>48.729674796747965</v>
      </c>
      <c r="G40" s="46">
        <f t="shared" si="5"/>
        <v>38.756302521008408</v>
      </c>
      <c r="H40" s="46">
        <f t="shared" si="5"/>
        <v>32.207661290322591</v>
      </c>
      <c r="I40" s="46">
        <f t="shared" si="5"/>
        <v>27.726218097447795</v>
      </c>
      <c r="J40" s="46">
        <f t="shared" si="5"/>
        <v>25.016469038208172</v>
      </c>
      <c r="K40" s="46">
        <f t="shared" si="5"/>
        <v>21.436753395516284</v>
      </c>
      <c r="L40" s="47">
        <f t="shared" si="5"/>
        <v>19.321192052980134</v>
      </c>
      <c r="X40" s="35" t="s">
        <v>19</v>
      </c>
      <c r="Y40" s="37">
        <f>INDEX(LINEST(B$20:B$40,D$20:D$40^{1,2,3,4},0,1),1,2)</f>
        <v>-2.1851934138985602E-3</v>
      </c>
      <c r="Z40" s="37"/>
    </row>
    <row r="41" spans="1:29" x14ac:dyDescent="0.45">
      <c r="X41" s="35" t="s">
        <v>20</v>
      </c>
      <c r="Y41" s="37">
        <f>INDEX(LINEST(B$20:B$40,D$20:D$40^{1,2,3,4},0,1),1,3)</f>
        <v>0.17360252688776356</v>
      </c>
      <c r="Z41" s="37"/>
    </row>
    <row r="42" spans="1:29" x14ac:dyDescent="0.45">
      <c r="X42" s="35" t="s">
        <v>21</v>
      </c>
      <c r="Y42" s="37">
        <f>INDEX(LINEST(B$20:B$40,D$20:D$40^{1,2,3,4},0,1),1,4)</f>
        <v>15.614401630962533</v>
      </c>
      <c r="Z42" s="37"/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9" t="s">
        <v>3</v>
      </c>
      <c r="D45" s="60"/>
      <c r="E45" s="60"/>
      <c r="F45" s="60"/>
      <c r="G45" s="60"/>
      <c r="H45" s="60"/>
      <c r="I45" s="60"/>
      <c r="J45" s="60"/>
      <c r="K45" s="60"/>
      <c r="L45" s="61"/>
      <c r="Y45" s="37"/>
    </row>
    <row r="46" spans="1:29" x14ac:dyDescent="0.45">
      <c r="B46" s="9" t="s">
        <v>4</v>
      </c>
      <c r="C46" s="62" t="s">
        <v>5</v>
      </c>
      <c r="D46" s="63"/>
      <c r="E46" s="63"/>
      <c r="F46" s="63"/>
      <c r="G46" s="63"/>
      <c r="H46" s="63"/>
      <c r="I46" s="63"/>
      <c r="J46" s="63"/>
      <c r="K46" s="63"/>
      <c r="L46" s="64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65" t="s">
        <v>22</v>
      </c>
      <c r="Y54" s="65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Z55" s="52"/>
      <c r="AB55" s="52"/>
      <c r="AC55" s="52"/>
      <c r="AE55" s="52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INDEX(LINEST(B$20:B$40,E$20:E$40^{1,2,3,4},0,1),1,1)</f>
        <v>7.2425578800409496E-5</v>
      </c>
      <c r="Z56" s="37"/>
      <c r="AB56" s="40"/>
      <c r="AC56" s="40"/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INDEX(LINEST(B$20:B$40,E$20:E$40^{1,2,3,4},0,1),1,2)</f>
        <v>-1.125650933006439E-2</v>
      </c>
      <c r="Z57" s="37"/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INDEX(LINEST(B$20:B$40,E$20:E$40^{1,2,3,4},0,1),1,3)</f>
        <v>0.58650542955804574</v>
      </c>
      <c r="Z58" s="37"/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INDEX(LINEST(B$20:B$40,E$20:E$40^{1,2,3,4},0,1),1,4)</f>
        <v>20.363344765062379</v>
      </c>
      <c r="Z59" s="37"/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INDEX(LINEST(B$20:B$40,E$20:E$40^{1,2,3,4},0,1),3,1)</f>
        <v>0.9999804003961652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1" spans="2:37" x14ac:dyDescent="0.45">
      <c r="X71" s="65" t="s">
        <v>22</v>
      </c>
      <c r="Y71" s="65"/>
      <c r="AJ71" s="52"/>
      <c r="AK71" s="52"/>
    </row>
    <row r="72" spans="2:37" x14ac:dyDescent="0.45">
      <c r="AJ72" s="40"/>
      <c r="AK72" s="40"/>
    </row>
    <row r="73" spans="2:37" x14ac:dyDescent="0.45">
      <c r="X73" s="35" t="s">
        <v>18</v>
      </c>
      <c r="Y73" s="37">
        <f>INDEX(LINEST(B$20:B$40,F$20:F$40^{1,2,3,4},0,1),1,1)</f>
        <v>2.5880076851011574E-4</v>
      </c>
    </row>
    <row r="74" spans="2:37" x14ac:dyDescent="0.45">
      <c r="X74" s="35" t="s">
        <v>19</v>
      </c>
      <c r="Y74" s="37">
        <f>INDEX(LINEST(B$20:B$40,F$20:F$40^{1,2,3,4},0,1),1,2)</f>
        <v>-3.029269261395532E-2</v>
      </c>
    </row>
    <row r="75" spans="2:37" x14ac:dyDescent="0.45">
      <c r="X75" s="35" t="s">
        <v>20</v>
      </c>
      <c r="Y75" s="37">
        <f>INDEX(LINEST(B$20:B$40,F$20:F$40^{1,2,3,4},0,1),1,3)</f>
        <v>1.1850104528442835</v>
      </c>
    </row>
    <row r="76" spans="2:37" x14ac:dyDescent="0.45">
      <c r="X76" s="35" t="s">
        <v>21</v>
      </c>
      <c r="Y76" s="37">
        <f>INDEX(LINEST(B$20:B$40,F$20:F$40^{1,2,3,4},0,1),1,4)</f>
        <v>25.371055664343761</v>
      </c>
    </row>
    <row r="77" spans="2:37" ht="15.75" x14ac:dyDescent="0.45">
      <c r="X77" s="35" t="s">
        <v>23</v>
      </c>
      <c r="Y77" s="37">
        <f>INDEX(LINEST(B$20:B$40,F$20:F$40^{1,2,3,4},0,1),3,1)</f>
        <v>0.99997214672039381</v>
      </c>
    </row>
    <row r="79" spans="2:37" x14ac:dyDescent="0.45">
      <c r="Y79" s="37"/>
    </row>
    <row r="88" spans="24:25" x14ac:dyDescent="0.45">
      <c r="X88" s="65" t="s">
        <v>22</v>
      </c>
      <c r="Y88" s="65"/>
    </row>
    <row r="90" spans="24:25" x14ac:dyDescent="0.45">
      <c r="X90" s="35" t="s">
        <v>18</v>
      </c>
      <c r="Y90" s="37">
        <f>INDEX(LINEST(B$20:B$40,G$20:G$40^{1,2,3,4},0,1),1,1)</f>
        <v>8.1187480863146515E-4</v>
      </c>
    </row>
    <row r="91" spans="24:25" x14ac:dyDescent="0.45">
      <c r="X91" s="35" t="s">
        <v>19</v>
      </c>
      <c r="Y91" s="37">
        <f>INDEX(LINEST(B$20:B$40,G$20:G$40^{1,2,3,4},0,1),1,2)</f>
        <v>-7.4691255174766449E-2</v>
      </c>
    </row>
    <row r="92" spans="24:25" x14ac:dyDescent="0.45">
      <c r="X92" s="35" t="s">
        <v>20</v>
      </c>
      <c r="Y92" s="37">
        <f>INDEX(LINEST(B$20:B$40,G$20:G$40^{1,2,3,4},0,1),1,3)</f>
        <v>2.3010890127381982</v>
      </c>
    </row>
    <row r="93" spans="24:25" x14ac:dyDescent="0.45">
      <c r="X93" s="35" t="s">
        <v>21</v>
      </c>
      <c r="Y93" s="37">
        <f>INDEX(LINEST(B$20:B$40,G$20:G$40^{1,2,3,4},0,1),1,4)</f>
        <v>27.441272849989769</v>
      </c>
    </row>
    <row r="94" spans="24:25" ht="15.75" x14ac:dyDescent="0.45">
      <c r="X94" s="35" t="s">
        <v>23</v>
      </c>
      <c r="Y94" s="37">
        <f>INDEX(LINEST(B$20:B$40,G$20:G$40^{1,2,3,4},0,1),3,1)</f>
        <v>0.99997162753400348</v>
      </c>
    </row>
    <row r="97" spans="24:25" x14ac:dyDescent="0.45">
      <c r="Y97" s="37"/>
    </row>
    <row r="105" spans="24:25" x14ac:dyDescent="0.45">
      <c r="X105" s="65" t="s">
        <v>22</v>
      </c>
      <c r="Y105" s="65"/>
    </row>
    <row r="107" spans="24:25" x14ac:dyDescent="0.45">
      <c r="X107" s="35" t="s">
        <v>18</v>
      </c>
      <c r="Y107" s="37">
        <f>INDEX(LINEST(B$20:B$40,H$20:H$40^{1,2,3,4},0,1),1,1)</f>
        <v>1.9670487370958608E-3</v>
      </c>
    </row>
    <row r="108" spans="24:25" x14ac:dyDescent="0.45">
      <c r="X108" s="35" t="s">
        <v>19</v>
      </c>
      <c r="Y108" s="37">
        <f>INDEX(LINEST(B$20:B$40,H$20:H$40^{1,2,3,4},0,1),1,2)</f>
        <v>-0.15046807986192462</v>
      </c>
    </row>
    <row r="109" spans="24:25" x14ac:dyDescent="0.45">
      <c r="X109" s="35" t="s">
        <v>20</v>
      </c>
      <c r="Y109" s="37">
        <f>INDEX(LINEST(B$20:B$40,H$20:H$40^{1,2,3,4},0,1),1,3)</f>
        <v>3.8351996580962284</v>
      </c>
    </row>
    <row r="110" spans="24:25" x14ac:dyDescent="0.45">
      <c r="X110" s="35" t="s">
        <v>21</v>
      </c>
      <c r="Y110" s="37">
        <f>INDEX(LINEST(B$20:B$40,H$20:H$40^{1,2,3,4},0,1),1,4)</f>
        <v>29.139448652452021</v>
      </c>
    </row>
    <row r="111" spans="24:25" ht="15.75" x14ac:dyDescent="0.45">
      <c r="X111" s="35" t="s">
        <v>23</v>
      </c>
      <c r="Y111" s="37">
        <f>INDEX(LINEST(B$20:B$40,H$20:H$40^{1,2,3,4},0,1),3,1)</f>
        <v>0.99995836273202876</v>
      </c>
    </row>
    <row r="114" spans="24:25" x14ac:dyDescent="0.45">
      <c r="Y114" s="37"/>
    </row>
    <row r="122" spans="24:25" x14ac:dyDescent="0.45">
      <c r="X122" s="65" t="s">
        <v>22</v>
      </c>
      <c r="Y122" s="65"/>
    </row>
    <row r="124" spans="24:25" x14ac:dyDescent="0.45">
      <c r="X124" s="35" t="s">
        <v>18</v>
      </c>
      <c r="Y124" s="37">
        <f>INDEX(LINEST(B$20:B$40,I$20:I$40^{1,2,3,4},0,1),1,1)</f>
        <v>3.7789529289634981E-3</v>
      </c>
    </row>
    <row r="125" spans="24:25" x14ac:dyDescent="0.45">
      <c r="X125" s="35" t="s">
        <v>19</v>
      </c>
      <c r="Y125" s="37">
        <f>INDEX(LINEST(B$20:B$40,I$20:I$40^{1,2,3,4},0,1),1,2)</f>
        <v>-0.25219933903609232</v>
      </c>
    </row>
    <row r="126" spans="24:25" x14ac:dyDescent="0.45">
      <c r="X126" s="35" t="s">
        <v>20</v>
      </c>
      <c r="Y126" s="37">
        <f>INDEX(LINEST(B$20:B$40,I$20:I$40^{1,2,3,4},0,1),1,3)</f>
        <v>5.5825863988511539</v>
      </c>
    </row>
    <row r="127" spans="24:25" x14ac:dyDescent="0.45">
      <c r="X127" s="35" t="s">
        <v>21</v>
      </c>
      <c r="Y127" s="37">
        <f>INDEX(LINEST(B$20:B$40,I$20:I$40^{1,2,3,4},0,1),1,4)</f>
        <v>30.974465597928269</v>
      </c>
    </row>
    <row r="128" spans="24:25" ht="15.75" x14ac:dyDescent="0.45">
      <c r="X128" s="35" t="s">
        <v>23</v>
      </c>
      <c r="Y128" s="37">
        <f>INDEX(LINEST(B$20:B$40,I$20:I$40^{1,2,3,4},0,1),3,1)</f>
        <v>0.99995368686637209</v>
      </c>
    </row>
    <row r="131" spans="24:25" x14ac:dyDescent="0.45">
      <c r="Y131" s="37"/>
    </row>
    <row r="139" spans="24:25" x14ac:dyDescent="0.45">
      <c r="X139" s="65" t="s">
        <v>22</v>
      </c>
      <c r="Y139" s="65"/>
    </row>
    <row r="141" spans="24:25" x14ac:dyDescent="0.45">
      <c r="X141" s="35" t="s">
        <v>18</v>
      </c>
      <c r="Y141" s="37">
        <f>INDEX(LINEST(B$20:B$40,J$20:J$40^{1,2,3,4},0,1),1,1)</f>
        <v>3.8441607680408567E-3</v>
      </c>
    </row>
    <row r="142" spans="24:25" x14ac:dyDescent="0.45">
      <c r="X142" s="35" t="s">
        <v>19</v>
      </c>
      <c r="Y142" s="37">
        <f>INDEX(LINEST(B$20:B$40,J$20:J$40^{1,2,3,4},0,1),1,2)</f>
        <v>-0.2839080317763723</v>
      </c>
    </row>
    <row r="143" spans="24:25" x14ac:dyDescent="0.45">
      <c r="X143" s="35" t="s">
        <v>20</v>
      </c>
      <c r="Y143" s="37">
        <f>INDEX(LINEST(B$20:B$40,J$20:J$40^{1,2,3,4},0,1),1,3)</f>
        <v>6.4845989349989193</v>
      </c>
    </row>
    <row r="144" spans="24:25" x14ac:dyDescent="0.45">
      <c r="X144" s="35" t="s">
        <v>21</v>
      </c>
      <c r="Y144" s="37">
        <f>INDEX(LINEST(B$20:B$40,J$20:J$40^{1,2,3,4},0,1),1,4)</f>
        <v>36.000422439226774</v>
      </c>
    </row>
    <row r="145" spans="24:25" ht="15.75" x14ac:dyDescent="0.45">
      <c r="X145" s="35" t="s">
        <v>23</v>
      </c>
      <c r="Y145" s="37">
        <f>INDEX(LINEST(B$20:B$40,J$20:J$40^{1,2,3,4},0,1),3,1)</f>
        <v>0.99987384232157428</v>
      </c>
    </row>
    <row r="148" spans="24:25" x14ac:dyDescent="0.45">
      <c r="Y148" s="37"/>
    </row>
    <row r="156" spans="24:25" x14ac:dyDescent="0.45">
      <c r="X156" s="65" t="s">
        <v>22</v>
      </c>
      <c r="Y156" s="65"/>
    </row>
    <row r="158" spans="24:25" x14ac:dyDescent="0.45">
      <c r="X158" s="35" t="s">
        <v>18</v>
      </c>
      <c r="Y158" s="37">
        <f>INDEX(LINEST(B$20:B$40,K$20:K$40^{1,2,3,4},0,1),1,1)</f>
        <v>1.2231245567807469E-2</v>
      </c>
    </row>
    <row r="159" spans="24:25" x14ac:dyDescent="0.45">
      <c r="X159" s="35" t="s">
        <v>19</v>
      </c>
      <c r="Y159" s="37">
        <f>INDEX(LINEST(B$20:B$40,K$20:K$40^{1,2,3,4},0,1),1,2)</f>
        <v>-0.64081949017960593</v>
      </c>
    </row>
    <row r="160" spans="24:25" x14ac:dyDescent="0.45">
      <c r="X160" s="35" t="s">
        <v>20</v>
      </c>
      <c r="Y160" s="37">
        <f>INDEX(LINEST(B$20:B$40,K$20:K$40^{1,2,3,4},0,1),1,3)</f>
        <v>11.136461967244948</v>
      </c>
    </row>
    <row r="161" spans="24:28" x14ac:dyDescent="0.45">
      <c r="X161" s="35" t="s">
        <v>21</v>
      </c>
      <c r="Y161" s="37">
        <f>INDEX(LINEST(B$20:B$40,K$20:K$40^{1,2,3,4},0,1),1,4)</f>
        <v>29.03660899708742</v>
      </c>
    </row>
    <row r="162" spans="24:28" ht="15.75" x14ac:dyDescent="0.45">
      <c r="X162" s="35" t="s">
        <v>23</v>
      </c>
      <c r="Y162" s="37">
        <f>INDEX(LINEST(B$20:B$40,K$20:K$40^{1,2,3,4},0,1),3,1)</f>
        <v>0.99995103849570199</v>
      </c>
    </row>
    <row r="165" spans="24:28" x14ac:dyDescent="0.45">
      <c r="Y165" s="37"/>
    </row>
    <row r="173" spans="24:28" x14ac:dyDescent="0.45">
      <c r="X173" s="65" t="s">
        <v>22</v>
      </c>
      <c r="Y173" s="65"/>
    </row>
    <row r="174" spans="24:28" x14ac:dyDescent="0.45">
      <c r="Z174" s="52"/>
    </row>
    <row r="175" spans="24:28" x14ac:dyDescent="0.45">
      <c r="X175" s="35" t="s">
        <v>18</v>
      </c>
      <c r="Y175" s="37">
        <f>INDEX(LINEST(B$20:B$40,L$20:L$40^{1,2,3,4},0,1),1,1)</f>
        <v>2.0917087379097324E-2</v>
      </c>
      <c r="AB175" s="39"/>
    </row>
    <row r="176" spans="24:28" x14ac:dyDescent="0.45">
      <c r="X176" s="35" t="s">
        <v>19</v>
      </c>
      <c r="Y176" s="37">
        <f>INDEX(LINEST(B$20:B$40,L$20:L$40^{1,2,3,4},0,1),1,2)</f>
        <v>-0.98322167107805192</v>
      </c>
    </row>
    <row r="177" spans="15:29" x14ac:dyDescent="0.45">
      <c r="X177" s="35" t="s">
        <v>20</v>
      </c>
      <c r="Y177" s="37">
        <f>INDEX(LINEST(B$20:B$40,L$20:L$40^{1,2,3,4},0,1),1,3)</f>
        <v>15.275660601673909</v>
      </c>
    </row>
    <row r="178" spans="15:29" x14ac:dyDescent="0.45">
      <c r="X178" s="35" t="s">
        <v>21</v>
      </c>
      <c r="Y178" s="37">
        <f>INDEX(LINEST(B$20:B$40,L$20:L$40^{1,2,3,4},0,1),1,4)</f>
        <v>25.019108806039718</v>
      </c>
    </row>
    <row r="179" spans="15:29" ht="15.75" x14ac:dyDescent="0.45">
      <c r="X179" s="35" t="s">
        <v>23</v>
      </c>
      <c r="Y179" s="37">
        <f>INDEX(LINEST(B$20:B$40,L$20:L$40^{1,2,3,4},0,1),3,1)</f>
        <v>0.99993182982954176</v>
      </c>
    </row>
    <row r="181" spans="15:29" x14ac:dyDescent="0.45">
      <c r="Y181" s="37"/>
    </row>
    <row r="183" spans="15:29" x14ac:dyDescent="0.45">
      <c r="Y183" s="37">
        <f t="array" ref="Y183:AC191">LINEST(B$20:B$40,L$20:L$40^{1,2,3,4},0,1)</f>
        <v>2.0917087379097324E-2</v>
      </c>
      <c r="Z183">
        <v>-0.98322167107805192</v>
      </c>
      <c r="AA183">
        <v>15.275660601673909</v>
      </c>
      <c r="AB183">
        <v>25.019108806039718</v>
      </c>
      <c r="AC183">
        <v>0</v>
      </c>
    </row>
    <row r="184" spans="15:29" x14ac:dyDescent="0.45">
      <c r="Y184">
        <v>2.7082247867500431E-3</v>
      </c>
      <c r="Z184">
        <v>0.10150813027475759</v>
      </c>
      <c r="AA184">
        <v>1.191605285781393</v>
      </c>
      <c r="AB184">
        <v>4.351820414414223</v>
      </c>
      <c r="AC184" t="e">
        <v>#N/A</v>
      </c>
    </row>
    <row r="185" spans="15:29" x14ac:dyDescent="0.45">
      <c r="Y185">
        <v>0.99993182982954176</v>
      </c>
      <c r="Z185">
        <v>10.727874336213612</v>
      </c>
      <c r="AA185" t="e">
        <v>#N/A</v>
      </c>
      <c r="AB185" t="e">
        <v>#N/A</v>
      </c>
      <c r="AC185" t="e">
        <v>#N/A</v>
      </c>
    </row>
    <row r="186" spans="15:29" x14ac:dyDescent="0.45">
      <c r="Y186">
        <v>62339.733760528456</v>
      </c>
      <c r="Z186">
        <v>17</v>
      </c>
      <c r="AA186" t="e">
        <v>#N/A</v>
      </c>
      <c r="AB186" t="e">
        <v>#N/A</v>
      </c>
      <c r="AC186" t="e">
        <v>#N/A</v>
      </c>
    </row>
    <row r="187" spans="15:29" x14ac:dyDescent="0.45">
      <c r="Y187">
        <v>28698043.51610785</v>
      </c>
      <c r="Z187">
        <v>1956.4838921510409</v>
      </c>
      <c r="AA187" t="e">
        <v>#N/A</v>
      </c>
      <c r="AB187" t="e">
        <v>#N/A</v>
      </c>
      <c r="AC187" t="e">
        <v>#N/A</v>
      </c>
    </row>
    <row r="188" spans="15:29" x14ac:dyDescent="0.45">
      <c r="O188" s="28"/>
      <c r="P188" s="28"/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 spans="15:29" x14ac:dyDescent="0.45">
      <c r="O189" s="28"/>
      <c r="P189" s="28"/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 spans="15:29" x14ac:dyDescent="0.45">
      <c r="O190" s="28"/>
      <c r="P190" s="28"/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 spans="15:29" x14ac:dyDescent="0.45">
      <c r="O191" s="28"/>
      <c r="P191" s="28"/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</sheetData>
  <mergeCells count="14">
    <mergeCell ref="C46:L46"/>
    <mergeCell ref="C17:L17"/>
    <mergeCell ref="C18:L18"/>
    <mergeCell ref="X20:Y20"/>
    <mergeCell ref="X37:Y37"/>
    <mergeCell ref="C45:L45"/>
    <mergeCell ref="X156:Y156"/>
    <mergeCell ref="X173:Y173"/>
    <mergeCell ref="X54:Y54"/>
    <mergeCell ref="X71:Y71"/>
    <mergeCell ref="X88:Y88"/>
    <mergeCell ref="X105:Y105"/>
    <mergeCell ref="X122:Y122"/>
    <mergeCell ref="X139:Y13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C20" sqref="C20"/>
    </sheetView>
  </sheetViews>
  <sheetFormatPr defaultRowHeight="14.25" x14ac:dyDescent="0.45"/>
  <sheetData>
    <row r="1" spans="1:12" x14ac:dyDescent="0.45">
      <c r="A1" s="48" t="s">
        <v>24</v>
      </c>
    </row>
    <row r="15" spans="1:12" ht="14.65" thickBot="1" x14ac:dyDescent="0.5"/>
    <row r="16" spans="1:12" ht="14.65" thickBot="1" x14ac:dyDescent="0.5">
      <c r="B16" s="41" t="s">
        <v>25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12" x14ac:dyDescent="0.45">
      <c r="B17" s="8" t="s">
        <v>2</v>
      </c>
      <c r="C17" s="59" t="s">
        <v>3</v>
      </c>
      <c r="D17" s="60"/>
      <c r="E17" s="60"/>
      <c r="F17" s="60"/>
      <c r="G17" s="60"/>
      <c r="H17" s="60"/>
      <c r="I17" s="60"/>
      <c r="J17" s="60"/>
      <c r="K17" s="60"/>
      <c r="L17" s="61"/>
    </row>
    <row r="18" spans="2:12" x14ac:dyDescent="0.45">
      <c r="B18" s="9" t="s">
        <v>4</v>
      </c>
      <c r="C18" s="62" t="s">
        <v>5</v>
      </c>
      <c r="D18" s="63"/>
      <c r="E18" s="63"/>
      <c r="F18" s="63"/>
      <c r="G18" s="63"/>
      <c r="H18" s="63"/>
      <c r="I18" s="63"/>
      <c r="J18" s="63"/>
      <c r="K18" s="63"/>
      <c r="L18" s="64"/>
    </row>
    <row r="19" spans="2:12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12" x14ac:dyDescent="0.45">
      <c r="B20" s="9">
        <v>0</v>
      </c>
      <c r="C20" s="33"/>
      <c r="D20" s="33"/>
      <c r="E20" s="33"/>
      <c r="F20" s="33"/>
      <c r="G20" s="33"/>
      <c r="H20" s="33"/>
      <c r="I20" s="33"/>
      <c r="J20" s="33"/>
      <c r="K20" s="33"/>
      <c r="L20" s="44"/>
    </row>
    <row r="21" spans="2:12" x14ac:dyDescent="0.45">
      <c r="B21" s="16">
        <v>100</v>
      </c>
      <c r="C21" s="33"/>
      <c r="D21" s="33"/>
      <c r="E21" s="49"/>
      <c r="F21" s="49"/>
      <c r="G21" s="33"/>
      <c r="H21" s="49"/>
      <c r="I21" s="49"/>
      <c r="J21" s="49"/>
      <c r="K21" s="49"/>
      <c r="L21" s="44"/>
    </row>
    <row r="22" spans="2:12" x14ac:dyDescent="0.45">
      <c r="B22" s="16">
        <v>200</v>
      </c>
      <c r="C22" s="33"/>
      <c r="D22" s="33"/>
      <c r="E22" s="49"/>
      <c r="F22" s="49"/>
      <c r="G22" s="33"/>
      <c r="H22" s="49"/>
      <c r="I22" s="49"/>
      <c r="J22" s="49"/>
      <c r="K22" s="49"/>
      <c r="L22" s="44"/>
    </row>
    <row r="23" spans="2:12" x14ac:dyDescent="0.45">
      <c r="B23" s="16">
        <v>300</v>
      </c>
      <c r="C23" s="33"/>
      <c r="D23" s="33"/>
      <c r="E23" s="49"/>
      <c r="F23" s="49"/>
      <c r="G23" s="33"/>
      <c r="H23" s="49"/>
      <c r="I23" s="49"/>
      <c r="J23" s="49"/>
      <c r="K23" s="49"/>
      <c r="L23" s="44"/>
    </row>
    <row r="24" spans="2:12" x14ac:dyDescent="0.45">
      <c r="B24" s="16">
        <v>400</v>
      </c>
      <c r="C24" s="33"/>
      <c r="D24" s="33"/>
      <c r="E24" s="49"/>
      <c r="F24" s="49"/>
      <c r="G24" s="33"/>
      <c r="H24" s="49"/>
      <c r="I24" s="49"/>
      <c r="J24" s="49"/>
      <c r="K24" s="49"/>
      <c r="L24" s="44"/>
    </row>
    <row r="25" spans="2:12" x14ac:dyDescent="0.45">
      <c r="B25" s="16">
        <v>500</v>
      </c>
      <c r="C25" s="33"/>
      <c r="D25" s="33"/>
      <c r="E25" s="33"/>
      <c r="F25" s="33"/>
      <c r="G25" s="33"/>
      <c r="H25" s="33"/>
      <c r="I25" s="33"/>
      <c r="J25" s="33"/>
      <c r="K25" s="33"/>
      <c r="L25" s="44"/>
    </row>
    <row r="26" spans="2:12" x14ac:dyDescent="0.45">
      <c r="B26" s="16">
        <v>600</v>
      </c>
      <c r="C26" s="33"/>
      <c r="D26" s="33"/>
      <c r="E26" s="49"/>
      <c r="F26" s="49"/>
      <c r="G26" s="33"/>
      <c r="H26" s="49"/>
      <c r="I26" s="49"/>
      <c r="J26" s="49"/>
      <c r="K26" s="49"/>
      <c r="L26" s="44"/>
    </row>
    <row r="27" spans="2:12" x14ac:dyDescent="0.45">
      <c r="B27" s="16">
        <v>700</v>
      </c>
      <c r="C27" s="33"/>
      <c r="D27" s="33"/>
      <c r="E27" s="49"/>
      <c r="F27" s="49"/>
      <c r="G27" s="33"/>
      <c r="H27" s="49"/>
      <c r="I27" s="49"/>
      <c r="J27" s="49"/>
      <c r="K27" s="49"/>
      <c r="L27" s="44"/>
    </row>
    <row r="28" spans="2:12" x14ac:dyDescent="0.45">
      <c r="B28" s="16">
        <v>800</v>
      </c>
      <c r="C28" s="33"/>
      <c r="D28" s="33"/>
      <c r="E28" s="49"/>
      <c r="F28" s="49"/>
      <c r="G28" s="33"/>
      <c r="H28" s="49"/>
      <c r="I28" s="49"/>
      <c r="J28" s="49"/>
      <c r="K28" s="49"/>
      <c r="L28" s="44"/>
    </row>
    <row r="29" spans="2:12" x14ac:dyDescent="0.45">
      <c r="B29" s="16">
        <v>900</v>
      </c>
      <c r="C29" s="33"/>
      <c r="D29" s="33"/>
      <c r="E29" s="49"/>
      <c r="F29" s="49"/>
      <c r="G29" s="33"/>
      <c r="H29" s="49"/>
      <c r="I29" s="49"/>
      <c r="J29" s="49"/>
      <c r="K29" s="49"/>
      <c r="L29" s="44"/>
    </row>
    <row r="30" spans="2:12" x14ac:dyDescent="0.45">
      <c r="B30" s="30">
        <v>1000</v>
      </c>
      <c r="C30" s="34"/>
      <c r="D30" s="34"/>
      <c r="E30" s="34"/>
      <c r="F30" s="34"/>
      <c r="G30" s="34"/>
      <c r="H30" s="34"/>
      <c r="I30" s="34"/>
      <c r="J30" s="34"/>
      <c r="K30" s="34"/>
      <c r="L30" s="45"/>
    </row>
    <row r="31" spans="2:12" x14ac:dyDescent="0.45">
      <c r="B31" s="9">
        <v>1100</v>
      </c>
      <c r="C31" s="49"/>
      <c r="D31" s="33"/>
      <c r="E31" s="49"/>
      <c r="F31" s="49"/>
      <c r="G31" s="33"/>
      <c r="H31" s="49"/>
      <c r="I31" s="49"/>
      <c r="J31" s="49"/>
      <c r="K31" s="49"/>
      <c r="L31" s="44"/>
    </row>
    <row r="32" spans="2:12" x14ac:dyDescent="0.45">
      <c r="B32" s="9">
        <v>1200</v>
      </c>
      <c r="C32" s="49"/>
      <c r="D32" s="33"/>
      <c r="E32" s="49"/>
      <c r="F32" s="49"/>
      <c r="G32" s="33"/>
      <c r="H32" s="49"/>
      <c r="I32" s="49"/>
      <c r="J32" s="49"/>
      <c r="K32" s="49"/>
      <c r="L32" s="44"/>
    </row>
    <row r="33" spans="2:12" x14ac:dyDescent="0.45">
      <c r="B33" s="9">
        <v>1300</v>
      </c>
      <c r="C33" s="49"/>
      <c r="D33" s="33"/>
      <c r="E33" s="49"/>
      <c r="F33" s="49"/>
      <c r="G33" s="33"/>
      <c r="H33" s="49"/>
      <c r="I33" s="49"/>
      <c r="J33" s="49"/>
      <c r="K33" s="49"/>
      <c r="L33" s="44"/>
    </row>
    <row r="34" spans="2:12" x14ac:dyDescent="0.45">
      <c r="B34" s="9">
        <v>1400</v>
      </c>
      <c r="C34" s="49"/>
      <c r="D34" s="33"/>
      <c r="E34" s="49"/>
      <c r="F34" s="49"/>
      <c r="G34" s="33"/>
      <c r="H34" s="49"/>
      <c r="I34" s="49"/>
      <c r="J34" s="49"/>
      <c r="K34" s="49"/>
      <c r="L34" s="44"/>
    </row>
    <row r="35" spans="2:12" x14ac:dyDescent="0.45">
      <c r="B35" s="9">
        <v>1500</v>
      </c>
      <c r="C35" s="49"/>
      <c r="D35" s="33"/>
      <c r="E35" s="33"/>
      <c r="F35" s="33"/>
      <c r="G35" s="33"/>
      <c r="H35" s="33"/>
      <c r="I35" s="33"/>
      <c r="J35" s="33"/>
      <c r="K35" s="33"/>
      <c r="L35" s="44"/>
    </row>
    <row r="36" spans="2:12" x14ac:dyDescent="0.45">
      <c r="B36" s="9">
        <v>1600</v>
      </c>
      <c r="C36" s="49"/>
      <c r="D36" s="33"/>
      <c r="E36" s="49"/>
      <c r="F36" s="49"/>
      <c r="G36" s="33"/>
      <c r="H36" s="49"/>
      <c r="I36" s="49"/>
      <c r="J36" s="49"/>
      <c r="K36" s="49"/>
      <c r="L36" s="44"/>
    </row>
    <row r="37" spans="2:12" x14ac:dyDescent="0.45">
      <c r="B37" s="9">
        <v>1700</v>
      </c>
      <c r="C37" s="49"/>
      <c r="D37" s="33"/>
      <c r="E37" s="49"/>
      <c r="F37" s="49"/>
      <c r="G37" s="33"/>
      <c r="H37" s="49"/>
      <c r="I37" s="49"/>
      <c r="J37" s="49"/>
      <c r="K37" s="49"/>
      <c r="L37" s="44"/>
    </row>
    <row r="38" spans="2:12" x14ac:dyDescent="0.45">
      <c r="B38" s="9">
        <v>1800</v>
      </c>
      <c r="C38" s="49"/>
      <c r="D38" s="33"/>
      <c r="E38" s="49"/>
      <c r="F38" s="49"/>
      <c r="G38" s="33"/>
      <c r="H38" s="49"/>
      <c r="I38" s="49"/>
      <c r="J38" s="49"/>
      <c r="K38" s="49"/>
      <c r="L38" s="44"/>
    </row>
    <row r="39" spans="2:12" x14ac:dyDescent="0.45">
      <c r="B39" s="9">
        <v>1900</v>
      </c>
      <c r="C39" s="49"/>
      <c r="D39" s="33"/>
      <c r="E39" s="49"/>
      <c r="F39" s="49"/>
      <c r="G39" s="33"/>
      <c r="H39" s="49"/>
      <c r="I39" s="49"/>
      <c r="J39" s="49"/>
      <c r="K39" s="49"/>
      <c r="L39" s="44"/>
    </row>
    <row r="40" spans="2:12" ht="14.65" thickBot="1" x14ac:dyDescent="0.5">
      <c r="B40" s="10">
        <v>2000</v>
      </c>
      <c r="C40" s="50"/>
      <c r="D40" s="46"/>
      <c r="E40" s="46"/>
      <c r="F40" s="46"/>
      <c r="G40" s="46"/>
      <c r="H40" s="46"/>
      <c r="I40" s="46"/>
      <c r="J40" s="46"/>
      <c r="K40" s="46"/>
      <c r="L40" s="47"/>
    </row>
  </sheetData>
  <mergeCells count="2">
    <mergeCell ref="C17:L17"/>
    <mergeCell ref="C18:L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SL0NormCalData</vt:lpstr>
      <vt:lpstr>AIINormCalData</vt:lpstr>
      <vt:lpstr>AIANormCalData</vt:lpstr>
      <vt:lpstr>DALNormCalData</vt:lpstr>
      <vt:lpstr>DARNormCalData</vt:lpstr>
      <vt:lpstr>Validation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Baldwin</dc:creator>
  <cp:lastModifiedBy>Mitchell Baldwin</cp:lastModifiedBy>
  <cp:lastPrinted>2014-10-08T00:34:15Z</cp:lastPrinted>
  <dcterms:created xsi:type="dcterms:W3CDTF">2014-03-07T20:04:31Z</dcterms:created>
  <dcterms:modified xsi:type="dcterms:W3CDTF">2017-03-09T17:54:23Z</dcterms:modified>
</cp:coreProperties>
</file>