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55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" i="1" l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<sst xmlns="http://schemas.openxmlformats.org/spreadsheetml/2006/main" count="50" uniqueCount="12">
  <si>
    <t>Part</t>
  </si>
  <si>
    <t>Vendor</t>
  </si>
  <si>
    <t>Cost</t>
  </si>
  <si>
    <t>Quantity</t>
  </si>
  <si>
    <t>Total Cost</t>
  </si>
  <si>
    <t>WITHOUT MOLEX CONNECTORS</t>
  </si>
  <si>
    <t>Bitches Love My Switches</t>
  </si>
  <si>
    <t>Pedal Parts Plus</t>
  </si>
  <si>
    <t>Digi-Key</t>
  </si>
  <si>
    <t>OshPark</t>
  </si>
  <si>
    <t>Total</t>
  </si>
  <si>
    <t>WITH MOLEX CONNECTORS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</si>
</sst>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###############"/>
    <numFmt numFmtId="165" formatCode="&quot;$&quot;#,##0.00"/>
  </numFmts>
  <fonts count="11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F3F3F3"/>
      <name val="Arial"/>
    </font>
    <font>
      <b/>
      <sz val="10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B7B7B7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B7B7B7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2" borderId="2" xfId="0" applyFont="1" applyFill="1" applyBorder="1" applyAlignment="1">
      <alignment horizontal="center" wrapText="1"/>
    </xf>
    <xf numFmtId="0" fontId="0" fillId="0" borderId="3" xfId="0" applyBorder="1" applyAlignment="1">
      <alignment wrapText="1"/>
    </xf>
    <xf numFmtId="164" fontId="2" fillId="3" borderId="4" xfId="0" applyNumberFormat="1" applyFont="1" applyFill="1" applyBorder="1" applyAlignment="1">
      <alignment horizontal="center" wrapText="1"/>
    </xf>
    <xf numFmtId="0" fontId="3" fillId="4" borderId="5" xfId="0" applyFont="1" applyFill="1" applyBorder="1" applyAlignment="1">
      <alignment horizontal="center" wrapText="1"/>
    </xf>
    <xf numFmtId="0" fontId="4" fillId="5" borderId="6" xfId="0" applyFont="1" applyFill="1" applyBorder="1" applyAlignment="1">
      <alignment horizontal="right" wrapText="1"/>
    </xf>
    <xf numFmtId="0" fontId="0" fillId="0" borderId="7" xfId="0" applyBorder="1" applyAlignment="1">
      <alignment wrapText="1"/>
    </xf>
    <xf numFmtId="164" fontId="0" fillId="0" borderId="0" xfId="0" applyNumberFormat="1" applyAlignment="1">
      <alignment wrapText="1"/>
    </xf>
    <xf numFmtId="0" fontId="0" fillId="0" borderId="8" xfId="0" applyBorder="1" applyAlignment="1">
      <alignment wrapText="1"/>
    </xf>
    <xf numFmtId="165" fontId="0" fillId="0" borderId="0" xfId="0" applyNumberFormat="1" applyAlignment="1">
      <alignment wrapText="1"/>
    </xf>
    <xf numFmtId="0" fontId="6" fillId="6" borderId="10" xfId="0" applyFont="1" applyFill="1" applyBorder="1" applyAlignment="1">
      <alignment wrapText="1"/>
    </xf>
    <xf numFmtId="0" fontId="7" fillId="7" borderId="11" xfId="0" applyFont="1" applyFill="1" applyBorder="1" applyAlignment="1">
      <alignment horizontal="center" wrapText="1"/>
    </xf>
    <xf numFmtId="165" fontId="0" fillId="0" borderId="13" xfId="0" applyNumberFormat="1" applyBorder="1" applyAlignment="1">
      <alignment wrapText="1"/>
    </xf>
    <xf numFmtId="0" fontId="5" fillId="0" borderId="9" xfId="0" applyFont="1" applyBorder="1" applyAlignment="1">
      <alignment horizontal="center" wrapText="1"/>
    </xf>
    <xf numFmtId="0" fontId="9" fillId="0" borderId="14" xfId="0" applyFont="1" applyBorder="1" applyAlignment="1">
      <alignment horizontal="center" wrapText="1"/>
    </xf>
    <xf numFmtId="164" fontId="10" fillId="0" borderId="15" xfId="0" applyNumberFormat="1" applyFont="1" applyBorder="1" applyAlignment="1">
      <alignment horizontal="center" wrapText="1"/>
    </xf>
    <xf numFmtId="0" fontId="8" fillId="0" borderId="1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"/>
  <sheetViews>
    <sheetView tabSelected="1" workbookViewId="0"/>
  </sheetViews>
  <sheetFormatPr baseColWidth="10" defaultColWidth="17.1640625" defaultRowHeight="12.75" customHeight="1" x14ac:dyDescent="0"/>
  <cols>
    <col min="1" max="1" width="42.33203125" customWidth="1"/>
    <col min="2" max="2" width="23.5" customWidth="1"/>
    <col min="3" max="3" width="8.83203125" customWidth="1"/>
    <col min="4" max="4" width="9.1640625" customWidth="1"/>
    <col min="5" max="5" width="10.5" customWidth="1"/>
  </cols>
  <sheetData>
    <row r="1" spans="1:6" ht="12.75" customHeight="1">
      <c r="A1" s="5" t="s">
        <v>0</v>
      </c>
      <c r="B1" s="2" t="s">
        <v>1</v>
      </c>
      <c r="C1" s="2" t="s">
        <v>2</v>
      </c>
      <c r="D1" s="4" t="s">
        <v>3</v>
      </c>
      <c r="E1" s="12" t="s">
        <v>4</v>
      </c>
      <c r="F1" s="1"/>
    </row>
    <row r="2" spans="1:6" ht="12.75" customHeight="1">
      <c r="A2" s="14" t="s">
        <v>5</v>
      </c>
      <c r="B2" s="15"/>
      <c r="C2" s="15"/>
      <c r="D2" s="16"/>
      <c r="E2" s="17"/>
      <c r="F2" s="1"/>
    </row>
    <row r="3" spans="1:6" ht="12.75" customHeight="1">
      <c r="A3" s="1" t="str">
        <f>HYPERLINK("http://www.bitcheslovemyswitches.com/#!/~/product/category=5027572&amp;id=10054083", "3PDT Footswitch Latched - Solder Lugs - BLUE")</f>
        <v>3PDT Footswitch Latched - Solder Lugs - BLUE</v>
      </c>
      <c r="B3" t="s">
        <v>6</v>
      </c>
      <c r="C3" s="10">
        <v>2.2200000000000002</v>
      </c>
      <c r="D3" s="8">
        <v>1</v>
      </c>
      <c r="E3" s="13">
        <f t="shared" ref="E3:E20" si="0">C3*D3</f>
        <v>2.2200000000000002</v>
      </c>
      <c r="F3" s="1"/>
    </row>
    <row r="4" spans="1:6" ht="12.75" customHeight="1">
      <c r="A4" s="1" t="str">
        <f>HYPERLINK("http://www.bitcheslovemyswitches.com/#!/~/product/category=5027533&amp;id=21743333", "Enclosure 1590A")</f>
        <v>Enclosure 1590A</v>
      </c>
      <c r="B4" t="s">
        <v>6</v>
      </c>
      <c r="C4" s="10">
        <v>3.5</v>
      </c>
      <c r="D4" s="8">
        <v>1</v>
      </c>
      <c r="E4" s="13">
        <f t="shared" si="0"/>
        <v>3.5</v>
      </c>
      <c r="F4" s="1"/>
    </row>
    <row r="5" spans="1:6" ht="12.75" customHeight="1">
      <c r="A5" s="1" t="str">
        <f>HYPERLINK("http://www.bitcheslovemyswitches.com/#!/~/category/id=5223977&amp;offset=0&amp;sort=normal", "1/4 Black Chicken Head Knob")</f>
        <v>1/4 Black Chicken Head Knob</v>
      </c>
      <c r="B5" t="s">
        <v>6</v>
      </c>
      <c r="C5" s="10">
        <v>0.8</v>
      </c>
      <c r="D5" s="8">
        <v>1</v>
      </c>
      <c r="E5" s="13">
        <f t="shared" si="0"/>
        <v>0.8</v>
      </c>
      <c r="F5" s="1"/>
    </row>
    <row r="6" spans="1:6" ht="12.75" customHeight="1">
      <c r="A6" s="1" t="str">
        <f>HYPERLINK("http://www.bitcheslovemyswitches.com/#!/~/product/category=5027593&amp;id=18726663", "1/4 Mono Open Jack - Neutrik NYS229")</f>
        <v>1/4 Mono Open Jack - Neutrik NYS229</v>
      </c>
      <c r="B6" t="s">
        <v>6</v>
      </c>
      <c r="C6" s="10">
        <v>0.99</v>
      </c>
      <c r="D6" s="8">
        <v>2</v>
      </c>
      <c r="E6" s="13">
        <f t="shared" si="0"/>
        <v>1.98</v>
      </c>
      <c r="F6" s="1"/>
    </row>
    <row r="7" spans="1:6" ht="12.75" customHeight="1">
      <c r="A7" s="1" t="str">
        <f>HYPERLINK("http://www.bitcheslovemyswitches.com/#!/~/product/category=5027592&amp;id=18921807", "Thinline 2.1mm DC Power Jack")</f>
        <v>Thinline 2.1mm DC Power Jack</v>
      </c>
      <c r="B7" t="s">
        <v>6</v>
      </c>
      <c r="C7" s="10">
        <v>0.63</v>
      </c>
      <c r="D7" s="8">
        <v>1</v>
      </c>
      <c r="E7" s="13">
        <f t="shared" si="0"/>
        <v>0.63</v>
      </c>
      <c r="F7" s="1"/>
    </row>
    <row r="8" spans="1:6" ht="12.75" customHeight="1">
      <c r="A8" s="1" t="str">
        <f>HYPERLINK("http://www.pedalpartsplus.com/mm5/merchant.mvc?Screen=PROD&amp;Store_Code=PPP&amp;Product_Code=7500&amp;Category_Code=Pot16", "Alpha Single-Gang Audio Taper 50k")</f>
        <v>Alpha Single-Gang Audio Taper 50k</v>
      </c>
      <c r="B8" t="s">
        <v>7</v>
      </c>
      <c r="C8" s="10">
        <v>1.0900000000000001</v>
      </c>
      <c r="D8" s="8">
        <v>1</v>
      </c>
      <c r="E8" s="13">
        <f t="shared" si="0"/>
        <v>1.0900000000000001</v>
      </c>
      <c r="F8" s="1"/>
    </row>
    <row r="9" spans="1:6" ht="12.75" customHeight="1">
      <c r="A9" s="1" t="str">
        <f>HYPERLINK("http://www.digikey.com/product-detail/en/UVK1H010MDD1TD/493-12567-1-ND/4328648","CAP ALUM 1UF 50V 20% RADIAL")</f>
        <v>CAP ALUM 1UF 50V 20% RADIAL</v>
      </c>
      <c r="B9" t="s">
        <v>8</v>
      </c>
      <c r="C9" s="10">
        <v>0.14000000000000001</v>
      </c>
      <c r="D9" s="8">
        <v>1</v>
      </c>
      <c r="E9" s="13">
        <f t="shared" si="0"/>
        <v>0.14000000000000001</v>
      </c>
      <c r="F9" s="1"/>
    </row>
    <row r="10" spans="1:6" ht="12.75" customHeight="1">
      <c r="A10" s="1" t="str">
        <f>HYPERLINK("http://www.digikey.com/product-detail/en/ESK106M035AC3AA/399-6598-ND/3083013", "CAP ALUM 10UF 35V 20% RADIAL")</f>
        <v>CAP ALUM 10UF 35V 20% RADIAL</v>
      </c>
      <c r="B10" t="s">
        <v>8</v>
      </c>
      <c r="C10" s="10">
        <v>0.15</v>
      </c>
      <c r="D10" s="8">
        <v>2</v>
      </c>
      <c r="E10" s="13">
        <f t="shared" si="0"/>
        <v>0.3</v>
      </c>
      <c r="F10" s="1"/>
    </row>
    <row r="11" spans="1:6" ht="12.75" customHeight="1">
      <c r="A11" s="1" t="str">
        <f>HYPERLINK("http://www.digikey.com/product-detail/en/SR295E104MAR/478-5741-ND/2136301", "CAP CER 0.1UF 50V 20% RADIAL")</f>
        <v>CAP CER 0.1UF 50V 20% RADIAL</v>
      </c>
      <c r="B11" t="s">
        <v>8</v>
      </c>
      <c r="C11" s="10">
        <v>0.24</v>
      </c>
      <c r="D11" s="8">
        <v>1</v>
      </c>
      <c r="E11" s="13">
        <f t="shared" si="0"/>
        <v>0.24</v>
      </c>
      <c r="F11" s="1"/>
    </row>
    <row r="12" spans="1:6" ht="12.75" customHeight="1">
      <c r="A12" s="1" t="str">
        <f>HYPERLINK("http://www.digikey.com/product-detail/en/B32529C105J/495-1119-ND/592697", "CAP FILM 1UF 63VDC RADIAL")</f>
        <v>CAP FILM 1UF 63VDC RADIAL</v>
      </c>
      <c r="B12" t="s">
        <v>8</v>
      </c>
      <c r="C12" s="10">
        <v>0.62</v>
      </c>
      <c r="D12" s="8">
        <v>2</v>
      </c>
      <c r="E12" s="13">
        <f t="shared" si="0"/>
        <v>1.24</v>
      </c>
      <c r="F12" s="1"/>
    </row>
    <row r="13" spans="1:6" ht="12.75" customHeight="1">
      <c r="A13" s="1" t="str">
        <f>HYPERLINK("http://www.digikey.com/product-search/en?WT.z_header=search_go&amp;lang=en&amp;site=us&amp;keywords=445-4767-ND&amp;x=0&amp;y=0&amp;formaction=on", "CAP CER 47PF 50V 5% RADIAL")</f>
        <v>CAP CER 47PF 50V 5% RADIAL</v>
      </c>
      <c r="B13" t="s">
        <v>8</v>
      </c>
      <c r="C13" s="10">
        <v>0.28999999999999998</v>
      </c>
      <c r="D13" s="8">
        <v>1</v>
      </c>
      <c r="E13" s="13">
        <f t="shared" si="0"/>
        <v>0.28999999999999998</v>
      </c>
      <c r="F13" s="1"/>
    </row>
    <row r="14" spans="1:6" ht="12.75" customHeight="1">
      <c r="A14" s="1" t="str">
        <f>HYPERLINK("http://www.digikey.com/product-detail/en/TL062CP/296-1771-5-ND/277417", "IC OPAMP JFET 1MHZ 8DIP")</f>
        <v>IC OPAMP JFET 1MHZ 8DIP</v>
      </c>
      <c r="B14" t="s">
        <v>8</v>
      </c>
      <c r="C14" s="10">
        <v>0.7</v>
      </c>
      <c r="D14" s="8">
        <v>1</v>
      </c>
      <c r="E14" s="13">
        <f t="shared" si="0"/>
        <v>0.7</v>
      </c>
      <c r="F14" s="1"/>
    </row>
    <row r="15" spans="1:6" ht="12.75" customHeight="1">
      <c r="A15" s="1" t="str">
        <f>HYPERLINK("http://www.digikey.com/product-detail/en/CF14JT2K70/CF14JT2K70CT-ND/1830360", "RES 2.7K OHM 1/4W 5% CF AXIAL")</f>
        <v>RES 2.7K OHM 1/4W 5% CF AXIAL</v>
      </c>
      <c r="B15" t="s">
        <v>8</v>
      </c>
      <c r="C15" s="10">
        <v>0.08</v>
      </c>
      <c r="D15" s="8">
        <v>1</v>
      </c>
      <c r="E15" s="13">
        <f t="shared" si="0"/>
        <v>0.08</v>
      </c>
      <c r="F15" s="1"/>
    </row>
    <row r="16" spans="1:6" ht="12.75" customHeight="1">
      <c r="A16" s="1" t="str">
        <f>HYPERLINK("http://www.digikey.com/product-detail/en/CF14JT100K/CF14JT100KCT-ND/1830399", "RES 100K OHM 1/4W 5% CARBON FILM")</f>
        <v>RES 100K OHM 1/4W 5% CARBON FILM</v>
      </c>
      <c r="B16" t="s">
        <v>8</v>
      </c>
      <c r="C16" s="10">
        <v>0.08</v>
      </c>
      <c r="D16" s="8">
        <v>3</v>
      </c>
      <c r="E16" s="13">
        <f t="shared" si="0"/>
        <v>0.24</v>
      </c>
      <c r="F16" s="1"/>
    </row>
    <row r="17" spans="1:6" ht="12.75" customHeight="1">
      <c r="A17" s="1" t="str">
        <f>HYPERLINK("http://www.digikey.com/product-detail/en/CFR-25JB-52-560R/560QBK-ND/2464", "RES 560 OHM 1/4W 5% AXIAL")</f>
        <v>RES 560 OHM 1/4W 5% AXIAL</v>
      </c>
      <c r="B17" t="s">
        <v>8</v>
      </c>
      <c r="C17" s="10">
        <v>0.1</v>
      </c>
      <c r="D17" s="8">
        <v>1</v>
      </c>
      <c r="E17" s="13">
        <f t="shared" si="0"/>
        <v>0.1</v>
      </c>
      <c r="F17" s="1"/>
    </row>
    <row r="18" spans="1:6" ht="12.75" customHeight="1">
      <c r="A18" s="1" t="str">
        <f>HYPERLINK("http://www.digikey.com/product-detail/en/CF14JT10M0/CF14JT10M0CT-ND/1830444", "RES 10M OHM 1/4W 5% CARBON FILM")</f>
        <v>RES 10M OHM 1/4W 5% CARBON FILM</v>
      </c>
      <c r="B18" t="s">
        <v>8</v>
      </c>
      <c r="C18" s="10">
        <v>0.08</v>
      </c>
      <c r="D18" s="8">
        <v>2</v>
      </c>
      <c r="E18" s="13">
        <f t="shared" si="0"/>
        <v>0.16</v>
      </c>
      <c r="F18" s="1"/>
    </row>
    <row r="19" spans="1:6" ht="12.75" customHeight="1">
      <c r="A19" s="1" t="str">
        <f>HYPERLINK("http://www.digikey.com/product-detail/en/1N4004-TP/1N4004-TPMSCT-ND/773691", "DIODE GEN PURPOSE 400V 1A DO41")</f>
        <v>DIODE GEN PURPOSE 400V 1A DO41</v>
      </c>
      <c r="B19" t="s">
        <v>8</v>
      </c>
      <c r="C19" s="10">
        <v>0.11</v>
      </c>
      <c r="D19" s="8">
        <v>1</v>
      </c>
      <c r="E19" s="13">
        <f t="shared" si="0"/>
        <v>0.11</v>
      </c>
      <c r="F19" s="1"/>
    </row>
    <row r="20" spans="1:6" ht="12.75" customHeight="1">
      <c r="A20" s="1" t="str">
        <f>HYPERLINK("http://oshpark.com/profiles/a_soy_milkshake", "Boost Pedal PCB")</f>
        <v>Boost Pedal PCB</v>
      </c>
      <c r="B20" t="s">
        <v>9</v>
      </c>
      <c r="C20" s="10">
        <v>2.2000000000000002</v>
      </c>
      <c r="D20" s="8">
        <v>3</v>
      </c>
      <c r="E20" s="13">
        <f t="shared" si="0"/>
        <v>6.6000000000000005</v>
      </c>
      <c r="F20" s="1"/>
    </row>
    <row r="21" spans="1:6" ht="12.75" customHeight="1">
      <c r="A21" s="3"/>
      <c r="B21" s="9"/>
      <c r="C21" s="9"/>
      <c r="D21" s="6" t="s">
        <v>10</v>
      </c>
      <c r="E21" s="11">
        <f>SUM(E3:E20)</f>
        <v>20.420000000000002</v>
      </c>
      <c r="F21" s="1"/>
    </row>
    <row r="22" spans="1:6" ht="12.75" customHeight="1">
      <c r="A22" s="14" t="s">
        <v>11</v>
      </c>
      <c r="B22" s="15"/>
      <c r="C22" s="15"/>
      <c r="D22" s="16"/>
      <c r="E22" s="17"/>
      <c r="F22" s="1"/>
    </row>
    <row r="23" spans="1:6" ht="12.75" customHeight="1">
      <c r="A23" s="1" t="str">
        <f>HYPERLINK("http://www.bitcheslovemyswitches.com/#!/~/product/category=5027572&amp;id=10054083", "3PDT Footswitch Latched - Solder Lugs - BLUE")</f>
        <v>3PDT Footswitch Latched - Solder Lugs - BLUE</v>
      </c>
      <c r="B23" t="s">
        <v>6</v>
      </c>
      <c r="C23" s="10">
        <v>2.2200000000000002</v>
      </c>
      <c r="D23" s="8">
        <v>1</v>
      </c>
      <c r="E23" s="13">
        <f t="shared" ref="E23:E45" si="1">C23*D23</f>
        <v>2.2200000000000002</v>
      </c>
      <c r="F23" s="1"/>
    </row>
    <row r="24" spans="1:6" ht="12.75" customHeight="1">
      <c r="A24" s="1" t="str">
        <f>HYPERLINK("http://www.bitcheslovemyswitches.com/#!/~/product/category=5027533&amp;id=21743333", "Enclosure 1590A")</f>
        <v>Enclosure 1590A</v>
      </c>
      <c r="B24" t="s">
        <v>6</v>
      </c>
      <c r="C24" s="10">
        <v>3.5</v>
      </c>
      <c r="D24" s="8">
        <v>1</v>
      </c>
      <c r="E24" s="13">
        <f t="shared" si="1"/>
        <v>3.5</v>
      </c>
      <c r="F24" s="1"/>
    </row>
    <row r="25" spans="1:6" ht="12.75" customHeight="1">
      <c r="A25" s="1" t="str">
        <f>HYPERLINK("http://www.bitcheslovemyswitches.com/#!/~/category/id=5223977&amp;offset=0&amp;sort=normal", "1/4 Black Chicken Head Knob")</f>
        <v>1/4 Black Chicken Head Knob</v>
      </c>
      <c r="B25" t="s">
        <v>6</v>
      </c>
      <c r="C25" s="10">
        <v>0.8</v>
      </c>
      <c r="D25" s="8">
        <v>1</v>
      </c>
      <c r="E25" s="13">
        <f t="shared" si="1"/>
        <v>0.8</v>
      </c>
      <c r="F25" s="1"/>
    </row>
    <row r="26" spans="1:6" ht="12.75" customHeight="1">
      <c r="A26" s="1" t="str">
        <f>HYPERLINK("http://www.bitcheslovemyswitches.com/#!/~/product/category=5027593&amp;id=18726663", "1/4 Mono Open Jack - Neutrik NYS229")</f>
        <v>1/4 Mono Open Jack - Neutrik NYS229</v>
      </c>
      <c r="B26" t="s">
        <v>6</v>
      </c>
      <c r="C26" s="10">
        <v>0.99</v>
      </c>
      <c r="D26" s="8">
        <v>2</v>
      </c>
      <c r="E26" s="13">
        <f t="shared" si="1"/>
        <v>1.98</v>
      </c>
      <c r="F26" s="1"/>
    </row>
    <row r="27" spans="1:6" ht="12.75" customHeight="1">
      <c r="A27" s="1" t="str">
        <f>HYPERLINK("http://www.bitcheslovemyswitches.com/#!/~/product/category=5027592&amp;id=18921807", "Thinline 2.1mm DC Power Jack")</f>
        <v>Thinline 2.1mm DC Power Jack</v>
      </c>
      <c r="B27" t="s">
        <v>6</v>
      </c>
      <c r="C27" s="10">
        <v>0.63</v>
      </c>
      <c r="D27" s="8">
        <v>1</v>
      </c>
      <c r="E27" s="13">
        <f t="shared" si="1"/>
        <v>0.63</v>
      </c>
      <c r="F27" s="1"/>
    </row>
    <row r="28" spans="1:6" ht="12.75" customHeight="1">
      <c r="A28" s="1" t="str">
        <f>HYPERLINK("http://www.pedalpartsplus.com/mm5/merchant.mvc?Screen=PROD&amp;Store_Code=PPP&amp;Product_Code=7500&amp;Category_Code=Pot16", "Alpha Single-Gang Audio Taper 50k")</f>
        <v>Alpha Single-Gang Audio Taper 50k</v>
      </c>
      <c r="B28" t="s">
        <v>7</v>
      </c>
      <c r="C28" s="10">
        <v>1.0900000000000001</v>
      </c>
      <c r="D28" s="8">
        <v>1</v>
      </c>
      <c r="E28" s="13">
        <f t="shared" si="1"/>
        <v>1.0900000000000001</v>
      </c>
      <c r="F28" s="1"/>
    </row>
    <row r="29" spans="1:6" ht="12.75" customHeight="1">
      <c r="A29" s="1" t="str">
        <f>HYPERLINK("http://www.digikey.com/product-search/en?WT.z_header=search_go&amp;lang=en&amp;site=us&amp;keywords=WM4200-ND&amp;x=0&amp;y=0&amp;formaction=on", "CONN HEADER 2POS .100 VERT TIN")</f>
        <v>CONN HEADER 2POS .100 VERT TIN</v>
      </c>
      <c r="B29" t="s">
        <v>8</v>
      </c>
      <c r="C29" s="10">
        <v>0.2</v>
      </c>
      <c r="D29" s="8">
        <v>3</v>
      </c>
      <c r="E29" s="13">
        <f t="shared" si="1"/>
        <v>0.60000000000000009</v>
      </c>
      <c r="F29" s="1"/>
    </row>
    <row r="30" spans="1:6" ht="12.75" customHeight="1">
      <c r="A30" s="1" t="str">
        <f>HYPERLINK("http://www.digikey.com/product-search/en?vendor=0&amp;keywords=WM4202-ND", "CONN HEADER 4POS .100 VERT TIN")</f>
        <v>CONN HEADER 4POS .100 VERT TIN</v>
      </c>
      <c r="B30" t="s">
        <v>8</v>
      </c>
      <c r="C30" s="10">
        <v>0.37</v>
      </c>
      <c r="D30" s="8">
        <v>1</v>
      </c>
      <c r="E30" s="13">
        <f t="shared" si="1"/>
        <v>0.37</v>
      </c>
      <c r="F30" s="1"/>
    </row>
    <row r="31" spans="1:6" ht="12.75" customHeight="1">
      <c r="A31" s="1" t="str">
        <f>HYPERLINK("http://www.digikey.com/product-detail/en/0022012025/WM2613-ND/1634858", "CONN HSNG 2POS .100 W/RAMP/RIB")</f>
        <v>CONN HSNG 2POS .100 W/RAMP/RIB</v>
      </c>
      <c r="B31" t="s">
        <v>8</v>
      </c>
      <c r="C31" s="10">
        <v>0.28999999999999998</v>
      </c>
      <c r="D31" s="8">
        <v>3</v>
      </c>
      <c r="E31" s="13">
        <f t="shared" si="1"/>
        <v>0.86999999999999988</v>
      </c>
      <c r="F31" s="1"/>
    </row>
    <row r="32" spans="1:6" ht="12.75" customHeight="1">
      <c r="A32" s="1" t="str">
        <f>HYPERLINK("http://www.digikey.com/product-search/en?vendor=0&amp;keywords=CONN+HSNG+4POS+.100+W%2FRAMP%2FRIB", "CONN HSNG 4POS .100 W/RAMP/RIB")</f>
        <v>CONN HSNG 4POS .100 W/RAMP/RIB</v>
      </c>
      <c r="B32" t="s">
        <v>8</v>
      </c>
      <c r="C32" s="10">
        <v>0.4</v>
      </c>
      <c r="D32" s="8">
        <v>1</v>
      </c>
      <c r="E32" s="13">
        <f t="shared" si="1"/>
        <v>0.4</v>
      </c>
      <c r="F32" s="1"/>
    </row>
    <row r="33" spans="1:6" ht="12.75" customHeight="1">
      <c r="A33" s="1" t="str">
        <f>HYPERLINK("http://www.digikey.com/product-detail/en/0008500135/WM9727CT-ND/4037903", "CONN TERM CRIMP 22-30AWG TIN")</f>
        <v>CONN TERM CRIMP 22-30AWG TIN</v>
      </c>
      <c r="B33" t="s">
        <v>8</v>
      </c>
      <c r="C33" s="10">
        <v>0.1</v>
      </c>
      <c r="D33" s="8">
        <v>12</v>
      </c>
      <c r="E33" s="13">
        <f t="shared" si="1"/>
        <v>1.2000000000000002</v>
      </c>
      <c r="F33" s="1"/>
    </row>
    <row r="34" spans="1:6" ht="12.75" customHeight="1">
      <c r="A34" s="1" t="str">
        <f>HYPERLINK("http://www.digikey.com/product-detail/en/UVK1H010MDD1TD/493-12567-1-ND/4328648","CAP ALUM 1UF 50V 20% RADIAL")</f>
        <v>CAP ALUM 1UF 50V 20% RADIAL</v>
      </c>
      <c r="B34" t="s">
        <v>8</v>
      </c>
      <c r="C34" s="10">
        <v>0.14000000000000001</v>
      </c>
      <c r="D34" s="8">
        <v>1</v>
      </c>
      <c r="E34" s="13">
        <f t="shared" si="1"/>
        <v>0.14000000000000001</v>
      </c>
      <c r="F34" s="1"/>
    </row>
    <row r="35" spans="1:6" ht="12.75" customHeight="1">
      <c r="A35" s="1" t="str">
        <f>HYPERLINK("http://www.digikey.com/product-detail/en/ESK106M035AC3AA/399-6598-ND/3083013", "CAP ALUM 10UF 35V 20% RADIAL")</f>
        <v>CAP ALUM 10UF 35V 20% RADIAL</v>
      </c>
      <c r="B35" t="s">
        <v>8</v>
      </c>
      <c r="C35" s="10">
        <v>0.15</v>
      </c>
      <c r="D35" s="8">
        <v>2</v>
      </c>
      <c r="E35" s="13">
        <f t="shared" si="1"/>
        <v>0.3</v>
      </c>
      <c r="F35" s="1"/>
    </row>
    <row r="36" spans="1:6" ht="12.75" customHeight="1">
      <c r="A36" s="1" t="str">
        <f>HYPERLINK("http://www.digikey.com/product-detail/en/SR295E104MAR/478-5741-ND/2136301", "CAP CER 0.1UF 50V 20% RADIAL")</f>
        <v>CAP CER 0.1UF 50V 20% RADIAL</v>
      </c>
      <c r="B36" t="s">
        <v>8</v>
      </c>
      <c r="C36" s="10">
        <v>0.24</v>
      </c>
      <c r="D36" s="8">
        <v>1</v>
      </c>
      <c r="E36" s="13">
        <f t="shared" si="1"/>
        <v>0.24</v>
      </c>
      <c r="F36" s="1"/>
    </row>
    <row r="37" spans="1:6" ht="12.75" customHeight="1">
      <c r="A37" s="1" t="str">
        <f>HYPERLINK("http://www.digikey.com/product-detail/en/B32529C105J/495-1119-ND/592697", "CAP FILM 1UF 63VDC RADIAL")</f>
        <v>CAP FILM 1UF 63VDC RADIAL</v>
      </c>
      <c r="B37" t="s">
        <v>8</v>
      </c>
      <c r="C37" s="10">
        <v>0.62</v>
      </c>
      <c r="D37" s="8">
        <v>2</v>
      </c>
      <c r="E37" s="13">
        <f t="shared" si="1"/>
        <v>1.24</v>
      </c>
      <c r="F37" s="1"/>
    </row>
    <row r="38" spans="1:6" ht="12.75" customHeight="1">
      <c r="A38" s="1" t="str">
        <f>HYPERLINK("http://www.digikey.com/product-search/en?WT.z_header=search_go&amp;lang=en&amp;site=us&amp;keywords=445-4767-ND&amp;x=0&amp;y=0&amp;formaction=on", "CAP CER 47PF 50V 5% RADIAL")</f>
        <v>CAP CER 47PF 50V 5% RADIAL</v>
      </c>
      <c r="B38" t="s">
        <v>8</v>
      </c>
      <c r="C38" s="10">
        <v>0.28999999999999998</v>
      </c>
      <c r="D38" s="8">
        <v>1</v>
      </c>
      <c r="E38" s="13">
        <f t="shared" si="1"/>
        <v>0.28999999999999998</v>
      </c>
      <c r="F38" s="1"/>
    </row>
    <row r="39" spans="1:6" ht="12.75" customHeight="1">
      <c r="A39" s="1" t="str">
        <f>HYPERLINK("http://www.digikey.com/product-detail/en/TL062CP/296-1771-5-ND/277417", "IC OPAMP JFET 1MHZ 8DIP")</f>
        <v>IC OPAMP JFET 1MHZ 8DIP</v>
      </c>
      <c r="B39" t="s">
        <v>8</v>
      </c>
      <c r="C39" s="10">
        <v>0.7</v>
      </c>
      <c r="D39" s="8">
        <v>1</v>
      </c>
      <c r="E39" s="13">
        <f t="shared" si="1"/>
        <v>0.7</v>
      </c>
      <c r="F39" s="1"/>
    </row>
    <row r="40" spans="1:6" ht="12.75" customHeight="1">
      <c r="A40" s="1" t="str">
        <f>HYPERLINK("http://www.digikey.com/product-detail/en/CF14JT2K70/CF14JT2K70CT-ND/1830360", "RES 2.7K OHM 1/4W 5% CF AXIAL")</f>
        <v>RES 2.7K OHM 1/4W 5% CF AXIAL</v>
      </c>
      <c r="B40" t="s">
        <v>8</v>
      </c>
      <c r="C40" s="10">
        <v>0.08</v>
      </c>
      <c r="D40" s="8">
        <v>1</v>
      </c>
      <c r="E40" s="13">
        <f t="shared" si="1"/>
        <v>0.08</v>
      </c>
      <c r="F40" s="1"/>
    </row>
    <row r="41" spans="1:6" ht="12.75" customHeight="1">
      <c r="A41" s="1" t="str">
        <f>HYPERLINK("http://www.digikey.com/product-detail/en/CF14JT100K/CF14JT100KCT-ND/1830399", "RES 100K OHM 1/4W 5% CARBON FILM")</f>
        <v>RES 100K OHM 1/4W 5% CARBON FILM</v>
      </c>
      <c r="B41" t="s">
        <v>8</v>
      </c>
      <c r="C41" s="10">
        <v>0.08</v>
      </c>
      <c r="D41" s="8">
        <v>3</v>
      </c>
      <c r="E41" s="13">
        <f t="shared" si="1"/>
        <v>0.24</v>
      </c>
      <c r="F41" s="1"/>
    </row>
    <row r="42" spans="1:6" ht="12.75" customHeight="1">
      <c r="A42" s="1" t="str">
        <f>HYPERLINK("http://www.digikey.com/product-detail/en/CFR-25JB-52-560R/560QBK-ND/2464", "RES 560 OHM 1/4W 5% AXIAL")</f>
        <v>RES 560 OHM 1/4W 5% AXIAL</v>
      </c>
      <c r="B42" t="s">
        <v>8</v>
      </c>
      <c r="C42" s="10">
        <v>0.1</v>
      </c>
      <c r="D42" s="8">
        <v>1</v>
      </c>
      <c r="E42" s="13">
        <f t="shared" si="1"/>
        <v>0.1</v>
      </c>
      <c r="F42" s="1"/>
    </row>
    <row r="43" spans="1:6" ht="12.75" customHeight="1">
      <c r="A43" s="1" t="str">
        <f>HYPERLINK("http://www.digikey.com/product-detail/en/CF14JT10M0/CF14JT10M0CT-ND/1830444", "RES 10M OHM 1/4W 5% CARBON FILM")</f>
        <v>RES 10M OHM 1/4W 5% CARBON FILM</v>
      </c>
      <c r="B43" t="s">
        <v>8</v>
      </c>
      <c r="C43" s="10">
        <v>0.08</v>
      </c>
      <c r="D43" s="8">
        <v>2</v>
      </c>
      <c r="E43" s="13">
        <f t="shared" si="1"/>
        <v>0.16</v>
      </c>
      <c r="F43" s="1"/>
    </row>
    <row r="44" spans="1:6" ht="12.75" customHeight="1">
      <c r="A44" s="1" t="str">
        <f>HYPERLINK("http://www.digikey.com/product-detail/en/1N4004-TP/1N4004-TPMSCT-ND/773691", "DIODE GEN PURPOSE 400V 1A DO41")</f>
        <v>DIODE GEN PURPOSE 400V 1A DO41</v>
      </c>
      <c r="B44" t="s">
        <v>8</v>
      </c>
      <c r="C44" s="10">
        <v>0.11</v>
      </c>
      <c r="D44" s="8">
        <v>1</v>
      </c>
      <c r="E44" s="13">
        <f t="shared" si="1"/>
        <v>0.11</v>
      </c>
      <c r="F44" s="1"/>
    </row>
    <row r="45" spans="1:6" ht="12.75" customHeight="1">
      <c r="A45" s="1" t="str">
        <f>HYPERLINK("http://oshpark.com/profiles/a_soy_milkshake", "Boost Pedal PCB")</f>
        <v>Boost Pedal PCB</v>
      </c>
      <c r="B45" t="s">
        <v>9</v>
      </c>
      <c r="C45" s="10">
        <v>2.2000000000000002</v>
      </c>
      <c r="D45" s="8">
        <v>3</v>
      </c>
      <c r="E45" s="13">
        <f t="shared" si="1"/>
        <v>6.6000000000000005</v>
      </c>
      <c r="F45" s="1"/>
    </row>
    <row r="46" spans="1:6" ht="12.75" customHeight="1">
      <c r="A46" s="3"/>
      <c r="B46" s="9"/>
      <c r="C46" s="9"/>
      <c r="D46" s="6" t="s">
        <v>10</v>
      </c>
      <c r="E46" s="11">
        <f>SUM(E23:E45)</f>
        <v>23.86</v>
      </c>
      <c r="F46" s="1"/>
    </row>
    <row r="47" spans="1:6" ht="12.75" customHeight="1">
      <c r="A47" s="7"/>
      <c r="B47" s="7"/>
      <c r="C47" s="7"/>
      <c r="D47" s="7"/>
      <c r="E47" s="7"/>
    </row>
    <row r="85" spans="4:4" ht="12.75" customHeight="1">
      <c r="D85" s="8"/>
    </row>
    <row r="86" spans="4:4" ht="12.75" customHeight="1">
      <c r="D86" s="8"/>
    </row>
    <row r="87" spans="4:4" ht="12.75" customHeight="1">
      <c r="D87" s="8"/>
    </row>
    <row r="88" spans="4:4" ht="12.75" customHeight="1">
      <c r="D88" s="8"/>
    </row>
    <row r="89" spans="4:4" ht="12.75" customHeight="1">
      <c r="D89" s="8"/>
    </row>
    <row r="90" spans="4:4" ht="12.75" customHeight="1">
      <c r="D90" s="8"/>
    </row>
    <row r="91" spans="4:4" ht="12.75" customHeight="1">
      <c r="D91" s="8"/>
    </row>
    <row r="92" spans="4:4" ht="12.75" customHeight="1">
      <c r="D92" s="8"/>
    </row>
    <row r="93" spans="4:4" ht="12.75" customHeight="1">
      <c r="D93" s="8"/>
    </row>
  </sheetData>
  <mergeCells count="2">
    <mergeCell ref="A2:E2"/>
    <mergeCell ref="A22:E2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Timothy Thompkins</cp:lastModifiedBy>
  <dcterms:created xsi:type="dcterms:W3CDTF">2014-02-27T22:28:29Z</dcterms:created>
  <dcterms:modified xsi:type="dcterms:W3CDTF">2014-02-27T22:28:29Z</dcterms:modified>
</cp:coreProperties>
</file>