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"/>
    </mc:Choice>
  </mc:AlternateContent>
  <xr:revisionPtr revIDLastSave="0" documentId="13_ncr:1_{AAE3C357-C29F-4387-8BBB-562D6325C292}" xr6:coauthVersionLast="47" xr6:coauthVersionMax="47" xr10:uidLastSave="{00000000-0000-0000-0000-000000000000}"/>
  <bookViews>
    <workbookView xWindow="-120" yWindow="-120" windowWidth="29040" windowHeight="15840" xr2:uid="{249FA528-58C9-4C00-8D89-2D79419563BE}"/>
  </bookViews>
  <sheets>
    <sheet name="Planilha1" sheetId="1" r:id="rId1"/>
    <sheet name="Planilha2" sheetId="2" state="hidden" r:id="rId2"/>
  </sheets>
  <definedNames>
    <definedName name="aporte">Planilha1!$D$17</definedName>
    <definedName name="rendimento_carteira">Planilha1!$D$13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7" i="1" l="1"/>
  <c r="D36" i="1"/>
  <c r="D41" i="1"/>
  <c r="D40" i="1"/>
  <c r="D39" i="1"/>
  <c r="D38" i="1"/>
  <c r="D42" i="1" l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<sst xmlns="http://schemas.openxmlformats.org/spreadsheetml/2006/main" count="70" uniqueCount="35">
  <si>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</si>
  <si>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</si>
  <si>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</si>
  <si>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</si>
  <si>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</si>
  <si>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</si>
  <si>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</si>
  <si>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</si>
  <si>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</si>
  <si>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</si>
  <si>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</t>
  </si>
  <si>
    <t>Cenários</t>
  </si>
  <si>
    <t>Dividendos</t>
  </si>
  <si>
    <t>Rendimento Carteira</t>
  </si>
  <si>
    <t>Salário</t>
  </si>
  <si>
    <t>CONFIGURAÇÕES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</si>
  <si>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</si>
  <si>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</si>
  <si>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</si>
  <si>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</si>
  <si>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</si>
  <si>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</si>
  <si>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</si>
  <si>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</si>
  <si>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</si>
  <si>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</si>
  <si>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</si>
  <si>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</t>
  </si>
  <si>
    <t>PERFIL</t>
  </si>
  <si>
    <t>%</t>
  </si>
  <si>
    <t>MODERADO</t>
  </si>
  <si>
    <t>AGRESSIVO</t>
  </si>
  <si>
    <t>CHAVE</t>
  </si>
  <si>
    <t>Sugestão de Investimento (30%)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</si>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</sst>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;[Red]&quot;R$&quot;\ #,##0.00"/>
    <numFmt numFmtId="166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Garamond"/>
      <family val="1"/>
    </font>
    <font>
      <b/>
      <sz val="14"/>
      <color theme="0"/>
      <name val="Garamond"/>
      <family val="1"/>
    </font>
    <font>
      <b/>
      <sz val="20"/>
      <color theme="0"/>
      <name val="Garamond"/>
      <family val="1"/>
    </font>
    <font>
      <sz val="12"/>
      <color theme="1"/>
      <name val="Garamond"/>
      <family val="1"/>
    </font>
    <font>
      <b/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12"/>
      <color theme="0"/>
      <name val="Garamond"/>
      <family val="1"/>
    </font>
    <font>
      <sz val="11"/>
      <color theme="0"/>
      <name val="Garamond"/>
      <family val="1"/>
    </font>
    <font>
      <sz val="11"/>
      <color rgb="FF9C5700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AEAEA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6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2" fillId="10" borderId="0" xfId="0" applyFont="1" applyFill="1"/>
    <xf numFmtId="0" fontId="2" fillId="10" borderId="0" xfId="0" applyFont="1" applyFill="1" applyAlignment="1">
      <alignment horizontal="center" vertical="center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vertical="center"/>
    </xf>
    <xf numFmtId="0" fontId="4" fillId="7" borderId="3" xfId="0" applyFont="1" applyFill="1" applyBorder="1" applyAlignment="1">
      <alignment horizontal="left" indent="3"/>
    </xf>
    <xf numFmtId="0" fontId="4" fillId="7" borderId="4" xfId="0" applyFont="1" applyFill="1" applyBorder="1" applyAlignment="1">
      <alignment horizontal="left" indent="3"/>
    </xf>
    <xf numFmtId="166" fontId="4" fillId="0" borderId="5" xfId="1" applyNumberFormat="1" applyFont="1" applyBorder="1"/>
    <xf numFmtId="10" fontId="4" fillId="0" borderId="5" xfId="0" applyNumberFormat="1" applyFont="1" applyBorder="1"/>
    <xf numFmtId="0" fontId="4" fillId="7" borderId="6" xfId="0" applyFont="1" applyFill="1" applyBorder="1" applyAlignment="1">
      <alignment horizontal="left" indent="3"/>
    </xf>
    <xf numFmtId="0" fontId="4" fillId="7" borderId="7" xfId="0" applyFont="1" applyFill="1" applyBorder="1" applyAlignment="1">
      <alignment horizontal="left" indent="3"/>
    </xf>
    <xf numFmtId="166" fontId="4" fillId="0" borderId="8" xfId="1" applyNumberFormat="1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indent="3"/>
    </xf>
    <xf numFmtId="0" fontId="7" fillId="0" borderId="4" xfId="0" applyFont="1" applyBorder="1" applyAlignment="1">
      <alignment horizontal="left" indent="3"/>
    </xf>
    <xf numFmtId="165" fontId="8" fillId="0" borderId="5" xfId="1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left" indent="3"/>
    </xf>
    <xf numFmtId="0" fontId="9" fillId="2" borderId="4" xfId="0" applyFont="1" applyFill="1" applyBorder="1" applyAlignment="1">
      <alignment horizontal="left" indent="3"/>
    </xf>
    <xf numFmtId="8" fontId="8" fillId="2" borderId="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indent="3"/>
    </xf>
    <xf numFmtId="0" fontId="9" fillId="2" borderId="7" xfId="0" applyFont="1" applyFill="1" applyBorder="1" applyAlignment="1">
      <alignment horizontal="left" indent="3"/>
    </xf>
    <xf numFmtId="8" fontId="8" fillId="2" borderId="8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indent="3"/>
    </xf>
    <xf numFmtId="166" fontId="4" fillId="4" borderId="11" xfId="1" applyNumberFormat="1" applyFont="1" applyFill="1" applyBorder="1" applyAlignment="1">
      <alignment horizontal="center" vertical="center"/>
    </xf>
    <xf numFmtId="166" fontId="4" fillId="4" borderId="12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indent="3"/>
    </xf>
    <xf numFmtId="166" fontId="4" fillId="4" borderId="4" xfId="1" applyNumberFormat="1" applyFont="1" applyFill="1" applyBorder="1" applyAlignment="1">
      <alignment horizontal="center" vertical="center"/>
    </xf>
    <xf numFmtId="166" fontId="4" fillId="4" borderId="5" xfId="1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indent="3"/>
    </xf>
    <xf numFmtId="166" fontId="4" fillId="4" borderId="7" xfId="1" applyNumberFormat="1" applyFont="1" applyFill="1" applyBorder="1" applyAlignment="1">
      <alignment horizontal="center" vertical="center"/>
    </xf>
    <xf numFmtId="166" fontId="4" fillId="4" borderId="8" xfId="1" applyNumberFormat="1" applyFont="1" applyFill="1" applyBorder="1" applyAlignment="1">
      <alignment horizontal="center" vertical="center"/>
    </xf>
    <xf numFmtId="0" fontId="12" fillId="6" borderId="0" xfId="2" applyFont="1"/>
    <xf numFmtId="0" fontId="8" fillId="9" borderId="0" xfId="0" applyFont="1" applyFill="1"/>
    <xf numFmtId="166" fontId="4" fillId="9" borderId="0" xfId="0" applyNumberFormat="1" applyFont="1" applyFill="1" applyAlignment="1">
      <alignment horizontal="center" vertical="center"/>
    </xf>
    <xf numFmtId="0" fontId="4" fillId="9" borderId="0" xfId="0" applyFont="1" applyFill="1"/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/>
    <xf numFmtId="166" fontId="4" fillId="0" borderId="0" xfId="0" applyNumberFormat="1" applyFont="1"/>
    <xf numFmtId="0" fontId="4" fillId="8" borderId="0" xfId="0" applyFont="1" applyFill="1"/>
    <xf numFmtId="166" fontId="4" fillId="8" borderId="0" xfId="0" applyNumberFormat="1" applyFont="1" applyFill="1"/>
    <xf numFmtId="0" fontId="4" fillId="11" borderId="0" xfId="0" applyFont="1" applyFill="1"/>
    <xf numFmtId="0" fontId="11" fillId="11" borderId="0" xfId="0" applyFont="1" applyFill="1"/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2" fillId="6" borderId="0" xfId="2" applyFont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7C-475A-BE2B-8C3A69D20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7C-475A-BE2B-8C3A69D20C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7C-475A-BE2B-8C3A69D20C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7C-475A-BE2B-8C3A69D20C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7C-475A-BE2B-8C3A69D20C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7C-475A-BE2B-8C3A69D20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4644-9D22-F364C42722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7C-475A-BE2B-8C3A69D20C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7C-475A-BE2B-8C3A69D20C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7C-475A-BE2B-8C3A69D20C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7C-475A-BE2B-8C3A69D20C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7C-475A-BE2B-8C3A69D20C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7C-475A-BE2B-8C3A69D20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4644-9D22-F364C42722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pxhere.com/pt/photo/1343397" TargetMode="External"/><Relationship Id="rId1" Type="http://schemas.openxmlformats.org/officeDocument/2006/relationships/image" Target="../media/image1.jp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38101</xdr:rowOff>
    </xdr:from>
    <xdr:to>
      <xdr:col>4</xdr:col>
      <xdr:colOff>1752599</xdr:colOff>
      <xdr:row>8</xdr:row>
      <xdr:rowOff>152401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3DA0A61-87D5-8CA8-B1C3-392F1E573D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b="68752"/>
        <a:stretch/>
      </xdr:blipFill>
      <xdr:spPr>
        <a:xfrm>
          <a:off x="38100" y="38101"/>
          <a:ext cx="7743824" cy="16383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871537</xdr:colOff>
      <xdr:row>42</xdr:row>
      <xdr:rowOff>138112</xdr:rowOff>
    </xdr:from>
    <xdr:to>
      <xdr:col>3</xdr:col>
      <xdr:colOff>476250</xdr:colOff>
      <xdr:row>57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E7D5A0-388F-61EF-81B8-7E59CAA18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3</xdr:row>
      <xdr:rowOff>19051</xdr:rowOff>
    </xdr:from>
    <xdr:to>
      <xdr:col>4</xdr:col>
      <xdr:colOff>1057275</xdr:colOff>
      <xdr:row>5</xdr:row>
      <xdr:rowOff>66675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6E43F03-C7C4-AF7A-5942-2A2C2158E87C}"/>
            </a:ext>
          </a:extLst>
        </xdr:cNvPr>
        <xdr:cNvSpPr/>
      </xdr:nvSpPr>
      <xdr:spPr>
        <a:xfrm>
          <a:off x="533400" y="590551"/>
          <a:ext cx="6553200" cy="4286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n>
                <a:noFill/>
              </a:ln>
              <a:solidFill>
                <a:schemeClr val="bg1"/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Garamond" panose="02020404030301010803" pitchFamily="18" charset="0"/>
            </a:rPr>
            <a:t>CONTROLE</a:t>
          </a:r>
          <a:r>
            <a:rPr lang="pt-BR" sz="2800" b="1" baseline="0">
              <a:ln>
                <a:noFill/>
              </a:ln>
              <a:solidFill>
                <a:schemeClr val="bg1"/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Garamond" panose="02020404030301010803" pitchFamily="18" charset="0"/>
            </a:rPr>
            <a:t> DE INVESTIMENTOS</a:t>
          </a:r>
          <a:endParaRPr lang="pt-BR" sz="2800" b="1">
            <a:ln>
              <a:noFill/>
            </a:ln>
            <a:solidFill>
              <a:schemeClr val="bg1"/>
            </a:solidFill>
            <a:effectLst>
              <a:glow rad="139700">
                <a:schemeClr val="accent6">
                  <a:satMod val="175000"/>
                  <a:alpha val="40000"/>
                </a:schemeClr>
              </a:glow>
            </a:effectLst>
            <a:latin typeface="Garamond" panose="02020404030301010803" pitchFamily="18" charset="0"/>
          </a:endParaRPr>
        </a:p>
      </xdr:txBody>
    </xdr:sp>
    <xdr:clientData/>
  </xdr:twoCellAnchor>
  <xdr:twoCellAnchor>
    <xdr:from>
      <xdr:col>1</xdr:col>
      <xdr:colOff>871537</xdr:colOff>
      <xdr:row>42</xdr:row>
      <xdr:rowOff>147637</xdr:rowOff>
    </xdr:from>
    <xdr:to>
      <xdr:col>3</xdr:col>
      <xdr:colOff>476250</xdr:colOff>
      <xdr:row>57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ED35E9-5AF6-3B8B-FF86-73D45E929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B8D6-82CC-4E62-8B8B-9B47E69E3609}">
  <dimension ref="A10:G68"/>
  <sheetViews>
    <sheetView showGridLines="0" tabSelected="1" workbookViewId="0">
      <selection activeCell="E52" sqref="E52"/>
    </sheetView>
  </sheetViews>
  <sheetFormatPr defaultColWidth="0" defaultRowHeight="15" x14ac:dyDescent="0.25"/>
  <cols>
    <col min="1" max="1" width="14.140625" style="52" customWidth="1"/>
    <col min="2" max="2" width="43.85546875" style="52" customWidth="1"/>
    <col min="3" max="3" width="19.140625" style="52" bestFit="1" customWidth="1"/>
    <col min="4" max="4" width="13.28515625" style="52" bestFit="1" customWidth="1"/>
    <col min="5" max="5" width="26.85546875" style="52" customWidth="1"/>
    <col min="6" max="7" width="0" style="52" hidden="1"/>
    <col min="8" max="16384" width="9.140625" style="52" hidden="1"/>
  </cols>
  <sheetData>
    <row r="10" spans="2:4" ht="15.75" thickBot="1" x14ac:dyDescent="0.3"/>
    <row r="11" spans="2:4" ht="18.75" x14ac:dyDescent="0.25">
      <c r="B11" s="9" t="s">
        <v>15</v>
      </c>
      <c r="C11" s="10"/>
      <c r="D11" s="11"/>
    </row>
    <row r="12" spans="2:4" x14ac:dyDescent="0.25">
      <c r="B12" s="12" t="s">
        <v>14</v>
      </c>
      <c r="C12" s="13"/>
      <c r="D12" s="14">
        <v>2000</v>
      </c>
    </row>
    <row r="13" spans="2:4" x14ac:dyDescent="0.25">
      <c r="B13" s="12" t="s">
        <v>13</v>
      </c>
      <c r="C13" s="13"/>
      <c r="D13" s="15">
        <v>0.01</v>
      </c>
    </row>
    <row r="14" spans="2:4" ht="15.75" thickBot="1" x14ac:dyDescent="0.3">
      <c r="B14" s="16" t="s">
        <v>33</v>
      </c>
      <c r="C14" s="17"/>
      <c r="D14" s="18">
        <f>$D$12*30%</f>
        <v>600</v>
      </c>
    </row>
    <row r="15" spans="2:4" ht="15.75" thickBot="1" x14ac:dyDescent="0.3"/>
    <row r="16" spans="2:4" ht="34.5" customHeight="1" x14ac:dyDescent="0.25">
      <c r="B16" s="19" t="s">
        <v>5</v>
      </c>
      <c r="C16" s="20"/>
      <c r="D16" s="21"/>
    </row>
    <row r="17" spans="1:4" ht="15.75" x14ac:dyDescent="0.25">
      <c r="B17" s="22" t="s">
        <v>0</v>
      </c>
      <c r="C17" s="23"/>
      <c r="D17" s="24">
        <v>200</v>
      </c>
    </row>
    <row r="18" spans="1:4" ht="15.75" x14ac:dyDescent="0.25">
      <c r="B18" s="22" t="s">
        <v>1</v>
      </c>
      <c r="C18" s="23"/>
      <c r="D18" s="25">
        <v>5</v>
      </c>
    </row>
    <row r="19" spans="1:4" ht="15.75" x14ac:dyDescent="0.25">
      <c r="B19" s="22" t="s">
        <v>2</v>
      </c>
      <c r="C19" s="23"/>
      <c r="D19" s="26">
        <v>1.0789999999999999E-2</v>
      </c>
    </row>
    <row r="20" spans="1:4" ht="15.75" x14ac:dyDescent="0.25">
      <c r="B20" s="27" t="s">
        <v>3</v>
      </c>
      <c r="C20" s="28"/>
      <c r="D20" s="29">
        <f>FV(D19,D18*12,aporte)*-1</f>
        <v>16755.382799697527</v>
      </c>
    </row>
    <row r="21" spans="1:4" ht="16.5" thickBot="1" x14ac:dyDescent="0.3">
      <c r="B21" s="30" t="s">
        <v>4</v>
      </c>
      <c r="C21" s="31"/>
      <c r="D21" s="32">
        <f>D20*$D$13</f>
        <v>167.55382799697529</v>
      </c>
    </row>
    <row r="22" spans="1:4" ht="15.75" thickBot="1" x14ac:dyDescent="0.3"/>
    <row r="23" spans="1:4" ht="15.75" x14ac:dyDescent="0.25">
      <c r="B23" s="54" t="s">
        <v>11</v>
      </c>
      <c r="C23" s="55" t="s">
        <v>34</v>
      </c>
      <c r="D23" s="56" t="s">
        <v>12</v>
      </c>
    </row>
    <row r="24" spans="1:4" x14ac:dyDescent="0.25">
      <c r="A24" s="53">
        <v>2</v>
      </c>
      <c r="B24" s="33" t="s">
        <v>6</v>
      </c>
      <c r="C24" s="34">
        <f>FV($D$19,$A24*12,$D$17)*-1</f>
        <v>5445.5254595290435</v>
      </c>
      <c r="D24" s="35">
        <f>C24*rendimento_carteira</f>
        <v>54.455254595290434</v>
      </c>
    </row>
    <row r="25" spans="1:4" x14ac:dyDescent="0.25">
      <c r="A25" s="53">
        <v>5</v>
      </c>
      <c r="B25" s="36" t="s">
        <v>7</v>
      </c>
      <c r="C25" s="37">
        <f>FV($D$19,$A25*12,$D$17)*-1</f>
        <v>16755.382799697527</v>
      </c>
      <c r="D25" s="38">
        <f>C25*rendimento_carteira</f>
        <v>167.55382799697529</v>
      </c>
    </row>
    <row r="26" spans="1:4" x14ac:dyDescent="0.25">
      <c r="A26" s="53">
        <v>10</v>
      </c>
      <c r="B26" s="36" t="s">
        <v>8</v>
      </c>
      <c r="C26" s="37">
        <f>FV($D$19,$A26*12,$D$17)*-1</f>
        <v>48656.842506034438</v>
      </c>
      <c r="D26" s="38">
        <f>C26*rendimento_carteira</f>
        <v>486.5684250603444</v>
      </c>
    </row>
    <row r="27" spans="1:4" x14ac:dyDescent="0.25">
      <c r="A27" s="53">
        <v>20</v>
      </c>
      <c r="B27" s="36" t="s">
        <v>9</v>
      </c>
      <c r="C27" s="37">
        <f>FV($D$19,$A27*12,$D$17)*-1</f>
        <v>225039.68001941612</v>
      </c>
      <c r="D27" s="38">
        <f>C27*rendimento_carteira</f>
        <v>2250.3968001941612</v>
      </c>
    </row>
    <row r="28" spans="1:4" ht="15.75" thickBot="1" x14ac:dyDescent="0.3">
      <c r="A28" s="53">
        <v>30</v>
      </c>
      <c r="B28" s="39" t="s">
        <v>10</v>
      </c>
      <c r="C28" s="40">
        <f>FV($D$19,$A28*12,$D$17)*-1</f>
        <v>864433.93100094295</v>
      </c>
      <c r="D28" s="41">
        <f>C28*rendimento_carteira</f>
        <v>8644.339310009429</v>
      </c>
    </row>
    <row r="32" spans="1:4" x14ac:dyDescent="0.25">
      <c r="B32" s="57" t="s">
        <v>16</v>
      </c>
      <c r="C32" s="57" t="s">
        <v>31</v>
      </c>
      <c r="D32" s="42"/>
    </row>
    <row r="33" spans="2:4" x14ac:dyDescent="0.25">
      <c r="B33" s="43" t="s">
        <v>18</v>
      </c>
      <c r="C33" s="44">
        <f>aporte</f>
        <v>200</v>
      </c>
      <c r="D33" s="45"/>
    </row>
    <row r="34" spans="2:4" x14ac:dyDescent="0.25">
      <c r="B34" s="8"/>
      <c r="C34" s="8"/>
      <c r="D34" s="8"/>
    </row>
    <row r="35" spans="2:4" x14ac:dyDescent="0.25">
      <c r="B35" s="46" t="s">
        <v>19</v>
      </c>
      <c r="C35" s="46" t="s">
        <v>20</v>
      </c>
      <c r="D35" s="46" t="s">
        <v>21</v>
      </c>
    </row>
    <row r="36" spans="2:4" x14ac:dyDescent="0.25">
      <c r="B36" s="47" t="s">
        <v>22</v>
      </c>
      <c r="C36" s="48">
        <f>VLOOKUP($C$32&amp;"-"&amp;B36,Planilha2!$A:$D,4,FALSE)</f>
        <v>0.5</v>
      </c>
      <c r="D36" s="49">
        <f>C36*$C$33</f>
        <v>100</v>
      </c>
    </row>
    <row r="37" spans="2:4" x14ac:dyDescent="0.25">
      <c r="B37" s="47" t="s">
        <v>23</v>
      </c>
      <c r="C37" s="48">
        <f>VLOOKUP($C$32&amp;"-"&amp;B37,Planilha2!$A:$D,4,FALSE)</f>
        <v>0.1</v>
      </c>
      <c r="D37" s="49">
        <f t="shared" ref="D37:D41" si="0">C37*$C$33</f>
        <v>20</v>
      </c>
    </row>
    <row r="38" spans="2:4" x14ac:dyDescent="0.25">
      <c r="B38" s="47" t="s">
        <v>24</v>
      </c>
      <c r="C38" s="48">
        <f>VLOOKUP($C$32&amp;"-"&amp;B38,Planilha2!$A:$D,4,FALSE)</f>
        <v>0.05</v>
      </c>
      <c r="D38" s="49">
        <f t="shared" si="0"/>
        <v>10</v>
      </c>
    </row>
    <row r="39" spans="2:4" x14ac:dyDescent="0.25">
      <c r="B39" s="47" t="s">
        <v>25</v>
      </c>
      <c r="C39" s="48">
        <f>VLOOKUP($C$32&amp;"-"&amp;B39,Planilha2!$A:$D,4,FALSE)</f>
        <v>0.05</v>
      </c>
      <c r="D39" s="49">
        <f t="shared" si="0"/>
        <v>10</v>
      </c>
    </row>
    <row r="40" spans="2:4" x14ac:dyDescent="0.25">
      <c r="B40" s="47" t="s">
        <v>26</v>
      </c>
      <c r="C40" s="48">
        <f>VLOOKUP($C$32&amp;"-"&amp;B40,Planilha2!$A:$D,4,FALSE)</f>
        <v>0.2</v>
      </c>
      <c r="D40" s="49">
        <f t="shared" si="0"/>
        <v>40</v>
      </c>
    </row>
    <row r="41" spans="2:4" x14ac:dyDescent="0.25">
      <c r="B41" s="47" t="s">
        <v>27</v>
      </c>
      <c r="C41" s="48">
        <f>VLOOKUP($C$32&amp;"-"&amp;B41,Planilha2!$A:$D,4,FALSE)</f>
        <v>0.1</v>
      </c>
      <c r="D41" s="49">
        <f t="shared" si="0"/>
        <v>20</v>
      </c>
    </row>
    <row r="42" spans="2:4" x14ac:dyDescent="0.25">
      <c r="B42" s="50"/>
      <c r="C42" s="50"/>
      <c r="D42" s="51">
        <f>SUM(D36:D41)</f>
        <v>200</v>
      </c>
    </row>
    <row r="49" s="52" customFormat="1" x14ac:dyDescent="0.25"/>
    <row r="50" s="52" customFormat="1" x14ac:dyDescent="0.25"/>
    <row r="51" s="52" customFormat="1" x14ac:dyDescent="0.25"/>
    <row r="52" s="52" customFormat="1" x14ac:dyDescent="0.25"/>
    <row r="53" s="52" customFormat="1" x14ac:dyDescent="0.25"/>
    <row r="54" s="52" customFormat="1" x14ac:dyDescent="0.25"/>
    <row r="55" s="52" customFormat="1" x14ac:dyDescent="0.25"/>
    <row r="56" s="52" customFormat="1" x14ac:dyDescent="0.25"/>
    <row r="57" s="52" customFormat="1" x14ac:dyDescent="0.25"/>
    <row r="58" s="52" customFormat="1" x14ac:dyDescent="0.25"/>
    <row r="59" s="52" customFormat="1" x14ac:dyDescent="0.25"/>
    <row r="60" s="52" customFormat="1" x14ac:dyDescent="0.25"/>
    <row r="61" s="52" customFormat="1" x14ac:dyDescent="0.25"/>
    <row r="62" s="52" customFormat="1" x14ac:dyDescent="0.25"/>
    <row r="63" s="52" customFormat="1" x14ac:dyDescent="0.25"/>
    <row r="64" s="52" customFormat="1" x14ac:dyDescent="0.25"/>
    <row r="65" s="52" customFormat="1" x14ac:dyDescent="0.25"/>
    <row r="66" s="52" customFormat="1" x14ac:dyDescent="0.25"/>
    <row r="67" s="52" customFormat="1" x14ac:dyDescent="0.25"/>
    <row r="68" s="52" customFormat="1" x14ac:dyDescent="0.25"/>
  </sheetData>
  <mergeCells count="10">
    <mergeCell ref="B17:C17"/>
    <mergeCell ref="B18:C18"/>
    <mergeCell ref="B19:C19"/>
    <mergeCell ref="B20:C20"/>
    <mergeCell ref="B21:C21"/>
    <mergeCell ref="B11:C11"/>
    <mergeCell ref="B12:C12"/>
    <mergeCell ref="B13:C13"/>
    <mergeCell ref="B14:C14"/>
    <mergeCell ref="B16:D16"/>
  </mergeCells>
  <dataValidations count="1">
    <dataValidation type="list" allowBlank="1" showInputMessage="1" showErrorMessage="1" sqref="C32" xr:uid="{33F6C841-9476-4E3D-B5A3-964879EA822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8CB8-989E-4A0E-8891-DA35F8B37B59}">
  <dimension ref="A2:D20"/>
  <sheetViews>
    <sheetView workbookViewId="0">
      <selection activeCell="A3" sqref="A3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</cols>
  <sheetData>
    <row r="2" spans="1:4" x14ac:dyDescent="0.25">
      <c r="A2" s="6" t="s">
        <v>32</v>
      </c>
      <c r="B2" s="7" t="s">
        <v>28</v>
      </c>
      <c r="C2" s="7" t="s">
        <v>19</v>
      </c>
      <c r="D2" s="7" t="s">
        <v>29</v>
      </c>
    </row>
    <row r="3" spans="1:4" x14ac:dyDescent="0.25">
      <c r="A3" t="str">
        <f>B3&amp;"-"&amp;C3</f>
        <v>CONSERVADOR-PAPEL</v>
      </c>
      <c r="B3" s="1" t="s">
        <v>17</v>
      </c>
      <c r="C3" s="1" t="s">
        <v>22</v>
      </c>
      <c r="D3" s="2">
        <v>0.3</v>
      </c>
    </row>
    <row r="4" spans="1:4" x14ac:dyDescent="0.25">
      <c r="A4" t="str">
        <f t="shared" ref="A4:A20" si="0">B4&amp;"-"&amp;C4</f>
        <v>CONSERVADOR-TIJOLO</v>
      </c>
      <c r="B4" s="1" t="s">
        <v>17</v>
      </c>
      <c r="C4" s="1" t="s">
        <v>23</v>
      </c>
      <c r="D4" s="2">
        <v>0.5</v>
      </c>
    </row>
    <row r="5" spans="1:4" x14ac:dyDescent="0.25">
      <c r="A5" t="str">
        <f t="shared" si="0"/>
        <v>CONSERVADOR-HÍBRIDO</v>
      </c>
      <c r="B5" s="1" t="s">
        <v>17</v>
      </c>
      <c r="C5" s="1" t="s">
        <v>24</v>
      </c>
      <c r="D5" s="2">
        <v>0.1</v>
      </c>
    </row>
    <row r="6" spans="1:4" x14ac:dyDescent="0.25">
      <c r="A6" t="str">
        <f t="shared" si="0"/>
        <v>CONSERVADOR-FOFs</v>
      </c>
      <c r="B6" s="1" t="s">
        <v>17</v>
      </c>
      <c r="C6" s="1" t="s">
        <v>25</v>
      </c>
      <c r="D6" s="2">
        <v>0.1</v>
      </c>
    </row>
    <row r="7" spans="1:4" x14ac:dyDescent="0.25">
      <c r="A7" t="str">
        <f t="shared" si="0"/>
        <v>CONSERVADOR-DESENVOLVIMENTO</v>
      </c>
      <c r="B7" s="1" t="s">
        <v>17</v>
      </c>
      <c r="C7" s="1" t="s">
        <v>26</v>
      </c>
      <c r="D7" s="2">
        <v>0</v>
      </c>
    </row>
    <row r="8" spans="1:4" x14ac:dyDescent="0.25">
      <c r="A8" s="3" t="str">
        <f t="shared" si="0"/>
        <v>CONSERVADOR-HOTELARIA</v>
      </c>
      <c r="B8" s="4" t="s">
        <v>17</v>
      </c>
      <c r="C8" s="4" t="s">
        <v>27</v>
      </c>
      <c r="D8" s="5">
        <v>0</v>
      </c>
    </row>
    <row r="9" spans="1:4" x14ac:dyDescent="0.25">
      <c r="A9" t="str">
        <f t="shared" si="0"/>
        <v>MODERADO-PAPEL</v>
      </c>
      <c r="B9" t="s">
        <v>30</v>
      </c>
      <c r="C9" s="1" t="s">
        <v>22</v>
      </c>
      <c r="D9" s="2">
        <v>0.32</v>
      </c>
    </row>
    <row r="10" spans="1:4" x14ac:dyDescent="0.25">
      <c r="A10" t="str">
        <f t="shared" si="0"/>
        <v>MODERADO-TIJOLO</v>
      </c>
      <c r="B10" t="s">
        <v>30</v>
      </c>
      <c r="C10" s="1" t="s">
        <v>23</v>
      </c>
      <c r="D10" s="2">
        <v>0.35</v>
      </c>
    </row>
    <row r="11" spans="1:4" x14ac:dyDescent="0.25">
      <c r="A11" t="str">
        <f t="shared" si="0"/>
        <v>MODERADO-HÍBRIDO</v>
      </c>
      <c r="B11" t="s">
        <v>30</v>
      </c>
      <c r="C11" s="1" t="s">
        <v>24</v>
      </c>
      <c r="D11" s="2">
        <v>0.08</v>
      </c>
    </row>
    <row r="12" spans="1:4" x14ac:dyDescent="0.25">
      <c r="A12" t="str">
        <f t="shared" si="0"/>
        <v>MODERADO-FOFs</v>
      </c>
      <c r="B12" t="s">
        <v>30</v>
      </c>
      <c r="C12" s="1" t="s">
        <v>25</v>
      </c>
      <c r="D12" s="2">
        <v>0.05</v>
      </c>
    </row>
    <row r="13" spans="1:4" x14ac:dyDescent="0.25">
      <c r="A13" t="str">
        <f t="shared" si="0"/>
        <v>MODERADO-DESENVOLVIMENTO</v>
      </c>
      <c r="B13" t="s">
        <v>30</v>
      </c>
      <c r="C13" s="1" t="s">
        <v>26</v>
      </c>
      <c r="D13" s="2">
        <v>0.1</v>
      </c>
    </row>
    <row r="14" spans="1:4" x14ac:dyDescent="0.25">
      <c r="A14" s="3" t="str">
        <f t="shared" si="0"/>
        <v>MODERADO-HOTELARIA</v>
      </c>
      <c r="B14" s="3" t="s">
        <v>30</v>
      </c>
      <c r="C14" s="4" t="s">
        <v>27</v>
      </c>
      <c r="D14" s="5">
        <v>0.1</v>
      </c>
    </row>
    <row r="15" spans="1:4" x14ac:dyDescent="0.25">
      <c r="A15" t="str">
        <f t="shared" si="0"/>
        <v>AGRESSIVO-PAPEL</v>
      </c>
      <c r="B15" t="s">
        <v>31</v>
      </c>
      <c r="C15" s="1" t="s">
        <v>22</v>
      </c>
      <c r="D15" s="2">
        <v>0.5</v>
      </c>
    </row>
    <row r="16" spans="1:4" x14ac:dyDescent="0.25">
      <c r="A16" t="str">
        <f t="shared" si="0"/>
        <v>AGRESSIVO-TIJOLO</v>
      </c>
      <c r="B16" t="s">
        <v>31</v>
      </c>
      <c r="C16" s="1" t="s">
        <v>23</v>
      </c>
      <c r="D16" s="2">
        <v>0.1</v>
      </c>
    </row>
    <row r="17" spans="1:4" x14ac:dyDescent="0.25">
      <c r="A17" t="str">
        <f t="shared" si="0"/>
        <v>AGRESSIVO-HÍBRIDO</v>
      </c>
      <c r="B17" t="s">
        <v>31</v>
      </c>
      <c r="C17" s="1" t="s">
        <v>24</v>
      </c>
      <c r="D17" s="2">
        <v>0.05</v>
      </c>
    </row>
    <row r="18" spans="1:4" x14ac:dyDescent="0.25">
      <c r="A18" t="str">
        <f t="shared" si="0"/>
        <v>AGRESSIVO-FOFs</v>
      </c>
      <c r="B18" t="s">
        <v>31</v>
      </c>
      <c r="C18" s="1" t="s">
        <v>25</v>
      </c>
      <c r="D18" s="2">
        <v>0.05</v>
      </c>
    </row>
    <row r="19" spans="1:4" x14ac:dyDescent="0.25">
      <c r="A19" t="str">
        <f t="shared" si="0"/>
        <v>AGRESSIVO-DESENVOLVIMENTO</v>
      </c>
      <c r="B19" t="s">
        <v>31</v>
      </c>
      <c r="C19" s="1" t="s">
        <v>26</v>
      </c>
      <c r="D19" s="2">
        <v>0.2</v>
      </c>
    </row>
    <row r="20" spans="1:4" x14ac:dyDescent="0.25">
      <c r="A20" t="str">
        <f t="shared" si="0"/>
        <v>AGRESSIVO-HOTELARIA</v>
      </c>
      <c r="B20" t="s">
        <v>31</v>
      </c>
      <c r="C20" s="1" t="s">
        <v>27</v>
      </c>
      <c r="D20" s="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aporte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2025-05-28T20:51:32Z</dcterms:created>
  <dcterms:modified xsi:type="dcterms:W3CDTF">2025-06-23T17:35:37Z</dcterms:modified>
</cp:coreProperties>
</file>