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PBGUT\zakazi\senda\exp\"/>
    </mc:Choice>
  </mc:AlternateContent>
  <bookViews>
    <workbookView xWindow="0" yWindow="0" windowWidth="23040" windowHeight="88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O9" i="1"/>
  <c r="P9" i="1"/>
  <c r="Q9" i="1"/>
  <c r="N10" i="1"/>
  <c r="O10" i="1"/>
  <c r="P10" i="1"/>
  <c r="Q10" i="1"/>
  <c r="N12" i="1" l="1"/>
  <c r="C14" i="1"/>
  <c r="G14" i="1" s="1"/>
  <c r="E14" i="1" s="1"/>
  <c r="M12" i="1"/>
  <c r="L12" i="1"/>
  <c r="K12" i="1"/>
  <c r="J12" i="1"/>
  <c r="I12" i="1"/>
  <c r="H12" i="1"/>
  <c r="G12" i="1"/>
  <c r="F12" i="1"/>
  <c r="E12" i="1"/>
  <c r="D12" i="1"/>
  <c r="C12" i="1"/>
  <c r="E9" i="1"/>
  <c r="F9" i="1" s="1"/>
  <c r="G9" i="1" s="1"/>
  <c r="H9" i="1" s="1"/>
  <c r="I9" i="1" s="1"/>
  <c r="J9" i="1" s="1"/>
  <c r="K9" i="1" s="1"/>
  <c r="L9" i="1" s="1"/>
  <c r="M9" i="1" s="1"/>
  <c r="C10" i="1"/>
  <c r="C9" i="1"/>
  <c r="D9" i="1"/>
  <c r="E10" i="1" l="1"/>
  <c r="D4" i="1"/>
  <c r="D8" i="1" s="1"/>
  <c r="C4" i="1"/>
  <c r="C8" i="1" s="1"/>
  <c r="C18" i="1" l="1"/>
  <c r="D22" i="1" s="1"/>
  <c r="C16" i="1"/>
  <c r="C15" i="1"/>
  <c r="C13" i="1"/>
  <c r="G13" i="1" s="1"/>
  <c r="Q4" i="1"/>
  <c r="Q8" i="1" s="1"/>
  <c r="P4" i="1"/>
  <c r="P8" i="1" s="1"/>
  <c r="O4" i="1"/>
  <c r="O8" i="1" s="1"/>
  <c r="N4" i="1"/>
  <c r="N8" i="1" s="1"/>
  <c r="M4" i="1"/>
  <c r="M8" i="1" s="1"/>
  <c r="L4" i="1"/>
  <c r="L8" i="1" s="1"/>
  <c r="K4" i="1"/>
  <c r="K8" i="1" s="1"/>
  <c r="J4" i="1"/>
  <c r="J8" i="1" s="1"/>
  <c r="I4" i="1"/>
  <c r="I8" i="1" s="1"/>
  <c r="H4" i="1"/>
  <c r="H8" i="1" s="1"/>
  <c r="G4" i="1"/>
  <c r="G8" i="1" s="1"/>
  <c r="F4" i="1"/>
  <c r="F8" i="1" s="1"/>
  <c r="E4" i="1"/>
  <c r="E8" i="1" s="1"/>
  <c r="H10" i="1"/>
  <c r="L10" i="1"/>
  <c r="M10" i="1"/>
  <c r="J10" i="1"/>
  <c r="K10" i="1"/>
  <c r="F10" i="1"/>
  <c r="G10" i="1"/>
  <c r="I10" i="1"/>
  <c r="D10" i="1"/>
  <c r="C21" i="1" l="1"/>
  <c r="C22" i="1"/>
  <c r="D21" i="1"/>
  <c r="E13" i="1"/>
</calcChain>
</file>

<file path=xl/sharedStrings.xml><?xml version="1.0" encoding="utf-8"?>
<sst xmlns="http://schemas.openxmlformats.org/spreadsheetml/2006/main" count="30" uniqueCount="20">
  <si>
    <t>Тип плана</t>
  </si>
  <si>
    <t>№ пп</t>
  </si>
  <si>
    <t>Наработки до отказа, час</t>
  </si>
  <si>
    <t>Наработки на цензури-рование, час</t>
  </si>
  <si>
    <t>v</t>
  </si>
  <si>
    <t>tv</t>
  </si>
  <si>
    <t>p*</t>
  </si>
  <si>
    <t>F</t>
  </si>
  <si>
    <t>T0</t>
  </si>
  <si>
    <t>d</t>
  </si>
  <si>
    <t>0,5T0</t>
  </si>
  <si>
    <t>1,5T0</t>
  </si>
  <si>
    <t>2T0</t>
  </si>
  <si>
    <t>—</t>
  </si>
  <si>
    <t>lam</t>
  </si>
  <si>
    <t>F(t)</t>
  </si>
  <si>
    <t>P(t)</t>
  </si>
  <si>
    <t>[NUT]</t>
  </si>
  <si>
    <t>T0i</t>
  </si>
  <si>
    <t>наработок выглядит чуть завышенным. Проверим вручную фрагмент: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</si>
</sst>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rgb="FFFFFFFF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D1D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0" fontId="3" fillId="0" borderId="0" xfId="0" applyFont="1"/>
    <xf numFmtId="0" fontId="2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D1D1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zoomScale="81" workbookViewId="0">
      <selection activeCell="E11" sqref="E11"/>
    </sheetView>
  </sheetViews>
  <sheetFormatPr defaultRowHeight="18" x14ac:dyDescent="0.3"/>
  <cols>
    <col min="1" max="1" width="8.88671875" style="7"/>
    <col min="2" max="2" width="13" style="7" customWidth="1"/>
    <col min="3" max="17" width="11.77734375" style="7" customWidth="1"/>
    <col min="18" max="19" width="8.88671875" style="7"/>
  </cols>
  <sheetData>
    <row r="1" spans="1:17" ht="18.600000000000001" thickBot="1" x14ac:dyDescent="0.35">
      <c r="A1" s="2" t="s">
        <v>1</v>
      </c>
      <c r="B1" s="2" t="s">
        <v>0</v>
      </c>
      <c r="C1" s="14" t="s">
        <v>2</v>
      </c>
      <c r="D1" s="15"/>
      <c r="E1" s="15"/>
      <c r="F1" s="15"/>
      <c r="G1" s="15"/>
      <c r="H1" s="15"/>
      <c r="I1" s="15"/>
      <c r="J1" s="15"/>
      <c r="K1" s="15"/>
      <c r="L1" s="15"/>
      <c r="M1" s="16"/>
      <c r="N1" s="14" t="s">
        <v>3</v>
      </c>
      <c r="O1" s="15"/>
      <c r="P1" s="15"/>
      <c r="Q1" s="16"/>
    </row>
    <row r="2" spans="1:17" ht="18.600000000000001" thickBot="1" x14ac:dyDescent="0.35">
      <c r="A2" s="6">
        <v>21</v>
      </c>
      <c r="B2" s="6" t="s">
        <v>17</v>
      </c>
      <c r="C2" s="3">
        <v>513.5</v>
      </c>
      <c r="D2" s="4">
        <v>701.1</v>
      </c>
      <c r="E2" s="4">
        <v>693.8</v>
      </c>
      <c r="F2" s="4">
        <v>197.9</v>
      </c>
      <c r="G2" s="4">
        <v>431.2</v>
      </c>
      <c r="H2" s="4">
        <v>542.1</v>
      </c>
      <c r="I2" s="4">
        <v>599.79999999999995</v>
      </c>
      <c r="J2" s="4">
        <v>679.3</v>
      </c>
      <c r="K2" s="4">
        <v>443.5</v>
      </c>
      <c r="L2" s="4">
        <v>382.5</v>
      </c>
      <c r="M2" s="5">
        <v>477.1</v>
      </c>
      <c r="N2" s="3">
        <v>760</v>
      </c>
      <c r="O2" s="3">
        <v>760</v>
      </c>
      <c r="P2" s="3">
        <v>760</v>
      </c>
      <c r="Q2" s="3">
        <v>760</v>
      </c>
    </row>
    <row r="3" spans="1:17" x14ac:dyDescent="0.3">
      <c r="C3" s="1"/>
      <c r="N3" s="1"/>
    </row>
    <row r="4" spans="1:17" x14ac:dyDescent="0.3">
      <c r="C4" s="7">
        <f>SMALL($C$2:$Q$2,1)</f>
        <v>197.9</v>
      </c>
      <c r="D4" s="7">
        <f>SMALL($C$2:$Q$2,2)</f>
        <v>382.5</v>
      </c>
      <c r="E4" s="7">
        <f>SMALL($C$2:$Q$2,3)</f>
        <v>431.2</v>
      </c>
      <c r="F4" s="7">
        <f>SMALL($C$2:$Q$2,4)</f>
        <v>443.5</v>
      </c>
      <c r="G4" s="7">
        <f>SMALL($C$2:$Q$2,5)</f>
        <v>477.1</v>
      </c>
      <c r="H4" s="7">
        <f>SMALL($C$2:$Q$2,6)</f>
        <v>513.5</v>
      </c>
      <c r="I4" s="7">
        <f>SMALL($C$2:$Q$2,7)</f>
        <v>542.1</v>
      </c>
      <c r="J4" s="7">
        <f>SMALL($C$2:$Q$2,8)</f>
        <v>599.79999999999995</v>
      </c>
      <c r="K4" s="7">
        <f>SMALL($C$2:$Q$2,9)</f>
        <v>679.3</v>
      </c>
      <c r="L4" s="7">
        <f>SMALL($C$2:$Q$2,10)</f>
        <v>693.8</v>
      </c>
      <c r="M4" s="7">
        <f>SMALL($C$2:$Q$2,11)</f>
        <v>701.1</v>
      </c>
      <c r="N4" s="7">
        <f>SMALL($C$2:$Q$2,12)</f>
        <v>760</v>
      </c>
      <c r="O4" s="7">
        <f>SMALL($C$2:$Q$2,13)</f>
        <v>760</v>
      </c>
      <c r="P4" s="7">
        <f>SMALL($C$2:$Q$2,14)</f>
        <v>760</v>
      </c>
      <c r="Q4" s="7">
        <f>SMALL($C$2:$Q$2,15)</f>
        <v>760</v>
      </c>
    </row>
    <row r="7" spans="1:17" x14ac:dyDescent="0.3">
      <c r="B7" s="7" t="s">
        <v>4</v>
      </c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7">
        <v>7</v>
      </c>
      <c r="J7" s="7">
        <v>8</v>
      </c>
      <c r="K7" s="7">
        <v>9</v>
      </c>
      <c r="L7" s="7">
        <v>10</v>
      </c>
      <c r="M7" s="7">
        <v>11</v>
      </c>
      <c r="N7" s="7">
        <v>12</v>
      </c>
      <c r="O7" s="7">
        <v>13</v>
      </c>
      <c r="P7" s="7">
        <v>14</v>
      </c>
      <c r="Q7" s="7">
        <v>15</v>
      </c>
    </row>
    <row r="8" spans="1:17" x14ac:dyDescent="0.3">
      <c r="B8" s="7" t="s">
        <v>5</v>
      </c>
      <c r="C8" s="7">
        <f>C4</f>
        <v>197.9</v>
      </c>
      <c r="D8" s="7">
        <f t="shared" ref="D8:Q8" si="0">D4</f>
        <v>382.5</v>
      </c>
      <c r="E8" s="7">
        <f t="shared" si="0"/>
        <v>431.2</v>
      </c>
      <c r="F8" s="7">
        <f t="shared" si="0"/>
        <v>443.5</v>
      </c>
      <c r="G8" s="7">
        <f t="shared" si="0"/>
        <v>477.1</v>
      </c>
      <c r="H8" s="7">
        <f t="shared" si="0"/>
        <v>513.5</v>
      </c>
      <c r="I8" s="13">
        <f t="shared" si="0"/>
        <v>542.1</v>
      </c>
      <c r="J8" s="13">
        <f t="shared" si="0"/>
        <v>599.79999999999995</v>
      </c>
      <c r="K8" s="7">
        <f t="shared" si="0"/>
        <v>679.3</v>
      </c>
      <c r="L8" s="7">
        <f t="shared" si="0"/>
        <v>693.8</v>
      </c>
      <c r="M8" s="7">
        <f t="shared" si="0"/>
        <v>701.1</v>
      </c>
      <c r="N8" s="7">
        <f t="shared" si="0"/>
        <v>760</v>
      </c>
      <c r="O8" s="7">
        <f t="shared" si="0"/>
        <v>760</v>
      </c>
      <c r="P8" s="7">
        <f t="shared" si="0"/>
        <v>760</v>
      </c>
      <c r="Q8" s="7">
        <f t="shared" si="0"/>
        <v>760</v>
      </c>
    </row>
    <row r="9" spans="1:17" x14ac:dyDescent="0.3">
      <c r="B9" s="7" t="s">
        <v>6</v>
      </c>
      <c r="C9" s="8">
        <f>1*(1-1/(COUNT(E7:Q7)+1))</f>
        <v>0.9285714285714286</v>
      </c>
      <c r="D9" s="8">
        <f>C9*(1-1/(COUNT(E7:Q7)+1))</f>
        <v>0.86224489795918369</v>
      </c>
      <c r="E9" s="8">
        <f t="shared" ref="E9:Q9" si="1">D9*(1-1/(COUNT(F7:R7)+1))</f>
        <v>0.79591836734693888</v>
      </c>
      <c r="F9" s="8">
        <f t="shared" si="1"/>
        <v>0.72959183673469397</v>
      </c>
      <c r="G9" s="8">
        <f t="shared" si="1"/>
        <v>0.66326530612244905</v>
      </c>
      <c r="H9" s="8">
        <f t="shared" si="1"/>
        <v>0.59693877551020413</v>
      </c>
      <c r="I9" s="8">
        <f t="shared" si="1"/>
        <v>0.53061224489795922</v>
      </c>
      <c r="J9" s="8">
        <f t="shared" si="1"/>
        <v>0.4642857142857143</v>
      </c>
      <c r="K9" s="8">
        <f t="shared" si="1"/>
        <v>0.39795918367346944</v>
      </c>
      <c r="L9" s="8">
        <f t="shared" si="1"/>
        <v>0.33163265306122452</v>
      </c>
      <c r="M9" s="8">
        <f t="shared" si="1"/>
        <v>0.26530612244897961</v>
      </c>
      <c r="N9" s="8">
        <f t="shared" si="1"/>
        <v>0.19897959183673469</v>
      </c>
      <c r="O9" s="8">
        <f t="shared" si="1"/>
        <v>0.1326530612244898</v>
      </c>
      <c r="P9" s="8">
        <f t="shared" si="1"/>
        <v>6.6326530612244902E-2</v>
      </c>
      <c r="Q9" s="8">
        <f>P9*(1-1/(COUNT(R7:AD7)+1))</f>
        <v>0</v>
      </c>
    </row>
    <row r="10" spans="1:17" x14ac:dyDescent="0.3">
      <c r="B10" s="7" t="s">
        <v>7</v>
      </c>
      <c r="C10" s="8">
        <f>1-C9</f>
        <v>7.1428571428571397E-2</v>
      </c>
      <c r="D10" s="7">
        <f>1-D9</f>
        <v>0.13775510204081631</v>
      </c>
      <c r="E10" s="8">
        <f>1-E9</f>
        <v>0.20408163265306112</v>
      </c>
      <c r="F10" s="7">
        <f t="shared" ref="F10:M10" si="2">1-F9</f>
        <v>0.27040816326530603</v>
      </c>
      <c r="G10" s="7">
        <f t="shared" si="2"/>
        <v>0.33673469387755095</v>
      </c>
      <c r="H10" s="8">
        <f t="shared" si="2"/>
        <v>0.40306122448979587</v>
      </c>
      <c r="I10" s="7">
        <f t="shared" si="2"/>
        <v>0.46938775510204078</v>
      </c>
      <c r="J10" s="7">
        <f t="shared" si="2"/>
        <v>0.5357142857142857</v>
      </c>
      <c r="K10" s="8">
        <f t="shared" si="2"/>
        <v>0.6020408163265305</v>
      </c>
      <c r="L10" s="7">
        <f t="shared" si="2"/>
        <v>0.66836734693877542</v>
      </c>
      <c r="M10" s="7">
        <f t="shared" si="2"/>
        <v>0.73469387755102034</v>
      </c>
      <c r="N10" s="8">
        <f>1-N9</f>
        <v>0.80102040816326525</v>
      </c>
      <c r="O10" s="7">
        <f t="shared" ref="O10" si="3">1-O9</f>
        <v>0.86734693877551017</v>
      </c>
      <c r="P10" s="7">
        <f t="shared" ref="P10" si="4">1-P9</f>
        <v>0.93367346938775508</v>
      </c>
      <c r="Q10" s="8">
        <f>1-Q9</f>
        <v>1</v>
      </c>
    </row>
    <row r="12" spans="1:17" x14ac:dyDescent="0.3">
      <c r="B12" s="7" t="s">
        <v>18</v>
      </c>
      <c r="C12" s="7">
        <f>C8*(C10-0)</f>
        <v>14.135714285714279</v>
      </c>
      <c r="D12" s="7">
        <f>D8*(D10-C10)</f>
        <v>25.369897959183682</v>
      </c>
      <c r="E12" s="7">
        <f t="shared" ref="E12:M12" si="5">E8*(E10-D10)</f>
        <v>28.599999999999959</v>
      </c>
      <c r="F12" s="7">
        <f t="shared" si="5"/>
        <v>29.415816326530621</v>
      </c>
      <c r="G12" s="7">
        <f t="shared" si="5"/>
        <v>31.644387755102052</v>
      </c>
      <c r="H12" s="7">
        <f t="shared" si="5"/>
        <v>34.058673469387763</v>
      </c>
      <c r="I12" s="7">
        <f t="shared" si="5"/>
        <v>35.955612244897971</v>
      </c>
      <c r="J12" s="7">
        <f t="shared" si="5"/>
        <v>39.782653061224501</v>
      </c>
      <c r="K12" s="7">
        <f t="shared" si="5"/>
        <v>45.055612244897894</v>
      </c>
      <c r="L12" s="7">
        <f t="shared" si="5"/>
        <v>46.017346938775518</v>
      </c>
      <c r="M12" s="7">
        <f t="shared" si="5"/>
        <v>46.501530612244913</v>
      </c>
      <c r="N12" s="7">
        <f>(1-M10) * N8</f>
        <v>201.63265306122454</v>
      </c>
    </row>
    <row r="13" spans="1:17" x14ac:dyDescent="0.3">
      <c r="B13" s="7" t="s">
        <v>10</v>
      </c>
      <c r="C13" s="10">
        <f>C14/2</f>
        <v>289.08494897959184</v>
      </c>
      <c r="D13" s="7" t="s">
        <v>6</v>
      </c>
      <c r="E13" s="8">
        <f>G13*D9+(1-G13)*C9</f>
        <v>0.89580879959054627</v>
      </c>
      <c r="F13" s="7" t="s">
        <v>9</v>
      </c>
      <c r="G13" s="8">
        <f>(C13-C8)/(D8-C8)</f>
        <v>0.49395963694253436</v>
      </c>
    </row>
    <row r="14" spans="1:17" x14ac:dyDescent="0.3">
      <c r="B14" s="7" t="s">
        <v>8</v>
      </c>
      <c r="C14" s="10">
        <f>SUM(C12:N12)</f>
        <v>578.16989795918369</v>
      </c>
      <c r="D14" s="7" t="s">
        <v>6</v>
      </c>
      <c r="E14" s="8">
        <f>J9*G14+(1-G14)*I9</f>
        <v>0.4891496592624246</v>
      </c>
      <c r="F14" s="7" t="s">
        <v>9</v>
      </c>
      <c r="G14" s="8">
        <f>(C14-I8)/(J8-I8)</f>
        <v>0.62512821419729125</v>
      </c>
    </row>
    <row r="15" spans="1:17" x14ac:dyDescent="0.3">
      <c r="B15" s="7" t="s">
        <v>11</v>
      </c>
      <c r="C15" s="11">
        <f>C14*1.5</f>
        <v>867.25484693877547</v>
      </c>
      <c r="D15" s="7" t="s">
        <v>6</v>
      </c>
      <c r="E15" s="7">
        <v>0</v>
      </c>
      <c r="F15" s="7" t="s">
        <v>9</v>
      </c>
      <c r="G15" s="7" t="s">
        <v>13</v>
      </c>
    </row>
    <row r="16" spans="1:17" x14ac:dyDescent="0.3">
      <c r="B16" s="7" t="s">
        <v>12</v>
      </c>
      <c r="C16" s="11">
        <f>C14*2</f>
        <v>1156.3397959183674</v>
      </c>
      <c r="D16" s="7" t="s">
        <v>6</v>
      </c>
      <c r="E16" s="7">
        <v>0</v>
      </c>
      <c r="F16" s="7" t="s">
        <v>9</v>
      </c>
      <c r="G16" s="7" t="s">
        <v>13</v>
      </c>
    </row>
    <row r="18" spans="2:14" x14ac:dyDescent="0.3">
      <c r="B18" s="7" t="s">
        <v>14</v>
      </c>
      <c r="C18" s="9">
        <f>1/C14</f>
        <v>1.7295954070417475E-3</v>
      </c>
    </row>
    <row r="20" spans="2:14" x14ac:dyDescent="0.3">
      <c r="C20" s="7" t="s">
        <v>10</v>
      </c>
      <c r="D20" s="7" t="s">
        <v>8</v>
      </c>
    </row>
    <row r="21" spans="2:14" x14ac:dyDescent="0.3">
      <c r="B21" s="7" t="s">
        <v>15</v>
      </c>
      <c r="C21" s="8">
        <f>1-EXP(-C18*C13)</f>
        <v>0.39346934028736658</v>
      </c>
      <c r="D21" s="8">
        <f>1-EXP(-C18*C14)</f>
        <v>0.63212055882855767</v>
      </c>
    </row>
    <row r="22" spans="2:14" x14ac:dyDescent="0.3">
      <c r="B22" s="7" t="s">
        <v>16</v>
      </c>
      <c r="C22" s="8">
        <f>EXP(-C18*C13)</f>
        <v>0.60653065971263342</v>
      </c>
      <c r="D22" s="8">
        <f>EXP(-C18*C14)</f>
        <v>0.36787944117144239</v>
      </c>
    </row>
    <row r="26" spans="2:14" x14ac:dyDescent="0.35">
      <c r="N26" s="12" t="s">
        <v>19</v>
      </c>
    </row>
  </sheetData>
  <mergeCells count="2">
    <mergeCell ref="C1:M1"/>
    <mergeCell ref="N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never</dc:creator>
  <cp:lastModifiedBy>Дмитрий Костров</cp:lastModifiedBy>
  <dcterms:created xsi:type="dcterms:W3CDTF">2015-06-05T18:17:20Z</dcterms:created>
  <dcterms:modified xsi:type="dcterms:W3CDTF">2025-05-16T11:26:46Z</dcterms:modified>
</cp:coreProperties>
</file>