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2024-vessels\wd\"/>
    </mc:Choice>
  </mc:AlternateContent>
  <xr:revisionPtr revIDLastSave="0" documentId="13_ncr:1_{6503405C-8DAA-4C61-8268-08EEBADF185F}" xr6:coauthVersionLast="47" xr6:coauthVersionMax="47" xr10:uidLastSave="{00000000-0000-0000-0000-000000000000}"/>
  <bookViews>
    <workbookView xWindow="-120" yWindow="-120" windowWidth="20640" windowHeight="11160" tabRatio="783" xr2:uid="{00000000-000D-0000-FFFF-FFFF00000000}"/>
  </bookViews>
  <sheets>
    <sheet name="Data" sheetId="17" r:id="rId1"/>
    <sheet name="quantification_all samples" sheetId="11" r:id="rId2"/>
    <sheet name="G SITE" sheetId="8" r:id="rId3"/>
    <sheet name="K SITE" sheetId="9" r:id="rId4"/>
    <sheet name="Y SITE" sheetId="10" r:id="rId5"/>
    <sheet name="AQUASIM " sheetId="15" r:id="rId6"/>
    <sheet name="Interpretation GCMS " sheetId="16" r:id="rId7"/>
    <sheet name="GCcIRMS" sheetId="5" r:id="rId8"/>
  </sheets>
  <definedNames>
    <definedName name="_xlnm._FilterDatabase" localSheetId="5" hidden="1">'AQUASIM '!$A$1:$P$86</definedName>
    <definedName name="_xlnm._FilterDatabase" localSheetId="0" hidden="1">Data!$A$1:$AA$1</definedName>
    <definedName name="_xlnm._FilterDatabase" localSheetId="6" hidden="1">'Interpretation GCMS '!$A$1:$AA$106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0" l="1"/>
  <c r="AC11" i="9" a="1"/>
  <c r="AC11" i="9" s="1"/>
  <c r="H11" i="9" a="1"/>
  <c r="H11" i="9" s="1"/>
  <c r="AD132" i="10"/>
  <c r="AD108" i="10"/>
  <c r="AE108" i="10"/>
  <c r="AD104" i="10"/>
  <c r="AD91" i="10"/>
  <c r="AD71" i="10"/>
  <c r="AD56" i="10"/>
  <c r="AD30" i="10"/>
  <c r="AD29" i="10"/>
  <c r="AD16" i="10"/>
  <c r="AD12" i="10"/>
  <c r="AF30" i="11"/>
  <c r="AE30" i="11"/>
  <c r="AC30" i="11"/>
  <c r="AD30" i="11" s="1"/>
  <c r="AC132" i="10"/>
  <c r="AC108" i="10"/>
  <c r="AC104" i="10"/>
  <c r="AC91" i="10"/>
  <c r="AC71" i="10"/>
  <c r="AC56" i="10"/>
  <c r="AC30" i="10"/>
  <c r="AC29" i="10"/>
  <c r="AC16" i="10"/>
  <c r="AC12" i="10"/>
  <c r="AB132" i="10"/>
  <c r="AB108" i="10"/>
  <c r="AB104" i="10"/>
  <c r="AB91" i="10"/>
  <c r="AB71" i="10"/>
  <c r="AB56" i="10"/>
  <c r="AB30" i="10"/>
  <c r="AB29" i="10"/>
  <c r="AB16" i="10"/>
  <c r="AB12" i="10"/>
  <c r="AA132" i="10"/>
  <c r="AA108" i="10"/>
  <c r="AA104" i="10"/>
  <c r="AA91" i="10"/>
  <c r="AA71" i="10"/>
  <c r="AA56" i="10"/>
  <c r="AA29" i="10"/>
  <c r="AA16" i="10"/>
  <c r="AA12" i="10"/>
  <c r="Z132" i="10"/>
  <c r="Z108" i="10"/>
  <c r="Z104" i="10"/>
  <c r="Z91" i="10"/>
  <c r="Z71" i="10"/>
  <c r="Z56" i="10"/>
  <c r="Z29" i="10"/>
  <c r="Z16" i="10"/>
  <c r="Z12" i="10"/>
  <c r="Z30" i="10" s="1"/>
  <c r="Y91" i="10"/>
  <c r="Y132" i="10"/>
  <c r="Y108" i="10"/>
  <c r="Y104" i="10"/>
  <c r="Y71" i="10"/>
  <c r="Y56" i="10"/>
  <c r="Y29" i="10"/>
  <c r="Y16" i="10"/>
  <c r="Y12" i="10"/>
  <c r="X132" i="10"/>
  <c r="X108" i="10"/>
  <c r="X104" i="10"/>
  <c r="X91" i="10"/>
  <c r="X71" i="10"/>
  <c r="X56" i="10"/>
  <c r="X29" i="10"/>
  <c r="X16" i="10"/>
  <c r="X12" i="10"/>
  <c r="W132" i="10"/>
  <c r="W108" i="10"/>
  <c r="W104" i="10"/>
  <c r="W91" i="10"/>
  <c r="W71" i="10"/>
  <c r="W56" i="10"/>
  <c r="W29" i="10"/>
  <c r="W16" i="10"/>
  <c r="W12" i="10"/>
  <c r="U132" i="10"/>
  <c r="U108" i="10"/>
  <c r="U104" i="10"/>
  <c r="U91" i="10"/>
  <c r="U71" i="10"/>
  <c r="U56" i="10"/>
  <c r="U29" i="10"/>
  <c r="U16" i="10"/>
  <c r="U12" i="10"/>
  <c r="T132" i="10"/>
  <c r="T108" i="10"/>
  <c r="T104" i="10"/>
  <c r="T91" i="10"/>
  <c r="T71" i="10"/>
  <c r="S71" i="10"/>
  <c r="T56" i="10"/>
  <c r="T29" i="10"/>
  <c r="T16" i="10"/>
  <c r="T12" i="10"/>
  <c r="S132" i="10"/>
  <c r="S108" i="10"/>
  <c r="S104" i="10"/>
  <c r="S91" i="10"/>
  <c r="S56" i="10"/>
  <c r="S29" i="10"/>
  <c r="S16" i="10"/>
  <c r="S12" i="10"/>
  <c r="P132" i="10"/>
  <c r="R132" i="10"/>
  <c r="R108" i="10"/>
  <c r="R104" i="10"/>
  <c r="R91" i="10"/>
  <c r="R71" i="10"/>
  <c r="R56" i="10"/>
  <c r="R29" i="10"/>
  <c r="R16" i="10"/>
  <c r="R12" i="10"/>
  <c r="P108" i="10"/>
  <c r="P104" i="10"/>
  <c r="P91" i="10"/>
  <c r="P71" i="10"/>
  <c r="P56" i="10"/>
  <c r="P29" i="10"/>
  <c r="P16" i="10"/>
  <c r="P12" i="10"/>
  <c r="O132" i="10"/>
  <c r="O104" i="10"/>
  <c r="O91" i="10"/>
  <c r="O71" i="10"/>
  <c r="O56" i="10"/>
  <c r="O29" i="10"/>
  <c r="O16" i="10"/>
  <c r="O12" i="10"/>
  <c r="H132" i="10"/>
  <c r="I132" i="10"/>
  <c r="J132" i="10"/>
  <c r="K132" i="10"/>
  <c r="M132" i="10"/>
  <c r="M104" i="10"/>
  <c r="M91" i="10"/>
  <c r="M71" i="10"/>
  <c r="M56" i="10"/>
  <c r="M29" i="10"/>
  <c r="M16" i="10"/>
  <c r="M12" i="10"/>
  <c r="AA30" i="10" l="1"/>
  <c r="Y30" i="10"/>
  <c r="T30" i="10"/>
  <c r="U30" i="10"/>
  <c r="W30" i="10"/>
  <c r="X30" i="10"/>
  <c r="O30" i="10"/>
  <c r="P30" i="10"/>
  <c r="R30" i="10"/>
  <c r="S30" i="10"/>
  <c r="M30" i="10"/>
  <c r="AC25" i="11" l="1"/>
  <c r="AD25" i="11" s="1"/>
  <c r="AE25" i="11"/>
  <c r="AF25" i="11"/>
  <c r="AC26" i="11"/>
  <c r="AD26" i="11" s="1"/>
  <c r="AE26" i="11"/>
  <c r="AF26" i="11"/>
  <c r="K104" i="10"/>
  <c r="K91" i="10"/>
  <c r="K71" i="10"/>
  <c r="K56" i="10"/>
  <c r="K29" i="10"/>
  <c r="K16" i="10"/>
  <c r="K12" i="10"/>
  <c r="J104" i="10"/>
  <c r="J91" i="10"/>
  <c r="J71" i="10"/>
  <c r="J56" i="10"/>
  <c r="J29" i="10"/>
  <c r="J16" i="10"/>
  <c r="J12" i="10"/>
  <c r="I104" i="10"/>
  <c r="I91" i="10"/>
  <c r="I71" i="10"/>
  <c r="I56" i="10"/>
  <c r="I29" i="10"/>
  <c r="I12" i="10"/>
  <c r="I16" i="10"/>
  <c r="H104" i="10"/>
  <c r="H91" i="10"/>
  <c r="H71" i="10"/>
  <c r="H56" i="10"/>
  <c r="H29" i="10"/>
  <c r="H16" i="10"/>
  <c r="H12" i="10"/>
  <c r="G132" i="10"/>
  <c r="G104" i="10"/>
  <c r="G91" i="10"/>
  <c r="G71" i="10"/>
  <c r="G56" i="10"/>
  <c r="E56" i="10"/>
  <c r="G29" i="10"/>
  <c r="G16" i="10"/>
  <c r="G12" i="10"/>
  <c r="AD31" i="9"/>
  <c r="AD30" i="9" a="1"/>
  <c r="AD30" i="9" s="1"/>
  <c r="AD96" i="9" a="1"/>
  <c r="AD96" i="9" s="1"/>
  <c r="AD79" i="9" a="1"/>
  <c r="AD79" i="9" s="1"/>
  <c r="AD59" i="9" a="1"/>
  <c r="AD59" i="9" s="1"/>
  <c r="AD47" i="9" a="1"/>
  <c r="AD47" i="9" s="1"/>
  <c r="AD15" i="9" a="1"/>
  <c r="AD15" i="9"/>
  <c r="AD11" i="9" a="1"/>
  <c r="AD11" i="9" s="1"/>
  <c r="AC96" i="9" a="1"/>
  <c r="AC96" i="9" s="1"/>
  <c r="AC79" i="9" a="1"/>
  <c r="AC79" i="9" s="1"/>
  <c r="AC59" i="9" a="1"/>
  <c r="AC59" i="9" s="1"/>
  <c r="AC47" i="9" a="1"/>
  <c r="AC47" i="9" s="1"/>
  <c r="AC30" i="9" a="1"/>
  <c r="AC30" i="9" s="1"/>
  <c r="AC15" i="9" a="1"/>
  <c r="AC15" i="9" s="1"/>
  <c r="X118" i="9"/>
  <c r="Y118" i="9"/>
  <c r="Z118" i="9"/>
  <c r="AA118" i="9"/>
  <c r="AB118" i="9"/>
  <c r="AB96" i="9" a="1"/>
  <c r="AB96" i="9" s="1"/>
  <c r="AB79" i="9" a="1"/>
  <c r="AB79" i="9" s="1"/>
  <c r="AB59" i="9" a="1"/>
  <c r="AB59" i="9" s="1"/>
  <c r="AB47" i="9" a="1"/>
  <c r="AB47" i="9" s="1"/>
  <c r="AB30" i="9" a="1"/>
  <c r="AB30" i="9" s="1"/>
  <c r="AB15" i="9" a="1"/>
  <c r="AB15" i="9" s="1"/>
  <c r="AB11" i="9" a="1"/>
  <c r="AB11" i="9" s="1"/>
  <c r="AA96" i="9" a="1"/>
  <c r="AA96" i="9" s="1"/>
  <c r="AA79" i="9" a="1"/>
  <c r="AA79" i="9" s="1"/>
  <c r="AA59" i="9" a="1"/>
  <c r="AA59" i="9" s="1"/>
  <c r="AA47" i="9" a="1"/>
  <c r="AA47" i="9" s="1"/>
  <c r="AA30" i="9" a="1"/>
  <c r="AA30" i="9" s="1"/>
  <c r="AA15" i="9" a="1"/>
  <c r="AA15" i="9" s="1"/>
  <c r="AA11" i="9" a="1"/>
  <c r="AA11" i="9" s="1"/>
  <c r="Z96" i="9" a="1"/>
  <c r="Z96" i="9" s="1"/>
  <c r="Z79" i="9" a="1"/>
  <c r="Z79" i="9" s="1"/>
  <c r="Z59" i="9" a="1"/>
  <c r="Z59" i="9" s="1"/>
  <c r="Z47" i="9" a="1"/>
  <c r="Z47" i="9" s="1"/>
  <c r="Z30" i="9" a="1"/>
  <c r="Z30" i="9" s="1"/>
  <c r="Z15" i="9" a="1"/>
  <c r="Z15" i="9" s="1"/>
  <c r="Z11" i="9" a="1"/>
  <c r="Z11" i="9" s="1"/>
  <c r="Y96" i="9" a="1"/>
  <c r="Y96" i="9" s="1"/>
  <c r="Y79" i="9" a="1"/>
  <c r="Y79" i="9" s="1"/>
  <c r="Y59" i="9" a="1"/>
  <c r="Y59" i="9" s="1"/>
  <c r="Y47" i="9" a="1"/>
  <c r="Y47" i="9" s="1"/>
  <c r="Y30" i="9" a="1"/>
  <c r="Y30" i="9" s="1"/>
  <c r="Y15" i="9" a="1"/>
  <c r="Y15" i="9" s="1"/>
  <c r="Y11" i="9" a="1"/>
  <c r="Y11" i="9" s="1"/>
  <c r="X96" i="9" a="1"/>
  <c r="X96" i="9" s="1"/>
  <c r="X79" i="9" a="1"/>
  <c r="X79" i="9" s="1"/>
  <c r="X59" i="9" a="1"/>
  <c r="X59" i="9" s="1"/>
  <c r="X47" i="9" a="1"/>
  <c r="X47" i="9" s="1"/>
  <c r="X30" i="9" a="1"/>
  <c r="X30" i="9" s="1"/>
  <c r="X15" i="9" a="1"/>
  <c r="X15" i="9" s="1"/>
  <c r="X11" i="9" a="1"/>
  <c r="X11" i="9" s="1"/>
  <c r="W79" i="9" a="1"/>
  <c r="W79" i="9" s="1"/>
  <c r="W59" i="9" a="1"/>
  <c r="W59" i="9" s="1"/>
  <c r="W118" i="9"/>
  <c r="W96" i="9" a="1"/>
  <c r="W96" i="9" s="1"/>
  <c r="W47" i="9" a="1"/>
  <c r="W47" i="9" s="1"/>
  <c r="W30" i="9" a="1"/>
  <c r="W30" i="9" s="1"/>
  <c r="W15" i="9" a="1"/>
  <c r="W15" i="9" s="1"/>
  <c r="W11" i="9" a="1"/>
  <c r="W11" i="9" s="1"/>
  <c r="V79" i="9" a="1"/>
  <c r="V79" i="9" s="1"/>
  <c r="S118" i="9"/>
  <c r="T118" i="9"/>
  <c r="V118" i="9"/>
  <c r="V96" i="9" a="1"/>
  <c r="V96" i="9" s="1"/>
  <c r="V59" i="9" a="1"/>
  <c r="V59" i="9" s="1"/>
  <c r="V47" i="9" a="1"/>
  <c r="V47" i="9" s="1"/>
  <c r="V30" i="9" a="1"/>
  <c r="V30" i="9" s="1"/>
  <c r="V15" i="9" a="1"/>
  <c r="V15" i="9" s="1"/>
  <c r="V11" i="9" a="1"/>
  <c r="V11" i="9" s="1"/>
  <c r="S96" i="9" a="1"/>
  <c r="S96" i="9" s="1"/>
  <c r="S79" i="9" a="1"/>
  <c r="S79" i="9" s="1"/>
  <c r="S59" i="9" a="1"/>
  <c r="S59" i="9" s="1"/>
  <c r="S47" i="9" a="1"/>
  <c r="S47" i="9" s="1"/>
  <c r="S30" i="9" a="1"/>
  <c r="S30" i="9" s="1"/>
  <c r="S15" i="9" a="1"/>
  <c r="S15" i="9" s="1"/>
  <c r="S11" i="9" a="1"/>
  <c r="S11" i="9" s="1"/>
  <c r="R11" i="9" a="1"/>
  <c r="R11" i="9" s="1"/>
  <c r="R118" i="9"/>
  <c r="R96" i="9" a="1"/>
  <c r="R96" i="9" s="1"/>
  <c r="R79" i="9" a="1"/>
  <c r="R79" i="9" s="1"/>
  <c r="R59" i="9" a="1"/>
  <c r="R59" i="9" s="1"/>
  <c r="R47" i="9" a="1"/>
  <c r="R47" i="9" s="1"/>
  <c r="R30" i="9" a="1"/>
  <c r="R30" i="9" s="1"/>
  <c r="R15" i="9" a="1"/>
  <c r="R15" i="9" s="1"/>
  <c r="N118" i="9"/>
  <c r="N96" i="9" a="1"/>
  <c r="N96" i="9" s="1"/>
  <c r="N79" i="9" a="1"/>
  <c r="N79" i="9" s="1"/>
  <c r="N59" i="9" a="1"/>
  <c r="N59" i="9" s="1"/>
  <c r="N47" i="9" a="1"/>
  <c r="N47" i="9" s="1"/>
  <c r="N30" i="9" a="1"/>
  <c r="N30" i="9" s="1"/>
  <c r="N15" i="9" a="1"/>
  <c r="N15" i="9" s="1"/>
  <c r="N11" i="9" a="1"/>
  <c r="N11" i="9" s="1"/>
  <c r="M118" i="9"/>
  <c r="M96" i="9" a="1"/>
  <c r="M96" i="9" s="1"/>
  <c r="M79" i="9" a="1"/>
  <c r="M79" i="9" s="1"/>
  <c r="M59" i="9" a="1"/>
  <c r="M59" i="9" s="1"/>
  <c r="M47" i="9" a="1"/>
  <c r="M47" i="9" s="1"/>
  <c r="M30" i="9" a="1"/>
  <c r="M30" i="9" s="1"/>
  <c r="M15" i="9" a="1"/>
  <c r="M15" i="9" s="1"/>
  <c r="M11" i="9" a="1"/>
  <c r="M11" i="9" s="1"/>
  <c r="H104" i="9"/>
  <c r="I104" i="9"/>
  <c r="H96" i="9" a="1"/>
  <c r="H96" i="9" s="1"/>
  <c r="I96" i="9" a="1"/>
  <c r="I96" i="9" s="1"/>
  <c r="I79" i="9" a="1"/>
  <c r="I79" i="9" s="1"/>
  <c r="I59" i="9" a="1"/>
  <c r="I59" i="9" s="1"/>
  <c r="I47" i="9" a="1"/>
  <c r="I47" i="9" s="1"/>
  <c r="I30" i="9" a="1"/>
  <c r="I30" i="9" s="1"/>
  <c r="I15" i="9" a="1"/>
  <c r="I15" i="9" s="1"/>
  <c r="I11" i="9" a="1"/>
  <c r="I11" i="9" s="1"/>
  <c r="H30" i="10" l="1"/>
  <c r="I30" i="10"/>
  <c r="K30" i="10"/>
  <c r="J30" i="10"/>
  <c r="G30" i="10"/>
  <c r="AC31" i="9"/>
  <c r="X31" i="9"/>
  <c r="W31" i="9"/>
  <c r="Z31" i="9"/>
  <c r="AA31" i="9"/>
  <c r="AB31" i="9"/>
  <c r="Y31" i="9"/>
  <c r="V31" i="9"/>
  <c r="S31" i="9"/>
  <c r="R31" i="9"/>
  <c r="N31" i="9"/>
  <c r="M31" i="9"/>
  <c r="I31" i="9"/>
  <c r="F79" i="9" l="1" a="1"/>
  <c r="F79" i="9" s="1"/>
  <c r="G79" i="9" a="1"/>
  <c r="G79" i="9" s="1"/>
  <c r="H79" i="9" a="1"/>
  <c r="H79" i="9" s="1"/>
  <c r="H59" i="9" a="1"/>
  <c r="H59" i="9" s="1"/>
  <c r="H47" i="9" a="1"/>
  <c r="H47" i="9" s="1"/>
  <c r="H30" i="9" a="1"/>
  <c r="H30" i="9" s="1"/>
  <c r="H15" i="9" a="1"/>
  <c r="H15" i="9" s="1"/>
  <c r="G104" i="9"/>
  <c r="G96" i="9" a="1"/>
  <c r="G96" i="9" s="1"/>
  <c r="G59" i="9" a="1"/>
  <c r="G59" i="9" s="1"/>
  <c r="G47" i="9" a="1"/>
  <c r="G47" i="9" s="1"/>
  <c r="G30" i="9" a="1"/>
  <c r="G30" i="9" s="1"/>
  <c r="G15" i="9" a="1"/>
  <c r="G15" i="9" s="1"/>
  <c r="G11" i="9" a="1"/>
  <c r="G11" i="9" s="1"/>
  <c r="C104" i="9"/>
  <c r="B104" i="9"/>
  <c r="E104" i="9"/>
  <c r="F104" i="9"/>
  <c r="E96" i="9" a="1"/>
  <c r="E96" i="9" s="1"/>
  <c r="F96" i="9" a="1"/>
  <c r="F96" i="9" s="1"/>
  <c r="F59" i="9" a="1"/>
  <c r="F59" i="9" s="1"/>
  <c r="F47" i="9" a="1"/>
  <c r="F47" i="9" s="1"/>
  <c r="F30" i="9" a="1"/>
  <c r="F30" i="9" s="1"/>
  <c r="F15" i="9" a="1"/>
  <c r="F15" i="9" s="1"/>
  <c r="F11" i="9" a="1"/>
  <c r="F11" i="9" s="1"/>
  <c r="B12" i="10"/>
  <c r="C12" i="10"/>
  <c r="E79" i="9" a="1"/>
  <c r="E79" i="9" s="1"/>
  <c r="E59" i="9" a="1"/>
  <c r="E59" i="9" s="1"/>
  <c r="E47" i="9" a="1"/>
  <c r="E47" i="9" s="1"/>
  <c r="E30" i="9" a="1"/>
  <c r="E30" i="9" s="1"/>
  <c r="E15" i="9" a="1"/>
  <c r="E15" i="9" s="1"/>
  <c r="E11" i="9" a="1"/>
  <c r="E11" i="9" s="1"/>
  <c r="D104" i="9"/>
  <c r="C96" i="9" a="1"/>
  <c r="C96" i="9" s="1"/>
  <c r="D96" i="9" a="1"/>
  <c r="D96" i="9" s="1"/>
  <c r="D79" i="9" a="1"/>
  <c r="D79" i="9" s="1"/>
  <c r="D59" i="9" a="1"/>
  <c r="D59" i="9" s="1"/>
  <c r="D47" i="9" a="1"/>
  <c r="D47" i="9" s="1"/>
  <c r="D30" i="9" a="1"/>
  <c r="D30" i="9" s="1"/>
  <c r="D15" i="9" a="1"/>
  <c r="D15" i="9" s="1"/>
  <c r="D11" i="9" a="1"/>
  <c r="D11" i="9" s="1"/>
  <c r="C79" i="9" a="1"/>
  <c r="C79" i="9" s="1"/>
  <c r="C59" i="9" a="1"/>
  <c r="C59" i="9" s="1"/>
  <c r="C47" i="9" a="1"/>
  <c r="C47" i="9" s="1"/>
  <c r="C30" i="9" a="1"/>
  <c r="C30" i="9" s="1"/>
  <c r="C15" i="9" a="1"/>
  <c r="C15" i="9" s="1"/>
  <c r="C11" i="9" a="1"/>
  <c r="C11" i="9" s="1"/>
  <c r="B96" i="9" a="1"/>
  <c r="B96" i="9" s="1"/>
  <c r="B79" i="9" a="1"/>
  <c r="B79" i="9" s="1"/>
  <c r="B59" i="9" a="1"/>
  <c r="B59" i="9" s="1"/>
  <c r="B47" i="9" a="1"/>
  <c r="B47" i="9" s="1"/>
  <c r="B30" i="9" a="1"/>
  <c r="B30" i="9" s="1"/>
  <c r="B15" i="9" a="1"/>
  <c r="B15" i="9" s="1"/>
  <c r="B11" i="9" a="1"/>
  <c r="B11" i="9" s="1"/>
  <c r="F132" i="10"/>
  <c r="F104" i="10"/>
  <c r="F91" i="10"/>
  <c r="F71" i="10"/>
  <c r="F56" i="10"/>
  <c r="F29" i="10"/>
  <c r="F16" i="10"/>
  <c r="F12" i="10"/>
  <c r="E132" i="10"/>
  <c r="E104" i="10"/>
  <c r="E91" i="10"/>
  <c r="E71" i="10"/>
  <c r="E29" i="10"/>
  <c r="E16" i="10"/>
  <c r="D132" i="10"/>
  <c r="D104" i="10"/>
  <c r="D91" i="10"/>
  <c r="D71" i="10"/>
  <c r="D56" i="10"/>
  <c r="D29" i="10"/>
  <c r="D16" i="10"/>
  <c r="D12" i="10"/>
  <c r="C132" i="10"/>
  <c r="C104" i="10"/>
  <c r="C91" i="10"/>
  <c r="C71" i="10"/>
  <c r="C56" i="10"/>
  <c r="C29" i="10"/>
  <c r="C16" i="10"/>
  <c r="B71" i="10"/>
  <c r="B132" i="10"/>
  <c r="B104" i="10"/>
  <c r="B91" i="10"/>
  <c r="B56" i="10"/>
  <c r="B29" i="10"/>
  <c r="B16" i="10"/>
  <c r="AE132" i="10"/>
  <c r="AE104" i="10"/>
  <c r="AE91" i="10"/>
  <c r="AE71" i="10"/>
  <c r="AE56" i="10"/>
  <c r="AE29" i="10"/>
  <c r="AE16" i="10"/>
  <c r="AE12" i="10"/>
  <c r="N132" i="10"/>
  <c r="N104" i="10"/>
  <c r="N91" i="10"/>
  <c r="N71" i="10"/>
  <c r="N56" i="10"/>
  <c r="N29" i="10"/>
  <c r="N16" i="10"/>
  <c r="N12" i="10"/>
  <c r="AN99" i="8"/>
  <c r="AO99" i="8"/>
  <c r="AP99" i="8"/>
  <c r="AQ99" i="8"/>
  <c r="AR99" i="8"/>
  <c r="AS99" i="8"/>
  <c r="AT99" i="8"/>
  <c r="AU99" i="8"/>
  <c r="AU86" i="8"/>
  <c r="AU61" i="8"/>
  <c r="AU48" i="8"/>
  <c r="AU30" i="8"/>
  <c r="AU17" i="8"/>
  <c r="AU13" i="8" a="1"/>
  <c r="AU13" i="8" s="1"/>
  <c r="AU31" i="8" s="1"/>
  <c r="AT86" i="8"/>
  <c r="AT61" i="8"/>
  <c r="AT48" i="8"/>
  <c r="AT30" i="8"/>
  <c r="AT17" i="8"/>
  <c r="AT13" i="8" a="1"/>
  <c r="AT13" i="8" s="1"/>
  <c r="AT31" i="8" s="1"/>
  <c r="AS86" i="8"/>
  <c r="AS61" i="8"/>
  <c r="AS48" i="8"/>
  <c r="AS30" i="8"/>
  <c r="AS17" i="8"/>
  <c r="AS13" i="8" a="1"/>
  <c r="AS13" i="8" s="1"/>
  <c r="AS31" i="8" s="1"/>
  <c r="AR86" i="8"/>
  <c r="AR61" i="8"/>
  <c r="AR48" i="8"/>
  <c r="AR30" i="8"/>
  <c r="AR17" i="8"/>
  <c r="AR13" i="8" a="1"/>
  <c r="AR13" i="8" s="1"/>
  <c r="AR31" i="8" s="1"/>
  <c r="AQ86" i="8"/>
  <c r="AQ61" i="8"/>
  <c r="AQ48" i="8"/>
  <c r="AQ30" i="8"/>
  <c r="AQ17" i="8"/>
  <c r="AQ13" i="8" a="1"/>
  <c r="AQ13" i="8" s="1"/>
  <c r="AP86" i="8"/>
  <c r="AP61" i="8"/>
  <c r="AP48" i="8"/>
  <c r="AP30" i="8"/>
  <c r="AP17" i="8"/>
  <c r="AP13" i="8" a="1"/>
  <c r="AP13" i="8" s="1"/>
  <c r="AO86" i="8"/>
  <c r="AO61" i="8"/>
  <c r="AO48" i="8"/>
  <c r="AO30" i="8"/>
  <c r="AO17" i="8"/>
  <c r="AO13" i="8" a="1"/>
  <c r="AO13" i="8" s="1"/>
  <c r="AO31" i="8" s="1"/>
  <c r="AN86" i="8"/>
  <c r="AN61" i="8"/>
  <c r="AN48" i="8"/>
  <c r="AN30" i="8"/>
  <c r="AN17" i="8"/>
  <c r="AN13" i="8" a="1"/>
  <c r="AN13" i="8" s="1"/>
  <c r="AN31" i="8" s="1"/>
  <c r="AM107" i="8"/>
  <c r="AM103" i="8"/>
  <c r="AM99" i="8"/>
  <c r="AM86" i="8"/>
  <c r="AM61" i="8"/>
  <c r="AM48" i="8"/>
  <c r="AM30" i="8"/>
  <c r="AM17" i="8"/>
  <c r="AM13" i="8" a="1"/>
  <c r="AM13" i="8" s="1"/>
  <c r="AL107" i="8"/>
  <c r="AL103" i="8"/>
  <c r="AL99" i="8"/>
  <c r="AL86" i="8"/>
  <c r="AL61" i="8"/>
  <c r="AL48" i="8"/>
  <c r="AL30" i="8"/>
  <c r="AL17" i="8"/>
  <c r="AL13" i="8" a="1"/>
  <c r="AL13" i="8" s="1"/>
  <c r="AK107" i="8"/>
  <c r="AK103" i="8"/>
  <c r="AK99" i="8"/>
  <c r="AK86" i="8"/>
  <c r="AK61" i="8"/>
  <c r="AK48" i="8"/>
  <c r="AK30" i="8"/>
  <c r="AK17" i="8"/>
  <c r="AK13" i="8" a="1"/>
  <c r="AK13" i="8" s="1"/>
  <c r="AG103" i="8"/>
  <c r="AE103" i="8"/>
  <c r="AD103" i="8"/>
  <c r="AC103" i="8"/>
  <c r="AB103" i="8"/>
  <c r="AG119" i="8"/>
  <c r="AG99" i="8"/>
  <c r="AG86" i="8"/>
  <c r="AG61" i="8"/>
  <c r="AG48" i="8"/>
  <c r="AG30" i="8"/>
  <c r="AG17" i="8"/>
  <c r="AG13" i="8" a="1"/>
  <c r="AG13" i="8" s="1"/>
  <c r="AE119" i="8"/>
  <c r="AE99" i="8"/>
  <c r="AE86" i="8"/>
  <c r="AE61" i="8"/>
  <c r="AE48" i="8"/>
  <c r="AE30" i="8"/>
  <c r="AE17" i="8"/>
  <c r="AE13" i="8" a="1"/>
  <c r="AE13" i="8" s="1"/>
  <c r="AB119" i="8"/>
  <c r="AC119" i="8"/>
  <c r="AD119" i="8"/>
  <c r="AB99" i="8"/>
  <c r="AC99" i="8"/>
  <c r="AD99" i="8"/>
  <c r="AD86" i="8"/>
  <c r="AD61" i="8"/>
  <c r="AD48" i="8"/>
  <c r="AD30" i="8"/>
  <c r="AD17" i="8"/>
  <c r="AD13" i="8" a="1"/>
  <c r="AD13" i="8" s="1"/>
  <c r="AC61" i="8"/>
  <c r="AC48" i="8"/>
  <c r="AC30" i="8"/>
  <c r="AC17" i="8"/>
  <c r="AC13" i="8" a="1"/>
  <c r="AC13" i="8" s="1"/>
  <c r="AC78" i="8"/>
  <c r="AC86" i="8" s="1"/>
  <c r="AB86" i="8"/>
  <c r="AB61" i="8"/>
  <c r="AB48" i="8"/>
  <c r="AB30" i="8"/>
  <c r="AB17" i="8"/>
  <c r="AB13" i="8" a="1"/>
  <c r="AB13" i="8" s="1"/>
  <c r="Y119" i="8"/>
  <c r="Y113" i="8"/>
  <c r="Y103" i="8"/>
  <c r="Y99" i="8"/>
  <c r="Y86" i="8"/>
  <c r="Y61" i="8"/>
  <c r="Y48" i="8"/>
  <c r="Y30" i="8"/>
  <c r="Y17" i="8"/>
  <c r="Y13" i="8" a="1"/>
  <c r="Y13" i="8" s="1"/>
  <c r="X119" i="8"/>
  <c r="X103" i="8"/>
  <c r="X99" i="8"/>
  <c r="X86" i="8"/>
  <c r="X61" i="8"/>
  <c r="X48" i="8"/>
  <c r="X30" i="8"/>
  <c r="X17" i="8"/>
  <c r="X13" i="8" a="1"/>
  <c r="X13" i="8" s="1"/>
  <c r="W99" i="8"/>
  <c r="W119" i="8"/>
  <c r="W103" i="8"/>
  <c r="C99" i="8"/>
  <c r="D99" i="8"/>
  <c r="E99" i="8"/>
  <c r="F99" i="8"/>
  <c r="G99" i="8"/>
  <c r="H99" i="8"/>
  <c r="J99" i="8"/>
  <c r="K99" i="8"/>
  <c r="M99" i="8"/>
  <c r="N99" i="8"/>
  <c r="O99" i="8"/>
  <c r="R99" i="8"/>
  <c r="S99" i="8"/>
  <c r="T99" i="8"/>
  <c r="U99" i="8"/>
  <c r="B99" i="8"/>
  <c r="W86" i="8"/>
  <c r="W61" i="8"/>
  <c r="W48" i="8"/>
  <c r="W30" i="8"/>
  <c r="W17" i="8"/>
  <c r="C13" i="8" a="1"/>
  <c r="C13" i="8" s="1"/>
  <c r="D13" i="8" a="1"/>
  <c r="D13" i="8" s="1"/>
  <c r="E13" i="8" a="1"/>
  <c r="E13" i="8" s="1"/>
  <c r="F13" i="8" a="1"/>
  <c r="F13" i="8" s="1"/>
  <c r="G13" i="8" a="1"/>
  <c r="G13" i="8" s="1"/>
  <c r="H13" i="8" a="1"/>
  <c r="H13" i="8" s="1"/>
  <c r="J13" i="8" a="1"/>
  <c r="J13" i="8" s="1"/>
  <c r="K13" i="8" a="1"/>
  <c r="K13" i="8" s="1"/>
  <c r="M13" i="8" a="1"/>
  <c r="M13" i="8" s="1"/>
  <c r="N13" i="8" a="1"/>
  <c r="N13" i="8" s="1"/>
  <c r="O13" i="8" a="1"/>
  <c r="O13" i="8" s="1"/>
  <c r="R13" i="8" a="1"/>
  <c r="R13" i="8" s="1"/>
  <c r="S13" i="8" a="1"/>
  <c r="S13" i="8" s="1"/>
  <c r="T13" i="8" a="1"/>
  <c r="T13" i="8" s="1"/>
  <c r="U13" i="8" a="1"/>
  <c r="U13" i="8" s="1"/>
  <c r="W13" i="8" a="1"/>
  <c r="W13" i="8" s="1"/>
  <c r="W31" i="8" s="1"/>
  <c r="B13" i="8" a="1"/>
  <c r="B13" i="8" s="1"/>
  <c r="U103" i="8"/>
  <c r="U86" i="8"/>
  <c r="U61" i="8"/>
  <c r="U48" i="8"/>
  <c r="U30" i="8"/>
  <c r="U17" i="8"/>
  <c r="S103" i="8"/>
  <c r="T103" i="8"/>
  <c r="T86" i="8"/>
  <c r="T61" i="8"/>
  <c r="T48" i="8"/>
  <c r="T30" i="8"/>
  <c r="T17" i="8"/>
  <c r="S86" i="8"/>
  <c r="S61" i="8"/>
  <c r="S48" i="8"/>
  <c r="S30" i="8"/>
  <c r="S17" i="8"/>
  <c r="AM31" i="8" l="1"/>
  <c r="F30" i="10"/>
  <c r="D30" i="10"/>
  <c r="H31" i="9"/>
  <c r="G31" i="9"/>
  <c r="C31" i="9"/>
  <c r="B31" i="9"/>
  <c r="F31" i="9"/>
  <c r="D31" i="9"/>
  <c r="E31" i="9"/>
  <c r="E30" i="10"/>
  <c r="C30" i="10"/>
  <c r="B30" i="10"/>
  <c r="AE30" i="10"/>
  <c r="N30" i="10"/>
  <c r="AQ31" i="8"/>
  <c r="AP31" i="8"/>
  <c r="AL31" i="8"/>
  <c r="AE31" i="8"/>
  <c r="AG31" i="8"/>
  <c r="AK31" i="8"/>
  <c r="AD31" i="8"/>
  <c r="Y31" i="8"/>
  <c r="AB31" i="8"/>
  <c r="AC31" i="8"/>
  <c r="X31" i="8"/>
  <c r="U31" i="8"/>
  <c r="S31" i="8"/>
  <c r="T31" i="8"/>
  <c r="T96" i="9" a="1"/>
  <c r="T96" i="9" s="1"/>
  <c r="T79" i="9" a="1"/>
  <c r="T79" i="9" s="1"/>
  <c r="T59" i="9" a="1"/>
  <c r="T59" i="9" s="1"/>
  <c r="T47" i="9" a="1"/>
  <c r="T47" i="9" s="1"/>
  <c r="T30" i="9" a="1"/>
  <c r="T30" i="9" s="1"/>
  <c r="T15" i="9" a="1"/>
  <c r="T15" i="9" s="1"/>
  <c r="T11" i="9" a="1"/>
  <c r="T11" i="9" s="1"/>
  <c r="K118" i="9"/>
  <c r="K96" i="9" a="1"/>
  <c r="K96" i="9" s="1"/>
  <c r="K79" i="9" a="1"/>
  <c r="K79" i="9" s="1"/>
  <c r="K59" i="9" a="1"/>
  <c r="K59" i="9" s="1"/>
  <c r="K47" i="9" a="1"/>
  <c r="K47" i="9" s="1"/>
  <c r="K30" i="9" a="1"/>
  <c r="K30" i="9" s="1"/>
  <c r="K15" i="9" a="1"/>
  <c r="K15" i="9" s="1"/>
  <c r="K11" i="9" a="1"/>
  <c r="K11" i="9" s="1"/>
  <c r="T31" i="9" l="1"/>
  <c r="K31" i="9"/>
  <c r="R103" i="8"/>
  <c r="R86" i="8"/>
  <c r="R61" i="8"/>
  <c r="R48" i="8"/>
  <c r="R30" i="8"/>
  <c r="R17" i="8"/>
  <c r="O86" i="8"/>
  <c r="O61" i="8"/>
  <c r="O48" i="8"/>
  <c r="O30" i="8"/>
  <c r="O17" i="8"/>
  <c r="R31" i="8" l="1"/>
  <c r="O31" i="8"/>
  <c r="N86" i="8" l="1"/>
  <c r="N61" i="8"/>
  <c r="N48" i="8"/>
  <c r="N30" i="8"/>
  <c r="N17" i="8"/>
  <c r="M86" i="8"/>
  <c r="M61" i="8"/>
  <c r="M48" i="8"/>
  <c r="M30" i="8"/>
  <c r="M17" i="8"/>
  <c r="M31" i="8" l="1"/>
  <c r="N31" i="8"/>
  <c r="K85" i="15"/>
  <c r="K83" i="15"/>
  <c r="D83" i="15"/>
  <c r="K82" i="15"/>
  <c r="K81" i="15"/>
  <c r="K80" i="15"/>
  <c r="D76" i="15"/>
  <c r="D74" i="15"/>
  <c r="K73" i="15"/>
  <c r="K72" i="15"/>
  <c r="D68" i="15"/>
  <c r="D67" i="15"/>
  <c r="D66" i="15"/>
  <c r="K65" i="15"/>
  <c r="K64" i="15"/>
  <c r="D64" i="15"/>
  <c r="K63" i="15"/>
  <c r="D63" i="15"/>
  <c r="K61" i="15"/>
  <c r="K59" i="15"/>
  <c r="J59" i="15"/>
  <c r="J58" i="15"/>
  <c r="D58" i="15"/>
  <c r="J57" i="15"/>
  <c r="K56" i="15"/>
  <c r="J56" i="15"/>
  <c r="K55" i="15"/>
  <c r="J55" i="15"/>
  <c r="K54" i="15"/>
  <c r="J54" i="15"/>
  <c r="K53" i="15"/>
  <c r="J53" i="15"/>
  <c r="K52" i="15"/>
  <c r="J52" i="15"/>
  <c r="J51" i="15"/>
  <c r="K50" i="15"/>
  <c r="J50" i="15"/>
  <c r="K49" i="15"/>
  <c r="J49" i="15"/>
  <c r="K48" i="15"/>
  <c r="J48" i="15"/>
  <c r="D48" i="15"/>
  <c r="K47" i="15"/>
  <c r="J47" i="15"/>
  <c r="K46" i="15"/>
  <c r="J46" i="15"/>
  <c r="D46" i="15"/>
  <c r="K45" i="15"/>
  <c r="J45" i="15"/>
  <c r="D45" i="15"/>
  <c r="K44" i="15"/>
  <c r="J44" i="15"/>
  <c r="J43" i="15"/>
  <c r="K42" i="15"/>
  <c r="J42" i="15"/>
  <c r="J41" i="15"/>
  <c r="J40" i="15"/>
  <c r="K39" i="15"/>
  <c r="J39" i="15"/>
  <c r="J38" i="15"/>
  <c r="K37" i="15"/>
  <c r="J37" i="15"/>
  <c r="J36" i="15"/>
  <c r="J35" i="15"/>
  <c r="J34" i="15"/>
  <c r="J33" i="15"/>
  <c r="J32" i="15"/>
  <c r="J31" i="15"/>
  <c r="J30" i="15"/>
  <c r="J29" i="15"/>
  <c r="J28" i="15"/>
  <c r="K27" i="15"/>
  <c r="J27" i="15"/>
  <c r="J26" i="15"/>
  <c r="J25" i="15"/>
  <c r="D25" i="15"/>
  <c r="J24" i="15"/>
  <c r="K23" i="15"/>
  <c r="J23" i="15"/>
  <c r="D23" i="15"/>
  <c r="J22" i="15"/>
  <c r="J21" i="15"/>
  <c r="J20" i="15"/>
  <c r="D20" i="15"/>
  <c r="J19" i="15"/>
  <c r="J18" i="15"/>
  <c r="D18" i="15"/>
  <c r="J17" i="15"/>
  <c r="K16" i="15"/>
  <c r="J16" i="15"/>
  <c r="K15" i="15"/>
  <c r="J15" i="15"/>
  <c r="K14" i="15"/>
  <c r="J14" i="15"/>
  <c r="D14" i="15"/>
  <c r="J13" i="15"/>
  <c r="J12" i="15"/>
  <c r="K11" i="15"/>
  <c r="J11" i="15"/>
  <c r="J10" i="15"/>
  <c r="J9" i="15"/>
  <c r="J8" i="15"/>
  <c r="J7" i="15"/>
  <c r="D7" i="15"/>
  <c r="J6" i="15"/>
  <c r="J5" i="15"/>
  <c r="K4" i="15"/>
  <c r="J4" i="15"/>
  <c r="D4" i="15"/>
  <c r="K3" i="15"/>
  <c r="J3" i="15"/>
  <c r="J2" i="15"/>
  <c r="K86" i="8"/>
  <c r="K61" i="8"/>
  <c r="K48" i="8"/>
  <c r="K30" i="8"/>
  <c r="K17" i="8"/>
  <c r="J86" i="8"/>
  <c r="J61" i="8"/>
  <c r="J48" i="8"/>
  <c r="J30" i="8"/>
  <c r="J17" i="8"/>
  <c r="H86" i="8"/>
  <c r="G61" i="8"/>
  <c r="H61" i="8"/>
  <c r="H48" i="8"/>
  <c r="H30" i="8"/>
  <c r="H17" i="8"/>
  <c r="G86" i="8"/>
  <c r="G48" i="8"/>
  <c r="G30" i="8"/>
  <c r="G17" i="8"/>
  <c r="K31" i="8" l="1"/>
  <c r="J31" i="8"/>
  <c r="H31" i="8"/>
  <c r="G31" i="8"/>
  <c r="J47" i="11"/>
  <c r="I47" i="11"/>
  <c r="G47" i="11"/>
  <c r="H47" i="11" s="1"/>
  <c r="J46" i="11"/>
  <c r="I46" i="11"/>
  <c r="G46" i="11"/>
  <c r="H46" i="11" s="1"/>
  <c r="J45" i="11"/>
  <c r="I45" i="11"/>
  <c r="G45" i="11"/>
  <c r="H45" i="11" s="1"/>
  <c r="J44" i="11"/>
  <c r="I44" i="11"/>
  <c r="G44" i="11"/>
  <c r="H44" i="11" s="1"/>
  <c r="J43" i="11"/>
  <c r="I43" i="11"/>
  <c r="G43" i="11"/>
  <c r="H43" i="11" s="1"/>
  <c r="J42" i="11"/>
  <c r="I42" i="11"/>
  <c r="G42" i="11"/>
  <c r="H42" i="11" s="1"/>
  <c r="J41" i="11"/>
  <c r="I41" i="11"/>
  <c r="G41" i="11"/>
  <c r="H41" i="11" s="1"/>
  <c r="J40" i="11"/>
  <c r="I40" i="11"/>
  <c r="G40" i="11"/>
  <c r="H40" i="11" s="1"/>
  <c r="J39" i="11"/>
  <c r="I39" i="11"/>
  <c r="G39" i="11"/>
  <c r="H39" i="11" s="1"/>
  <c r="J38" i="11"/>
  <c r="I38" i="11"/>
  <c r="G38" i="11"/>
  <c r="H38" i="11" s="1"/>
  <c r="J37" i="11"/>
  <c r="I37" i="11"/>
  <c r="G37" i="11"/>
  <c r="H37" i="11" s="1"/>
  <c r="J36" i="11"/>
  <c r="I36" i="11"/>
  <c r="G36" i="11"/>
  <c r="H36" i="11" s="1"/>
  <c r="J35" i="11"/>
  <c r="I35" i="11"/>
  <c r="G35" i="11"/>
  <c r="H35" i="11" s="1"/>
  <c r="J34" i="11"/>
  <c r="I34" i="11"/>
  <c r="G34" i="11"/>
  <c r="H34" i="11" s="1"/>
  <c r="J33" i="11"/>
  <c r="I33" i="11"/>
  <c r="G33" i="11"/>
  <c r="H33" i="11" s="1"/>
  <c r="J32" i="11"/>
  <c r="I32" i="11"/>
  <c r="G32" i="11"/>
  <c r="H32" i="11" s="1"/>
  <c r="AF33" i="11"/>
  <c r="AE33" i="11"/>
  <c r="AC33" i="11"/>
  <c r="AD33" i="11" s="1"/>
  <c r="J31" i="11"/>
  <c r="I31" i="11"/>
  <c r="G31" i="11"/>
  <c r="H31" i="11" s="1"/>
  <c r="AF32" i="11"/>
  <c r="AE32" i="11"/>
  <c r="AC32" i="11"/>
  <c r="AD32" i="11" s="1"/>
  <c r="U30" i="11"/>
  <c r="T30" i="11"/>
  <c r="R30" i="11"/>
  <c r="S30" i="11" s="1"/>
  <c r="J30" i="11"/>
  <c r="I30" i="11"/>
  <c r="G30" i="11"/>
  <c r="H30" i="11" s="1"/>
  <c r="AF31" i="11"/>
  <c r="AE31" i="11"/>
  <c r="AC31" i="11"/>
  <c r="AD31" i="11" s="1"/>
  <c r="U29" i="11"/>
  <c r="T29" i="11"/>
  <c r="R29" i="11"/>
  <c r="S29" i="11" s="1"/>
  <c r="J29" i="11"/>
  <c r="I29" i="11"/>
  <c r="G29" i="11"/>
  <c r="H29" i="11" s="1"/>
  <c r="AF29" i="11"/>
  <c r="AE29" i="11"/>
  <c r="AC29" i="11"/>
  <c r="AD29" i="11" s="1"/>
  <c r="U28" i="11"/>
  <c r="T28" i="11"/>
  <c r="R28" i="11"/>
  <c r="S28" i="11" s="1"/>
  <c r="J28" i="11"/>
  <c r="I28" i="11"/>
  <c r="G28" i="11"/>
  <c r="H28" i="11" s="1"/>
  <c r="AF28" i="11"/>
  <c r="AE28" i="11"/>
  <c r="AC28" i="11"/>
  <c r="AD28" i="11" s="1"/>
  <c r="U27" i="11"/>
  <c r="T27" i="11"/>
  <c r="R27" i="11"/>
  <c r="S27" i="11" s="1"/>
  <c r="J27" i="11"/>
  <c r="I27" i="11"/>
  <c r="G27" i="11"/>
  <c r="H27" i="11" s="1"/>
  <c r="AF27" i="11"/>
  <c r="AE27" i="11"/>
  <c r="AC27" i="11"/>
  <c r="AD27" i="11" s="1"/>
  <c r="U26" i="11"/>
  <c r="T26" i="11"/>
  <c r="R26" i="11"/>
  <c r="S26" i="11" s="1"/>
  <c r="J26" i="11"/>
  <c r="I26" i="11"/>
  <c r="G26" i="11"/>
  <c r="H26" i="11" s="1"/>
  <c r="U25" i="11"/>
  <c r="T25" i="11"/>
  <c r="R25" i="11"/>
  <c r="S25" i="11" s="1"/>
  <c r="J25" i="11"/>
  <c r="I25" i="11"/>
  <c r="G25" i="11"/>
  <c r="H25" i="11" s="1"/>
  <c r="AF24" i="11"/>
  <c r="AE24" i="11"/>
  <c r="AC24" i="11"/>
  <c r="AD24" i="11" s="1"/>
  <c r="U24" i="11"/>
  <c r="T24" i="11"/>
  <c r="R24" i="11"/>
  <c r="S24" i="11" s="1"/>
  <c r="J24" i="11"/>
  <c r="I24" i="11"/>
  <c r="G24" i="11"/>
  <c r="H24" i="11" s="1"/>
  <c r="AF23" i="11"/>
  <c r="AE23" i="11"/>
  <c r="AC23" i="11"/>
  <c r="AD23" i="11" s="1"/>
  <c r="U23" i="11"/>
  <c r="T23" i="11"/>
  <c r="R23" i="11"/>
  <c r="S23" i="11" s="1"/>
  <c r="J23" i="11"/>
  <c r="I23" i="11"/>
  <c r="G23" i="11"/>
  <c r="H23" i="11" s="1"/>
  <c r="AF22" i="11"/>
  <c r="AE22" i="11"/>
  <c r="AC22" i="11"/>
  <c r="AD22" i="11" s="1"/>
  <c r="U22" i="11"/>
  <c r="T22" i="11"/>
  <c r="R22" i="11"/>
  <c r="S22" i="11" s="1"/>
  <c r="J22" i="11"/>
  <c r="I22" i="11"/>
  <c r="G22" i="11"/>
  <c r="H22" i="11" s="1"/>
  <c r="AF21" i="11"/>
  <c r="AE21" i="11"/>
  <c r="AC21" i="11"/>
  <c r="AD21" i="11" s="1"/>
  <c r="U21" i="11"/>
  <c r="T21" i="11"/>
  <c r="R21" i="11"/>
  <c r="S21" i="11" s="1"/>
  <c r="J21" i="11"/>
  <c r="I21" i="11"/>
  <c r="G21" i="11"/>
  <c r="H21" i="11" s="1"/>
  <c r="AF20" i="11"/>
  <c r="AE20" i="11"/>
  <c r="AC20" i="11"/>
  <c r="AD20" i="11" s="1"/>
  <c r="U20" i="11"/>
  <c r="T20" i="11"/>
  <c r="R20" i="11"/>
  <c r="S20" i="11" s="1"/>
  <c r="J20" i="11"/>
  <c r="I20" i="11"/>
  <c r="G20" i="11"/>
  <c r="H20" i="11" s="1"/>
  <c r="AF19" i="11"/>
  <c r="AE19" i="11"/>
  <c r="AC19" i="11"/>
  <c r="AD19" i="11" s="1"/>
  <c r="U19" i="11"/>
  <c r="T19" i="11"/>
  <c r="R19" i="11"/>
  <c r="S19" i="11" s="1"/>
  <c r="J19" i="11"/>
  <c r="I19" i="11"/>
  <c r="G19" i="11"/>
  <c r="H19" i="11" s="1"/>
  <c r="AF18" i="11"/>
  <c r="AE18" i="11"/>
  <c r="AC18" i="11"/>
  <c r="AD18" i="11" s="1"/>
  <c r="U18" i="11"/>
  <c r="T18" i="11"/>
  <c r="R18" i="11"/>
  <c r="S18" i="11" s="1"/>
  <c r="J18" i="11"/>
  <c r="I18" i="11"/>
  <c r="G18" i="11"/>
  <c r="H18" i="11" s="1"/>
  <c r="AF17" i="11"/>
  <c r="AE17" i="11"/>
  <c r="AC17" i="11"/>
  <c r="AD17" i="11" s="1"/>
  <c r="U17" i="11"/>
  <c r="T17" i="11"/>
  <c r="R17" i="11"/>
  <c r="S17" i="11" s="1"/>
  <c r="J17" i="11"/>
  <c r="I17" i="11"/>
  <c r="G17" i="11"/>
  <c r="H17" i="11" s="1"/>
  <c r="AF16" i="11"/>
  <c r="AE16" i="11"/>
  <c r="AC16" i="11"/>
  <c r="AD16" i="11" s="1"/>
  <c r="U16" i="11"/>
  <c r="T16" i="11"/>
  <c r="R16" i="11"/>
  <c r="S16" i="11" s="1"/>
  <c r="J16" i="11"/>
  <c r="I16" i="11"/>
  <c r="G16" i="11"/>
  <c r="H16" i="11" s="1"/>
  <c r="AF15" i="11"/>
  <c r="AE15" i="11"/>
  <c r="AC15" i="11"/>
  <c r="AD15" i="11" s="1"/>
  <c r="U15" i="11"/>
  <c r="T15" i="11"/>
  <c r="R15" i="11"/>
  <c r="S15" i="11" s="1"/>
  <c r="J15" i="11"/>
  <c r="I15" i="11"/>
  <c r="G15" i="11"/>
  <c r="H15" i="11" s="1"/>
  <c r="AF14" i="11"/>
  <c r="AE14" i="11"/>
  <c r="AC14" i="11"/>
  <c r="AD14" i="11" s="1"/>
  <c r="U14" i="11"/>
  <c r="T14" i="11"/>
  <c r="R14" i="11"/>
  <c r="S14" i="11" s="1"/>
  <c r="J14" i="11"/>
  <c r="I14" i="11"/>
  <c r="G14" i="11"/>
  <c r="H14" i="11" s="1"/>
  <c r="AF13" i="11"/>
  <c r="AE13" i="11"/>
  <c r="AC13" i="11"/>
  <c r="AD13" i="11" s="1"/>
  <c r="U13" i="11"/>
  <c r="T13" i="11"/>
  <c r="R13" i="11"/>
  <c r="S13" i="11" s="1"/>
  <c r="J13" i="11"/>
  <c r="I13" i="11"/>
  <c r="G13" i="11"/>
  <c r="H13" i="11" s="1"/>
  <c r="AF12" i="11"/>
  <c r="AE12" i="11"/>
  <c r="AC12" i="11"/>
  <c r="AD12" i="11" s="1"/>
  <c r="U12" i="11"/>
  <c r="T12" i="11"/>
  <c r="R12" i="11"/>
  <c r="S12" i="11" s="1"/>
  <c r="J12" i="11"/>
  <c r="I12" i="11"/>
  <c r="G12" i="11"/>
  <c r="H12" i="11" s="1"/>
  <c r="AF11" i="11"/>
  <c r="AE11" i="11"/>
  <c r="AC11" i="11"/>
  <c r="AD11" i="11" s="1"/>
  <c r="U11" i="11"/>
  <c r="T11" i="11"/>
  <c r="R11" i="11"/>
  <c r="S11" i="11" s="1"/>
  <c r="J11" i="11"/>
  <c r="I11" i="11"/>
  <c r="G11" i="11"/>
  <c r="H11" i="11" s="1"/>
  <c r="AF10" i="11"/>
  <c r="AE10" i="11"/>
  <c r="AC10" i="11"/>
  <c r="AD10" i="11" s="1"/>
  <c r="U10" i="11"/>
  <c r="T10" i="11"/>
  <c r="R10" i="11"/>
  <c r="S10" i="11" s="1"/>
  <c r="J10" i="11"/>
  <c r="I10" i="11"/>
  <c r="G10" i="11"/>
  <c r="H10" i="11" s="1"/>
  <c r="AF9" i="11"/>
  <c r="AE9" i="11"/>
  <c r="AC9" i="11"/>
  <c r="AD9" i="11" s="1"/>
  <c r="U9" i="11"/>
  <c r="T9" i="11"/>
  <c r="R9" i="11"/>
  <c r="S9" i="11" s="1"/>
  <c r="J9" i="11"/>
  <c r="I9" i="11"/>
  <c r="G9" i="11"/>
  <c r="H9" i="11" s="1"/>
  <c r="AF8" i="11"/>
  <c r="AE8" i="11"/>
  <c r="AC8" i="11"/>
  <c r="AD8" i="11" s="1"/>
  <c r="U8" i="11"/>
  <c r="T8" i="11"/>
  <c r="R8" i="11"/>
  <c r="S8" i="11" s="1"/>
  <c r="J8" i="11"/>
  <c r="I8" i="11"/>
  <c r="G8" i="11"/>
  <c r="H8" i="11" s="1"/>
  <c r="AF7" i="11"/>
  <c r="AE7" i="11"/>
  <c r="AC7" i="11"/>
  <c r="AD7" i="11" s="1"/>
  <c r="U7" i="11"/>
  <c r="T7" i="11"/>
  <c r="R7" i="11"/>
  <c r="S7" i="11" s="1"/>
  <c r="J7" i="11"/>
  <c r="I7" i="11"/>
  <c r="G7" i="11"/>
  <c r="H7" i="11" s="1"/>
  <c r="AF6" i="11"/>
  <c r="AE6" i="11"/>
  <c r="U6" i="11"/>
  <c r="T6" i="11"/>
  <c r="J6" i="11"/>
  <c r="I6" i="11"/>
  <c r="G6" i="11"/>
  <c r="H6" i="11" s="1"/>
  <c r="AF5" i="11"/>
  <c r="AE5" i="11"/>
  <c r="U5" i="11"/>
  <c r="T5" i="11"/>
  <c r="J5" i="11"/>
  <c r="I5" i="11"/>
  <c r="G5" i="11"/>
  <c r="H5" i="11" s="1"/>
  <c r="AF4" i="11"/>
  <c r="AE4" i="11"/>
  <c r="U4" i="11"/>
  <c r="T4" i="11"/>
  <c r="J4" i="11"/>
  <c r="I4" i="11"/>
  <c r="G4" i="11"/>
  <c r="H4" i="11" s="1"/>
  <c r="AF3" i="11"/>
  <c r="AE3" i="11"/>
  <c r="U3" i="11"/>
  <c r="T3" i="11"/>
  <c r="J3" i="11"/>
  <c r="I3" i="11"/>
  <c r="G3" i="11"/>
  <c r="H3" i="11" s="1"/>
  <c r="AF2" i="11"/>
  <c r="AE2" i="11"/>
  <c r="U2" i="11"/>
  <c r="T2" i="11"/>
  <c r="J2" i="11"/>
  <c r="I2" i="11"/>
  <c r="G2" i="11"/>
  <c r="H2" i="11" s="1"/>
  <c r="F86" i="8"/>
  <c r="F61" i="8"/>
  <c r="F48" i="8"/>
  <c r="F30" i="8"/>
  <c r="F17" i="8"/>
  <c r="E86" i="8"/>
  <c r="D61" i="8"/>
  <c r="E61" i="8"/>
  <c r="D48" i="8"/>
  <c r="E48" i="8"/>
  <c r="E30" i="8"/>
  <c r="E17" i="8"/>
  <c r="C30" i="8"/>
  <c r="D30" i="8"/>
  <c r="C17" i="8"/>
  <c r="D17" i="8"/>
  <c r="B30" i="8"/>
  <c r="B17" i="8"/>
  <c r="D86" i="8"/>
  <c r="C86" i="8"/>
  <c r="C61" i="8"/>
  <c r="C48" i="8"/>
  <c r="B86" i="8"/>
  <c r="B61" i="8"/>
  <c r="B48" i="8"/>
  <c r="F31" i="8" l="1"/>
  <c r="E31" i="8"/>
  <c r="B31" i="8"/>
  <c r="C31" i="8"/>
  <c r="D31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<sst xmlns="http://schemas.openxmlformats.org/spreadsheetml/2006/main" count="1722" uniqueCount="331">
  <si>
    <t>C16</t>
  </si>
  <si>
    <t>C18</t>
  </si>
  <si>
    <t>Échantillon</t>
  </si>
  <si>
    <t xml:space="preserve">ug/g </t>
  </si>
  <si>
    <t>G4A</t>
  </si>
  <si>
    <t>G5A</t>
  </si>
  <si>
    <t>G9A</t>
  </si>
  <si>
    <t>G10A</t>
  </si>
  <si>
    <t>G19A</t>
  </si>
  <si>
    <t>G30A</t>
  </si>
  <si>
    <t>K6A</t>
  </si>
  <si>
    <t>K7A</t>
  </si>
  <si>
    <t>K8A</t>
  </si>
  <si>
    <t>K9A</t>
  </si>
  <si>
    <t>K10A</t>
  </si>
  <si>
    <t>Y15A</t>
  </si>
  <si>
    <t>Y19A</t>
  </si>
  <si>
    <t>Y20A</t>
  </si>
  <si>
    <t>Y26A</t>
  </si>
  <si>
    <t>Y28A</t>
  </si>
  <si>
    <t>G20A</t>
  </si>
  <si>
    <t>G21A</t>
  </si>
  <si>
    <t>G22A</t>
  </si>
  <si>
    <t>G27A</t>
  </si>
  <si>
    <t>G28A</t>
  </si>
  <si>
    <t>G34A</t>
  </si>
  <si>
    <t>G35A</t>
  </si>
  <si>
    <t>G39A</t>
  </si>
  <si>
    <t>G41A</t>
  </si>
  <si>
    <t>G42A</t>
  </si>
  <si>
    <t>G47A</t>
  </si>
  <si>
    <t>G48A</t>
  </si>
  <si>
    <t>G49A</t>
  </si>
  <si>
    <t>G55A</t>
  </si>
  <si>
    <t>G56A</t>
  </si>
  <si>
    <t>G57A</t>
  </si>
  <si>
    <t>G60A</t>
  </si>
  <si>
    <t>G61A</t>
  </si>
  <si>
    <t>G62A</t>
  </si>
  <si>
    <t>G63A</t>
  </si>
  <si>
    <t>G66A</t>
  </si>
  <si>
    <t>G67A</t>
  </si>
  <si>
    <t>G70A</t>
  </si>
  <si>
    <t>G71A</t>
  </si>
  <si>
    <t>G73A</t>
  </si>
  <si>
    <t>G75A</t>
  </si>
  <si>
    <t>G80A</t>
  </si>
  <si>
    <t>G81A</t>
  </si>
  <si>
    <t>G87A</t>
  </si>
  <si>
    <t>G88A</t>
  </si>
  <si>
    <t>G90A</t>
  </si>
  <si>
    <t>G91A</t>
  </si>
  <si>
    <t>G93A</t>
  </si>
  <si>
    <t>G94A</t>
  </si>
  <si>
    <t>G95A</t>
  </si>
  <si>
    <t>G96A</t>
  </si>
  <si>
    <t>G97A</t>
  </si>
  <si>
    <t>G98A</t>
  </si>
  <si>
    <t>G99A</t>
  </si>
  <si>
    <t>G104A</t>
  </si>
  <si>
    <t>?</t>
  </si>
  <si>
    <t>Samples name</t>
  </si>
  <si>
    <r>
      <t>δ</t>
    </r>
    <r>
      <rPr>
        <vertAlign val="superscript"/>
        <sz val="11"/>
        <color theme="1"/>
        <rFont val="Calibri"/>
        <family val="2"/>
        <scheme val="minor"/>
      </rPr>
      <t>13C</t>
    </r>
    <r>
      <rPr>
        <sz val="11"/>
        <color theme="1"/>
        <rFont val="Calibri"/>
        <family val="2"/>
        <scheme val="minor"/>
      </rPr>
      <t xml:space="preserve"> C</t>
    </r>
    <r>
      <rPr>
        <vertAlign val="subscript"/>
        <sz val="11"/>
        <color theme="1"/>
        <rFont val="Calibri"/>
        <family val="2"/>
        <scheme val="minor"/>
      </rPr>
      <t>16:0</t>
    </r>
  </si>
  <si>
    <t>s.d.</t>
  </si>
  <si>
    <r>
      <t>δ</t>
    </r>
    <r>
      <rPr>
        <vertAlign val="superscript"/>
        <sz val="11"/>
        <color theme="1"/>
        <rFont val="Calibri"/>
        <family val="2"/>
        <scheme val="minor"/>
      </rPr>
      <t>13C</t>
    </r>
    <r>
      <rPr>
        <sz val="11"/>
        <color theme="1"/>
        <rFont val="Calibri"/>
        <family val="2"/>
        <scheme val="minor"/>
      </rPr>
      <t xml:space="preserve"> C</t>
    </r>
    <r>
      <rPr>
        <vertAlign val="subscript"/>
        <sz val="11"/>
        <color theme="1"/>
        <rFont val="Calibri"/>
        <family val="2"/>
        <scheme val="minor"/>
      </rPr>
      <t>18:0</t>
    </r>
  </si>
  <si>
    <r>
      <t>Δ</t>
    </r>
    <r>
      <rPr>
        <vertAlign val="superscript"/>
        <sz val="11"/>
        <color theme="1"/>
        <rFont val="Calibri"/>
        <family val="2"/>
      </rPr>
      <t>13C</t>
    </r>
    <r>
      <rPr>
        <sz val="11"/>
        <color theme="1"/>
        <rFont val="Calibri"/>
        <family val="2"/>
      </rPr>
      <t>(C</t>
    </r>
    <r>
      <rPr>
        <vertAlign val="subscript"/>
        <sz val="11"/>
        <color theme="1"/>
        <rFont val="Calibri"/>
        <family val="2"/>
      </rPr>
      <t>18:0</t>
    </r>
    <r>
      <rPr>
        <sz val="11"/>
        <color theme="1"/>
        <rFont val="Calibri"/>
        <family val="2"/>
      </rPr>
      <t>-C</t>
    </r>
    <r>
      <rPr>
        <vertAlign val="subscript"/>
        <sz val="11"/>
        <color theme="1"/>
        <rFont val="Calibri"/>
        <family val="2"/>
      </rPr>
      <t>16:0</t>
    </r>
    <r>
      <rPr>
        <sz val="11"/>
        <color theme="1"/>
        <rFont val="Calibri"/>
        <family val="2"/>
      </rPr>
      <t>)</t>
    </r>
  </si>
  <si>
    <t>SRR%</t>
  </si>
  <si>
    <t>E/H</t>
  </si>
  <si>
    <t>APAA C18 E (63.165)</t>
  </si>
  <si>
    <t>APAA C18 H (64.059)</t>
  </si>
  <si>
    <t>Pristanic (43.038)</t>
  </si>
  <si>
    <t>Phytanic (53.041)</t>
  </si>
  <si>
    <t>Phytanic (53.359)</t>
  </si>
  <si>
    <t>TMTD (30.656)</t>
  </si>
  <si>
    <t>P</t>
  </si>
  <si>
    <t>P/S</t>
  </si>
  <si>
    <t>O/S</t>
  </si>
  <si>
    <t>midchain alkanes</t>
  </si>
  <si>
    <t>Zhou</t>
  </si>
  <si>
    <t>Dynastie</t>
  </si>
  <si>
    <t>K11A</t>
  </si>
  <si>
    <t>K12A</t>
  </si>
  <si>
    <t>K13A</t>
  </si>
  <si>
    <t>K14A</t>
  </si>
  <si>
    <t>K15A</t>
  </si>
  <si>
    <t>K16A</t>
  </si>
  <si>
    <t>K17A</t>
  </si>
  <si>
    <t>K18A</t>
  </si>
  <si>
    <t>K19A</t>
  </si>
  <si>
    <t>K20A</t>
  </si>
  <si>
    <t>K21A</t>
  </si>
  <si>
    <t>K22A</t>
  </si>
  <si>
    <t>K23A</t>
  </si>
  <si>
    <t>K24A</t>
  </si>
  <si>
    <t>K25A</t>
  </si>
  <si>
    <t>K26A</t>
  </si>
  <si>
    <t>K27A</t>
  </si>
  <si>
    <t>K28A</t>
  </si>
  <si>
    <t>K29A</t>
  </si>
  <si>
    <t>K30A</t>
  </si>
  <si>
    <t>K31A</t>
  </si>
  <si>
    <t>K32A</t>
  </si>
  <si>
    <t>K33A</t>
  </si>
  <si>
    <t>K34A</t>
  </si>
  <si>
    <t>Y29A</t>
  </si>
  <si>
    <t>Y33A</t>
  </si>
  <si>
    <t>Y34A</t>
  </si>
  <si>
    <t>Y40A</t>
  </si>
  <si>
    <t>Y49A</t>
  </si>
  <si>
    <t>Y50A</t>
  </si>
  <si>
    <t>Y51A</t>
  </si>
  <si>
    <t>Y52A</t>
  </si>
  <si>
    <t>Y62A</t>
  </si>
  <si>
    <t>Y78A</t>
  </si>
  <si>
    <t>Y83A</t>
  </si>
  <si>
    <t>Y84A</t>
  </si>
  <si>
    <t>Y85A</t>
  </si>
  <si>
    <t>Y91A</t>
  </si>
  <si>
    <t>Y117A</t>
  </si>
  <si>
    <t>Y119A</t>
  </si>
  <si>
    <t>Y134A</t>
  </si>
  <si>
    <t>Y151A</t>
  </si>
  <si>
    <t>Y152A</t>
  </si>
  <si>
    <t>Y156A</t>
  </si>
  <si>
    <t>Y169A</t>
  </si>
  <si>
    <t>Y172A</t>
  </si>
  <si>
    <t>Y179A</t>
  </si>
  <si>
    <t>Y215A</t>
  </si>
  <si>
    <t>Y217A</t>
  </si>
  <si>
    <t>tr</t>
  </si>
  <si>
    <t>SRR(%)</t>
  </si>
  <si>
    <t>TMTD/phy</t>
  </si>
  <si>
    <t>27818 &amp; 35106</t>
  </si>
  <si>
    <t>trop concentré</t>
  </si>
  <si>
    <t>22.158</t>
  </si>
  <si>
    <t>22.379</t>
  </si>
  <si>
    <t>DC9</t>
  </si>
  <si>
    <t>DC10</t>
  </si>
  <si>
    <t>C14</t>
  </si>
  <si>
    <t>C15</t>
  </si>
  <si>
    <t>C17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</si>
  <si>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</si>
  <si>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</si>
  <si>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</si>
  <si>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</si>
  <si>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</si>
  <si>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</si>
  <si>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</si>
  <si>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</si>
  <si>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</si>
  <si>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</si>
  <si>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</si>
  <si>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</si>
  <si>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BPCA</t>
  </si>
  <si>
    <t>C16:1</t>
  </si>
  <si>
    <t>C18:1</t>
  </si>
  <si>
    <t>PAH</t>
  </si>
  <si>
    <t>C17br</t>
  </si>
  <si>
    <t>AL20</t>
  </si>
  <si>
    <t>AL22</t>
  </si>
  <si>
    <t>AL23</t>
  </si>
  <si>
    <t>Bumetrizole</t>
  </si>
  <si>
    <t>saturated FA</t>
  </si>
  <si>
    <t>branched FA</t>
  </si>
  <si>
    <t xml:space="preserve">C15br </t>
  </si>
  <si>
    <t>unsaturated FA</t>
  </si>
  <si>
    <t>Diacids</t>
  </si>
  <si>
    <t>DC11</t>
  </si>
  <si>
    <t>DC12</t>
  </si>
  <si>
    <t>DC13</t>
  </si>
  <si>
    <t>Alkanes</t>
  </si>
  <si>
    <t>AL21</t>
  </si>
  <si>
    <t>AL24</t>
  </si>
  <si>
    <t>AL25</t>
  </si>
  <si>
    <t>AL26</t>
  </si>
  <si>
    <t>AL27</t>
  </si>
  <si>
    <t>AL28</t>
  </si>
  <si>
    <t>Benzene</t>
  </si>
  <si>
    <t>Naphtalene</t>
  </si>
  <si>
    <t>Contaminants</t>
  </si>
  <si>
    <t>TOTAL LIPIDS</t>
  </si>
  <si>
    <t>%</t>
  </si>
  <si>
    <t>C22:1</t>
  </si>
  <si>
    <t>Anthracene</t>
  </si>
  <si>
    <t>DC7</t>
  </si>
  <si>
    <t>DC8</t>
  </si>
  <si>
    <t>C20:1</t>
  </si>
  <si>
    <t>DHA</t>
  </si>
  <si>
    <t>Phenanthrene</t>
  </si>
  <si>
    <t>Sample ID</t>
  </si>
  <si>
    <t>Weight (g)</t>
  </si>
  <si>
    <t>Total Area</t>
  </si>
  <si>
    <t>STD. Area</t>
  </si>
  <si>
    <t>ug lipids in sample</t>
  </si>
  <si>
    <t>C16 in sample</t>
  </si>
  <si>
    <t>C18 in sample</t>
  </si>
  <si>
    <t>k</t>
  </si>
  <si>
    <t>AQUATIC</t>
  </si>
  <si>
    <t>TMTD</t>
  </si>
  <si>
    <t>TMTD (16.361)</t>
  </si>
  <si>
    <t>AL29</t>
  </si>
  <si>
    <t>AL30</t>
  </si>
  <si>
    <t>AL31</t>
  </si>
  <si>
    <t>AL32</t>
  </si>
  <si>
    <t>AL33</t>
  </si>
  <si>
    <t>AL34</t>
  </si>
  <si>
    <t>AL35</t>
  </si>
  <si>
    <t>SCFA</t>
  </si>
  <si>
    <t>MCFA</t>
  </si>
  <si>
    <t>LCFA</t>
  </si>
  <si>
    <t>UNS. FA</t>
  </si>
  <si>
    <t>DIACIDS</t>
  </si>
  <si>
    <t>ALKANES</t>
  </si>
  <si>
    <t>AAPA</t>
  </si>
  <si>
    <t>CONTAMINANTS</t>
  </si>
  <si>
    <t>0.0</t>
  </si>
  <si>
    <t>MILIACIN</t>
  </si>
  <si>
    <t>PHY</t>
  </si>
  <si>
    <t>ERGOSTANOL</t>
  </si>
  <si>
    <t>C18:2</t>
  </si>
  <si>
    <t>No</t>
  </si>
  <si>
    <t>Yes</t>
  </si>
  <si>
    <t>AL19</t>
  </si>
  <si>
    <t>AL18</t>
  </si>
  <si>
    <t>AL17</t>
  </si>
  <si>
    <t>AL16</t>
  </si>
  <si>
    <t>AL15</t>
  </si>
  <si>
    <t>AL14</t>
  </si>
  <si>
    <t>C8</t>
  </si>
  <si>
    <t>C9</t>
  </si>
  <si>
    <t>C10</t>
  </si>
  <si>
    <t>C11</t>
  </si>
  <si>
    <t>C12</t>
  </si>
  <si>
    <t>C13</t>
  </si>
  <si>
    <t>DC4</t>
  </si>
  <si>
    <t>DC5</t>
  </si>
  <si>
    <t>DC6</t>
  </si>
  <si>
    <t>Dimethyl phthalate</t>
  </si>
  <si>
    <t>1,4-Benzenedicarboxylic acid, dimethyl ester</t>
  </si>
  <si>
    <t>1,3-Benzenedicarboxylic acid, dimethyl ester</t>
  </si>
  <si>
    <t>C7</t>
  </si>
  <si>
    <t>AL11</t>
  </si>
  <si>
    <t>STEROLS</t>
  </si>
  <si>
    <t>Ergostanol</t>
  </si>
  <si>
    <t>OTHER</t>
  </si>
  <si>
    <t>Benzoic acid</t>
  </si>
  <si>
    <t>Citric acid</t>
  </si>
  <si>
    <t>9H-Fluoren-9-one</t>
  </si>
  <si>
    <t>PRELIMINARY INTERPRETATION</t>
  </si>
  <si>
    <t>COMMENT</t>
  </si>
  <si>
    <t>Mixture plant+animal</t>
  </si>
  <si>
    <t>Predominantly plant</t>
  </si>
  <si>
    <t xml:space="preserve">Predominantly animal </t>
  </si>
  <si>
    <t>midchain alkanes, levopimaric acid, unkown component at 27.174 &amp; 27. 474</t>
  </si>
  <si>
    <t>AAPA18</t>
  </si>
  <si>
    <r>
      <t>AAPAC</t>
    </r>
    <r>
      <rPr>
        <b/>
        <vertAlign val="subscript"/>
        <sz val="11"/>
        <color theme="1"/>
        <rFont val="Calibri"/>
        <family val="2"/>
        <scheme val="minor"/>
      </rPr>
      <t>18</t>
    </r>
    <r>
      <rPr>
        <b/>
        <sz val="11"/>
        <color theme="1"/>
        <rFont val="Calibri"/>
        <family val="2"/>
        <scheme val="minor"/>
      </rPr>
      <t>E/H</t>
    </r>
  </si>
  <si>
    <t>C6</t>
  </si>
  <si>
    <t>DC14</t>
  </si>
  <si>
    <t xml:space="preserve">Phenolic compounds (2,4-Di-tert-butylphenol) </t>
  </si>
  <si>
    <t xml:space="preserve">Phenolic compounds </t>
  </si>
  <si>
    <t>1,2,4-Benzenetricarboxylic acid, trimethyl ester</t>
  </si>
  <si>
    <t>Methyl salicylate</t>
  </si>
  <si>
    <t>1,3,5-Benzenetricarboxylic acid, trimethyl ester</t>
  </si>
  <si>
    <t>miliacin 28,154</t>
  </si>
  <si>
    <t>triterpene (Olean-12-ene) 28,488</t>
  </si>
  <si>
    <t>Shang</t>
  </si>
  <si>
    <t>AL13</t>
  </si>
  <si>
    <t>PAH (derivatives)</t>
  </si>
  <si>
    <t>Cyclic octaatomic sulfur</t>
  </si>
  <si>
    <t>C11:1</t>
  </si>
  <si>
    <t>Phthalic acid, cyclohexylmethyl methyl ester</t>
  </si>
  <si>
    <t>Benzophenone</t>
  </si>
  <si>
    <t>2-Phenanthrenol</t>
  </si>
  <si>
    <t>2-Naphthalenecarboxylic acid, methyl ester</t>
  </si>
  <si>
    <t>9,10-Anthracenedione</t>
  </si>
  <si>
    <t xml:space="preserve">miliacin </t>
  </si>
  <si>
    <t>Cyclic octaatomic sulfur/hexathiane</t>
  </si>
  <si>
    <t>Anthracene, 1-methyl-</t>
  </si>
  <si>
    <t>Fluoranthene</t>
  </si>
  <si>
    <t>2,4-Di-tert-butylphenol</t>
  </si>
  <si>
    <t>Diphenylacetylene</t>
  </si>
  <si>
    <t>p,p'-DDT</t>
  </si>
  <si>
    <t>C31</t>
  </si>
  <si>
    <t>C32</t>
  </si>
  <si>
    <t>CHOLESTEROL BI-PRODUCTS</t>
  </si>
  <si>
    <t>Unknown compounds at 26.766 &amp; 26.819</t>
  </si>
  <si>
    <t>Y152A_diluted</t>
  </si>
  <si>
    <t>7-Oxodehydroabietic acid</t>
  </si>
  <si>
    <t xml:space="preserve"> methyl ester</t>
  </si>
  <si>
    <t>Anthracene/azulene</t>
  </si>
  <si>
    <t>Benzaldehyde</t>
  </si>
  <si>
    <t>1-Methylnaphthalene</t>
  </si>
  <si>
    <t>Naphthalene, 1,7-dimethyl-</t>
  </si>
  <si>
    <t>Dibenzofuran</t>
  </si>
  <si>
    <t>Benzyl Benzoate</t>
  </si>
  <si>
    <t>Cholesta-3,5-diene</t>
  </si>
  <si>
    <t>C19br</t>
  </si>
  <si>
    <t>29.519</t>
  </si>
  <si>
    <t>30.814</t>
  </si>
  <si>
    <t>LC KETONES</t>
  </si>
  <si>
    <t>28.328 (16-Hentriacontanone</t>
  </si>
  <si>
    <t>DC15</t>
  </si>
  <si>
    <t>DC16</t>
  </si>
  <si>
    <t>Methanone, (2-methylphenyl)phenyl-</t>
  </si>
  <si>
    <t>LEVEL OF CONFIDENCE</t>
  </si>
  <si>
    <t>complex mixture</t>
  </si>
  <si>
    <t>cereals/fruits/non-leafy vegetables</t>
  </si>
  <si>
    <t>cereals/fruits/non-leafy vegetables, fish</t>
  </si>
  <si>
    <t>cereals/fruits/non-leafy vegetables, fish, unknown sterols at 26.941 &amp; 27.266, complex mixture</t>
  </si>
  <si>
    <t>fish</t>
  </si>
  <si>
    <t>fish, unknown compounds at 28.654, 29.041 &amp; 29.145</t>
  </si>
  <si>
    <t>two unknown compounds at 20.521 &amp; 21.008</t>
  </si>
  <si>
    <t>complex mixtures, long chain alkanes</t>
  </si>
  <si>
    <t>resin</t>
  </si>
  <si>
    <t>cereals/fruits/non-leafy vegetables, unknown molecule at 26.780, fish</t>
  </si>
  <si>
    <t>complex mixtures, long chain alkanes, fish</t>
  </si>
  <si>
    <t>reanalyse AQUASIM (too concentrated to distinguish phytanic acid diasteromers), fish</t>
  </si>
  <si>
    <t>cereals/fruits/non-leafy vegetables, complex mixture, fish</t>
  </si>
  <si>
    <t>cereals/fruits/non-leafy vegetables, complex mixture, unknown compounds at 26.931, fish</t>
  </si>
  <si>
    <t>contamination, fish</t>
  </si>
  <si>
    <t>ID</t>
  </si>
  <si>
    <t xml:space="preserve">ug_g </t>
  </si>
  <si>
    <t>UNS_FA</t>
  </si>
  <si>
    <t>P_S</t>
  </si>
  <si>
    <t>O_S</t>
  </si>
  <si>
    <t>AAPAC18E_H</t>
  </si>
  <si>
    <t>SRR_%</t>
  </si>
  <si>
    <t>CHOLESTEROL_BI_PRODUCTS</t>
  </si>
  <si>
    <t>LC_KETONES</t>
  </si>
  <si>
    <t>PRELIMINARY_INTERPRETATION</t>
  </si>
  <si>
    <t>LEVEL_OF_CONFIDENCE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</si>
</sst>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name val="Calibri"/>
      <family val="2"/>
      <scheme val="minor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7BBE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2" fillId="0" borderId="0" xfId="0" applyFont="1"/>
    <xf numFmtId="1" fontId="0" fillId="4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2" fontId="6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65" fontId="0" fillId="0" borderId="1" xfId="0" applyNumberFormat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9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9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6" borderId="0" xfId="0" applyFill="1"/>
    <xf numFmtId="0" fontId="12" fillId="6" borderId="0" xfId="0" applyFont="1" applyFill="1"/>
    <xf numFmtId="0" fontId="0" fillId="5" borderId="0" xfId="0" applyFill="1"/>
    <xf numFmtId="0" fontId="0" fillId="7" borderId="0" xfId="0" applyFill="1"/>
    <xf numFmtId="165" fontId="0" fillId="7" borderId="0" xfId="0" applyNumberFormat="1" applyFill="1"/>
    <xf numFmtId="0" fontId="0" fillId="3" borderId="0" xfId="0" applyFill="1"/>
    <xf numFmtId="2" fontId="0" fillId="3" borderId="0" xfId="0" applyNumberFormat="1" applyFill="1"/>
    <xf numFmtId="2" fontId="0" fillId="7" borderId="0" xfId="0" applyNumberFormat="1" applyFill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/>
    </xf>
    <xf numFmtId="2" fontId="0" fillId="6" borderId="0" xfId="0" applyNumberFormat="1" applyFill="1"/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shrinkToFit="1"/>
    </xf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 wrapText="1" shrinkToFit="1"/>
    </xf>
    <xf numFmtId="1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4" fontId="0" fillId="7" borderId="0" xfId="0" applyNumberFormat="1" applyFill="1" applyAlignment="1">
      <alignment horizontal="center" vertical="center"/>
    </xf>
    <xf numFmtId="2" fontId="0" fillId="4" borderId="0" xfId="0" applyNumberFormat="1" applyFill="1"/>
    <xf numFmtId="0" fontId="0" fillId="0" borderId="0" xfId="0" applyAlignment="1">
      <alignment horizontal="center"/>
    </xf>
    <xf numFmtId="0" fontId="3" fillId="0" borderId="1" xfId="0" applyFont="1" applyBorder="1"/>
    <xf numFmtId="0" fontId="0" fillId="7" borderId="0" xfId="0" applyFill="1" applyAlignment="1">
      <alignment horizontal="center" vertical="center"/>
    </xf>
    <xf numFmtId="2" fontId="0" fillId="7" borderId="0" xfId="0" applyNumberFormat="1" applyFill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 vertical="center"/>
    </xf>
    <xf numFmtId="165" fontId="0" fillId="11" borderId="1" xfId="0" applyNumberFormat="1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9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/>
    </xf>
    <xf numFmtId="0" fontId="16" fillId="0" borderId="0" xfId="0" applyFont="1" applyFill="1" applyAlignment="1">
      <alignment vertical="center"/>
    </xf>
    <xf numFmtId="0" fontId="17" fillId="0" borderId="0" xfId="0" applyFont="1" applyFill="1"/>
    <xf numFmtId="0" fontId="17" fillId="0" borderId="0" xfId="0" applyFont="1" applyFill="1" applyAlignment="1">
      <alignment horizontal="center"/>
    </xf>
    <xf numFmtId="164" fontId="17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 shrinkToFit="1"/>
    </xf>
    <xf numFmtId="0" fontId="15" fillId="0" borderId="1" xfId="0" applyNumberFormat="1" applyFont="1" applyFill="1" applyBorder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17" fillId="0" borderId="0" xfId="0" applyNumberFormat="1" applyFont="1" applyFill="1"/>
    <xf numFmtId="0" fontId="17" fillId="0" borderId="0" xfId="0" applyNumberFormat="1" applyFont="1" applyFill="1" applyAlignment="1">
      <alignment vertical="center"/>
    </xf>
    <xf numFmtId="0" fontId="14" fillId="0" borderId="0" xfId="0" applyNumberFormat="1" applyFont="1" applyFill="1"/>
    <xf numFmtId="0" fontId="16" fillId="0" borderId="0" xfId="0" applyNumberFormat="1" applyFont="1" applyFill="1" applyBorder="1" applyAlignment="1">
      <alignment vertical="center"/>
    </xf>
    <xf numFmtId="0" fontId="16" fillId="0" borderId="0" xfId="0" applyNumberFormat="1" applyFont="1" applyFill="1" applyBorder="1" applyAlignment="1">
      <alignment vertical="center" wrapText="1"/>
    </xf>
    <xf numFmtId="0" fontId="17" fillId="0" borderId="0" xfId="0" applyNumberFormat="1" applyFont="1" applyFill="1" applyBorder="1" applyAlignment="1">
      <alignment vertical="center" wrapText="1"/>
    </xf>
    <xf numFmtId="0" fontId="17" fillId="0" borderId="0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center"/>
    </xf>
    <xf numFmtId="0" fontId="17" fillId="0" borderId="0" xfId="0" applyNumberFormat="1" applyFont="1" applyFill="1" applyBorder="1"/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right"/>
    </xf>
    <xf numFmtId="166" fontId="14" fillId="0" borderId="0" xfId="0" applyNumberFormat="1" applyFont="1" applyFill="1" applyBorder="1" applyAlignment="1">
      <alignment horizontal="right" vertical="center"/>
    </xf>
    <xf numFmtId="166" fontId="17" fillId="0" borderId="0" xfId="0" applyNumberFormat="1" applyFont="1" applyFill="1" applyBorder="1" applyAlignment="1">
      <alignment horizontal="right"/>
    </xf>
    <xf numFmtId="166" fontId="17" fillId="0" borderId="0" xfId="0" applyNumberFormat="1" applyFont="1" applyFill="1" applyBorder="1" applyAlignment="1">
      <alignment horizontal="right" vertical="center"/>
    </xf>
    <xf numFmtId="166" fontId="17" fillId="0" borderId="0" xfId="0" applyNumberFormat="1" applyFont="1" applyFill="1" applyAlignment="1">
      <alignment horizontal="right"/>
    </xf>
    <xf numFmtId="0" fontId="18" fillId="0" borderId="0" xfId="0" applyNumberFormat="1" applyFont="1" applyFill="1" applyBorder="1" applyAlignment="1">
      <alignment horizontal="left"/>
    </xf>
    <xf numFmtId="0" fontId="17" fillId="0" borderId="0" xfId="0" applyNumberFormat="1" applyFont="1" applyFill="1" applyBorder="1" applyAlignment="1">
      <alignment horizontal="left"/>
    </xf>
    <xf numFmtId="0" fontId="17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 vertical="center"/>
    </xf>
    <xf numFmtId="0" fontId="17" fillId="0" borderId="0" xfId="0" applyFont="1" applyFill="1" applyAlignment="1">
      <alignment horizontal="left"/>
    </xf>
    <xf numFmtId="49" fontId="17" fillId="0" borderId="0" xfId="0" applyNumberFormat="1" applyFont="1" applyFill="1" applyBorder="1"/>
    <xf numFmtId="49" fontId="17" fillId="0" borderId="0" xfId="0" applyNumberFormat="1" applyFont="1" applyFill="1"/>
    <xf numFmtId="166" fontId="14" fillId="0" borderId="0" xfId="0" applyNumberFormat="1" applyFont="1" applyFill="1" applyBorder="1" applyAlignment="1">
      <alignment horizontal="right" vertical="center" wrapText="1"/>
    </xf>
    <xf numFmtId="49" fontId="14" fillId="0" borderId="0" xfId="0" applyNumberFormat="1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left"/>
    </xf>
    <xf numFmtId="49" fontId="17" fillId="0" borderId="0" xfId="0" applyNumberFormat="1" applyFont="1" applyFill="1" applyBorder="1" applyAlignment="1">
      <alignment horizontal="left" vertical="center"/>
    </xf>
    <xf numFmtId="49" fontId="17" fillId="0" borderId="0" xfId="0" applyNumberFormat="1" applyFont="1" applyFill="1" applyAlignment="1">
      <alignment horizontal="left"/>
    </xf>
    <xf numFmtId="49" fontId="14" fillId="0" borderId="0" xfId="0" applyNumberFormat="1" applyFont="1" applyFill="1" applyBorder="1" applyAlignment="1">
      <alignment horizontal="left" vertical="center" wrapText="1"/>
    </xf>
    <xf numFmtId="0" fontId="14" fillId="12" borderId="0" xfId="0" applyNumberFormat="1" applyFont="1" applyFill="1" applyBorder="1" applyAlignment="1">
      <alignment horizontal="center" vertical="center" wrapText="1"/>
    </xf>
    <xf numFmtId="0" fontId="18" fillId="12" borderId="0" xfId="0" applyNumberFormat="1" applyFont="1" applyFill="1" applyBorder="1" applyAlignment="1">
      <alignment horizontal="center" vertical="center"/>
    </xf>
    <xf numFmtId="0" fontId="18" fillId="12" borderId="0" xfId="0" applyNumberFormat="1" applyFont="1" applyFill="1" applyBorder="1" applyAlignment="1">
      <alignment horizontal="center"/>
    </xf>
    <xf numFmtId="1" fontId="15" fillId="0" borderId="0" xfId="0" applyNumberFormat="1" applyFont="1" applyFill="1" applyBorder="1" applyAlignment="1">
      <alignment vertical="center"/>
    </xf>
    <xf numFmtId="1" fontId="16" fillId="0" borderId="0" xfId="0" applyNumberFormat="1" applyFont="1" applyFill="1" applyBorder="1" applyAlignment="1">
      <alignment vertical="center"/>
    </xf>
    <xf numFmtId="1" fontId="17" fillId="0" borderId="0" xfId="0" applyNumberFormat="1" applyFont="1" applyFill="1" applyBorder="1"/>
    <xf numFmtId="1" fontId="17" fillId="0" borderId="0" xfId="0" applyNumberFormat="1" applyFont="1" applyFill="1"/>
    <xf numFmtId="49" fontId="15" fillId="0" borderId="0" xfId="0" applyNumberFormat="1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7BBE7"/>
      <color rgb="FF996633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F2B7-5F83-43C7-ABA7-13AD8148A33B}">
  <dimension ref="A1:AK106"/>
  <sheetViews>
    <sheetView tabSelected="1" zoomScale="85" zoomScaleNormal="85" workbookViewId="0">
      <pane xSplit="1" topLeftCell="B1" activePane="topRight" state="frozen"/>
      <selection pane="topRight" activeCell="B4" sqref="B4"/>
    </sheetView>
  </sheetViews>
  <sheetFormatPr defaultColWidth="11.42578125" defaultRowHeight="12.75" x14ac:dyDescent="0.2"/>
  <cols>
    <col min="1" max="1" width="15.7109375" style="125" customWidth="1"/>
    <col min="2" max="2" width="15.7109375" style="99" customWidth="1"/>
    <col min="3" max="11" width="10.7109375" style="120" customWidth="1"/>
    <col min="12" max="12" width="10.7109375" style="132" customWidth="1"/>
    <col min="13" max="13" width="10.7109375" style="120" customWidth="1"/>
    <col min="14" max="14" width="10.7109375" style="132" customWidth="1"/>
    <col min="15" max="15" width="10.7109375" style="120" customWidth="1"/>
    <col min="16" max="19" width="10.7109375" style="132" customWidth="1"/>
    <col min="20" max="20" width="15.7109375" style="99" customWidth="1"/>
    <col min="21" max="24" width="15.7109375" style="132" customWidth="1"/>
    <col min="25" max="26" width="15.7109375" style="140" customWidth="1"/>
    <col min="27" max="27" width="15.7109375" style="127" customWidth="1"/>
    <col min="28" max="28" width="22.5703125" style="99" customWidth="1"/>
    <col min="29" max="29" width="27.85546875" style="99" bestFit="1" customWidth="1"/>
    <col min="30" max="30" width="39.42578125" style="99" bestFit="1" customWidth="1"/>
    <col min="31" max="31" width="61.42578125" style="99" bestFit="1" customWidth="1"/>
    <col min="32" max="32" width="41.85546875" style="99" bestFit="1" customWidth="1"/>
    <col min="33" max="33" width="42.85546875" style="99" bestFit="1" customWidth="1"/>
    <col min="34" max="34" width="27.42578125" style="99" bestFit="1" customWidth="1"/>
    <col min="35" max="35" width="16.85546875" style="99" bestFit="1" customWidth="1"/>
    <col min="36" max="16384" width="11.42578125" style="99"/>
  </cols>
  <sheetData>
    <row r="1" spans="1:37" ht="33.950000000000003" customHeight="1" x14ac:dyDescent="0.2">
      <c r="A1" s="112" t="s">
        <v>320</v>
      </c>
      <c r="B1" s="112" t="s">
        <v>79</v>
      </c>
      <c r="C1" s="117" t="s">
        <v>321</v>
      </c>
      <c r="D1" s="117" t="s">
        <v>207</v>
      </c>
      <c r="E1" s="117" t="s">
        <v>208</v>
      </c>
      <c r="F1" s="117" t="s">
        <v>209</v>
      </c>
      <c r="G1" s="117" t="s">
        <v>322</v>
      </c>
      <c r="H1" s="117" t="s">
        <v>211</v>
      </c>
      <c r="I1" s="117" t="s">
        <v>212</v>
      </c>
      <c r="J1" s="117" t="s">
        <v>323</v>
      </c>
      <c r="K1" s="117" t="s">
        <v>324</v>
      </c>
      <c r="L1" s="129" t="s">
        <v>213</v>
      </c>
      <c r="M1" s="128" t="s">
        <v>325</v>
      </c>
      <c r="N1" s="133" t="s">
        <v>217</v>
      </c>
      <c r="O1" s="128" t="s">
        <v>326</v>
      </c>
      <c r="P1" s="133" t="s">
        <v>198</v>
      </c>
      <c r="Q1" s="133" t="s">
        <v>327</v>
      </c>
      <c r="R1" s="133" t="s">
        <v>216</v>
      </c>
      <c r="S1" s="133" t="s">
        <v>218</v>
      </c>
      <c r="T1" s="134" t="s">
        <v>187</v>
      </c>
      <c r="U1" s="133" t="s">
        <v>328</v>
      </c>
      <c r="V1" s="133" t="s">
        <v>156</v>
      </c>
      <c r="W1" s="133" t="s">
        <v>153</v>
      </c>
      <c r="X1" s="133" t="s">
        <v>214</v>
      </c>
      <c r="Y1" s="137" t="s">
        <v>329</v>
      </c>
      <c r="Z1" s="137" t="s">
        <v>330</v>
      </c>
      <c r="AA1" s="141" t="s">
        <v>249</v>
      </c>
      <c r="AB1" s="104"/>
      <c r="AC1" s="103"/>
      <c r="AD1" s="104"/>
      <c r="AE1" s="98"/>
    </row>
    <row r="2" spans="1:37" x14ac:dyDescent="0.2">
      <c r="A2" s="121" t="s">
        <v>4</v>
      </c>
      <c r="B2" s="108" t="s">
        <v>265</v>
      </c>
      <c r="C2" s="118">
        <v>27.10980397922625</v>
      </c>
      <c r="D2" s="118">
        <v>5.0999999999999996</v>
      </c>
      <c r="E2" s="118">
        <v>64.2</v>
      </c>
      <c r="F2" s="118">
        <v>1.17</v>
      </c>
      <c r="G2" s="118">
        <v>17.5</v>
      </c>
      <c r="H2" s="118">
        <v>0.8</v>
      </c>
      <c r="I2" s="118">
        <v>6.01</v>
      </c>
      <c r="J2" s="118">
        <v>1.6773278614231435</v>
      </c>
      <c r="K2" s="118">
        <v>0.72115618260320735</v>
      </c>
      <c r="L2" s="130" t="s">
        <v>129</v>
      </c>
      <c r="M2" s="118"/>
      <c r="N2" s="130"/>
      <c r="O2" s="118"/>
      <c r="P2" s="130"/>
      <c r="Q2" s="130"/>
      <c r="R2" s="130"/>
      <c r="S2" s="130"/>
      <c r="T2" s="115"/>
      <c r="U2" s="131"/>
      <c r="V2" s="131" t="s">
        <v>74</v>
      </c>
      <c r="W2" s="131" t="s">
        <v>74</v>
      </c>
      <c r="X2" s="131" t="s">
        <v>74</v>
      </c>
      <c r="Y2" s="138">
        <v>3</v>
      </c>
      <c r="Z2" s="138">
        <v>3</v>
      </c>
      <c r="AA2" s="142"/>
      <c r="AB2" s="108"/>
      <c r="AC2" s="104"/>
      <c r="AD2" s="104"/>
    </row>
    <row r="3" spans="1:37" x14ac:dyDescent="0.2">
      <c r="A3" s="122" t="s">
        <v>5</v>
      </c>
      <c r="B3" s="108" t="s">
        <v>265</v>
      </c>
      <c r="C3" s="118">
        <v>46.142838447407001</v>
      </c>
      <c r="D3" s="118">
        <v>4.5199999999999996</v>
      </c>
      <c r="E3" s="118">
        <v>64.349999999999994</v>
      </c>
      <c r="F3" s="118">
        <v>5.0599999999999996</v>
      </c>
      <c r="G3" s="118">
        <v>14.3</v>
      </c>
      <c r="H3" s="118">
        <v>2.9</v>
      </c>
      <c r="I3" s="118">
        <v>6.09</v>
      </c>
      <c r="J3" s="118">
        <v>1.4364809290836345</v>
      </c>
      <c r="K3" s="118">
        <v>0.50187117440396833</v>
      </c>
      <c r="L3" s="130" t="s">
        <v>129</v>
      </c>
      <c r="M3" s="118"/>
      <c r="N3" s="130" t="s">
        <v>74</v>
      </c>
      <c r="O3" s="118">
        <v>50.675899177453857</v>
      </c>
      <c r="P3" s="130"/>
      <c r="Q3" s="130"/>
      <c r="R3" s="130"/>
      <c r="S3" s="130"/>
      <c r="T3" s="135" t="s">
        <v>74</v>
      </c>
      <c r="U3" s="131"/>
      <c r="V3" s="131" t="s">
        <v>74</v>
      </c>
      <c r="W3" s="131"/>
      <c r="X3" s="131"/>
      <c r="Y3" s="138">
        <v>3</v>
      </c>
      <c r="Z3" s="138">
        <v>2</v>
      </c>
      <c r="AA3" s="142"/>
      <c r="AB3" s="109"/>
      <c r="AC3" s="104"/>
      <c r="AD3" s="105"/>
    </row>
    <row r="4" spans="1:37" x14ac:dyDescent="0.2">
      <c r="A4" s="122" t="s">
        <v>6</v>
      </c>
      <c r="B4" s="108" t="s">
        <v>78</v>
      </c>
      <c r="C4" s="118">
        <v>96.79152408630371</v>
      </c>
      <c r="D4" s="118">
        <v>3.43</v>
      </c>
      <c r="E4" s="118">
        <v>62.59</v>
      </c>
      <c r="F4" s="118">
        <v>15.39</v>
      </c>
      <c r="G4" s="118">
        <v>10.199999999999999</v>
      </c>
      <c r="H4" s="118">
        <v>7.2</v>
      </c>
      <c r="I4" s="118">
        <v>0.79</v>
      </c>
      <c r="J4" s="118">
        <v>1.3079353429896179</v>
      </c>
      <c r="K4" s="118">
        <v>0.28245255177533063</v>
      </c>
      <c r="L4" s="130"/>
      <c r="M4" s="118">
        <v>10.073786558288392</v>
      </c>
      <c r="N4" s="130" t="s">
        <v>74</v>
      </c>
      <c r="O4" s="118">
        <v>54.582982308340355</v>
      </c>
      <c r="P4" s="130"/>
      <c r="Q4" s="130"/>
      <c r="R4" s="130"/>
      <c r="S4" s="130"/>
      <c r="T4" s="113"/>
      <c r="U4" s="130"/>
      <c r="V4" s="130"/>
      <c r="W4" s="130"/>
      <c r="X4" s="130"/>
      <c r="Y4" s="138">
        <v>2</v>
      </c>
      <c r="Z4" s="138">
        <v>1</v>
      </c>
      <c r="AA4" s="142" t="s">
        <v>306</v>
      </c>
      <c r="AB4" s="110"/>
      <c r="AC4" s="105"/>
      <c r="AD4" s="104"/>
    </row>
    <row r="5" spans="1:37" x14ac:dyDescent="0.2">
      <c r="A5" s="122" t="s">
        <v>7</v>
      </c>
      <c r="B5" s="108" t="s">
        <v>78</v>
      </c>
      <c r="C5" s="118">
        <v>23.620781876500928</v>
      </c>
      <c r="D5" s="118">
        <v>4.37</v>
      </c>
      <c r="E5" s="118">
        <v>52.21</v>
      </c>
      <c r="F5" s="118">
        <v>1.1499999999999999</v>
      </c>
      <c r="G5" s="118">
        <v>6.3</v>
      </c>
      <c r="H5" s="118">
        <v>2.5</v>
      </c>
      <c r="I5" s="118">
        <v>9.76</v>
      </c>
      <c r="J5" s="118">
        <v>1.225914939246934</v>
      </c>
      <c r="K5" s="118">
        <v>8.266696187254309E-2</v>
      </c>
      <c r="L5" s="130"/>
      <c r="M5" s="118"/>
      <c r="N5" s="130"/>
      <c r="O5" s="118"/>
      <c r="P5" s="130"/>
      <c r="Q5" s="130"/>
      <c r="R5" s="130"/>
      <c r="S5" s="130"/>
      <c r="T5" s="136">
        <v>21.39</v>
      </c>
      <c r="U5" s="130"/>
      <c r="V5" s="130"/>
      <c r="W5" s="130"/>
      <c r="X5" s="130"/>
      <c r="Y5" s="138">
        <v>1</v>
      </c>
      <c r="Z5" s="138">
        <v>1</v>
      </c>
      <c r="AA5" s="142" t="s">
        <v>313</v>
      </c>
      <c r="AB5" s="104"/>
      <c r="AC5" s="104"/>
      <c r="AD5" s="105"/>
    </row>
    <row r="6" spans="1:37" x14ac:dyDescent="0.2">
      <c r="A6" s="122" t="s">
        <v>8</v>
      </c>
      <c r="B6" s="108" t="s">
        <v>78</v>
      </c>
      <c r="C6" s="118">
        <v>14.873552764129913</v>
      </c>
      <c r="D6" s="118">
        <v>6.77</v>
      </c>
      <c r="E6" s="118">
        <v>45.6</v>
      </c>
      <c r="F6" s="118">
        <v>3.62</v>
      </c>
      <c r="G6" s="118">
        <v>5.4</v>
      </c>
      <c r="H6" s="118">
        <v>0</v>
      </c>
      <c r="I6" s="118">
        <v>36.729999999999997</v>
      </c>
      <c r="J6" s="118">
        <v>2.2681375024487118</v>
      </c>
      <c r="K6" s="118">
        <v>0.99520775229015035</v>
      </c>
      <c r="L6" s="130"/>
      <c r="M6" s="118"/>
      <c r="N6" s="130"/>
      <c r="O6" s="118"/>
      <c r="P6" s="130"/>
      <c r="Q6" s="130"/>
      <c r="R6" s="130"/>
      <c r="S6" s="130"/>
      <c r="T6" s="113"/>
      <c r="U6" s="130"/>
      <c r="V6" s="130"/>
      <c r="W6" s="130"/>
      <c r="X6" s="130"/>
      <c r="Y6" s="138">
        <v>1</v>
      </c>
      <c r="Z6" s="138">
        <v>2</v>
      </c>
      <c r="AA6" s="142"/>
      <c r="AB6" s="111"/>
      <c r="AC6" s="106"/>
      <c r="AD6" s="104"/>
    </row>
    <row r="7" spans="1:37" x14ac:dyDescent="0.2">
      <c r="A7" s="122" t="s">
        <v>20</v>
      </c>
      <c r="B7" s="108" t="s">
        <v>78</v>
      </c>
      <c r="C7" s="118">
        <v>20.838386248333926</v>
      </c>
      <c r="D7" s="118">
        <v>3.23</v>
      </c>
      <c r="E7" s="118">
        <v>37.299999999999997</v>
      </c>
      <c r="F7" s="118">
        <v>37.11</v>
      </c>
      <c r="G7" s="118">
        <v>3.2</v>
      </c>
      <c r="H7" s="118">
        <v>9.6</v>
      </c>
      <c r="I7" s="118">
        <v>9.5399999999999991</v>
      </c>
      <c r="J7" s="118">
        <v>1.7413339092585922</v>
      </c>
      <c r="K7" s="118">
        <v>0.1315099800476022</v>
      </c>
      <c r="L7" s="130" t="s">
        <v>74</v>
      </c>
      <c r="M7" s="118">
        <v>10.496332129884786</v>
      </c>
      <c r="N7" s="130"/>
      <c r="O7" s="118"/>
      <c r="P7" s="130"/>
      <c r="Q7" s="130"/>
      <c r="R7" s="130"/>
      <c r="S7" s="130"/>
      <c r="T7" s="113"/>
      <c r="U7" s="130"/>
      <c r="V7" s="130"/>
      <c r="W7" s="130"/>
      <c r="X7" s="130"/>
      <c r="Y7" s="138">
        <v>1</v>
      </c>
      <c r="Z7" s="138">
        <v>2</v>
      </c>
      <c r="AA7" s="142" t="s">
        <v>306</v>
      </c>
      <c r="AB7" s="111"/>
      <c r="AC7" s="106"/>
      <c r="AD7" s="104"/>
    </row>
    <row r="8" spans="1:37" x14ac:dyDescent="0.2">
      <c r="A8" s="122" t="s">
        <v>21</v>
      </c>
      <c r="B8" s="108" t="s">
        <v>78</v>
      </c>
      <c r="C8" s="118">
        <v>7.0425771344181376</v>
      </c>
      <c r="D8" s="118">
        <v>15.09</v>
      </c>
      <c r="E8" s="118">
        <v>50.09</v>
      </c>
      <c r="F8" s="118">
        <v>3.61</v>
      </c>
      <c r="G8" s="118">
        <v>12.1</v>
      </c>
      <c r="H8" s="118">
        <v>0</v>
      </c>
      <c r="I8" s="118">
        <v>15.39</v>
      </c>
      <c r="J8" s="118">
        <v>2.4425475015924185</v>
      </c>
      <c r="K8" s="118">
        <v>0.62661691338063696</v>
      </c>
      <c r="L8" s="130"/>
      <c r="M8" s="118"/>
      <c r="N8" s="130"/>
      <c r="O8" s="118"/>
      <c r="P8" s="130"/>
      <c r="Q8" s="130"/>
      <c r="R8" s="130"/>
      <c r="S8" s="130"/>
      <c r="T8" s="113"/>
      <c r="U8" s="130"/>
      <c r="V8" s="130"/>
      <c r="W8" s="130"/>
      <c r="X8" s="130"/>
      <c r="Y8" s="138">
        <v>1</v>
      </c>
      <c r="Z8" s="138">
        <v>2</v>
      </c>
      <c r="AA8" s="126" t="s">
        <v>77</v>
      </c>
      <c r="AB8" s="105"/>
      <c r="AC8" s="104"/>
      <c r="AD8" s="105"/>
    </row>
    <row r="9" spans="1:37" x14ac:dyDescent="0.2">
      <c r="A9" s="122" t="s">
        <v>22</v>
      </c>
      <c r="B9" s="108" t="s">
        <v>78</v>
      </c>
      <c r="C9" s="118">
        <v>2.6064428086177074</v>
      </c>
      <c r="D9" s="118"/>
      <c r="E9" s="118"/>
      <c r="F9" s="118"/>
      <c r="G9" s="118"/>
      <c r="H9" s="118"/>
      <c r="I9" s="118"/>
      <c r="J9" s="118"/>
      <c r="K9" s="118"/>
      <c r="L9" s="130"/>
      <c r="M9" s="118"/>
      <c r="N9" s="130"/>
      <c r="O9" s="118"/>
      <c r="P9" s="130"/>
      <c r="Q9" s="130"/>
      <c r="R9" s="130"/>
      <c r="S9" s="130"/>
      <c r="T9" s="113"/>
      <c r="U9" s="130"/>
      <c r="V9" s="130"/>
      <c r="W9" s="130"/>
      <c r="X9" s="130"/>
      <c r="Y9" s="138"/>
      <c r="Z9" s="138"/>
      <c r="AA9" s="126"/>
      <c r="AB9" s="105"/>
      <c r="AC9" s="104"/>
      <c r="AD9" s="105"/>
    </row>
    <row r="10" spans="1:37" x14ac:dyDescent="0.2">
      <c r="A10" s="122" t="s">
        <v>23</v>
      </c>
      <c r="B10" s="108" t="s">
        <v>78</v>
      </c>
      <c r="C10" s="118">
        <v>6.0654108399278375</v>
      </c>
      <c r="D10" s="118">
        <v>2.74</v>
      </c>
      <c r="E10" s="118">
        <v>25.85</v>
      </c>
      <c r="F10" s="118">
        <v>28.52</v>
      </c>
      <c r="G10" s="116">
        <v>0</v>
      </c>
      <c r="H10" s="118">
        <v>0</v>
      </c>
      <c r="I10" s="118">
        <v>41.05</v>
      </c>
      <c r="J10" s="118">
        <v>2.8137045309032036</v>
      </c>
      <c r="K10" s="118">
        <v>0.27810740790965588</v>
      </c>
      <c r="L10" s="130"/>
      <c r="M10" s="118"/>
      <c r="N10" s="130"/>
      <c r="O10" s="118"/>
      <c r="P10" s="130"/>
      <c r="Q10" s="130"/>
      <c r="R10" s="130"/>
      <c r="S10" s="130"/>
      <c r="T10" s="113"/>
      <c r="U10" s="130"/>
      <c r="V10" s="130"/>
      <c r="W10" s="130"/>
      <c r="X10" s="130"/>
      <c r="Y10" s="138">
        <v>1</v>
      </c>
      <c r="Z10" s="138">
        <v>2</v>
      </c>
      <c r="AA10" s="142"/>
      <c r="AB10" s="105"/>
      <c r="AC10" s="104"/>
      <c r="AD10" s="105"/>
    </row>
    <row r="11" spans="1:37" x14ac:dyDescent="0.2">
      <c r="A11" s="122" t="s">
        <v>24</v>
      </c>
      <c r="B11" s="108" t="s">
        <v>78</v>
      </c>
      <c r="C11" s="118">
        <v>13.653449727205665</v>
      </c>
      <c r="D11" s="118">
        <v>4.7699999999999996</v>
      </c>
      <c r="E11" s="118">
        <v>21.5</v>
      </c>
      <c r="F11" s="116">
        <v>0</v>
      </c>
      <c r="G11" s="116">
        <v>0</v>
      </c>
      <c r="H11" s="118">
        <v>0</v>
      </c>
      <c r="I11" s="118">
        <v>73.73</v>
      </c>
      <c r="J11" s="118">
        <v>3.0197542082965394</v>
      </c>
      <c r="K11" s="118">
        <v>0</v>
      </c>
      <c r="L11" s="130"/>
      <c r="M11" s="118"/>
      <c r="N11" s="130"/>
      <c r="O11" s="118"/>
      <c r="P11" s="130"/>
      <c r="Q11" s="130"/>
      <c r="R11" s="130"/>
      <c r="S11" s="130"/>
      <c r="T11" s="113"/>
      <c r="U11" s="130"/>
      <c r="V11" s="130"/>
      <c r="W11" s="130"/>
      <c r="X11" s="130"/>
      <c r="Y11" s="138">
        <v>1</v>
      </c>
      <c r="Z11" s="138">
        <v>2</v>
      </c>
      <c r="AA11" s="142"/>
      <c r="AB11" s="105"/>
      <c r="AC11" s="105"/>
      <c r="AD11" s="105"/>
      <c r="AE11" s="100"/>
      <c r="AF11" s="100"/>
    </row>
    <row r="12" spans="1:37" x14ac:dyDescent="0.2">
      <c r="A12" s="122" t="s">
        <v>9</v>
      </c>
      <c r="B12" s="108" t="s">
        <v>265</v>
      </c>
      <c r="C12" s="118">
        <v>3.9759750500524413</v>
      </c>
      <c r="D12" s="118"/>
      <c r="E12" s="118"/>
      <c r="F12" s="118"/>
      <c r="G12" s="118"/>
      <c r="H12" s="118"/>
      <c r="I12" s="118"/>
      <c r="J12" s="118"/>
      <c r="K12" s="118"/>
      <c r="L12" s="130"/>
      <c r="M12" s="118"/>
      <c r="N12" s="130"/>
      <c r="O12" s="118"/>
      <c r="P12" s="130"/>
      <c r="Q12" s="130"/>
      <c r="R12" s="130"/>
      <c r="S12" s="130"/>
      <c r="T12" s="113"/>
      <c r="U12" s="130"/>
      <c r="V12" s="130"/>
      <c r="W12" s="130"/>
      <c r="X12" s="130"/>
      <c r="Y12" s="139"/>
      <c r="Z12" s="139"/>
      <c r="AA12" s="126"/>
      <c r="AB12" s="105"/>
      <c r="AC12" s="105"/>
      <c r="AD12" s="105"/>
    </row>
    <row r="13" spans="1:37" x14ac:dyDescent="0.2">
      <c r="A13" s="122" t="s">
        <v>25</v>
      </c>
      <c r="B13" s="108" t="s">
        <v>265</v>
      </c>
      <c r="C13" s="118">
        <v>46.253088451330342</v>
      </c>
      <c r="D13" s="118">
        <v>3.3</v>
      </c>
      <c r="E13" s="118">
        <v>56.05</v>
      </c>
      <c r="F13" s="118">
        <v>33.39</v>
      </c>
      <c r="G13" s="118">
        <v>3.9</v>
      </c>
      <c r="H13" s="118">
        <v>1.4</v>
      </c>
      <c r="I13" s="118">
        <v>0.9607245742066971</v>
      </c>
      <c r="J13" s="118">
        <v>1.3893809817751808</v>
      </c>
      <c r="K13" s="118">
        <v>0.17322562304546985</v>
      </c>
      <c r="L13" s="130" t="s">
        <v>129</v>
      </c>
      <c r="M13" s="118"/>
      <c r="N13" s="130" t="s">
        <v>74</v>
      </c>
      <c r="O13" s="118">
        <v>56.067145402119408</v>
      </c>
      <c r="P13" s="130"/>
      <c r="Q13" s="130"/>
      <c r="R13" s="130"/>
      <c r="S13" s="130"/>
      <c r="T13" s="113"/>
      <c r="U13" s="130"/>
      <c r="V13" s="130"/>
      <c r="W13" s="130"/>
      <c r="X13" s="130"/>
      <c r="Y13" s="138">
        <v>2</v>
      </c>
      <c r="Z13" s="138">
        <v>3</v>
      </c>
      <c r="AA13" s="142"/>
      <c r="AB13" s="105"/>
      <c r="AC13" s="105"/>
      <c r="AD13" s="105"/>
    </row>
    <row r="14" spans="1:37" x14ac:dyDescent="0.2">
      <c r="A14" s="122" t="s">
        <v>26</v>
      </c>
      <c r="B14" s="108" t="s">
        <v>265</v>
      </c>
      <c r="C14" s="118">
        <v>10.689129269031776</v>
      </c>
      <c r="D14" s="118">
        <v>14.74</v>
      </c>
      <c r="E14" s="118">
        <v>39.24</v>
      </c>
      <c r="F14" s="118">
        <v>13.61</v>
      </c>
      <c r="G14" s="118">
        <v>9.6999999999999993</v>
      </c>
      <c r="H14" s="118">
        <v>7.1</v>
      </c>
      <c r="I14" s="118">
        <v>5.58</v>
      </c>
      <c r="J14" s="118">
        <v>1.7979381798832803</v>
      </c>
      <c r="K14" s="118">
        <v>0.62322863219135527</v>
      </c>
      <c r="L14" s="130" t="s">
        <v>129</v>
      </c>
      <c r="M14" s="118"/>
      <c r="N14" s="130"/>
      <c r="O14" s="118"/>
      <c r="P14" s="130"/>
      <c r="Q14" s="130"/>
      <c r="R14" s="130"/>
      <c r="S14" s="130"/>
      <c r="T14" s="113"/>
      <c r="U14" s="130"/>
      <c r="V14" s="130"/>
      <c r="W14" s="130"/>
      <c r="X14" s="130"/>
      <c r="Y14" s="138">
        <v>1</v>
      </c>
      <c r="Z14" s="138">
        <v>3</v>
      </c>
      <c r="AA14" s="142"/>
      <c r="AB14" s="105"/>
      <c r="AC14" s="105"/>
      <c r="AD14" s="105"/>
    </row>
    <row r="15" spans="1:37" x14ac:dyDescent="0.2">
      <c r="A15" s="122" t="s">
        <v>27</v>
      </c>
      <c r="B15" s="108" t="s">
        <v>265</v>
      </c>
      <c r="C15" s="118">
        <v>211.53505925162284</v>
      </c>
      <c r="D15" s="118">
        <v>2.3196382389185159</v>
      </c>
      <c r="E15" s="118">
        <v>43.8742998998679</v>
      </c>
      <c r="F15" s="118">
        <v>39.82455780164576</v>
      </c>
      <c r="G15" s="118">
        <v>8.385562084200112</v>
      </c>
      <c r="H15" s="118">
        <v>0.9622959819718252</v>
      </c>
      <c r="I15" s="118">
        <v>2.2036155822172545</v>
      </c>
      <c r="J15" s="118">
        <v>1.2698684802155935</v>
      </c>
      <c r="K15" s="118">
        <v>0.60194668039901822</v>
      </c>
      <c r="L15" s="130" t="s">
        <v>129</v>
      </c>
      <c r="M15" s="118"/>
      <c r="N15" s="130"/>
      <c r="O15" s="118"/>
      <c r="P15" s="130"/>
      <c r="Q15" s="130"/>
      <c r="R15" s="130" t="s">
        <v>74</v>
      </c>
      <c r="S15" s="130"/>
      <c r="T15" s="115" t="s">
        <v>74</v>
      </c>
      <c r="U15" s="131"/>
      <c r="V15" s="130"/>
      <c r="W15" s="130"/>
      <c r="X15" s="130"/>
      <c r="Y15" s="138">
        <v>1</v>
      </c>
      <c r="Z15" s="138">
        <v>1</v>
      </c>
      <c r="AA15" s="142" t="s">
        <v>305</v>
      </c>
      <c r="AB15" s="105"/>
      <c r="AC15" s="104"/>
      <c r="AD15" s="105"/>
      <c r="AJ15" s="101"/>
      <c r="AK15" s="101"/>
    </row>
    <row r="16" spans="1:37" x14ac:dyDescent="0.2">
      <c r="A16" s="122" t="s">
        <v>28</v>
      </c>
      <c r="B16" s="108" t="s">
        <v>265</v>
      </c>
      <c r="C16" s="118">
        <v>3.904231846936792</v>
      </c>
      <c r="D16" s="118"/>
      <c r="E16" s="118"/>
      <c r="F16" s="118"/>
      <c r="G16" s="118"/>
      <c r="H16" s="118"/>
      <c r="I16" s="118"/>
      <c r="J16" s="118"/>
      <c r="K16" s="118"/>
      <c r="L16" s="130"/>
      <c r="M16" s="118"/>
      <c r="N16" s="130"/>
      <c r="O16" s="118"/>
      <c r="P16" s="130"/>
      <c r="Q16" s="130"/>
      <c r="R16" s="130"/>
      <c r="S16" s="130"/>
      <c r="T16" s="113"/>
      <c r="U16" s="130"/>
      <c r="V16" s="130"/>
      <c r="W16" s="130"/>
      <c r="X16" s="130"/>
      <c r="Y16" s="138"/>
      <c r="Z16" s="138"/>
      <c r="AA16" s="126"/>
      <c r="AB16" s="111"/>
      <c r="AC16" s="104"/>
      <c r="AD16" s="105"/>
      <c r="AJ16" s="101"/>
      <c r="AK16" s="101"/>
    </row>
    <row r="17" spans="1:37" x14ac:dyDescent="0.2">
      <c r="A17" s="122" t="s">
        <v>29</v>
      </c>
      <c r="B17" s="108" t="s">
        <v>265</v>
      </c>
      <c r="C17" s="118">
        <v>1.3753766928537106</v>
      </c>
      <c r="D17" s="118"/>
      <c r="E17" s="118"/>
      <c r="F17" s="118"/>
      <c r="G17" s="118"/>
      <c r="H17" s="118"/>
      <c r="I17" s="118"/>
      <c r="J17" s="118"/>
      <c r="K17" s="118"/>
      <c r="L17" s="130"/>
      <c r="M17" s="118"/>
      <c r="N17" s="130"/>
      <c r="O17" s="118"/>
      <c r="P17" s="130"/>
      <c r="Q17" s="130"/>
      <c r="R17" s="130"/>
      <c r="S17" s="130"/>
      <c r="T17" s="113"/>
      <c r="U17" s="130"/>
      <c r="V17" s="130"/>
      <c r="W17" s="130"/>
      <c r="X17" s="130"/>
      <c r="Y17" s="138"/>
      <c r="Z17" s="138"/>
      <c r="AA17" s="126"/>
      <c r="AB17" s="105"/>
      <c r="AC17" s="105"/>
      <c r="AD17" s="105"/>
      <c r="AJ17" s="101"/>
      <c r="AK17" s="101"/>
    </row>
    <row r="18" spans="1:37" x14ac:dyDescent="0.2">
      <c r="A18" s="122" t="s">
        <v>30</v>
      </c>
      <c r="B18" s="108" t="s">
        <v>265</v>
      </c>
      <c r="C18" s="118">
        <v>44.522610276260117</v>
      </c>
      <c r="D18" s="118">
        <v>6.1653533249809076</v>
      </c>
      <c r="E18" s="118">
        <v>22.631984721098661</v>
      </c>
      <c r="F18" s="118">
        <v>39.466051420287727</v>
      </c>
      <c r="G18" s="118">
        <v>8.0415512478185356</v>
      </c>
      <c r="H18" s="118">
        <v>9.3123313713294458</v>
      </c>
      <c r="I18" s="118">
        <v>1.8591306728944139</v>
      </c>
      <c r="J18" s="118">
        <v>1.9498070117780264</v>
      </c>
      <c r="K18" s="118">
        <v>1.0752371593037116</v>
      </c>
      <c r="L18" s="130" t="s">
        <v>74</v>
      </c>
      <c r="M18" s="118">
        <v>8.5674429559769152</v>
      </c>
      <c r="N18" s="130" t="s">
        <v>74</v>
      </c>
      <c r="O18" s="118">
        <v>60.226906984229153</v>
      </c>
      <c r="P18" s="130"/>
      <c r="Q18" s="130"/>
      <c r="R18" s="130" t="s">
        <v>74</v>
      </c>
      <c r="S18" s="130" t="s">
        <v>74</v>
      </c>
      <c r="T18" s="113"/>
      <c r="U18" s="130"/>
      <c r="V18" s="130"/>
      <c r="W18" s="130"/>
      <c r="X18" s="130"/>
      <c r="Y18" s="138">
        <v>2</v>
      </c>
      <c r="Z18" s="138">
        <v>1</v>
      </c>
      <c r="AA18" s="142" t="s">
        <v>306</v>
      </c>
      <c r="AB18" s="105"/>
      <c r="AC18" s="105"/>
      <c r="AD18" s="105"/>
      <c r="AJ18" s="101"/>
      <c r="AK18" s="101"/>
    </row>
    <row r="19" spans="1:37" x14ac:dyDescent="0.2">
      <c r="A19" s="122" t="s">
        <v>31</v>
      </c>
      <c r="B19" s="108" t="s">
        <v>78</v>
      </c>
      <c r="C19" s="118">
        <v>20.671676740497034</v>
      </c>
      <c r="D19" s="118">
        <v>8.4530589193223946</v>
      </c>
      <c r="E19" s="118">
        <v>46.782193787845863</v>
      </c>
      <c r="F19" s="118">
        <v>2.7395474692707205</v>
      </c>
      <c r="G19" s="118">
        <v>2.4460532366406511</v>
      </c>
      <c r="H19" s="118">
        <v>0</v>
      </c>
      <c r="I19" s="118">
        <v>38.376734632397167</v>
      </c>
      <c r="J19" s="118">
        <v>1.719722965528097</v>
      </c>
      <c r="K19" s="118">
        <v>0.87155257712240342</v>
      </c>
      <c r="L19" s="130" t="s">
        <v>129</v>
      </c>
      <c r="M19" s="118"/>
      <c r="N19" s="130" t="s">
        <v>74</v>
      </c>
      <c r="O19" s="118">
        <v>47.177770645146502</v>
      </c>
      <c r="P19" s="130"/>
      <c r="Q19" s="130"/>
      <c r="R19" s="130"/>
      <c r="S19" s="130"/>
      <c r="T19" s="113"/>
      <c r="U19" s="130"/>
      <c r="V19" s="130"/>
      <c r="W19" s="130"/>
      <c r="X19" s="130"/>
      <c r="Y19" s="138">
        <v>2</v>
      </c>
      <c r="Z19" s="138">
        <v>3</v>
      </c>
      <c r="AA19" s="142"/>
      <c r="AB19" s="105"/>
      <c r="AC19" s="105"/>
      <c r="AD19" s="105"/>
      <c r="AE19" s="102"/>
      <c r="AJ19" s="101"/>
      <c r="AK19" s="101"/>
    </row>
    <row r="20" spans="1:37" x14ac:dyDescent="0.2">
      <c r="A20" s="122" t="s">
        <v>32</v>
      </c>
      <c r="B20" s="108" t="s">
        <v>265</v>
      </c>
      <c r="C20" s="118">
        <v>108.90741019159964</v>
      </c>
      <c r="D20" s="118">
        <v>4.3444109009370537</v>
      </c>
      <c r="E20" s="118">
        <v>49.595768780034241</v>
      </c>
      <c r="F20" s="118">
        <v>18.900783020958649</v>
      </c>
      <c r="G20" s="118">
        <v>1.8474326187614303</v>
      </c>
      <c r="H20" s="118">
        <v>3.1060932713236724</v>
      </c>
      <c r="I20" s="118">
        <v>19.52446897430692</v>
      </c>
      <c r="J20" s="118">
        <v>1.0267998731623791</v>
      </c>
      <c r="K20" s="118">
        <v>7.8179444516697574E-2</v>
      </c>
      <c r="L20" s="130"/>
      <c r="M20" s="118"/>
      <c r="N20" s="130" t="s">
        <v>74</v>
      </c>
      <c r="O20" s="118">
        <v>61.150899840649288</v>
      </c>
      <c r="P20" s="130"/>
      <c r="Q20" s="130"/>
      <c r="R20" s="130"/>
      <c r="S20" s="130"/>
      <c r="T20" s="113"/>
      <c r="U20" s="130"/>
      <c r="V20" s="130" t="s">
        <v>74</v>
      </c>
      <c r="W20" s="130"/>
      <c r="X20" s="130"/>
      <c r="Y20" s="138">
        <v>2</v>
      </c>
      <c r="Z20" s="138">
        <v>2</v>
      </c>
      <c r="AA20" s="142"/>
      <c r="AB20" s="105"/>
      <c r="AC20" s="105"/>
      <c r="AD20" s="105"/>
      <c r="AJ20" s="101"/>
      <c r="AK20" s="101"/>
    </row>
    <row r="21" spans="1:37" x14ac:dyDescent="0.2">
      <c r="A21" s="122" t="s">
        <v>33</v>
      </c>
      <c r="B21" s="108" t="s">
        <v>78</v>
      </c>
      <c r="C21" s="118">
        <v>13.938912891357175</v>
      </c>
      <c r="D21" s="119">
        <v>7.6503517743952605</v>
      </c>
      <c r="E21" s="118">
        <v>27.238882073451421</v>
      </c>
      <c r="F21" s="118">
        <v>0</v>
      </c>
      <c r="G21" s="118">
        <v>2.0071347828588761</v>
      </c>
      <c r="H21" s="118">
        <v>1.7118682075015001</v>
      </c>
      <c r="I21" s="118">
        <v>55.299661623187887</v>
      </c>
      <c r="J21" s="118">
        <v>2.0379388128246054</v>
      </c>
      <c r="K21" s="118">
        <v>0.25116826409452081</v>
      </c>
      <c r="L21" s="130"/>
      <c r="M21" s="118"/>
      <c r="N21" s="130"/>
      <c r="O21" s="118"/>
      <c r="P21" s="130"/>
      <c r="Q21" s="130"/>
      <c r="R21" s="130"/>
      <c r="S21" s="130"/>
      <c r="T21" s="113"/>
      <c r="U21" s="130"/>
      <c r="V21" s="130"/>
      <c r="W21" s="130"/>
      <c r="X21" s="130" t="s">
        <v>74</v>
      </c>
      <c r="Y21" s="138">
        <v>1</v>
      </c>
      <c r="Z21" s="138">
        <v>2</v>
      </c>
      <c r="AA21" s="142" t="s">
        <v>253</v>
      </c>
      <c r="AB21" s="105"/>
      <c r="AC21" s="105"/>
      <c r="AD21" s="105"/>
      <c r="AJ21" s="101"/>
      <c r="AK21" s="101"/>
    </row>
    <row r="22" spans="1:37" x14ac:dyDescent="0.2">
      <c r="A22" s="122" t="s">
        <v>34</v>
      </c>
      <c r="B22" s="108" t="s">
        <v>78</v>
      </c>
      <c r="C22" s="118">
        <v>4.4469007987895859</v>
      </c>
      <c r="D22" s="118"/>
      <c r="E22" s="118"/>
      <c r="F22" s="118"/>
      <c r="G22" s="118"/>
      <c r="H22" s="118"/>
      <c r="I22" s="118"/>
      <c r="J22" s="118"/>
      <c r="K22" s="118"/>
      <c r="L22" s="130"/>
      <c r="M22" s="118"/>
      <c r="N22" s="130"/>
      <c r="O22" s="118"/>
      <c r="P22" s="130"/>
      <c r="Q22" s="130"/>
      <c r="R22" s="130"/>
      <c r="S22" s="130"/>
      <c r="T22" s="113"/>
      <c r="U22" s="130"/>
      <c r="V22" s="130"/>
      <c r="W22" s="130"/>
      <c r="X22" s="130"/>
      <c r="Y22" s="138"/>
      <c r="Z22" s="138"/>
      <c r="AA22" s="126"/>
      <c r="AB22" s="104"/>
      <c r="AC22" s="104"/>
      <c r="AD22" s="107"/>
      <c r="AJ22" s="101"/>
      <c r="AK22" s="101"/>
    </row>
    <row r="23" spans="1:37" x14ac:dyDescent="0.2">
      <c r="A23" s="122" t="s">
        <v>35</v>
      </c>
      <c r="B23" s="108" t="s">
        <v>78</v>
      </c>
      <c r="C23" s="118">
        <v>161.10732390509455</v>
      </c>
      <c r="D23" s="118">
        <v>4.0117331981847375</v>
      </c>
      <c r="E23" s="118">
        <v>38.318724907884736</v>
      </c>
      <c r="F23" s="118">
        <v>24.017629665383996</v>
      </c>
      <c r="G23" s="118">
        <v>15.27211662228243</v>
      </c>
      <c r="H23" s="118">
        <v>9.7290796229240701</v>
      </c>
      <c r="I23" s="118">
        <v>1.7463586343856492</v>
      </c>
      <c r="J23" s="118">
        <v>1.2650735871658685</v>
      </c>
      <c r="K23" s="118">
        <v>1.0176409613379873</v>
      </c>
      <c r="L23" s="130" t="s">
        <v>74</v>
      </c>
      <c r="M23" s="118">
        <v>8.7145465864758691</v>
      </c>
      <c r="N23" s="130"/>
      <c r="O23" s="118"/>
      <c r="P23" s="130" t="s">
        <v>74</v>
      </c>
      <c r="Q23" s="130"/>
      <c r="R23" s="130" t="s">
        <v>74</v>
      </c>
      <c r="S23" s="130" t="s">
        <v>74</v>
      </c>
      <c r="T23" s="115" t="s">
        <v>74</v>
      </c>
      <c r="U23" s="131"/>
      <c r="V23" s="130"/>
      <c r="W23" s="130"/>
      <c r="X23" s="130"/>
      <c r="Y23" s="138">
        <v>2</v>
      </c>
      <c r="Z23" s="138">
        <v>1</v>
      </c>
      <c r="AA23" s="142" t="s">
        <v>308</v>
      </c>
      <c r="AB23" s="104"/>
      <c r="AC23" s="104"/>
      <c r="AD23" s="107"/>
      <c r="AJ23" s="101"/>
      <c r="AK23" s="101"/>
    </row>
    <row r="24" spans="1:37" x14ac:dyDescent="0.2">
      <c r="A24" s="122" t="s">
        <v>36</v>
      </c>
      <c r="B24" s="108" t="s">
        <v>78</v>
      </c>
      <c r="C24" s="118">
        <v>10.430060570391793</v>
      </c>
      <c r="D24" s="118">
        <v>6.2459747418585616</v>
      </c>
      <c r="E24" s="118">
        <v>32.296501793223449</v>
      </c>
      <c r="F24" s="118">
        <v>0</v>
      </c>
      <c r="G24" s="118">
        <v>2.1889206824263057</v>
      </c>
      <c r="H24" s="118">
        <v>0</v>
      </c>
      <c r="I24" s="118">
        <v>59.268602782491683</v>
      </c>
      <c r="J24" s="118">
        <v>3.3587039741844835</v>
      </c>
      <c r="K24" s="118">
        <v>0.29541457272217769</v>
      </c>
      <c r="L24" s="130"/>
      <c r="M24" s="118"/>
      <c r="N24" s="130"/>
      <c r="O24" s="118"/>
      <c r="P24" s="130"/>
      <c r="Q24" s="130"/>
      <c r="R24" s="130"/>
      <c r="S24" s="130"/>
      <c r="T24" s="113"/>
      <c r="U24" s="130"/>
      <c r="V24" s="130"/>
      <c r="W24" s="130"/>
      <c r="X24" s="130"/>
      <c r="Y24" s="138">
        <v>1</v>
      </c>
      <c r="Z24" s="138">
        <v>2</v>
      </c>
      <c r="AA24" s="142"/>
      <c r="AB24" s="104"/>
      <c r="AC24" s="104"/>
      <c r="AD24" s="107"/>
      <c r="AJ24" s="101"/>
      <c r="AK24" s="101"/>
    </row>
    <row r="25" spans="1:37" x14ac:dyDescent="0.2">
      <c r="A25" s="122" t="s">
        <v>37</v>
      </c>
      <c r="B25" s="108" t="s">
        <v>78</v>
      </c>
      <c r="C25" s="118">
        <v>113.22011526279752</v>
      </c>
      <c r="D25" s="118">
        <v>2.3557775371749692</v>
      </c>
      <c r="E25" s="118">
        <v>40.577712352013343</v>
      </c>
      <c r="F25" s="118">
        <v>37.049946638863616</v>
      </c>
      <c r="G25" s="118">
        <v>6.3314387176907294</v>
      </c>
      <c r="H25" s="118">
        <v>11.011730834374641</v>
      </c>
      <c r="I25" s="118">
        <v>0</v>
      </c>
      <c r="J25" s="118">
        <v>2.2103768292804284</v>
      </c>
      <c r="K25" s="118">
        <v>0.40787569883484698</v>
      </c>
      <c r="L25" s="130" t="s">
        <v>74</v>
      </c>
      <c r="M25" s="118">
        <v>8.3698761898229908</v>
      </c>
      <c r="N25" s="130"/>
      <c r="O25" s="118"/>
      <c r="P25" s="130" t="s">
        <v>74</v>
      </c>
      <c r="Q25" s="130"/>
      <c r="R25" s="130"/>
      <c r="S25" s="130"/>
      <c r="T25" s="113"/>
      <c r="U25" s="130"/>
      <c r="V25" s="130"/>
      <c r="W25" s="130"/>
      <c r="X25" s="130"/>
      <c r="Y25" s="138">
        <v>2</v>
      </c>
      <c r="Z25" s="138">
        <v>1</v>
      </c>
      <c r="AA25" s="142" t="s">
        <v>314</v>
      </c>
      <c r="AB25" s="104"/>
      <c r="AC25" s="104"/>
      <c r="AD25" s="107"/>
      <c r="AJ25" s="101"/>
      <c r="AK25" s="101"/>
    </row>
    <row r="26" spans="1:37" x14ac:dyDescent="0.2">
      <c r="A26" s="122" t="s">
        <v>38</v>
      </c>
      <c r="B26" s="108" t="s">
        <v>78</v>
      </c>
      <c r="C26" s="118">
        <v>2.6201384984275173</v>
      </c>
      <c r="D26" s="118"/>
      <c r="E26" s="118"/>
      <c r="F26" s="118"/>
      <c r="G26" s="118"/>
      <c r="H26" s="118"/>
      <c r="I26" s="118"/>
      <c r="J26" s="118"/>
      <c r="K26" s="118"/>
      <c r="L26" s="130"/>
      <c r="M26" s="118"/>
      <c r="N26" s="130"/>
      <c r="O26" s="118"/>
      <c r="P26" s="130"/>
      <c r="Q26" s="130"/>
      <c r="R26" s="130"/>
      <c r="S26" s="130"/>
      <c r="T26" s="113"/>
      <c r="U26" s="130"/>
      <c r="V26" s="130"/>
      <c r="W26" s="130"/>
      <c r="X26" s="130"/>
      <c r="Y26" s="138"/>
      <c r="Z26" s="138"/>
      <c r="AA26" s="126"/>
      <c r="AB26" s="104"/>
      <c r="AC26" s="104"/>
      <c r="AD26" s="107"/>
      <c r="AJ26" s="101"/>
      <c r="AK26" s="101"/>
    </row>
    <row r="27" spans="1:37" x14ac:dyDescent="0.2">
      <c r="A27" s="122" t="s">
        <v>39</v>
      </c>
      <c r="B27" s="108" t="s">
        <v>265</v>
      </c>
      <c r="C27" s="118">
        <v>1.7401477214665171</v>
      </c>
      <c r="D27" s="118"/>
      <c r="E27" s="118"/>
      <c r="F27" s="118"/>
      <c r="G27" s="118"/>
      <c r="H27" s="118"/>
      <c r="I27" s="118"/>
      <c r="J27" s="118"/>
      <c r="K27" s="118"/>
      <c r="L27" s="130"/>
      <c r="M27" s="118"/>
      <c r="N27" s="130"/>
      <c r="O27" s="118"/>
      <c r="P27" s="130"/>
      <c r="Q27" s="130"/>
      <c r="R27" s="130"/>
      <c r="S27" s="130"/>
      <c r="T27" s="113"/>
      <c r="U27" s="130"/>
      <c r="V27" s="130"/>
      <c r="W27" s="130"/>
      <c r="X27" s="130"/>
      <c r="Y27" s="138"/>
      <c r="Z27" s="138"/>
      <c r="AA27" s="126"/>
      <c r="AB27" s="104"/>
      <c r="AC27" s="104"/>
      <c r="AD27" s="107"/>
      <c r="AJ27" s="101"/>
      <c r="AK27" s="101"/>
    </row>
    <row r="28" spans="1:37" x14ac:dyDescent="0.2">
      <c r="A28" s="122" t="s">
        <v>40</v>
      </c>
      <c r="B28" s="108" t="s">
        <v>265</v>
      </c>
      <c r="C28" s="118">
        <v>12.323300633114389</v>
      </c>
      <c r="D28" s="118">
        <v>6.4670267281621072</v>
      </c>
      <c r="E28" s="118">
        <v>42.747399744881619</v>
      </c>
      <c r="F28" s="118">
        <v>4.3369091593157698</v>
      </c>
      <c r="G28" s="118">
        <v>2.8410819270960226</v>
      </c>
      <c r="H28" s="118">
        <v>0</v>
      </c>
      <c r="I28" s="118">
        <v>43.607582440544483</v>
      </c>
      <c r="J28" s="118">
        <v>1.8609272129931835</v>
      </c>
      <c r="K28" s="118">
        <v>0.23354359763299362</v>
      </c>
      <c r="L28" s="130"/>
      <c r="M28" s="118"/>
      <c r="N28" s="130"/>
      <c r="O28" s="118"/>
      <c r="P28" s="130"/>
      <c r="Q28" s="130"/>
      <c r="R28" s="130"/>
      <c r="S28" s="130"/>
      <c r="T28" s="113"/>
      <c r="U28" s="130"/>
      <c r="V28" s="130"/>
      <c r="W28" s="130"/>
      <c r="X28" s="130"/>
      <c r="Y28" s="138">
        <v>1</v>
      </c>
      <c r="Z28" s="138">
        <v>3</v>
      </c>
      <c r="AA28" s="142"/>
      <c r="AB28" s="104"/>
      <c r="AC28" s="104"/>
      <c r="AD28" s="107"/>
      <c r="AJ28" s="101"/>
      <c r="AK28" s="101"/>
    </row>
    <row r="29" spans="1:37" x14ac:dyDescent="0.2">
      <c r="A29" s="122" t="s">
        <v>41</v>
      </c>
      <c r="B29" s="108" t="s">
        <v>265</v>
      </c>
      <c r="C29" s="118">
        <v>9.0893942089311945</v>
      </c>
      <c r="D29" s="118">
        <v>8.5361874935300648</v>
      </c>
      <c r="E29" s="118">
        <v>30.166115766377981</v>
      </c>
      <c r="F29" s="118">
        <v>2.9288777212779058</v>
      </c>
      <c r="G29" s="118">
        <v>8.5579529056203985</v>
      </c>
      <c r="H29" s="118">
        <v>0</v>
      </c>
      <c r="I29" s="118">
        <v>48.301602158850599</v>
      </c>
      <c r="J29" s="118">
        <v>2.7034049760826404</v>
      </c>
      <c r="K29" s="118">
        <v>0.83565056644041635</v>
      </c>
      <c r="L29" s="130"/>
      <c r="M29" s="118"/>
      <c r="N29" s="130"/>
      <c r="O29" s="118"/>
      <c r="P29" s="130"/>
      <c r="Q29" s="130"/>
      <c r="R29" s="130"/>
      <c r="S29" s="130"/>
      <c r="T29" s="113"/>
      <c r="U29" s="130"/>
      <c r="V29" s="130"/>
      <c r="W29" s="130"/>
      <c r="X29" s="130"/>
      <c r="Y29" s="138">
        <v>1</v>
      </c>
      <c r="Z29" s="138">
        <v>2</v>
      </c>
      <c r="AA29" s="142"/>
      <c r="AB29" s="104"/>
      <c r="AC29" s="104"/>
      <c r="AD29" s="107"/>
      <c r="AJ29" s="101"/>
      <c r="AK29" s="101"/>
    </row>
    <row r="30" spans="1:37" x14ac:dyDescent="0.2">
      <c r="A30" s="122" t="s">
        <v>42</v>
      </c>
      <c r="B30" s="108" t="s">
        <v>265</v>
      </c>
      <c r="C30" s="118">
        <v>181.50964021954863</v>
      </c>
      <c r="D30" s="118">
        <v>10.953209536883589</v>
      </c>
      <c r="E30" s="118">
        <v>54.439121293995065</v>
      </c>
      <c r="F30" s="118">
        <v>16.386487315693319</v>
      </c>
      <c r="G30" s="118">
        <v>7.7408159336220264</v>
      </c>
      <c r="H30" s="118">
        <v>6.8215973009763022</v>
      </c>
      <c r="I30" s="118">
        <v>0.68195293673472479</v>
      </c>
      <c r="J30" s="118">
        <v>1.1451835620143029</v>
      </c>
      <c r="K30" s="118">
        <v>0.23944495491946244</v>
      </c>
      <c r="L30" s="130" t="s">
        <v>74</v>
      </c>
      <c r="M30" s="118">
        <v>8.4729929808080335</v>
      </c>
      <c r="N30" s="130" t="s">
        <v>74</v>
      </c>
      <c r="O30" s="118">
        <v>60.265438044763421</v>
      </c>
      <c r="P30" s="130" t="s">
        <v>74</v>
      </c>
      <c r="Q30" s="130"/>
      <c r="R30" s="130"/>
      <c r="S30" s="130"/>
      <c r="T30" s="113"/>
      <c r="U30" s="130"/>
      <c r="V30" s="130" t="s">
        <v>74</v>
      </c>
      <c r="W30" s="130"/>
      <c r="X30" s="130"/>
      <c r="Y30" s="138">
        <v>2</v>
      </c>
      <c r="Z30" s="138">
        <v>1</v>
      </c>
      <c r="AA30" s="142" t="s">
        <v>307</v>
      </c>
      <c r="AB30" s="104"/>
      <c r="AC30" s="104"/>
      <c r="AD30" s="107"/>
      <c r="AJ30" s="101"/>
      <c r="AK30" s="101"/>
    </row>
    <row r="31" spans="1:37" x14ac:dyDescent="0.2">
      <c r="A31" s="122" t="s">
        <v>43</v>
      </c>
      <c r="B31" s="108" t="s">
        <v>265</v>
      </c>
      <c r="C31" s="118">
        <v>12.026411870423638</v>
      </c>
      <c r="D31" s="118">
        <v>8.3199554216924643</v>
      </c>
      <c r="E31" s="119">
        <v>36.350710187759482</v>
      </c>
      <c r="F31" s="118">
        <v>0</v>
      </c>
      <c r="G31" s="118">
        <v>4.5019262575161481</v>
      </c>
      <c r="H31" s="118">
        <v>1.4941009909093201</v>
      </c>
      <c r="I31" s="118">
        <v>49.333307142122592</v>
      </c>
      <c r="J31" s="118">
        <v>2.0860168713759006</v>
      </c>
      <c r="K31" s="118">
        <v>0.17595207354288434</v>
      </c>
      <c r="L31" s="130"/>
      <c r="M31" s="118"/>
      <c r="N31" s="130"/>
      <c r="O31" s="118"/>
      <c r="P31" s="130"/>
      <c r="Q31" s="130"/>
      <c r="R31" s="130"/>
      <c r="S31" s="130"/>
      <c r="T31" s="113"/>
      <c r="U31" s="130"/>
      <c r="V31" s="130"/>
      <c r="W31" s="130"/>
      <c r="X31" s="130" t="s">
        <v>74</v>
      </c>
      <c r="Y31" s="138">
        <v>1</v>
      </c>
      <c r="Z31" s="138">
        <v>2</v>
      </c>
      <c r="AA31" s="126" t="s">
        <v>77</v>
      </c>
      <c r="AB31" s="104"/>
      <c r="AC31" s="104"/>
      <c r="AD31" s="107"/>
      <c r="AJ31" s="101"/>
      <c r="AK31" s="101"/>
    </row>
    <row r="32" spans="1:37" x14ac:dyDescent="0.2">
      <c r="A32" s="122" t="s">
        <v>44</v>
      </c>
      <c r="B32" s="108" t="s">
        <v>265</v>
      </c>
      <c r="C32" s="118">
        <v>1.8269990366979834</v>
      </c>
      <c r="D32" s="118"/>
      <c r="E32" s="118"/>
      <c r="F32" s="118"/>
      <c r="G32" s="118"/>
      <c r="H32" s="118"/>
      <c r="I32" s="118"/>
      <c r="J32" s="118"/>
      <c r="K32" s="118"/>
      <c r="L32" s="130"/>
      <c r="M32" s="118"/>
      <c r="N32" s="130"/>
      <c r="O32" s="118"/>
      <c r="P32" s="130"/>
      <c r="Q32" s="130"/>
      <c r="R32" s="130"/>
      <c r="S32" s="130"/>
      <c r="T32" s="113"/>
      <c r="U32" s="130"/>
      <c r="V32" s="130"/>
      <c r="W32" s="130"/>
      <c r="X32" s="130"/>
      <c r="Y32" s="138"/>
      <c r="Z32" s="138"/>
      <c r="AA32" s="126"/>
      <c r="AB32" s="104"/>
      <c r="AC32" s="104"/>
      <c r="AD32" s="107"/>
      <c r="AJ32" s="101"/>
      <c r="AK32" s="101"/>
    </row>
    <row r="33" spans="1:37" x14ac:dyDescent="0.2">
      <c r="A33" s="122" t="s">
        <v>45</v>
      </c>
      <c r="B33" s="108" t="s">
        <v>265</v>
      </c>
      <c r="C33" s="118">
        <v>15.283313980428963</v>
      </c>
      <c r="D33" s="118">
        <v>5.0961131430955415</v>
      </c>
      <c r="E33" s="118">
        <v>25.667366134768159</v>
      </c>
      <c r="F33" s="118">
        <v>21.882367687486973</v>
      </c>
      <c r="G33" s="118">
        <v>4.009527585454312</v>
      </c>
      <c r="H33" s="118">
        <v>1.526652798679748</v>
      </c>
      <c r="I33" s="118">
        <v>41.817972650515266</v>
      </c>
      <c r="J33" s="118">
        <v>2.8933505379962541</v>
      </c>
      <c r="K33" s="118">
        <v>0.62361939221088347</v>
      </c>
      <c r="L33" s="130" t="s">
        <v>74</v>
      </c>
      <c r="M33" s="118">
        <v>6.2499463993207724</v>
      </c>
      <c r="N33" s="130"/>
      <c r="O33" s="118"/>
      <c r="P33" s="130"/>
      <c r="Q33" s="130"/>
      <c r="R33" s="130"/>
      <c r="S33" s="130"/>
      <c r="T33" s="113"/>
      <c r="U33" s="130"/>
      <c r="V33" s="130"/>
      <c r="W33" s="130"/>
      <c r="X33" s="130"/>
      <c r="Y33" s="138">
        <v>1</v>
      </c>
      <c r="Z33" s="138">
        <v>1</v>
      </c>
      <c r="AA33" s="142" t="s">
        <v>306</v>
      </c>
      <c r="AB33" s="104"/>
      <c r="AC33" s="104"/>
      <c r="AD33" s="107"/>
      <c r="AJ33" s="101"/>
      <c r="AK33" s="101"/>
    </row>
    <row r="34" spans="1:37" x14ac:dyDescent="0.2">
      <c r="A34" s="122" t="s">
        <v>46</v>
      </c>
      <c r="B34" s="108" t="s">
        <v>265</v>
      </c>
      <c r="C34" s="118">
        <v>3.838218698530901</v>
      </c>
      <c r="D34" s="118"/>
      <c r="E34" s="118"/>
      <c r="F34" s="118"/>
      <c r="G34" s="118"/>
      <c r="H34" s="118"/>
      <c r="I34" s="118"/>
      <c r="J34" s="118"/>
      <c r="K34" s="118"/>
      <c r="L34" s="130"/>
      <c r="M34" s="118"/>
      <c r="N34" s="130"/>
      <c r="O34" s="118"/>
      <c r="P34" s="130"/>
      <c r="Q34" s="130"/>
      <c r="R34" s="130"/>
      <c r="S34" s="130"/>
      <c r="T34" s="113"/>
      <c r="U34" s="130"/>
      <c r="V34" s="130"/>
      <c r="W34" s="130"/>
      <c r="X34" s="130"/>
      <c r="Y34" s="138"/>
      <c r="Z34" s="138"/>
      <c r="AA34" s="142"/>
      <c r="AB34" s="104"/>
      <c r="AC34" s="104"/>
      <c r="AD34" s="107"/>
      <c r="AJ34" s="101"/>
      <c r="AK34" s="101"/>
    </row>
    <row r="35" spans="1:37" x14ac:dyDescent="0.2">
      <c r="A35" s="122" t="s">
        <v>47</v>
      </c>
      <c r="B35" s="108" t="s">
        <v>265</v>
      </c>
      <c r="C35" s="118">
        <v>3.8414658727220941</v>
      </c>
      <c r="D35" s="118"/>
      <c r="E35" s="118"/>
      <c r="F35" s="118"/>
      <c r="G35" s="118"/>
      <c r="H35" s="118"/>
      <c r="I35" s="118"/>
      <c r="J35" s="118"/>
      <c r="K35" s="118"/>
      <c r="L35" s="130"/>
      <c r="M35" s="118"/>
      <c r="N35" s="130"/>
      <c r="O35" s="118"/>
      <c r="P35" s="130"/>
      <c r="Q35" s="130"/>
      <c r="R35" s="130"/>
      <c r="S35" s="130"/>
      <c r="T35" s="113"/>
      <c r="U35" s="130"/>
      <c r="V35" s="130"/>
      <c r="W35" s="130"/>
      <c r="X35" s="130"/>
      <c r="Y35" s="138"/>
      <c r="Z35" s="138"/>
      <c r="AA35" s="142"/>
      <c r="AB35" s="104"/>
      <c r="AC35" s="104"/>
      <c r="AD35" s="107"/>
      <c r="AJ35" s="101"/>
      <c r="AK35" s="101"/>
    </row>
    <row r="36" spans="1:37" x14ac:dyDescent="0.2">
      <c r="A36" s="122" t="s">
        <v>48</v>
      </c>
      <c r="B36" s="108" t="s">
        <v>78</v>
      </c>
      <c r="C36" s="118">
        <v>2.0483219619656357</v>
      </c>
      <c r="D36" s="118"/>
      <c r="E36" s="118"/>
      <c r="F36" s="118"/>
      <c r="G36" s="118"/>
      <c r="H36" s="118"/>
      <c r="I36" s="118"/>
      <c r="J36" s="118"/>
      <c r="K36" s="118"/>
      <c r="L36" s="130"/>
      <c r="M36" s="118"/>
      <c r="N36" s="130"/>
      <c r="O36" s="118"/>
      <c r="P36" s="130"/>
      <c r="Q36" s="130"/>
      <c r="R36" s="130"/>
      <c r="S36" s="130"/>
      <c r="T36" s="113"/>
      <c r="U36" s="130"/>
      <c r="V36" s="130"/>
      <c r="W36" s="130"/>
      <c r="X36" s="130"/>
      <c r="Y36" s="138"/>
      <c r="Z36" s="138"/>
      <c r="AA36" s="142"/>
      <c r="AB36" s="104"/>
      <c r="AC36" s="104"/>
      <c r="AD36" s="107"/>
      <c r="AJ36" s="101"/>
      <c r="AK36" s="101"/>
    </row>
    <row r="37" spans="1:37" x14ac:dyDescent="0.2">
      <c r="A37" s="122" t="s">
        <v>49</v>
      </c>
      <c r="B37" s="108" t="s">
        <v>78</v>
      </c>
      <c r="C37" s="118">
        <v>6.8192890502648353</v>
      </c>
      <c r="D37" s="118">
        <v>4.7110869550874011</v>
      </c>
      <c r="E37" s="118">
        <v>34.358232181825869</v>
      </c>
      <c r="F37" s="118">
        <v>33.879708777399458</v>
      </c>
      <c r="G37" s="118">
        <v>0</v>
      </c>
      <c r="H37" s="118">
        <v>0</v>
      </c>
      <c r="I37" s="118">
        <v>15.793755002882284</v>
      </c>
      <c r="J37" s="118">
        <v>3.3186283825870349</v>
      </c>
      <c r="K37" s="118">
        <v>0.21995961330649097</v>
      </c>
      <c r="L37" s="130"/>
      <c r="M37" s="118"/>
      <c r="N37" s="130"/>
      <c r="O37" s="118"/>
      <c r="P37" s="130"/>
      <c r="Q37" s="130"/>
      <c r="R37" s="130" t="s">
        <v>74</v>
      </c>
      <c r="S37" s="130"/>
      <c r="T37" s="113"/>
      <c r="U37" s="130"/>
      <c r="V37" s="130"/>
      <c r="W37" s="130"/>
      <c r="X37" s="130"/>
      <c r="Y37" s="138">
        <v>1</v>
      </c>
      <c r="Z37" s="138">
        <v>1</v>
      </c>
      <c r="AA37" s="142"/>
      <c r="AB37" s="104"/>
      <c r="AC37" s="104"/>
      <c r="AD37" s="107"/>
      <c r="AJ37" s="101"/>
      <c r="AK37" s="101"/>
    </row>
    <row r="38" spans="1:37" x14ac:dyDescent="0.2">
      <c r="A38" s="122" t="s">
        <v>50</v>
      </c>
      <c r="B38" s="108" t="s">
        <v>78</v>
      </c>
      <c r="C38" s="118">
        <v>60.155857215574414</v>
      </c>
      <c r="D38" s="118">
        <v>2.9374712562115763</v>
      </c>
      <c r="E38" s="118">
        <v>39.647191929698003</v>
      </c>
      <c r="F38" s="118">
        <v>3.7849545594082703</v>
      </c>
      <c r="G38" s="118">
        <v>2.2661596819225314</v>
      </c>
      <c r="H38" s="118">
        <v>0.17766437177380762</v>
      </c>
      <c r="I38" s="118">
        <v>50.999960019720582</v>
      </c>
      <c r="J38" s="118">
        <v>0.85713823533884448</v>
      </c>
      <c r="K38" s="118">
        <v>7.0415737328285669E-2</v>
      </c>
      <c r="L38" s="130"/>
      <c r="M38" s="118"/>
      <c r="N38" s="130" t="s">
        <v>74</v>
      </c>
      <c r="O38" s="118">
        <v>56.666265813651449</v>
      </c>
      <c r="P38" s="130"/>
      <c r="Q38" s="130"/>
      <c r="R38" s="130" t="s">
        <v>74</v>
      </c>
      <c r="S38" s="130"/>
      <c r="T38" s="113"/>
      <c r="U38" s="130"/>
      <c r="V38" s="130"/>
      <c r="W38" s="130"/>
      <c r="X38" s="130"/>
      <c r="Y38" s="138">
        <v>2</v>
      </c>
      <c r="Z38" s="138">
        <v>1</v>
      </c>
      <c r="AA38" s="126" t="s">
        <v>77</v>
      </c>
      <c r="AB38" s="104"/>
      <c r="AC38" s="104"/>
      <c r="AD38" s="107"/>
      <c r="AJ38" s="101"/>
      <c r="AK38" s="101"/>
    </row>
    <row r="39" spans="1:37" x14ac:dyDescent="0.2">
      <c r="A39" s="122" t="s">
        <v>51</v>
      </c>
      <c r="B39" s="108" t="s">
        <v>78</v>
      </c>
      <c r="C39" s="118">
        <v>11.167690501334306</v>
      </c>
      <c r="D39" s="118">
        <v>10.505379725692237</v>
      </c>
      <c r="E39" s="118">
        <v>52.799910643529287</v>
      </c>
      <c r="F39" s="118">
        <v>2.1820848915577593</v>
      </c>
      <c r="G39" s="118">
        <v>3.3150867175796606</v>
      </c>
      <c r="H39" s="118">
        <v>0</v>
      </c>
      <c r="I39" s="118">
        <v>30.347721394981956</v>
      </c>
      <c r="J39" s="118">
        <v>2.3982041512214494</v>
      </c>
      <c r="K39" s="118">
        <v>0.18021493252936027</v>
      </c>
      <c r="L39" s="130"/>
      <c r="M39" s="118"/>
      <c r="N39" s="130"/>
      <c r="O39" s="118"/>
      <c r="P39" s="130"/>
      <c r="Q39" s="130"/>
      <c r="R39" s="130"/>
      <c r="S39" s="130"/>
      <c r="T39" s="113"/>
      <c r="U39" s="130"/>
      <c r="V39" s="130"/>
      <c r="W39" s="130"/>
      <c r="X39" s="130"/>
      <c r="Y39" s="138">
        <v>1</v>
      </c>
      <c r="Z39" s="138">
        <v>2</v>
      </c>
      <c r="AA39" s="126" t="s">
        <v>77</v>
      </c>
      <c r="AB39" s="104"/>
      <c r="AC39" s="104"/>
      <c r="AD39" s="107"/>
      <c r="AJ39" s="101"/>
      <c r="AK39" s="101"/>
    </row>
    <row r="40" spans="1:37" x14ac:dyDescent="0.2">
      <c r="A40" s="122" t="s">
        <v>52</v>
      </c>
      <c r="B40" s="108" t="s">
        <v>78</v>
      </c>
      <c r="C40" s="118">
        <v>14.412864275272051</v>
      </c>
      <c r="D40" s="118">
        <v>6.3683761689925653</v>
      </c>
      <c r="E40" s="118">
        <v>45.349436289699511</v>
      </c>
      <c r="F40" s="118">
        <v>23.708602414612542</v>
      </c>
      <c r="G40" s="118">
        <v>0</v>
      </c>
      <c r="H40" s="118">
        <v>0</v>
      </c>
      <c r="I40" s="118">
        <v>24.573585126695381</v>
      </c>
      <c r="J40" s="118">
        <v>1.7744209342495769</v>
      </c>
      <c r="K40" s="118">
        <v>0.14248328454046344</v>
      </c>
      <c r="L40" s="130"/>
      <c r="M40" s="118"/>
      <c r="N40" s="130"/>
      <c r="O40" s="118"/>
      <c r="P40" s="130"/>
      <c r="Q40" s="130"/>
      <c r="R40" s="130"/>
      <c r="S40" s="130"/>
      <c r="T40" s="113"/>
      <c r="U40" s="130"/>
      <c r="V40" s="130"/>
      <c r="W40" s="130"/>
      <c r="X40" s="130"/>
      <c r="Y40" s="138">
        <v>1</v>
      </c>
      <c r="Z40" s="138">
        <v>2</v>
      </c>
      <c r="AA40" s="126" t="s">
        <v>77</v>
      </c>
      <c r="AB40" s="104"/>
      <c r="AC40" s="104"/>
      <c r="AD40" s="107"/>
      <c r="AJ40" s="101"/>
      <c r="AK40" s="101"/>
    </row>
    <row r="41" spans="1:37" x14ac:dyDescent="0.2">
      <c r="A41" s="122" t="s">
        <v>53</v>
      </c>
      <c r="B41" s="108" t="s">
        <v>78</v>
      </c>
      <c r="C41" s="118">
        <v>4.5770462399824527</v>
      </c>
      <c r="D41" s="118">
        <v>8.8814347763103996</v>
      </c>
      <c r="E41" s="118">
        <v>47.483920634771124</v>
      </c>
      <c r="F41" s="118">
        <v>2.2629777957835069</v>
      </c>
      <c r="G41" s="118">
        <v>0</v>
      </c>
      <c r="H41" s="118">
        <v>0</v>
      </c>
      <c r="I41" s="118">
        <v>41.37166679313497</v>
      </c>
      <c r="J41" s="118">
        <v>3.4858111130634604</v>
      </c>
      <c r="K41" s="118">
        <v>0.27950105261425134</v>
      </c>
      <c r="L41" s="130" t="s">
        <v>129</v>
      </c>
      <c r="M41" s="118"/>
      <c r="N41" s="130"/>
      <c r="O41" s="118"/>
      <c r="P41" s="130"/>
      <c r="Q41" s="130"/>
      <c r="R41" s="130"/>
      <c r="S41" s="130"/>
      <c r="T41" s="113"/>
      <c r="U41" s="130"/>
      <c r="V41" s="130"/>
      <c r="W41" s="130"/>
      <c r="X41" s="130"/>
      <c r="Y41" s="138">
        <v>1</v>
      </c>
      <c r="Z41" s="138">
        <v>2</v>
      </c>
      <c r="AA41" s="142"/>
      <c r="AB41" s="104"/>
      <c r="AC41" s="104"/>
      <c r="AD41" s="107"/>
      <c r="AJ41" s="101"/>
      <c r="AK41" s="101"/>
    </row>
    <row r="42" spans="1:37" x14ac:dyDescent="0.2">
      <c r="A42" s="122" t="s">
        <v>54</v>
      </c>
      <c r="B42" s="108" t="s">
        <v>78</v>
      </c>
      <c r="C42" s="118">
        <v>22.862114748864872</v>
      </c>
      <c r="D42" s="118">
        <v>11.859506902799708</v>
      </c>
      <c r="E42" s="118">
        <v>55.255132170300257</v>
      </c>
      <c r="F42" s="118">
        <v>19.121527270262849</v>
      </c>
      <c r="G42" s="118">
        <v>1.8509939901274093</v>
      </c>
      <c r="H42" s="118">
        <v>0</v>
      </c>
      <c r="I42" s="118">
        <v>11.912839666509772</v>
      </c>
      <c r="J42" s="118">
        <v>2.6218526753598042</v>
      </c>
      <c r="K42" s="118">
        <v>0.33724838842518751</v>
      </c>
      <c r="L42" s="130"/>
      <c r="M42" s="118"/>
      <c r="N42" s="130"/>
      <c r="O42" s="118"/>
      <c r="P42" s="130"/>
      <c r="Q42" s="130"/>
      <c r="R42" s="130"/>
      <c r="S42" s="130"/>
      <c r="T42" s="113"/>
      <c r="U42" s="130"/>
      <c r="V42" s="130"/>
      <c r="W42" s="130"/>
      <c r="X42" s="130"/>
      <c r="Y42" s="138">
        <v>1</v>
      </c>
      <c r="Z42" s="138">
        <v>3</v>
      </c>
      <c r="AA42" s="126" t="s">
        <v>77</v>
      </c>
      <c r="AB42" s="104"/>
      <c r="AC42" s="104"/>
      <c r="AD42" s="107"/>
      <c r="AJ42" s="101"/>
      <c r="AK42" s="101"/>
    </row>
    <row r="43" spans="1:37" x14ac:dyDescent="0.2">
      <c r="A43" s="122" t="s">
        <v>55</v>
      </c>
      <c r="B43" s="108" t="s">
        <v>78</v>
      </c>
      <c r="C43" s="118">
        <v>18.756732899537695</v>
      </c>
      <c r="D43" s="118">
        <v>11.734269100790634</v>
      </c>
      <c r="E43" s="118">
        <v>46.442601633617763</v>
      </c>
      <c r="F43" s="118">
        <v>14.235923559365427</v>
      </c>
      <c r="G43" s="118">
        <v>6.7188958965510306</v>
      </c>
      <c r="H43" s="118">
        <v>12.561447829900404</v>
      </c>
      <c r="I43" s="118">
        <v>3.4508534037541874</v>
      </c>
      <c r="J43" s="118">
        <v>1.969905613786904</v>
      </c>
      <c r="K43" s="118">
        <v>0.21550615536986242</v>
      </c>
      <c r="L43" s="130" t="s">
        <v>129</v>
      </c>
      <c r="M43" s="118"/>
      <c r="N43" s="130"/>
      <c r="O43" s="118"/>
      <c r="P43" s="130"/>
      <c r="Q43" s="130"/>
      <c r="R43" s="130"/>
      <c r="S43" s="130"/>
      <c r="T43" s="113"/>
      <c r="U43" s="130"/>
      <c r="V43" s="130"/>
      <c r="W43" s="130"/>
      <c r="X43" s="130"/>
      <c r="Y43" s="138">
        <v>1</v>
      </c>
      <c r="Z43" s="138">
        <v>3</v>
      </c>
      <c r="AA43" s="142"/>
      <c r="AB43" s="104"/>
      <c r="AC43" s="104"/>
      <c r="AD43" s="107"/>
      <c r="AJ43" s="101"/>
      <c r="AK43" s="101"/>
    </row>
    <row r="44" spans="1:37" x14ac:dyDescent="0.2">
      <c r="A44" s="122" t="s">
        <v>56</v>
      </c>
      <c r="B44" s="108" t="s">
        <v>265</v>
      </c>
      <c r="C44" s="118">
        <v>21.20253012888973</v>
      </c>
      <c r="D44" s="118">
        <v>8.784108282487928</v>
      </c>
      <c r="E44" s="118">
        <v>38.593562484077999</v>
      </c>
      <c r="F44" s="118">
        <v>35.287928395330198</v>
      </c>
      <c r="G44" s="118">
        <v>8.2708271108588853</v>
      </c>
      <c r="H44" s="118">
        <v>3.4454009121551255</v>
      </c>
      <c r="I44" s="118">
        <v>3.3094077432732134</v>
      </c>
      <c r="J44" s="118">
        <v>2.3132770610419029</v>
      </c>
      <c r="K44" s="118">
        <v>0.5211775617941875</v>
      </c>
      <c r="L44" s="130" t="s">
        <v>129</v>
      </c>
      <c r="M44" s="118"/>
      <c r="N44" s="130"/>
      <c r="O44" s="118"/>
      <c r="P44" s="130"/>
      <c r="Q44" s="130"/>
      <c r="R44" s="130"/>
      <c r="S44" s="130"/>
      <c r="T44" s="113"/>
      <c r="U44" s="130"/>
      <c r="V44" s="130"/>
      <c r="W44" s="130"/>
      <c r="X44" s="130"/>
      <c r="Y44" s="138">
        <v>1</v>
      </c>
      <c r="Z44" s="138">
        <v>2</v>
      </c>
      <c r="AA44" s="142"/>
      <c r="AB44" s="104"/>
      <c r="AC44" s="104"/>
      <c r="AD44" s="107"/>
      <c r="AJ44" s="101"/>
      <c r="AK44" s="101"/>
    </row>
    <row r="45" spans="1:37" x14ac:dyDescent="0.2">
      <c r="A45" s="122" t="s">
        <v>57</v>
      </c>
      <c r="B45" s="108" t="s">
        <v>265</v>
      </c>
      <c r="C45" s="118">
        <v>35.144752981608995</v>
      </c>
      <c r="D45" s="118">
        <v>12.576121826283087</v>
      </c>
      <c r="E45" s="118">
        <v>28.679045173887079</v>
      </c>
      <c r="F45" s="118">
        <v>0.71647534541482183</v>
      </c>
      <c r="G45" s="118">
        <v>3.3330009735011776</v>
      </c>
      <c r="H45" s="118">
        <v>2.6406598142998061</v>
      </c>
      <c r="I45" s="118">
        <v>49.817148625107073</v>
      </c>
      <c r="J45" s="118">
        <v>2.1841720858596743</v>
      </c>
      <c r="K45" s="118">
        <v>0.33838311092091472</v>
      </c>
      <c r="L45" s="130"/>
      <c r="M45" s="118"/>
      <c r="N45" s="130"/>
      <c r="O45" s="118"/>
      <c r="P45" s="130"/>
      <c r="Q45" s="130"/>
      <c r="R45" s="130"/>
      <c r="S45" s="130"/>
      <c r="T45" s="113"/>
      <c r="U45" s="130"/>
      <c r="V45" s="130"/>
      <c r="W45" s="130"/>
      <c r="X45" s="130"/>
      <c r="Y45" s="138">
        <v>1</v>
      </c>
      <c r="Z45" s="138">
        <v>2</v>
      </c>
      <c r="AA45" s="126" t="s">
        <v>77</v>
      </c>
      <c r="AB45" s="104"/>
      <c r="AC45" s="104"/>
      <c r="AD45" s="107"/>
      <c r="AJ45" s="101"/>
      <c r="AK45" s="101"/>
    </row>
    <row r="46" spans="1:37" x14ac:dyDescent="0.2">
      <c r="A46" s="122" t="s">
        <v>58</v>
      </c>
      <c r="B46" s="108" t="s">
        <v>265</v>
      </c>
      <c r="C46" s="118">
        <v>14.132854603496892</v>
      </c>
      <c r="D46" s="118">
        <v>6.7750754099146029</v>
      </c>
      <c r="E46" s="118">
        <v>54.533237226713993</v>
      </c>
      <c r="F46" s="118">
        <v>10.665397877151129</v>
      </c>
      <c r="G46" s="118">
        <v>24.92273929303051</v>
      </c>
      <c r="H46" s="118">
        <v>3.1035501931897689</v>
      </c>
      <c r="I46" s="118">
        <v>0</v>
      </c>
      <c r="J46" s="118">
        <v>1.781775096085497</v>
      </c>
      <c r="K46" s="118">
        <v>1.1222712272713307</v>
      </c>
      <c r="L46" s="130" t="s">
        <v>129</v>
      </c>
      <c r="M46" s="118"/>
      <c r="N46" s="130"/>
      <c r="O46" s="118"/>
      <c r="P46" s="130"/>
      <c r="Q46" s="130"/>
      <c r="R46" s="130"/>
      <c r="S46" s="130"/>
      <c r="T46" s="113"/>
      <c r="U46" s="130"/>
      <c r="V46" s="130"/>
      <c r="W46" s="130"/>
      <c r="X46" s="130"/>
      <c r="Y46" s="138">
        <v>3</v>
      </c>
      <c r="Z46" s="138">
        <v>3</v>
      </c>
      <c r="AA46" s="142"/>
      <c r="AB46" s="104"/>
      <c r="AC46" s="104"/>
      <c r="AD46" s="107"/>
      <c r="AJ46" s="101"/>
      <c r="AK46" s="101"/>
    </row>
    <row r="47" spans="1:37" x14ac:dyDescent="0.2">
      <c r="A47" s="122" t="s">
        <v>59</v>
      </c>
      <c r="B47" s="108" t="s">
        <v>265</v>
      </c>
      <c r="C47" s="118">
        <v>20.658433197720477</v>
      </c>
      <c r="D47" s="118">
        <v>5.9476771690263224</v>
      </c>
      <c r="E47" s="118">
        <v>25.150780249809259</v>
      </c>
      <c r="F47" s="118">
        <v>44.595234127387542</v>
      </c>
      <c r="G47" s="118">
        <v>1.8807281169114014</v>
      </c>
      <c r="H47" s="118">
        <v>5.8101311732820751</v>
      </c>
      <c r="I47" s="118">
        <v>13.087012278897426</v>
      </c>
      <c r="J47" s="118">
        <v>1.9294061086416885</v>
      </c>
      <c r="K47" s="118">
        <v>0.22103005792534411</v>
      </c>
      <c r="L47" s="130"/>
      <c r="M47" s="118"/>
      <c r="N47" s="130"/>
      <c r="O47" s="118"/>
      <c r="P47" s="130"/>
      <c r="Q47" s="130"/>
      <c r="R47" s="130"/>
      <c r="S47" s="130"/>
      <c r="T47" s="113"/>
      <c r="U47" s="130"/>
      <c r="V47" s="130" t="s">
        <v>74</v>
      </c>
      <c r="W47" s="130"/>
      <c r="X47" s="130"/>
      <c r="Y47" s="138">
        <v>1</v>
      </c>
      <c r="Z47" s="138">
        <v>3</v>
      </c>
      <c r="AA47" s="142"/>
      <c r="AB47" s="104"/>
      <c r="AC47" s="104"/>
      <c r="AD47" s="107"/>
      <c r="AJ47" s="101"/>
      <c r="AK47" s="101"/>
    </row>
    <row r="48" spans="1:37" x14ac:dyDescent="0.2">
      <c r="A48" s="123" t="s">
        <v>10</v>
      </c>
      <c r="B48" s="108" t="s">
        <v>78</v>
      </c>
      <c r="C48" s="119">
        <v>66.208287982030456</v>
      </c>
      <c r="D48" s="119">
        <v>5.7008936241214414</v>
      </c>
      <c r="E48" s="119">
        <v>58.674700911606081</v>
      </c>
      <c r="F48" s="119">
        <v>12.580923479143943</v>
      </c>
      <c r="G48" s="119">
        <v>8.1176588133624143</v>
      </c>
      <c r="H48" s="119">
        <v>2.960598381545227</v>
      </c>
      <c r="I48" s="119">
        <v>1.4021127771411104</v>
      </c>
      <c r="J48" s="118">
        <v>1.6216212158869299</v>
      </c>
      <c r="K48" s="119">
        <v>0.33303139209386579</v>
      </c>
      <c r="L48" s="130" t="s">
        <v>129</v>
      </c>
      <c r="M48" s="119"/>
      <c r="N48" s="130" t="s">
        <v>74</v>
      </c>
      <c r="O48" s="119">
        <v>77.634594255218957</v>
      </c>
      <c r="P48" s="130"/>
      <c r="Q48" s="130"/>
      <c r="R48" s="131"/>
      <c r="S48" s="131"/>
      <c r="T48" s="115"/>
      <c r="U48" s="131"/>
      <c r="V48" s="130" t="s">
        <v>74</v>
      </c>
      <c r="W48" s="131"/>
      <c r="X48" s="131" t="s">
        <v>74</v>
      </c>
      <c r="Y48" s="138">
        <v>3</v>
      </c>
      <c r="Z48" s="138">
        <v>2</v>
      </c>
      <c r="AA48" s="142" t="s">
        <v>309</v>
      </c>
      <c r="AB48" s="104"/>
      <c r="AC48" s="104"/>
      <c r="AD48" s="107"/>
      <c r="AJ48" s="101"/>
      <c r="AK48" s="101"/>
    </row>
    <row r="49" spans="1:37" x14ac:dyDescent="0.2">
      <c r="A49" s="123" t="s">
        <v>11</v>
      </c>
      <c r="B49" s="108" t="s">
        <v>78</v>
      </c>
      <c r="C49" s="119">
        <v>178.51210072286571</v>
      </c>
      <c r="D49" s="119">
        <v>1.6219205748549976</v>
      </c>
      <c r="E49" s="119">
        <v>81.773389833725972</v>
      </c>
      <c r="F49" s="119">
        <v>9.8812487553713542</v>
      </c>
      <c r="G49" s="119">
        <v>4.2517674355625346</v>
      </c>
      <c r="H49" s="119">
        <v>1.9127780564878603</v>
      </c>
      <c r="I49" s="118">
        <v>0</v>
      </c>
      <c r="J49" s="118">
        <v>0.58257989674345245</v>
      </c>
      <c r="K49" s="119">
        <v>7.3308307892303581E-2</v>
      </c>
      <c r="L49" s="131"/>
      <c r="M49" s="119"/>
      <c r="N49" s="131"/>
      <c r="O49" s="119"/>
      <c r="P49" s="131"/>
      <c r="Q49" s="131"/>
      <c r="R49" s="131"/>
      <c r="S49" s="131"/>
      <c r="T49" s="115"/>
      <c r="U49" s="131"/>
      <c r="V49" s="131"/>
      <c r="W49" s="131"/>
      <c r="X49" s="131"/>
      <c r="Y49" s="138">
        <v>3</v>
      </c>
      <c r="Z49" s="138">
        <v>2</v>
      </c>
      <c r="AA49" s="142"/>
      <c r="AB49" s="104"/>
      <c r="AC49" s="104"/>
      <c r="AD49" s="105"/>
      <c r="AJ49" s="101"/>
      <c r="AK49" s="101"/>
    </row>
    <row r="50" spans="1:37" x14ac:dyDescent="0.2">
      <c r="A50" s="123" t="s">
        <v>12</v>
      </c>
      <c r="B50" s="108" t="s">
        <v>78</v>
      </c>
      <c r="C50" s="119">
        <v>65.01583387598069</v>
      </c>
      <c r="D50" s="119">
        <v>3.6997485680030633</v>
      </c>
      <c r="E50" s="119">
        <v>64.357506278357008</v>
      </c>
      <c r="F50" s="119">
        <v>15.764383946950014</v>
      </c>
      <c r="G50" s="119">
        <v>8.4949554428544722</v>
      </c>
      <c r="H50" s="119">
        <v>4.4081492506581279</v>
      </c>
      <c r="I50" s="118">
        <v>0</v>
      </c>
      <c r="J50" s="118">
        <v>0.99420991884325083</v>
      </c>
      <c r="K50" s="119">
        <v>0.2183362801034601</v>
      </c>
      <c r="L50" s="131"/>
      <c r="M50" s="119"/>
      <c r="N50" s="130" t="s">
        <v>74</v>
      </c>
      <c r="O50" s="119">
        <v>57.81491570345284</v>
      </c>
      <c r="P50" s="130"/>
      <c r="Q50" s="130"/>
      <c r="R50" s="130" t="s">
        <v>74</v>
      </c>
      <c r="S50" s="131"/>
      <c r="T50" s="115"/>
      <c r="U50" s="131"/>
      <c r="V50" s="131"/>
      <c r="W50" s="131"/>
      <c r="X50" s="131"/>
      <c r="Y50" s="138">
        <v>2</v>
      </c>
      <c r="Z50" s="138">
        <v>1</v>
      </c>
      <c r="AA50" s="142"/>
      <c r="AB50" s="104"/>
      <c r="AC50" s="104"/>
      <c r="AD50" s="105"/>
      <c r="AJ50" s="101"/>
      <c r="AK50" s="101"/>
    </row>
    <row r="51" spans="1:37" x14ac:dyDescent="0.2">
      <c r="A51" s="124" t="s">
        <v>13</v>
      </c>
      <c r="B51" s="108" t="s">
        <v>78</v>
      </c>
      <c r="C51" s="119">
        <v>13.445163959874865</v>
      </c>
      <c r="D51" s="119">
        <v>8.3151172931962449</v>
      </c>
      <c r="E51" s="119">
        <v>62.404464426102145</v>
      </c>
      <c r="F51" s="119">
        <v>7.2119431509699465</v>
      </c>
      <c r="G51" s="119">
        <v>16.849176448295413</v>
      </c>
      <c r="H51" s="119">
        <v>2.8780843036761126</v>
      </c>
      <c r="I51" s="118">
        <v>0</v>
      </c>
      <c r="J51" s="118">
        <v>2.301692760402775</v>
      </c>
      <c r="K51" s="119">
        <v>0.65616333394310555</v>
      </c>
      <c r="L51" s="130" t="s">
        <v>129</v>
      </c>
      <c r="M51" s="119"/>
      <c r="N51" s="131"/>
      <c r="O51" s="119"/>
      <c r="P51" s="130"/>
      <c r="Q51" s="130"/>
      <c r="R51" s="131"/>
      <c r="S51" s="131"/>
      <c r="T51" s="115"/>
      <c r="U51" s="131"/>
      <c r="V51" s="131"/>
      <c r="W51" s="131"/>
      <c r="X51" s="131" t="s">
        <v>74</v>
      </c>
      <c r="Y51" s="138">
        <v>1</v>
      </c>
      <c r="Z51" s="138">
        <v>3</v>
      </c>
      <c r="AA51" s="142"/>
      <c r="AB51" s="104"/>
      <c r="AC51" s="104"/>
      <c r="AD51" s="105"/>
      <c r="AJ51" s="101"/>
      <c r="AK51" s="101"/>
    </row>
    <row r="52" spans="1:37" x14ac:dyDescent="0.2">
      <c r="A52" s="123" t="s">
        <v>14</v>
      </c>
      <c r="B52" s="108" t="s">
        <v>78</v>
      </c>
      <c r="C52" s="119">
        <v>14.151014085652021</v>
      </c>
      <c r="D52" s="119">
        <v>7.7696938568291554</v>
      </c>
      <c r="E52" s="119">
        <v>66.006688856499892</v>
      </c>
      <c r="F52" s="119">
        <v>8.9645838698568561</v>
      </c>
      <c r="G52" s="119">
        <v>15.043262737933063</v>
      </c>
      <c r="H52" s="119">
        <v>2.215770678881031</v>
      </c>
      <c r="I52" s="118">
        <v>0</v>
      </c>
      <c r="J52" s="118">
        <v>2.0711800748153952</v>
      </c>
      <c r="K52" s="119">
        <v>0.52860390446570393</v>
      </c>
      <c r="L52" s="131"/>
      <c r="M52" s="119"/>
      <c r="N52" s="131"/>
      <c r="O52" s="119"/>
      <c r="P52" s="130"/>
      <c r="Q52" s="130"/>
      <c r="R52" s="131"/>
      <c r="S52" s="131"/>
      <c r="T52" s="115"/>
      <c r="U52" s="131"/>
      <c r="V52" s="131"/>
      <c r="W52" s="131"/>
      <c r="X52" s="131" t="s">
        <v>74</v>
      </c>
      <c r="Y52" s="138">
        <v>1</v>
      </c>
      <c r="Z52" s="138">
        <v>3</v>
      </c>
      <c r="AA52" s="142"/>
      <c r="AB52" s="104"/>
      <c r="AC52" s="104"/>
      <c r="AD52" s="107"/>
      <c r="AJ52" s="101"/>
      <c r="AK52" s="101"/>
    </row>
    <row r="53" spans="1:37" x14ac:dyDescent="0.2">
      <c r="A53" s="123" t="s">
        <v>80</v>
      </c>
      <c r="B53" s="108" t="s">
        <v>78</v>
      </c>
      <c r="C53" s="119">
        <v>27.777411536259361</v>
      </c>
      <c r="D53" s="119">
        <v>4.6887729109357421</v>
      </c>
      <c r="E53" s="119">
        <v>73.85435000677478</v>
      </c>
      <c r="F53" s="118">
        <v>14.877687918654615</v>
      </c>
      <c r="G53" s="119">
        <v>2.1702119873740813</v>
      </c>
      <c r="H53" s="119">
        <v>0.9912066475592628</v>
      </c>
      <c r="I53" s="119">
        <v>2.9980083478127098</v>
      </c>
      <c r="J53" s="118">
        <v>1.1973292419285038</v>
      </c>
      <c r="K53" s="118">
        <v>6.5966899578701305E-2</v>
      </c>
      <c r="L53" s="130"/>
      <c r="M53" s="118"/>
      <c r="N53" s="130" t="s">
        <v>74</v>
      </c>
      <c r="O53" s="118">
        <v>63.807707410108264</v>
      </c>
      <c r="P53" s="130"/>
      <c r="Q53" s="130"/>
      <c r="R53" s="130"/>
      <c r="S53" s="130"/>
      <c r="T53" s="113"/>
      <c r="U53" s="130"/>
      <c r="V53" s="130"/>
      <c r="W53" s="130"/>
      <c r="X53" s="130"/>
      <c r="Y53" s="138">
        <v>2</v>
      </c>
      <c r="Z53" s="138">
        <v>3</v>
      </c>
      <c r="AA53" s="142"/>
      <c r="AB53" s="104"/>
      <c r="AC53" s="104"/>
      <c r="AD53" s="107"/>
      <c r="AJ53" s="101"/>
      <c r="AK53" s="101"/>
    </row>
    <row r="54" spans="1:37" x14ac:dyDescent="0.2">
      <c r="A54" s="123" t="s">
        <v>81</v>
      </c>
      <c r="B54" s="108" t="s">
        <v>78</v>
      </c>
      <c r="C54" s="119">
        <v>5.3605195950015911</v>
      </c>
      <c r="D54" s="119">
        <v>18.825030320612964</v>
      </c>
      <c r="E54" s="119">
        <v>70.264976850806249</v>
      </c>
      <c r="F54" s="119">
        <v>6.7765478042450571</v>
      </c>
      <c r="G54" s="119">
        <v>4.1334450243357237</v>
      </c>
      <c r="H54" s="118">
        <v>0</v>
      </c>
      <c r="I54" s="118">
        <v>0</v>
      </c>
      <c r="J54" s="118">
        <v>2.0220345021330197</v>
      </c>
      <c r="K54" s="118">
        <v>0.1777758142970097</v>
      </c>
      <c r="L54" s="130"/>
      <c r="M54" s="118"/>
      <c r="N54" s="130"/>
      <c r="O54" s="118"/>
      <c r="P54" s="130"/>
      <c r="Q54" s="130"/>
      <c r="R54" s="130"/>
      <c r="S54" s="130"/>
      <c r="T54" s="113"/>
      <c r="U54" s="130"/>
      <c r="V54" s="130"/>
      <c r="W54" s="130"/>
      <c r="X54" s="130"/>
      <c r="Y54" s="138">
        <v>1</v>
      </c>
      <c r="Z54" s="138">
        <v>3</v>
      </c>
      <c r="AA54" s="142"/>
      <c r="AB54" s="104"/>
      <c r="AC54" s="104"/>
      <c r="AD54" s="107"/>
      <c r="AJ54" s="101"/>
      <c r="AK54" s="101"/>
    </row>
    <row r="55" spans="1:37" x14ac:dyDescent="0.2">
      <c r="A55" s="123" t="s">
        <v>82</v>
      </c>
      <c r="B55" s="108" t="s">
        <v>78</v>
      </c>
      <c r="C55" s="119">
        <v>13.388682561920675</v>
      </c>
      <c r="D55" s="119">
        <v>4.8071756332704378</v>
      </c>
      <c r="E55" s="119">
        <v>78.346940212813351</v>
      </c>
      <c r="F55" s="119">
        <v>11.92910467373758</v>
      </c>
      <c r="G55" s="119">
        <v>4.9167794801786266</v>
      </c>
      <c r="H55" s="118">
        <v>0</v>
      </c>
      <c r="I55" s="118">
        <v>0</v>
      </c>
      <c r="J55" s="118">
        <v>0.95856105935750135</v>
      </c>
      <c r="K55" s="118">
        <v>0.32839562601949845</v>
      </c>
      <c r="L55" s="130"/>
      <c r="M55" s="118"/>
      <c r="N55" s="130" t="s">
        <v>74</v>
      </c>
      <c r="O55" s="118">
        <v>63.265709653181482</v>
      </c>
      <c r="P55" s="130"/>
      <c r="Q55" s="130"/>
      <c r="R55" s="130"/>
      <c r="S55" s="130"/>
      <c r="T55" s="113"/>
      <c r="U55" s="130"/>
      <c r="V55" s="130"/>
      <c r="W55" s="130"/>
      <c r="X55" s="130"/>
      <c r="Y55" s="138">
        <v>3</v>
      </c>
      <c r="Z55" s="138">
        <v>2</v>
      </c>
      <c r="AA55" s="142"/>
      <c r="AB55" s="104"/>
      <c r="AC55" s="104"/>
      <c r="AD55" s="105"/>
    </row>
    <row r="56" spans="1:37" x14ac:dyDescent="0.2">
      <c r="A56" s="123" t="s">
        <v>83</v>
      </c>
      <c r="B56" s="108" t="s">
        <v>78</v>
      </c>
      <c r="C56" s="119">
        <v>2.6273928772601756</v>
      </c>
      <c r="D56" s="119"/>
      <c r="E56" s="119"/>
      <c r="F56" s="119"/>
      <c r="G56" s="119"/>
      <c r="H56" s="119"/>
      <c r="I56" s="119"/>
      <c r="J56" s="118"/>
      <c r="K56" s="118"/>
      <c r="L56" s="130"/>
      <c r="M56" s="118"/>
      <c r="N56" s="130"/>
      <c r="O56" s="118"/>
      <c r="P56" s="130"/>
      <c r="Q56" s="130"/>
      <c r="R56" s="130"/>
      <c r="S56" s="130"/>
      <c r="T56" s="113"/>
      <c r="U56" s="130"/>
      <c r="V56" s="130"/>
      <c r="W56" s="130"/>
      <c r="X56" s="130"/>
      <c r="Y56" s="138"/>
      <c r="Z56" s="138"/>
      <c r="AA56" s="142"/>
      <c r="AB56" s="104"/>
      <c r="AC56" s="104"/>
      <c r="AD56" s="105"/>
    </row>
    <row r="57" spans="1:37" x14ac:dyDescent="0.2">
      <c r="A57" s="123" t="s">
        <v>84</v>
      </c>
      <c r="B57" s="108" t="s">
        <v>78</v>
      </c>
      <c r="C57" s="119">
        <v>30.311823697115823</v>
      </c>
      <c r="D57" s="119">
        <v>5.0320502268914353</v>
      </c>
      <c r="E57" s="119">
        <v>65.601921333632106</v>
      </c>
      <c r="F57" s="118">
        <v>18.966952901054778</v>
      </c>
      <c r="G57" s="119">
        <v>5.3963144181510048</v>
      </c>
      <c r="H57" s="119">
        <v>1.6679726802248966</v>
      </c>
      <c r="I57" s="119">
        <v>0.60232110826252938</v>
      </c>
      <c r="J57" s="118">
        <v>0.82072293523078976</v>
      </c>
      <c r="K57" s="118">
        <v>0.15499234521118535</v>
      </c>
      <c r="L57" s="130" t="s">
        <v>74</v>
      </c>
      <c r="M57" s="118">
        <v>4.9398377538132712</v>
      </c>
      <c r="N57" s="130" t="s">
        <v>74</v>
      </c>
      <c r="O57" s="118">
        <v>56.895577559081815</v>
      </c>
      <c r="P57" s="130"/>
      <c r="Q57" s="130"/>
      <c r="R57" s="130"/>
      <c r="S57" s="130"/>
      <c r="T57" s="113"/>
      <c r="U57" s="130"/>
      <c r="V57" s="130" t="s">
        <v>74</v>
      </c>
      <c r="W57" s="130"/>
      <c r="X57" s="130"/>
      <c r="Y57" s="138">
        <v>2</v>
      </c>
      <c r="Z57" s="138">
        <v>3</v>
      </c>
      <c r="AA57" s="142"/>
      <c r="AB57" s="104"/>
      <c r="AC57" s="104"/>
      <c r="AD57" s="105"/>
    </row>
    <row r="58" spans="1:37" x14ac:dyDescent="0.2">
      <c r="A58" s="123" t="s">
        <v>85</v>
      </c>
      <c r="B58" s="108" t="s">
        <v>78</v>
      </c>
      <c r="C58" s="119">
        <v>0.92460826421323994</v>
      </c>
      <c r="D58" s="119"/>
      <c r="E58" s="119"/>
      <c r="F58" s="119"/>
      <c r="G58" s="119"/>
      <c r="H58" s="119"/>
      <c r="I58" s="119"/>
      <c r="J58" s="118"/>
      <c r="K58" s="118"/>
      <c r="L58" s="130"/>
      <c r="M58" s="118"/>
      <c r="N58" s="130"/>
      <c r="O58" s="118"/>
      <c r="P58" s="130"/>
      <c r="Q58" s="130"/>
      <c r="R58" s="130"/>
      <c r="S58" s="130"/>
      <c r="T58" s="113"/>
      <c r="U58" s="130"/>
      <c r="V58" s="130"/>
      <c r="W58" s="130"/>
      <c r="X58" s="130"/>
      <c r="Y58" s="138"/>
      <c r="Z58" s="138"/>
      <c r="AA58" s="142"/>
      <c r="AB58" s="104"/>
      <c r="AC58" s="104"/>
      <c r="AD58" s="105"/>
    </row>
    <row r="59" spans="1:37" x14ac:dyDescent="0.2">
      <c r="A59" s="123" t="s">
        <v>86</v>
      </c>
      <c r="B59" s="108" t="s">
        <v>78</v>
      </c>
      <c r="C59" s="119">
        <v>89.453704222795395</v>
      </c>
      <c r="D59" s="119">
        <v>9.5664908487212745</v>
      </c>
      <c r="E59" s="119">
        <v>49.240267430079513</v>
      </c>
      <c r="F59" s="118">
        <v>15.620992611305919</v>
      </c>
      <c r="G59" s="119">
        <v>11.229613236929984</v>
      </c>
      <c r="H59" s="118">
        <v>10.366497109614372</v>
      </c>
      <c r="I59" s="119">
        <v>0.35312893453899374</v>
      </c>
      <c r="J59" s="118">
        <v>0.97594592630464538</v>
      </c>
      <c r="K59" s="118">
        <v>0.42459265834891402</v>
      </c>
      <c r="L59" s="130" t="s">
        <v>74</v>
      </c>
      <c r="M59" s="118">
        <v>4.6273076756943547</v>
      </c>
      <c r="N59" s="130" t="s">
        <v>74</v>
      </c>
      <c r="O59" s="118">
        <v>57.296749582770403</v>
      </c>
      <c r="P59" s="130"/>
      <c r="Q59" s="130"/>
      <c r="R59" s="130"/>
      <c r="S59" s="130"/>
      <c r="T59" s="113"/>
      <c r="U59" s="130"/>
      <c r="V59" s="130"/>
      <c r="W59" s="130"/>
      <c r="X59" s="130"/>
      <c r="Y59" s="138">
        <v>2</v>
      </c>
      <c r="Z59" s="138">
        <v>2</v>
      </c>
      <c r="AA59" s="142"/>
      <c r="AB59" s="104"/>
      <c r="AC59" s="104"/>
      <c r="AD59" s="105"/>
    </row>
    <row r="60" spans="1:37" x14ac:dyDescent="0.2">
      <c r="A60" s="123" t="s">
        <v>87</v>
      </c>
      <c r="B60" s="108" t="s">
        <v>78</v>
      </c>
      <c r="C60" s="119">
        <v>63.640951883552013</v>
      </c>
      <c r="D60" s="119">
        <v>4.5326747222250185</v>
      </c>
      <c r="E60" s="119">
        <v>31.047599571168433</v>
      </c>
      <c r="F60" s="118">
        <v>46.762867203982502</v>
      </c>
      <c r="G60" s="119">
        <v>5.0549813224109421</v>
      </c>
      <c r="H60" s="118">
        <v>8.1586344467312522</v>
      </c>
      <c r="I60" s="118">
        <v>0</v>
      </c>
      <c r="J60" s="118">
        <v>1.5676234735363308</v>
      </c>
      <c r="K60" s="118">
        <v>0.30728336019778479</v>
      </c>
      <c r="L60" s="130" t="s">
        <v>129</v>
      </c>
      <c r="M60" s="118"/>
      <c r="N60" s="130" t="s">
        <v>74</v>
      </c>
      <c r="O60" s="118">
        <v>57.465576385352314</v>
      </c>
      <c r="P60" s="130"/>
      <c r="Q60" s="130"/>
      <c r="R60" s="130"/>
      <c r="S60" s="130"/>
      <c r="T60" s="113"/>
      <c r="U60" s="130"/>
      <c r="V60" s="130"/>
      <c r="W60" s="130"/>
      <c r="X60" s="130"/>
      <c r="Y60" s="138">
        <v>2</v>
      </c>
      <c r="Z60" s="138">
        <v>3</v>
      </c>
      <c r="AA60" s="142"/>
      <c r="AB60" s="104"/>
      <c r="AC60" s="104"/>
      <c r="AD60" s="105"/>
    </row>
    <row r="61" spans="1:37" x14ac:dyDescent="0.2">
      <c r="A61" s="123" t="s">
        <v>88</v>
      </c>
      <c r="B61" s="108" t="s">
        <v>78</v>
      </c>
      <c r="C61" s="119">
        <v>1.2265092947939806</v>
      </c>
      <c r="D61" s="119"/>
      <c r="E61" s="119"/>
      <c r="F61" s="119"/>
      <c r="G61" s="119"/>
      <c r="H61" s="119"/>
      <c r="I61" s="119"/>
      <c r="J61" s="118"/>
      <c r="K61" s="118"/>
      <c r="L61" s="130"/>
      <c r="M61" s="118"/>
      <c r="N61" s="130"/>
      <c r="O61" s="118"/>
      <c r="P61" s="130"/>
      <c r="Q61" s="130"/>
      <c r="R61" s="130"/>
      <c r="S61" s="130"/>
      <c r="T61" s="113"/>
      <c r="U61" s="130"/>
      <c r="V61" s="130"/>
      <c r="W61" s="130"/>
      <c r="X61" s="130"/>
      <c r="Y61" s="138"/>
      <c r="Z61" s="138"/>
      <c r="AA61" s="142"/>
      <c r="AB61" s="104"/>
      <c r="AC61" s="104"/>
      <c r="AD61" s="105"/>
    </row>
    <row r="62" spans="1:37" x14ac:dyDescent="0.2">
      <c r="A62" s="123" t="s">
        <v>89</v>
      </c>
      <c r="B62" s="108" t="s">
        <v>78</v>
      </c>
      <c r="C62" s="119">
        <v>2.0352794569743029</v>
      </c>
      <c r="D62" s="119"/>
      <c r="E62" s="119"/>
      <c r="F62" s="119"/>
      <c r="G62" s="119"/>
      <c r="H62" s="119"/>
      <c r="I62" s="119"/>
      <c r="J62" s="118"/>
      <c r="K62" s="118"/>
      <c r="L62" s="130"/>
      <c r="M62" s="118"/>
      <c r="N62" s="130"/>
      <c r="O62" s="118"/>
      <c r="P62" s="130"/>
      <c r="Q62" s="130"/>
      <c r="R62" s="130"/>
      <c r="S62" s="130"/>
      <c r="T62" s="113"/>
      <c r="U62" s="130"/>
      <c r="V62" s="130"/>
      <c r="W62" s="130"/>
      <c r="X62" s="130"/>
      <c r="Y62" s="138"/>
      <c r="Z62" s="138"/>
      <c r="AA62" s="142"/>
      <c r="AB62" s="104"/>
      <c r="AC62" s="104"/>
      <c r="AD62" s="105"/>
    </row>
    <row r="63" spans="1:37" x14ac:dyDescent="0.2">
      <c r="A63" s="123" t="s">
        <v>90</v>
      </c>
      <c r="B63" s="108" t="s">
        <v>78</v>
      </c>
      <c r="C63" s="119">
        <v>3.7504520937883226</v>
      </c>
      <c r="D63" s="119"/>
      <c r="E63" s="119"/>
      <c r="F63" s="119"/>
      <c r="G63" s="119"/>
      <c r="H63" s="119"/>
      <c r="I63" s="119"/>
      <c r="J63" s="118"/>
      <c r="K63" s="118"/>
      <c r="L63" s="130"/>
      <c r="M63" s="118"/>
      <c r="N63" s="130"/>
      <c r="O63" s="118"/>
      <c r="P63" s="130"/>
      <c r="Q63" s="130"/>
      <c r="R63" s="130"/>
      <c r="S63" s="130"/>
      <c r="T63" s="113"/>
      <c r="U63" s="130"/>
      <c r="V63" s="130"/>
      <c r="W63" s="130"/>
      <c r="X63" s="130"/>
      <c r="Y63" s="139"/>
      <c r="Z63" s="139"/>
      <c r="AA63" s="126"/>
      <c r="AB63" s="105"/>
      <c r="AC63" s="105"/>
      <c r="AD63" s="105"/>
    </row>
    <row r="64" spans="1:37" x14ac:dyDescent="0.2">
      <c r="A64" s="123" t="s">
        <v>91</v>
      </c>
      <c r="B64" s="108" t="s">
        <v>78</v>
      </c>
      <c r="C64" s="119">
        <v>54.161637698801592</v>
      </c>
      <c r="D64" s="119">
        <v>7.780397259819317</v>
      </c>
      <c r="E64" s="119">
        <v>48.905437964569664</v>
      </c>
      <c r="F64" s="118">
        <v>21.633234301577851</v>
      </c>
      <c r="G64" s="119">
        <v>7.1096619772975309</v>
      </c>
      <c r="H64" s="118">
        <v>7.855445530073986</v>
      </c>
      <c r="I64" s="119">
        <v>0.87364847749095054</v>
      </c>
      <c r="J64" s="118">
        <v>1.2290634524665176</v>
      </c>
      <c r="K64" s="118">
        <v>0.21159905142199653</v>
      </c>
      <c r="L64" s="130" t="s">
        <v>74</v>
      </c>
      <c r="M64" s="118">
        <v>4.4842932083419464</v>
      </c>
      <c r="N64" s="130" t="s">
        <v>74</v>
      </c>
      <c r="O64" s="118">
        <v>76.058458832438234</v>
      </c>
      <c r="P64" s="130" t="s">
        <v>74</v>
      </c>
      <c r="Q64" s="130"/>
      <c r="R64" s="130"/>
      <c r="S64" s="130"/>
      <c r="T64" s="113"/>
      <c r="U64" s="130"/>
      <c r="V64" s="130"/>
      <c r="W64" s="130"/>
      <c r="X64" s="130"/>
      <c r="Y64" s="139">
        <v>2</v>
      </c>
      <c r="Z64" s="139">
        <v>3</v>
      </c>
      <c r="AA64" s="142" t="s">
        <v>309</v>
      </c>
      <c r="AB64" s="105"/>
      <c r="AC64" s="105"/>
      <c r="AD64" s="105"/>
    </row>
    <row r="65" spans="1:30" x14ac:dyDescent="0.2">
      <c r="A65" s="123" t="s">
        <v>92</v>
      </c>
      <c r="B65" s="108" t="s">
        <v>78</v>
      </c>
      <c r="C65" s="119">
        <v>31.811235170994507</v>
      </c>
      <c r="D65" s="119">
        <v>1.9300015461805411</v>
      </c>
      <c r="E65" s="119">
        <v>27.932656961880472</v>
      </c>
      <c r="F65" s="118">
        <v>36.582911435040529</v>
      </c>
      <c r="G65" s="119">
        <v>2.0174903795484433</v>
      </c>
      <c r="H65" s="119">
        <v>1.2883632234287359</v>
      </c>
      <c r="I65" s="118">
        <v>30.248576453921281</v>
      </c>
      <c r="J65" s="118">
        <v>2.0239374886215589</v>
      </c>
      <c r="K65" s="118">
        <v>0.226060906359041</v>
      </c>
      <c r="L65" s="130"/>
      <c r="M65" s="118"/>
      <c r="N65" s="130" t="s">
        <v>74</v>
      </c>
      <c r="O65" s="118">
        <v>62.093391227553731</v>
      </c>
      <c r="P65" s="130" t="s">
        <v>74</v>
      </c>
      <c r="Q65" s="130"/>
      <c r="R65" s="130" t="s">
        <v>74</v>
      </c>
      <c r="S65" s="130"/>
      <c r="T65" s="113"/>
      <c r="U65" s="130"/>
      <c r="V65" s="130"/>
      <c r="W65" s="130"/>
      <c r="X65" s="130"/>
      <c r="Y65" s="139">
        <v>2</v>
      </c>
      <c r="Z65" s="139">
        <v>1</v>
      </c>
      <c r="AA65" s="142" t="s">
        <v>309</v>
      </c>
      <c r="AB65" s="105"/>
      <c r="AC65" s="105"/>
      <c r="AD65" s="105"/>
    </row>
    <row r="66" spans="1:30" x14ac:dyDescent="0.2">
      <c r="A66" s="123" t="s">
        <v>93</v>
      </c>
      <c r="B66" s="108" t="s">
        <v>78</v>
      </c>
      <c r="C66" s="119">
        <v>77.495215761315379</v>
      </c>
      <c r="D66" s="119">
        <v>5.490705785419749</v>
      </c>
      <c r="E66" s="119">
        <v>71.542471844350928</v>
      </c>
      <c r="F66" s="119">
        <v>10.264336572039282</v>
      </c>
      <c r="G66" s="119">
        <v>2.3859784179509345</v>
      </c>
      <c r="H66" s="119">
        <v>1.3401750181714551</v>
      </c>
      <c r="I66" s="119">
        <v>7.2006156193143616</v>
      </c>
      <c r="J66" s="118">
        <v>1.0561038420685414</v>
      </c>
      <c r="K66" s="118">
        <v>3.0161069097250894E-2</v>
      </c>
      <c r="L66" s="130" t="s">
        <v>129</v>
      </c>
      <c r="M66" s="118"/>
      <c r="N66" s="130" t="s">
        <v>74</v>
      </c>
      <c r="O66" s="118">
        <v>62.333226529958353</v>
      </c>
      <c r="P66" s="130" t="s">
        <v>74</v>
      </c>
      <c r="Q66" s="130"/>
      <c r="R66" s="130"/>
      <c r="S66" s="130"/>
      <c r="T66" s="113"/>
      <c r="U66" s="130"/>
      <c r="V66" s="130" t="s">
        <v>74</v>
      </c>
      <c r="W66" s="130"/>
      <c r="X66" s="130"/>
      <c r="Y66" s="139">
        <v>3</v>
      </c>
      <c r="Z66" s="139">
        <v>2</v>
      </c>
      <c r="AA66" s="142" t="s">
        <v>309</v>
      </c>
      <c r="AB66" s="105"/>
      <c r="AC66" s="105"/>
      <c r="AD66" s="105"/>
    </row>
    <row r="67" spans="1:30" x14ac:dyDescent="0.2">
      <c r="A67" s="123" t="s">
        <v>94</v>
      </c>
      <c r="B67" s="108" t="s">
        <v>78</v>
      </c>
      <c r="C67" s="119">
        <v>2.0499049683305621</v>
      </c>
      <c r="D67" s="119"/>
      <c r="E67" s="119"/>
      <c r="F67" s="119"/>
      <c r="G67" s="119"/>
      <c r="H67" s="119"/>
      <c r="I67" s="119"/>
      <c r="J67" s="118"/>
      <c r="K67" s="118"/>
      <c r="L67" s="130"/>
      <c r="M67" s="118"/>
      <c r="N67" s="130"/>
      <c r="O67" s="118"/>
      <c r="P67" s="130"/>
      <c r="Q67" s="130"/>
      <c r="R67" s="130"/>
      <c r="S67" s="130"/>
      <c r="T67" s="113"/>
      <c r="U67" s="130"/>
      <c r="V67" s="130"/>
      <c r="W67" s="130"/>
      <c r="X67" s="130"/>
      <c r="Y67" s="139"/>
      <c r="Z67" s="139"/>
      <c r="AA67" s="126"/>
      <c r="AB67" s="105"/>
      <c r="AC67" s="105"/>
      <c r="AD67" s="105"/>
    </row>
    <row r="68" spans="1:30" x14ac:dyDescent="0.2">
      <c r="A68" s="123" t="s">
        <v>95</v>
      </c>
      <c r="B68" s="108" t="s">
        <v>78</v>
      </c>
      <c r="C68" s="119">
        <v>37.364792089892653</v>
      </c>
      <c r="D68" s="119">
        <v>10.799190381005616</v>
      </c>
      <c r="E68" s="119">
        <v>38.55780894698028</v>
      </c>
      <c r="F68" s="119">
        <v>0</v>
      </c>
      <c r="G68" s="119">
        <v>18.561650986226972</v>
      </c>
      <c r="H68" s="119">
        <v>0</v>
      </c>
      <c r="I68" s="118">
        <v>24.272059721574443</v>
      </c>
      <c r="J68" s="118">
        <v>1.6661378064065018</v>
      </c>
      <c r="K68" s="118">
        <v>1.082055370751787</v>
      </c>
      <c r="L68" s="130"/>
      <c r="M68" s="118"/>
      <c r="N68" s="130"/>
      <c r="O68" s="118"/>
      <c r="P68" s="130" t="s">
        <v>74</v>
      </c>
      <c r="Q68" s="130"/>
      <c r="R68" s="130"/>
      <c r="S68" s="130"/>
      <c r="T68" s="115">
        <v>5.2</v>
      </c>
      <c r="U68" s="130"/>
      <c r="V68" s="130"/>
      <c r="W68" s="130"/>
      <c r="X68" s="130" t="s">
        <v>74</v>
      </c>
      <c r="Y68" s="139">
        <v>2</v>
      </c>
      <c r="Z68" s="139">
        <v>2</v>
      </c>
      <c r="AA68" s="126" t="s">
        <v>315</v>
      </c>
      <c r="AB68" s="105"/>
      <c r="AC68" s="105"/>
      <c r="AD68" s="105"/>
    </row>
    <row r="69" spans="1:30" x14ac:dyDescent="0.2">
      <c r="A69" s="123" t="s">
        <v>96</v>
      </c>
      <c r="B69" s="108" t="s">
        <v>78</v>
      </c>
      <c r="C69" s="119">
        <v>31.885703317157553</v>
      </c>
      <c r="D69" s="119">
        <v>5.6934363354755666</v>
      </c>
      <c r="E69" s="119">
        <v>37.992928163917533</v>
      </c>
      <c r="F69" s="119">
        <v>5.7152786164878604</v>
      </c>
      <c r="G69" s="119">
        <v>19.367855522587231</v>
      </c>
      <c r="H69" s="119">
        <v>1.7646800673292122</v>
      </c>
      <c r="I69" s="119">
        <v>21.903926230851663</v>
      </c>
      <c r="J69" s="118">
        <v>0.96636504532906364</v>
      </c>
      <c r="K69" s="118">
        <v>1.0258476155663003</v>
      </c>
      <c r="L69" s="130"/>
      <c r="M69" s="118"/>
      <c r="N69" s="130" t="s">
        <v>74</v>
      </c>
      <c r="O69" s="118">
        <v>58.829474580102925</v>
      </c>
      <c r="P69" s="130"/>
      <c r="Q69" s="130"/>
      <c r="R69" s="130"/>
      <c r="S69" s="130"/>
      <c r="T69" s="115">
        <v>6.5</v>
      </c>
      <c r="U69" s="130"/>
      <c r="V69" s="130"/>
      <c r="W69" s="130"/>
      <c r="X69" s="130"/>
      <c r="Y69" s="139">
        <v>2</v>
      </c>
      <c r="Z69" s="139">
        <v>2</v>
      </c>
      <c r="AA69" s="126" t="s">
        <v>305</v>
      </c>
      <c r="AB69" s="105"/>
      <c r="AC69" s="105"/>
      <c r="AD69" s="105"/>
    </row>
    <row r="70" spans="1:30" x14ac:dyDescent="0.2">
      <c r="A70" s="123" t="s">
        <v>97</v>
      </c>
      <c r="B70" s="108" t="s">
        <v>78</v>
      </c>
      <c r="C70" s="119">
        <v>7.877326944836426</v>
      </c>
      <c r="D70" s="119">
        <v>5.0037936240496634</v>
      </c>
      <c r="E70" s="119">
        <v>32.573955022392134</v>
      </c>
      <c r="F70" s="118">
        <v>40.19533172798829</v>
      </c>
      <c r="G70" s="119">
        <v>6.1603309513452</v>
      </c>
      <c r="H70" s="119">
        <v>0</v>
      </c>
      <c r="I70" s="118">
        <v>16.066588674224715</v>
      </c>
      <c r="J70" s="118">
        <v>2.6078241708970253</v>
      </c>
      <c r="K70" s="118">
        <v>0.68230556871924219</v>
      </c>
      <c r="L70" s="130"/>
      <c r="M70" s="118"/>
      <c r="N70" s="130" t="s">
        <v>74</v>
      </c>
      <c r="O70" s="118">
        <v>60.612023886877687</v>
      </c>
      <c r="P70" s="130"/>
      <c r="Q70" s="130"/>
      <c r="R70" s="130"/>
      <c r="S70" s="130"/>
      <c r="T70" s="113"/>
      <c r="U70" s="130"/>
      <c r="V70" s="130"/>
      <c r="W70" s="130"/>
      <c r="X70" s="130"/>
      <c r="Y70" s="139">
        <v>2</v>
      </c>
      <c r="Z70" s="139">
        <v>2</v>
      </c>
      <c r="AA70" s="126"/>
      <c r="AB70" s="105"/>
      <c r="AC70" s="105"/>
      <c r="AD70" s="105"/>
    </row>
    <row r="71" spans="1:30" x14ac:dyDescent="0.2">
      <c r="A71" s="123" t="s">
        <v>98</v>
      </c>
      <c r="B71" s="108" t="s">
        <v>78</v>
      </c>
      <c r="C71" s="119">
        <v>40.604881698098083</v>
      </c>
      <c r="D71" s="119">
        <v>4.0511319843343374</v>
      </c>
      <c r="E71" s="119">
        <v>65.217904383637062</v>
      </c>
      <c r="F71" s="119">
        <v>11.620554776752925</v>
      </c>
      <c r="G71" s="119">
        <v>9.3679889111687729</v>
      </c>
      <c r="H71" s="119">
        <v>6.8179909320500744</v>
      </c>
      <c r="I71" s="119">
        <v>0.29909043254291079</v>
      </c>
      <c r="J71" s="118">
        <v>1.016681837517355</v>
      </c>
      <c r="K71" s="118">
        <v>0.213761071993462</v>
      </c>
      <c r="L71" s="130" t="s">
        <v>129</v>
      </c>
      <c r="M71" s="118"/>
      <c r="N71" s="130" t="s">
        <v>74</v>
      </c>
      <c r="O71" s="118">
        <v>51.541341544490713</v>
      </c>
      <c r="P71" s="130"/>
      <c r="Q71" s="130"/>
      <c r="R71" s="130"/>
      <c r="S71" s="130"/>
      <c r="T71" s="113"/>
      <c r="U71" s="130"/>
      <c r="V71" s="130" t="s">
        <v>74</v>
      </c>
      <c r="W71" s="130"/>
      <c r="X71" s="130"/>
      <c r="Y71" s="139">
        <v>3</v>
      </c>
      <c r="Z71" s="139">
        <v>2</v>
      </c>
      <c r="AA71" s="142"/>
      <c r="AB71" s="105"/>
      <c r="AC71" s="105"/>
      <c r="AD71" s="105"/>
    </row>
    <row r="72" spans="1:30" x14ac:dyDescent="0.2">
      <c r="A72" s="123" t="s">
        <v>99</v>
      </c>
      <c r="B72" s="108" t="s">
        <v>78</v>
      </c>
      <c r="C72" s="119">
        <v>5.0726013215692847</v>
      </c>
      <c r="D72" s="119">
        <v>11.554461999205582</v>
      </c>
      <c r="E72" s="119">
        <v>55.889413951937712</v>
      </c>
      <c r="F72" s="119">
        <v>6.5317438240697907</v>
      </c>
      <c r="G72" s="119">
        <v>2.6566724400423412</v>
      </c>
      <c r="H72" s="119">
        <v>10.91498119909123</v>
      </c>
      <c r="I72" s="119">
        <v>1.7153585059347678</v>
      </c>
      <c r="J72" s="118">
        <v>2.2202014223182243</v>
      </c>
      <c r="K72" s="118">
        <v>0.15893400600466212</v>
      </c>
      <c r="L72" s="130"/>
      <c r="M72" s="118"/>
      <c r="N72" s="130" t="s">
        <v>74</v>
      </c>
      <c r="O72" s="118">
        <v>55.595042325648123</v>
      </c>
      <c r="P72" s="130"/>
      <c r="Q72" s="130"/>
      <c r="R72" s="130"/>
      <c r="S72" s="130"/>
      <c r="T72" s="113"/>
      <c r="U72" s="130"/>
      <c r="V72" s="130" t="s">
        <v>74</v>
      </c>
      <c r="W72" s="130"/>
      <c r="X72" s="130"/>
      <c r="Y72" s="139">
        <v>2</v>
      </c>
      <c r="Z72" s="139">
        <v>2</v>
      </c>
      <c r="AA72" s="126"/>
      <c r="AB72" s="105"/>
      <c r="AC72" s="105"/>
      <c r="AD72" s="105"/>
    </row>
    <row r="73" spans="1:30" x14ac:dyDescent="0.2">
      <c r="A73" s="123" t="s">
        <v>100</v>
      </c>
      <c r="B73" s="108" t="s">
        <v>78</v>
      </c>
      <c r="C73" s="119">
        <v>51.588797730205719</v>
      </c>
      <c r="D73" s="119">
        <v>3.7017966615406857</v>
      </c>
      <c r="E73" s="119">
        <v>70.247887786386514</v>
      </c>
      <c r="F73" s="119">
        <v>11.120067267427562</v>
      </c>
      <c r="G73" s="119">
        <v>3.9646268591191975</v>
      </c>
      <c r="H73" s="119">
        <v>7.7676351047290337</v>
      </c>
      <c r="I73" s="119">
        <v>0</v>
      </c>
      <c r="J73" s="118">
        <v>1.0998978639337871</v>
      </c>
      <c r="K73" s="118">
        <v>0.1214248524189572</v>
      </c>
      <c r="L73" s="130"/>
      <c r="M73" s="118"/>
      <c r="N73" s="130" t="s">
        <v>74</v>
      </c>
      <c r="O73" s="118">
        <v>57.408168762493439</v>
      </c>
      <c r="P73" s="130"/>
      <c r="Q73" s="130"/>
      <c r="R73" s="130"/>
      <c r="S73" s="130"/>
      <c r="T73" s="113" t="s">
        <v>74</v>
      </c>
      <c r="U73" s="130"/>
      <c r="V73" s="130" t="s">
        <v>74</v>
      </c>
      <c r="W73" s="130"/>
      <c r="X73" s="130"/>
      <c r="Y73" s="139">
        <v>3</v>
      </c>
      <c r="Z73" s="139">
        <v>2</v>
      </c>
      <c r="AA73" s="126"/>
      <c r="AB73" s="105"/>
      <c r="AC73" s="105"/>
      <c r="AD73" s="105"/>
    </row>
    <row r="74" spans="1:30" x14ac:dyDescent="0.2">
      <c r="A74" s="123" t="s">
        <v>101</v>
      </c>
      <c r="B74" s="108" t="s">
        <v>78</v>
      </c>
      <c r="C74" s="119">
        <v>15.885711750566935</v>
      </c>
      <c r="D74" s="119">
        <v>4.0965966026852252</v>
      </c>
      <c r="E74" s="119">
        <v>31.07898453644815</v>
      </c>
      <c r="F74" s="119">
        <v>8.5058162017212577</v>
      </c>
      <c r="G74" s="119">
        <v>14.383747455569807</v>
      </c>
      <c r="H74" s="119">
        <v>1.6534232432812164</v>
      </c>
      <c r="I74" s="118">
        <v>30.192219246770605</v>
      </c>
      <c r="J74" s="118">
        <v>1.1035456752310269</v>
      </c>
      <c r="K74" s="118">
        <v>0.97354756614699378</v>
      </c>
      <c r="L74" s="130"/>
      <c r="M74" s="118"/>
      <c r="N74" s="130"/>
      <c r="O74" s="118"/>
      <c r="P74" s="130"/>
      <c r="Q74" s="130"/>
      <c r="R74" s="130"/>
      <c r="S74" s="130"/>
      <c r="T74" s="115">
        <v>9.6</v>
      </c>
      <c r="U74" s="130"/>
      <c r="V74" s="130"/>
      <c r="W74" s="130"/>
      <c r="X74" s="130"/>
      <c r="Y74" s="139">
        <v>1</v>
      </c>
      <c r="Z74" s="139">
        <v>1</v>
      </c>
      <c r="AA74" s="126" t="s">
        <v>312</v>
      </c>
      <c r="AB74" s="105"/>
      <c r="AC74" s="105"/>
      <c r="AD74" s="105"/>
    </row>
    <row r="75" spans="1:30" x14ac:dyDescent="0.2">
      <c r="A75" s="123" t="s">
        <v>102</v>
      </c>
      <c r="B75" s="108" t="s">
        <v>78</v>
      </c>
      <c r="C75" s="119">
        <v>39.980269040028908</v>
      </c>
      <c r="D75" s="118">
        <v>21.351826211072101</v>
      </c>
      <c r="E75" s="119">
        <v>41.321058061681057</v>
      </c>
      <c r="F75" s="119">
        <v>1.1785477137740032</v>
      </c>
      <c r="G75" s="119">
        <v>24.095090313937199</v>
      </c>
      <c r="H75" s="118">
        <v>12.05347769953565</v>
      </c>
      <c r="I75" s="119">
        <v>0</v>
      </c>
      <c r="J75" s="118">
        <v>1.3560619316693547</v>
      </c>
      <c r="K75" s="118">
        <v>1.0577550172533332</v>
      </c>
      <c r="L75" s="130" t="s">
        <v>74</v>
      </c>
      <c r="M75" s="118">
        <v>2.1049847377798647</v>
      </c>
      <c r="N75" s="130"/>
      <c r="O75" s="118"/>
      <c r="P75" s="130"/>
      <c r="Q75" s="130"/>
      <c r="R75" s="130"/>
      <c r="S75" s="130"/>
      <c r="T75" s="113"/>
      <c r="U75" s="130"/>
      <c r="V75" s="130"/>
      <c r="W75" s="130"/>
      <c r="X75" s="130"/>
      <c r="Y75" s="139">
        <v>1</v>
      </c>
      <c r="Z75" s="139">
        <v>2</v>
      </c>
      <c r="AA75" s="126"/>
      <c r="AB75" s="105"/>
      <c r="AC75" s="105"/>
      <c r="AD75" s="105"/>
    </row>
    <row r="76" spans="1:30" x14ac:dyDescent="0.2">
      <c r="A76" s="123" t="s">
        <v>103</v>
      </c>
      <c r="B76" s="108" t="s">
        <v>78</v>
      </c>
      <c r="C76" s="119">
        <v>52.212863037622277</v>
      </c>
      <c r="D76" s="119">
        <v>1.7354369438686286</v>
      </c>
      <c r="E76" s="119">
        <v>37.44037943545343</v>
      </c>
      <c r="F76" s="118">
        <v>50.906814657011118</v>
      </c>
      <c r="G76" s="119">
        <v>5.9822303416739242</v>
      </c>
      <c r="H76" s="119">
        <v>1.806233582010969</v>
      </c>
      <c r="I76" s="118">
        <v>1.568928144125429</v>
      </c>
      <c r="J76" s="118">
        <v>1.3645427645571506</v>
      </c>
      <c r="K76" s="118">
        <v>0.2147152308263931</v>
      </c>
      <c r="L76" s="130" t="s">
        <v>129</v>
      </c>
      <c r="M76" s="118"/>
      <c r="N76" s="130" t="s">
        <v>74</v>
      </c>
      <c r="O76" s="118">
        <v>68.537984349582374</v>
      </c>
      <c r="P76" s="130"/>
      <c r="Q76" s="130"/>
      <c r="R76" s="130"/>
      <c r="S76" s="130"/>
      <c r="T76" s="113" t="s">
        <v>74</v>
      </c>
      <c r="U76" s="130"/>
      <c r="V76" s="130"/>
      <c r="W76" s="130"/>
      <c r="X76" s="130"/>
      <c r="Y76" s="139">
        <v>2</v>
      </c>
      <c r="Z76" s="139">
        <v>3</v>
      </c>
      <c r="AA76" s="126" t="s">
        <v>285</v>
      </c>
      <c r="AB76" s="105"/>
      <c r="AC76" s="105"/>
      <c r="AD76" s="105"/>
    </row>
    <row r="77" spans="1:30" x14ac:dyDescent="0.2">
      <c r="A77" s="123" t="s">
        <v>15</v>
      </c>
      <c r="B77" s="108" t="s">
        <v>265</v>
      </c>
      <c r="C77" s="119">
        <v>10.38834451632396</v>
      </c>
      <c r="D77" s="119">
        <v>7.9962086451077719</v>
      </c>
      <c r="E77" s="119">
        <v>76.371839888150106</v>
      </c>
      <c r="F77" s="119">
        <v>3.3154505440539097</v>
      </c>
      <c r="G77" s="119">
        <v>8.412542875274589</v>
      </c>
      <c r="H77" s="119">
        <v>1.2226355018798212</v>
      </c>
      <c r="I77" s="119">
        <v>0</v>
      </c>
      <c r="J77" s="118">
        <v>2.1300606985711328</v>
      </c>
      <c r="K77" s="118">
        <v>0.25647451586970671</v>
      </c>
      <c r="L77" s="130"/>
      <c r="M77" s="118"/>
      <c r="N77" s="130"/>
      <c r="O77" s="118"/>
      <c r="P77" s="130"/>
      <c r="Q77" s="130"/>
      <c r="R77" s="130"/>
      <c r="S77" s="130"/>
      <c r="T77" s="114"/>
      <c r="U77" s="130"/>
      <c r="V77" s="130"/>
      <c r="W77" s="130"/>
      <c r="X77" s="130"/>
      <c r="Y77" s="139">
        <v>1</v>
      </c>
      <c r="Z77" s="139">
        <v>3</v>
      </c>
      <c r="AA77" s="126"/>
      <c r="AB77" s="105"/>
      <c r="AC77" s="105"/>
      <c r="AD77" s="105"/>
    </row>
    <row r="78" spans="1:30" x14ac:dyDescent="0.2">
      <c r="A78" s="123" t="s">
        <v>16</v>
      </c>
      <c r="B78" s="108" t="s">
        <v>265</v>
      </c>
      <c r="C78" s="119">
        <v>86.552590925815991</v>
      </c>
      <c r="D78" s="119">
        <v>4.7816974673228723</v>
      </c>
      <c r="E78" s="119">
        <v>62.262606750968118</v>
      </c>
      <c r="F78" s="119">
        <v>20.042782328610411</v>
      </c>
      <c r="G78" s="119">
        <v>4.6180787959978424</v>
      </c>
      <c r="H78" s="119">
        <v>4.9433329702545352</v>
      </c>
      <c r="I78" s="119">
        <v>0</v>
      </c>
      <c r="J78" s="118">
        <v>0.63855158692098846</v>
      </c>
      <c r="K78" s="118">
        <v>0.10430945437281318</v>
      </c>
      <c r="L78" s="130" t="s">
        <v>129</v>
      </c>
      <c r="M78" s="118"/>
      <c r="N78" s="130" t="s">
        <v>74</v>
      </c>
      <c r="O78" s="118">
        <v>48.77257945833037</v>
      </c>
      <c r="P78" s="130"/>
      <c r="Q78" s="130" t="s">
        <v>74</v>
      </c>
      <c r="R78" s="130"/>
      <c r="S78" s="130"/>
      <c r="T78" s="115" t="s">
        <v>74</v>
      </c>
      <c r="U78" s="131"/>
      <c r="V78" s="130" t="s">
        <v>74</v>
      </c>
      <c r="W78" s="130"/>
      <c r="X78" s="130"/>
      <c r="Y78" s="139">
        <v>2</v>
      </c>
      <c r="Z78" s="139">
        <v>3</v>
      </c>
      <c r="AA78" s="126"/>
      <c r="AB78" s="105"/>
      <c r="AC78" s="105"/>
      <c r="AD78" s="105"/>
    </row>
    <row r="79" spans="1:30" x14ac:dyDescent="0.2">
      <c r="A79" s="123" t="s">
        <v>17</v>
      </c>
      <c r="B79" s="108" t="s">
        <v>265</v>
      </c>
      <c r="C79" s="119">
        <v>5.9890304864954738</v>
      </c>
      <c r="D79" s="119">
        <v>11.072625393560429</v>
      </c>
      <c r="E79" s="119">
        <v>71.242597284098082</v>
      </c>
      <c r="F79" s="119">
        <v>0</v>
      </c>
      <c r="G79" s="119">
        <v>13.509040002849085</v>
      </c>
      <c r="H79" s="119">
        <v>2.3143133994716809</v>
      </c>
      <c r="I79" s="119">
        <v>0</v>
      </c>
      <c r="J79" s="118">
        <v>2.5578953045861916</v>
      </c>
      <c r="K79" s="118">
        <v>0.59327216404506478</v>
      </c>
      <c r="L79" s="130"/>
      <c r="M79" s="118"/>
      <c r="N79" s="130"/>
      <c r="O79" s="118"/>
      <c r="P79" s="130"/>
      <c r="Q79" s="130"/>
      <c r="R79" s="130"/>
      <c r="S79" s="130"/>
      <c r="T79" s="115" t="s">
        <v>74</v>
      </c>
      <c r="U79" s="131"/>
      <c r="V79" s="130" t="s">
        <v>74</v>
      </c>
      <c r="W79" s="130"/>
      <c r="X79" s="130"/>
      <c r="Y79" s="139">
        <v>1</v>
      </c>
      <c r="Z79" s="139">
        <v>3</v>
      </c>
      <c r="AA79" s="126"/>
      <c r="AB79" s="105"/>
      <c r="AC79" s="105"/>
      <c r="AD79" s="105"/>
    </row>
    <row r="80" spans="1:30" x14ac:dyDescent="0.2">
      <c r="A80" s="124" t="s">
        <v>18</v>
      </c>
      <c r="B80" s="108" t="s">
        <v>265</v>
      </c>
      <c r="C80" s="119">
        <v>291.61162476899034</v>
      </c>
      <c r="D80" s="118">
        <v>13.186579961761533</v>
      </c>
      <c r="E80" s="119">
        <v>38.523286195421996</v>
      </c>
      <c r="F80" s="119">
        <v>3.0020859734362757</v>
      </c>
      <c r="G80" s="119">
        <v>29.264569299733793</v>
      </c>
      <c r="H80" s="118">
        <v>12.638979330736275</v>
      </c>
      <c r="I80" s="119">
        <v>0</v>
      </c>
      <c r="J80" s="118">
        <v>1.3046423411453574</v>
      </c>
      <c r="K80" s="118">
        <v>1.1647477998998295</v>
      </c>
      <c r="L80" s="130" t="s">
        <v>74</v>
      </c>
      <c r="M80" s="118">
        <v>1.824805860671632</v>
      </c>
      <c r="N80" s="130" t="s">
        <v>74</v>
      </c>
      <c r="O80" s="118">
        <v>64.950806526231375</v>
      </c>
      <c r="P80" s="130"/>
      <c r="Q80" s="130"/>
      <c r="R80" s="130"/>
      <c r="S80" s="130"/>
      <c r="T80" s="113"/>
      <c r="U80" s="130"/>
      <c r="V80" s="130" t="s">
        <v>74</v>
      </c>
      <c r="W80" s="130"/>
      <c r="X80" s="130" t="s">
        <v>74</v>
      </c>
      <c r="Y80" s="139">
        <v>2</v>
      </c>
      <c r="Z80" s="139">
        <v>1</v>
      </c>
      <c r="AA80" s="126" t="s">
        <v>311</v>
      </c>
      <c r="AB80" s="108"/>
      <c r="AC80" s="104"/>
      <c r="AD80" s="105"/>
    </row>
    <row r="81" spans="1:30" x14ac:dyDescent="0.2">
      <c r="A81" s="123" t="s">
        <v>19</v>
      </c>
      <c r="B81" s="108" t="s">
        <v>265</v>
      </c>
      <c r="C81" s="119">
        <v>136.19659727723084</v>
      </c>
      <c r="D81" s="119">
        <v>6.1077504260098969</v>
      </c>
      <c r="E81" s="119">
        <v>44.077929568646738</v>
      </c>
      <c r="F81" s="119">
        <v>18.44736608134772</v>
      </c>
      <c r="G81" s="119">
        <v>10.672914692695997</v>
      </c>
      <c r="H81" s="119">
        <v>10.33984130812865</v>
      </c>
      <c r="I81" s="119">
        <v>0</v>
      </c>
      <c r="J81" s="118">
        <v>1.6282184600283045</v>
      </c>
      <c r="K81" s="118">
        <v>0.40200100160438501</v>
      </c>
      <c r="L81" s="130" t="s">
        <v>74</v>
      </c>
      <c r="M81" s="118">
        <v>5.4496384483071942</v>
      </c>
      <c r="N81" s="130" t="s">
        <v>74</v>
      </c>
      <c r="O81" s="118">
        <v>75.139538664402735</v>
      </c>
      <c r="P81" s="130"/>
      <c r="Q81" s="130"/>
      <c r="R81" s="130"/>
      <c r="S81" s="130"/>
      <c r="T81" s="113"/>
      <c r="U81" s="130"/>
      <c r="V81" s="130" t="s">
        <v>74</v>
      </c>
      <c r="W81" s="130"/>
      <c r="X81" s="130"/>
      <c r="Y81" s="139">
        <v>2</v>
      </c>
      <c r="Z81" s="139">
        <v>2</v>
      </c>
      <c r="AA81" s="126" t="s">
        <v>310</v>
      </c>
      <c r="AB81" s="109"/>
      <c r="AC81" s="104"/>
      <c r="AD81" s="105"/>
    </row>
    <row r="82" spans="1:30" x14ac:dyDescent="0.2">
      <c r="A82" s="123" t="s">
        <v>104</v>
      </c>
      <c r="B82" s="108" t="s">
        <v>265</v>
      </c>
      <c r="C82" s="119">
        <v>38.857238924448204</v>
      </c>
      <c r="D82" s="119">
        <v>10.674031264316817</v>
      </c>
      <c r="E82" s="119">
        <v>51.068044116035338</v>
      </c>
      <c r="F82" s="119">
        <v>6.448647861486684</v>
      </c>
      <c r="G82" s="119">
        <v>20.346425572803618</v>
      </c>
      <c r="H82" s="119">
        <v>5.9109903059076983</v>
      </c>
      <c r="I82" s="119">
        <v>0</v>
      </c>
      <c r="J82" s="118">
        <v>1.784572838076357</v>
      </c>
      <c r="K82" s="118">
        <v>0.28462665421738914</v>
      </c>
      <c r="L82" s="130" t="s">
        <v>129</v>
      </c>
      <c r="M82" s="118"/>
      <c r="N82" s="130" t="s">
        <v>74</v>
      </c>
      <c r="O82" s="118">
        <v>63.53913134937271</v>
      </c>
      <c r="P82" s="130" t="s">
        <v>74</v>
      </c>
      <c r="Q82" s="130"/>
      <c r="R82" s="130"/>
      <c r="S82" s="130"/>
      <c r="T82" s="113"/>
      <c r="U82" s="130"/>
      <c r="V82" s="130"/>
      <c r="W82" s="130"/>
      <c r="X82" s="130" t="s">
        <v>74</v>
      </c>
      <c r="Y82" s="139">
        <v>3</v>
      </c>
      <c r="Z82" s="139">
        <v>2</v>
      </c>
      <c r="AA82" s="126" t="s">
        <v>319</v>
      </c>
      <c r="AB82" s="110"/>
      <c r="AC82" s="105"/>
      <c r="AD82" s="105"/>
    </row>
    <row r="83" spans="1:30" x14ac:dyDescent="0.2">
      <c r="A83" s="123" t="s">
        <v>105</v>
      </c>
      <c r="B83" s="108" t="s">
        <v>265</v>
      </c>
      <c r="C83" s="119">
        <v>17.412597472768436</v>
      </c>
      <c r="D83" s="118">
        <v>11.206968219323805</v>
      </c>
      <c r="E83" s="119">
        <v>50.127679393760808</v>
      </c>
      <c r="F83" s="119">
        <v>3.4460706566522421</v>
      </c>
      <c r="G83" s="119">
        <v>27.741473866117104</v>
      </c>
      <c r="H83" s="118">
        <v>7.4778078641460439</v>
      </c>
      <c r="I83" s="119">
        <v>0</v>
      </c>
      <c r="J83" s="118">
        <v>1.2888118288252104</v>
      </c>
      <c r="K83" s="118">
        <v>0.94229687681876551</v>
      </c>
      <c r="L83" s="130" t="s">
        <v>74</v>
      </c>
      <c r="M83" s="118">
        <v>1.0874573293673766</v>
      </c>
      <c r="N83" s="130"/>
      <c r="O83" s="118"/>
      <c r="P83" s="130"/>
      <c r="Q83" s="130"/>
      <c r="R83" s="130"/>
      <c r="S83" s="130"/>
      <c r="T83" s="113"/>
      <c r="U83" s="130"/>
      <c r="V83" s="130"/>
      <c r="W83" s="130"/>
      <c r="X83" s="130"/>
      <c r="Y83" s="139">
        <v>1</v>
      </c>
      <c r="Z83" s="139">
        <v>2</v>
      </c>
      <c r="AA83" s="126"/>
      <c r="AB83" s="104"/>
      <c r="AC83" s="104"/>
      <c r="AD83" s="105"/>
    </row>
    <row r="84" spans="1:30" x14ac:dyDescent="0.2">
      <c r="A84" s="123" t="s">
        <v>106</v>
      </c>
      <c r="B84" s="108" t="s">
        <v>265</v>
      </c>
      <c r="C84" s="119">
        <v>31.522637260865398</v>
      </c>
      <c r="D84" s="118">
        <v>12.30165291366035</v>
      </c>
      <c r="E84" s="119">
        <v>47.63989890946052</v>
      </c>
      <c r="F84" s="119">
        <v>1.8149828793586757</v>
      </c>
      <c r="G84" s="119">
        <v>33.21535850187567</v>
      </c>
      <c r="H84" s="118">
        <v>5.0281067956447814</v>
      </c>
      <c r="I84" s="119">
        <v>0</v>
      </c>
      <c r="J84" s="118">
        <v>1.4626520197969755</v>
      </c>
      <c r="K84" s="118">
        <v>1.314730297576683</v>
      </c>
      <c r="L84" s="130" t="s">
        <v>74</v>
      </c>
      <c r="M84" s="118">
        <v>2.4465050980764014</v>
      </c>
      <c r="N84" s="130"/>
      <c r="O84" s="118"/>
      <c r="P84" s="130"/>
      <c r="Q84" s="130"/>
      <c r="R84" s="130"/>
      <c r="S84" s="130"/>
      <c r="T84" s="113"/>
      <c r="U84" s="130"/>
      <c r="V84" s="130"/>
      <c r="W84" s="130"/>
      <c r="X84" s="130"/>
      <c r="Y84" s="139">
        <v>1</v>
      </c>
      <c r="Z84" s="139">
        <v>3</v>
      </c>
      <c r="AA84" s="126"/>
      <c r="AB84" s="105"/>
      <c r="AC84" s="105"/>
      <c r="AD84" s="105"/>
    </row>
    <row r="85" spans="1:30" x14ac:dyDescent="0.2">
      <c r="A85" s="123" t="s">
        <v>107</v>
      </c>
      <c r="B85" s="108" t="s">
        <v>265</v>
      </c>
      <c r="C85" s="119">
        <v>77.513062994718922</v>
      </c>
      <c r="D85" s="118">
        <v>8.1729180612782564</v>
      </c>
      <c r="E85" s="119">
        <v>59.849588861946089</v>
      </c>
      <c r="F85" s="119">
        <v>7.1544037930118751</v>
      </c>
      <c r="G85" s="119">
        <v>20.447258898886876</v>
      </c>
      <c r="H85" s="118">
        <v>2.6773030804760265</v>
      </c>
      <c r="I85" s="119">
        <v>0</v>
      </c>
      <c r="J85" s="118">
        <v>1.3270176217791951</v>
      </c>
      <c r="K85" s="118">
        <v>0.57407796505784625</v>
      </c>
      <c r="L85" s="130" t="s">
        <v>74</v>
      </c>
      <c r="M85" s="118">
        <v>2.5588507108149283</v>
      </c>
      <c r="N85" s="130"/>
      <c r="O85" s="118"/>
      <c r="P85" s="130"/>
      <c r="Q85" s="130"/>
      <c r="R85" s="130"/>
      <c r="S85" s="130"/>
      <c r="T85" s="113"/>
      <c r="U85" s="130"/>
      <c r="V85" s="130"/>
      <c r="W85" s="130"/>
      <c r="X85" s="130"/>
      <c r="Y85" s="139">
        <v>1</v>
      </c>
      <c r="Z85" s="139">
        <v>3</v>
      </c>
      <c r="AA85" s="126"/>
      <c r="AB85" s="105"/>
      <c r="AC85" s="105"/>
      <c r="AD85" s="105"/>
    </row>
    <row r="86" spans="1:30" x14ac:dyDescent="0.2">
      <c r="A86" s="123" t="s">
        <v>108</v>
      </c>
      <c r="B86" s="108" t="s">
        <v>265</v>
      </c>
      <c r="C86" s="119">
        <v>6.2347522466107126</v>
      </c>
      <c r="D86" s="119">
        <v>17.727666392277666</v>
      </c>
      <c r="E86" s="119">
        <v>74.913163127483401</v>
      </c>
      <c r="F86" s="119">
        <v>0</v>
      </c>
      <c r="G86" s="119">
        <v>3.9776498418927964</v>
      </c>
      <c r="H86" s="119">
        <v>3.3815206383461307</v>
      </c>
      <c r="I86" s="119">
        <v>0</v>
      </c>
      <c r="J86" s="118">
        <v>2.7591610240373678</v>
      </c>
      <c r="K86" s="118">
        <v>0.19959945126687789</v>
      </c>
      <c r="L86" s="130"/>
      <c r="M86" s="118"/>
      <c r="N86" s="130"/>
      <c r="O86" s="118"/>
      <c r="P86" s="130"/>
      <c r="Q86" s="130"/>
      <c r="R86" s="130"/>
      <c r="S86" s="130"/>
      <c r="T86" s="113"/>
      <c r="U86" s="130"/>
      <c r="V86" s="130"/>
      <c r="W86" s="130"/>
      <c r="X86" s="130"/>
      <c r="Y86" s="139">
        <v>1</v>
      </c>
      <c r="Z86" s="139">
        <v>3</v>
      </c>
      <c r="AA86" s="126"/>
      <c r="AB86" s="105"/>
      <c r="AC86" s="105"/>
      <c r="AD86" s="105"/>
    </row>
    <row r="87" spans="1:30" x14ac:dyDescent="0.2">
      <c r="A87" s="123" t="s">
        <v>109</v>
      </c>
      <c r="B87" s="108" t="s">
        <v>265</v>
      </c>
      <c r="C87" s="119">
        <v>1.8171516649597548</v>
      </c>
      <c r="D87" s="119"/>
      <c r="E87" s="119"/>
      <c r="F87" s="119"/>
      <c r="G87" s="119"/>
      <c r="H87" s="119"/>
      <c r="I87" s="119"/>
      <c r="J87" s="118"/>
      <c r="K87" s="118"/>
      <c r="L87" s="130"/>
      <c r="M87" s="118"/>
      <c r="N87" s="130"/>
      <c r="O87" s="118"/>
      <c r="P87" s="130"/>
      <c r="Q87" s="130"/>
      <c r="R87" s="130"/>
      <c r="S87" s="130"/>
      <c r="T87" s="113"/>
      <c r="U87" s="130"/>
      <c r="V87" s="130"/>
      <c r="W87" s="130"/>
      <c r="X87" s="130"/>
      <c r="Y87" s="139"/>
      <c r="Z87" s="139"/>
      <c r="AA87" s="126"/>
      <c r="AB87" s="105"/>
      <c r="AC87" s="105"/>
      <c r="AD87" s="105"/>
    </row>
    <row r="88" spans="1:30" x14ac:dyDescent="0.2">
      <c r="A88" s="123" t="s">
        <v>110</v>
      </c>
      <c r="B88" s="108" t="s">
        <v>265</v>
      </c>
      <c r="C88" s="119">
        <v>24.219658969354587</v>
      </c>
      <c r="D88" s="119">
        <v>17.355776220380211</v>
      </c>
      <c r="E88" s="119">
        <v>64.158614061958829</v>
      </c>
      <c r="F88" s="119">
        <v>3.6749629946731073</v>
      </c>
      <c r="G88" s="119">
        <v>8.0764488312942895</v>
      </c>
      <c r="H88" s="119">
        <v>1.9289393099560947</v>
      </c>
      <c r="I88" s="119">
        <v>0</v>
      </c>
      <c r="J88" s="118">
        <v>2.794590623577728</v>
      </c>
      <c r="K88" s="118">
        <v>0.22848411847782446</v>
      </c>
      <c r="L88" s="130"/>
      <c r="M88" s="118"/>
      <c r="N88" s="130"/>
      <c r="O88" s="118"/>
      <c r="P88" s="130"/>
      <c r="Q88" s="130"/>
      <c r="R88" s="130"/>
      <c r="S88" s="130"/>
      <c r="T88" s="113"/>
      <c r="U88" s="130"/>
      <c r="V88" s="130"/>
      <c r="W88" s="130"/>
      <c r="X88" s="130"/>
      <c r="Y88" s="139">
        <v>1</v>
      </c>
      <c r="Z88" s="139">
        <v>3</v>
      </c>
      <c r="AA88" s="126"/>
      <c r="AB88" s="105"/>
      <c r="AC88" s="105"/>
      <c r="AD88" s="105"/>
    </row>
    <row r="89" spans="1:30" x14ac:dyDescent="0.2">
      <c r="A89" s="123" t="s">
        <v>111</v>
      </c>
      <c r="B89" s="108" t="s">
        <v>265</v>
      </c>
      <c r="C89" s="119">
        <v>4.8417857153201336</v>
      </c>
      <c r="D89" s="119">
        <v>7.4645955058226621</v>
      </c>
      <c r="E89" s="119">
        <v>58.981388816758781</v>
      </c>
      <c r="F89" s="119">
        <v>2.6883844771363892</v>
      </c>
      <c r="G89" s="119">
        <v>22.34799837768745</v>
      </c>
      <c r="H89" s="119">
        <v>2.205846006240257</v>
      </c>
      <c r="I89" s="119">
        <v>1.5591659441620676</v>
      </c>
      <c r="J89" s="118">
        <v>1.1904270326668538</v>
      </c>
      <c r="K89" s="118">
        <v>0.7205406639565971</v>
      </c>
      <c r="L89" s="130" t="s">
        <v>129</v>
      </c>
      <c r="M89" s="118"/>
      <c r="N89" s="130"/>
      <c r="O89" s="118"/>
      <c r="P89" s="130"/>
      <c r="Q89" s="130"/>
      <c r="R89" s="130"/>
      <c r="S89" s="130"/>
      <c r="T89" s="113"/>
      <c r="U89" s="130"/>
      <c r="V89" s="130" t="s">
        <v>74</v>
      </c>
      <c r="W89" s="130"/>
      <c r="X89" s="130"/>
      <c r="Y89" s="139">
        <v>1</v>
      </c>
      <c r="Z89" s="139">
        <v>3</v>
      </c>
      <c r="AA89" s="126"/>
      <c r="AB89" s="105"/>
      <c r="AC89" s="105"/>
      <c r="AD89" s="105"/>
    </row>
    <row r="90" spans="1:30" x14ac:dyDescent="0.2">
      <c r="A90" s="123" t="s">
        <v>112</v>
      </c>
      <c r="B90" s="108" t="s">
        <v>265</v>
      </c>
      <c r="C90" s="119">
        <v>25.440754248690396</v>
      </c>
      <c r="D90" s="119">
        <v>7.7230445203241311</v>
      </c>
      <c r="E90" s="119">
        <v>83.450427151912209</v>
      </c>
      <c r="F90" s="119">
        <v>4.4568788729903988</v>
      </c>
      <c r="G90" s="119">
        <v>4.3696494547732652</v>
      </c>
      <c r="H90" s="119">
        <v>0</v>
      </c>
      <c r="I90" s="119">
        <v>0</v>
      </c>
      <c r="J90" s="118">
        <v>1.143795388885215</v>
      </c>
      <c r="K90" s="118">
        <v>0.11591260717640389</v>
      </c>
      <c r="L90" s="130"/>
      <c r="M90" s="118"/>
      <c r="N90" s="130" t="s">
        <v>74</v>
      </c>
      <c r="O90" s="118">
        <v>56.167964883590827</v>
      </c>
      <c r="P90" s="130"/>
      <c r="Q90" s="130"/>
      <c r="R90" s="130"/>
      <c r="S90" s="130"/>
      <c r="T90" s="113"/>
      <c r="U90" s="130"/>
      <c r="V90" s="130"/>
      <c r="W90" s="130"/>
      <c r="X90" s="130"/>
      <c r="Y90" s="139">
        <v>3</v>
      </c>
      <c r="Z90" s="139">
        <v>2</v>
      </c>
      <c r="AA90" s="126"/>
      <c r="AB90" s="105"/>
      <c r="AC90" s="105"/>
      <c r="AD90" s="105"/>
    </row>
    <row r="91" spans="1:30" x14ac:dyDescent="0.2">
      <c r="A91" s="123" t="s">
        <v>113</v>
      </c>
      <c r="B91" s="108" t="s">
        <v>265</v>
      </c>
      <c r="C91" s="119">
        <v>115.89171553137827</v>
      </c>
      <c r="D91" s="119">
        <v>1.4806887887203322</v>
      </c>
      <c r="E91" s="119">
        <v>42.142370952503583</v>
      </c>
      <c r="F91" s="118">
        <v>44.158197167524783</v>
      </c>
      <c r="G91" s="119">
        <v>5.0092329594888954</v>
      </c>
      <c r="H91" s="119">
        <v>3.4522120075242122</v>
      </c>
      <c r="I91" s="119">
        <v>0</v>
      </c>
      <c r="J91" s="118">
        <v>2.1256674464429737</v>
      </c>
      <c r="K91" s="118">
        <v>0.31771879674940334</v>
      </c>
      <c r="L91" s="130" t="s">
        <v>129</v>
      </c>
      <c r="M91" s="118"/>
      <c r="N91" s="130" t="s">
        <v>74</v>
      </c>
      <c r="O91" s="118">
        <v>63.737940539476277</v>
      </c>
      <c r="P91" s="130" t="s">
        <v>74</v>
      </c>
      <c r="Q91" s="130"/>
      <c r="R91" s="130"/>
      <c r="S91" s="130" t="s">
        <v>74</v>
      </c>
      <c r="T91" s="115" t="s">
        <v>74</v>
      </c>
      <c r="U91" s="130"/>
      <c r="V91" s="130"/>
      <c r="W91" s="130"/>
      <c r="X91" s="130"/>
      <c r="Y91" s="139">
        <v>2</v>
      </c>
      <c r="Z91" s="139">
        <v>1</v>
      </c>
      <c r="AA91" s="126" t="s">
        <v>309</v>
      </c>
      <c r="AB91" s="105"/>
      <c r="AC91" s="105"/>
      <c r="AD91" s="105"/>
    </row>
    <row r="92" spans="1:30" x14ac:dyDescent="0.2">
      <c r="A92" s="123" t="s">
        <v>114</v>
      </c>
      <c r="B92" s="108" t="s">
        <v>265</v>
      </c>
      <c r="C92" s="119">
        <v>3.8792421338008438</v>
      </c>
      <c r="D92" s="119"/>
      <c r="E92" s="119"/>
      <c r="F92" s="119"/>
      <c r="G92" s="119"/>
      <c r="H92" s="119"/>
      <c r="I92" s="119"/>
      <c r="J92" s="118"/>
      <c r="K92" s="118"/>
      <c r="L92" s="130"/>
      <c r="M92" s="118"/>
      <c r="N92" s="130"/>
      <c r="O92" s="118"/>
      <c r="P92" s="130"/>
      <c r="Q92" s="130"/>
      <c r="R92" s="130"/>
      <c r="S92" s="130"/>
      <c r="T92" s="113"/>
      <c r="U92" s="130"/>
      <c r="V92" s="130"/>
      <c r="W92" s="130"/>
      <c r="X92" s="130"/>
      <c r="Y92" s="139"/>
      <c r="Z92" s="139"/>
      <c r="AA92" s="126"/>
      <c r="AB92" s="105"/>
      <c r="AC92" s="105"/>
      <c r="AD92" s="105"/>
    </row>
    <row r="93" spans="1:30" x14ac:dyDescent="0.2">
      <c r="A93" s="123" t="s">
        <v>115</v>
      </c>
      <c r="B93" s="108" t="s">
        <v>265</v>
      </c>
      <c r="C93" s="119">
        <v>30.687094076686542</v>
      </c>
      <c r="D93" s="119">
        <v>16.723210184191274</v>
      </c>
      <c r="E93" s="119">
        <v>64.474230118227297</v>
      </c>
      <c r="F93" s="119">
        <v>2.5348900194888375</v>
      </c>
      <c r="G93" s="119">
        <v>10.553932498726821</v>
      </c>
      <c r="H93" s="119">
        <v>5.7137371793657739</v>
      </c>
      <c r="I93" s="119">
        <v>0</v>
      </c>
      <c r="J93" s="118">
        <v>1.5577105017114452</v>
      </c>
      <c r="K93" s="118">
        <v>0.42479179584055793</v>
      </c>
      <c r="L93" s="130" t="s">
        <v>74</v>
      </c>
      <c r="M93" s="118">
        <v>1.824805860671632</v>
      </c>
      <c r="N93" s="130"/>
      <c r="O93" s="118"/>
      <c r="P93" s="130"/>
      <c r="Q93" s="130"/>
      <c r="R93" s="130"/>
      <c r="S93" s="130"/>
      <c r="T93" s="113"/>
      <c r="U93" s="130"/>
      <c r="V93" s="130"/>
      <c r="W93" s="130"/>
      <c r="X93" s="130"/>
      <c r="Y93" s="139">
        <v>1</v>
      </c>
      <c r="Z93" s="139">
        <v>3</v>
      </c>
      <c r="AA93" s="126"/>
      <c r="AB93" s="105"/>
      <c r="AC93" s="105"/>
      <c r="AD93" s="105"/>
    </row>
    <row r="94" spans="1:30" x14ac:dyDescent="0.2">
      <c r="A94" s="123" t="s">
        <v>116</v>
      </c>
      <c r="B94" s="108" t="s">
        <v>265</v>
      </c>
      <c r="C94" s="119">
        <v>40.199434140545577</v>
      </c>
      <c r="D94" s="119">
        <v>7.7684536739420871</v>
      </c>
      <c r="E94" s="119">
        <v>48.808278492164327</v>
      </c>
      <c r="F94" s="118">
        <v>19.5314701927621</v>
      </c>
      <c r="G94" s="119">
        <v>13.387727541729632</v>
      </c>
      <c r="H94" s="119">
        <v>4.8587246911815196</v>
      </c>
      <c r="I94" s="119">
        <v>0</v>
      </c>
      <c r="J94" s="118">
        <v>2.3923515832506106</v>
      </c>
      <c r="K94" s="118">
        <v>0.5544825074699089</v>
      </c>
      <c r="L94" s="130"/>
      <c r="M94" s="118"/>
      <c r="N94" s="130"/>
      <c r="O94" s="118"/>
      <c r="P94" s="130"/>
      <c r="Q94" s="130"/>
      <c r="R94" s="130"/>
      <c r="S94" s="130"/>
      <c r="T94" s="115" t="s">
        <v>74</v>
      </c>
      <c r="U94" s="130"/>
      <c r="V94" s="130"/>
      <c r="W94" s="130"/>
      <c r="X94" s="130"/>
      <c r="Y94" s="139">
        <v>1</v>
      </c>
      <c r="Z94" s="139">
        <v>2</v>
      </c>
      <c r="AA94" s="126"/>
      <c r="AB94" s="105"/>
      <c r="AC94" s="105"/>
      <c r="AD94" s="105"/>
    </row>
    <row r="95" spans="1:30" x14ac:dyDescent="0.2">
      <c r="A95" s="123" t="s">
        <v>117</v>
      </c>
      <c r="B95" s="108" t="s">
        <v>265</v>
      </c>
      <c r="C95" s="119">
        <v>130.56919568063833</v>
      </c>
      <c r="D95" s="119">
        <v>10.12870147361868</v>
      </c>
      <c r="E95" s="119">
        <v>19.493026436796811</v>
      </c>
      <c r="F95" s="119">
        <v>23.421408591027891</v>
      </c>
      <c r="G95" s="119">
        <v>9.4264890704617255</v>
      </c>
      <c r="H95" s="119">
        <v>14.796024359435805</v>
      </c>
      <c r="I95" s="119">
        <v>0</v>
      </c>
      <c r="J95" s="118">
        <v>1.5056917705704735</v>
      </c>
      <c r="K95" s="118">
        <v>1.0243585445689853</v>
      </c>
      <c r="L95" s="130" t="s">
        <v>74</v>
      </c>
      <c r="M95" s="118">
        <v>7.153648844764894</v>
      </c>
      <c r="N95" s="130"/>
      <c r="O95" s="118"/>
      <c r="P95" s="130" t="s">
        <v>74</v>
      </c>
      <c r="Q95" s="130"/>
      <c r="R95" s="130" t="s">
        <v>74</v>
      </c>
      <c r="S95" s="130" t="s">
        <v>74</v>
      </c>
      <c r="T95" s="113"/>
      <c r="U95" s="130"/>
      <c r="V95" s="131" t="s">
        <v>74</v>
      </c>
      <c r="W95" s="131" t="s">
        <v>74</v>
      </c>
      <c r="X95" s="130" t="s">
        <v>74</v>
      </c>
      <c r="Y95" s="139">
        <v>2</v>
      </c>
      <c r="Z95" s="139">
        <v>2</v>
      </c>
      <c r="AA95" s="126" t="s">
        <v>318</v>
      </c>
      <c r="AB95" s="105"/>
      <c r="AC95" s="105"/>
      <c r="AD95" s="105"/>
    </row>
    <row r="96" spans="1:30" x14ac:dyDescent="0.2">
      <c r="A96" s="123" t="s">
        <v>118</v>
      </c>
      <c r="B96" s="108" t="s">
        <v>265</v>
      </c>
      <c r="C96" s="119">
        <v>27.939294714694988</v>
      </c>
      <c r="D96" s="119">
        <v>13.948459124810606</v>
      </c>
      <c r="E96" s="119">
        <v>67.574420963985162</v>
      </c>
      <c r="F96" s="119">
        <v>14.051494061486764</v>
      </c>
      <c r="G96" s="119">
        <v>4.4256258497174672</v>
      </c>
      <c r="H96" s="119">
        <v>0</v>
      </c>
      <c r="I96" s="119">
        <v>0</v>
      </c>
      <c r="J96" s="118">
        <v>2.7513361234363836</v>
      </c>
      <c r="K96" s="118">
        <v>0.25451932046371573</v>
      </c>
      <c r="L96" s="130" t="s">
        <v>129</v>
      </c>
      <c r="M96" s="118"/>
      <c r="N96" s="130"/>
      <c r="O96" s="118"/>
      <c r="P96" s="130"/>
      <c r="Q96" s="130"/>
      <c r="R96" s="130"/>
      <c r="S96" s="130"/>
      <c r="T96" s="113"/>
      <c r="U96" s="130"/>
      <c r="V96" s="130"/>
      <c r="W96" s="130"/>
      <c r="X96" s="130"/>
      <c r="Y96" s="139">
        <v>1</v>
      </c>
      <c r="Z96" s="139">
        <v>3</v>
      </c>
      <c r="AA96" s="126"/>
      <c r="AB96" s="105"/>
      <c r="AC96" s="105"/>
      <c r="AD96" s="105"/>
    </row>
    <row r="97" spans="1:30" x14ac:dyDescent="0.2">
      <c r="A97" s="123" t="s">
        <v>119</v>
      </c>
      <c r="B97" s="108" t="s">
        <v>265</v>
      </c>
      <c r="C97" s="119">
        <v>1.3376717589478662</v>
      </c>
      <c r="D97" s="119"/>
      <c r="E97" s="119"/>
      <c r="F97" s="119"/>
      <c r="G97" s="119"/>
      <c r="H97" s="119"/>
      <c r="I97" s="119"/>
      <c r="J97" s="118"/>
      <c r="K97" s="118"/>
      <c r="L97" s="130"/>
      <c r="M97" s="118"/>
      <c r="N97" s="130"/>
      <c r="O97" s="118"/>
      <c r="P97" s="130"/>
      <c r="Q97" s="130"/>
      <c r="R97" s="130"/>
      <c r="S97" s="130"/>
      <c r="T97" s="113"/>
      <c r="U97" s="130"/>
      <c r="V97" s="130"/>
      <c r="W97" s="130"/>
      <c r="X97" s="130"/>
      <c r="Y97" s="139"/>
      <c r="Z97" s="139"/>
      <c r="AA97" s="126"/>
      <c r="AB97" s="105"/>
      <c r="AC97" s="105"/>
      <c r="AD97" s="105"/>
    </row>
    <row r="98" spans="1:30" x14ac:dyDescent="0.2">
      <c r="A98" s="123" t="s">
        <v>120</v>
      </c>
      <c r="B98" s="108" t="s">
        <v>265</v>
      </c>
      <c r="C98" s="119">
        <v>10.327465029139756</v>
      </c>
      <c r="D98" s="119">
        <v>15.388352129235647</v>
      </c>
      <c r="E98" s="119">
        <v>56.898954436624628</v>
      </c>
      <c r="F98" s="119">
        <v>7.0597247734021646</v>
      </c>
      <c r="G98" s="119">
        <v>17.878228122782573</v>
      </c>
      <c r="H98" s="119">
        <v>1.2473306595043163</v>
      </c>
      <c r="I98" s="119">
        <v>0</v>
      </c>
      <c r="J98" s="118">
        <v>2.6697715024329893</v>
      </c>
      <c r="K98" s="118">
        <v>0.74039364429228738</v>
      </c>
      <c r="L98" s="130"/>
      <c r="M98" s="118"/>
      <c r="N98" s="130"/>
      <c r="O98" s="118"/>
      <c r="P98" s="130"/>
      <c r="Q98" s="130"/>
      <c r="R98" s="130"/>
      <c r="S98" s="130"/>
      <c r="T98" s="113"/>
      <c r="U98" s="130"/>
      <c r="V98" s="130"/>
      <c r="W98" s="130"/>
      <c r="X98" s="130"/>
      <c r="Y98" s="139">
        <v>1</v>
      </c>
      <c r="Z98" s="139">
        <v>3</v>
      </c>
      <c r="AA98" s="126"/>
      <c r="AB98" s="105"/>
      <c r="AC98" s="105"/>
      <c r="AD98" s="105"/>
    </row>
    <row r="99" spans="1:30" x14ac:dyDescent="0.2">
      <c r="A99" s="123" t="s">
        <v>121</v>
      </c>
      <c r="B99" s="108" t="s">
        <v>265</v>
      </c>
      <c r="C99" s="119">
        <v>39.399410025390232</v>
      </c>
      <c r="D99" s="119">
        <v>17.535875736567462</v>
      </c>
      <c r="E99" s="119">
        <v>46.663273678363041</v>
      </c>
      <c r="F99" s="119">
        <v>8.6154363440927231</v>
      </c>
      <c r="G99" s="119">
        <v>19.453295988905158</v>
      </c>
      <c r="H99" s="119">
        <v>1.6579885576008855</v>
      </c>
      <c r="I99" s="119">
        <v>0.82433561607278638</v>
      </c>
      <c r="J99" s="118">
        <v>2.3570284716728049</v>
      </c>
      <c r="K99" s="118">
        <v>0.76688728338105938</v>
      </c>
      <c r="L99" s="130" t="s">
        <v>129</v>
      </c>
      <c r="M99" s="118"/>
      <c r="N99" s="130"/>
      <c r="O99" s="118"/>
      <c r="P99" s="130" t="s">
        <v>74</v>
      </c>
      <c r="Q99" s="130" t="s">
        <v>74</v>
      </c>
      <c r="R99" s="130"/>
      <c r="S99" s="130"/>
      <c r="T99" s="113"/>
      <c r="U99" s="130"/>
      <c r="V99" s="130" t="s">
        <v>74</v>
      </c>
      <c r="W99" s="130"/>
      <c r="X99" s="130"/>
      <c r="Y99" s="139">
        <v>2</v>
      </c>
      <c r="Z99" s="139">
        <v>2</v>
      </c>
      <c r="AA99" s="126" t="s">
        <v>309</v>
      </c>
      <c r="AB99" s="105"/>
      <c r="AC99" s="105"/>
      <c r="AD99" s="105"/>
    </row>
    <row r="100" spans="1:30" x14ac:dyDescent="0.2">
      <c r="A100" s="123" t="s">
        <v>122</v>
      </c>
      <c r="B100" s="108" t="s">
        <v>265</v>
      </c>
      <c r="C100" s="119">
        <v>14992.749794368177</v>
      </c>
      <c r="D100" s="119">
        <v>6.7741251416865271</v>
      </c>
      <c r="E100" s="119">
        <v>83.006804668869179</v>
      </c>
      <c r="F100" s="119">
        <v>4.667461334561148</v>
      </c>
      <c r="G100" s="119">
        <v>0</v>
      </c>
      <c r="H100" s="119">
        <v>1.0038946374488373</v>
      </c>
      <c r="I100" s="119">
        <v>0.22840454136961114</v>
      </c>
      <c r="J100" s="118">
        <v>0.80017539458529563</v>
      </c>
      <c r="K100" s="118">
        <v>7.4422563201029359E-3</v>
      </c>
      <c r="L100" s="130"/>
      <c r="M100" s="118"/>
      <c r="N100" s="130" t="s">
        <v>74</v>
      </c>
      <c r="O100" s="118">
        <v>49.26180941149493</v>
      </c>
      <c r="P100" s="130"/>
      <c r="Q100" s="130"/>
      <c r="R100" s="130"/>
      <c r="S100" s="130"/>
      <c r="T100" s="113"/>
      <c r="U100" s="130" t="s">
        <v>74</v>
      </c>
      <c r="V100" s="130"/>
      <c r="W100" s="130"/>
      <c r="X100" s="130"/>
      <c r="Y100" s="139">
        <v>3</v>
      </c>
      <c r="Z100" s="139">
        <v>2</v>
      </c>
      <c r="AA100" s="126"/>
      <c r="AB100" s="105"/>
      <c r="AC100" s="105"/>
      <c r="AD100" s="105"/>
    </row>
    <row r="101" spans="1:30" x14ac:dyDescent="0.2">
      <c r="A101" s="123" t="s">
        <v>123</v>
      </c>
      <c r="B101" s="108" t="s">
        <v>265</v>
      </c>
      <c r="C101" s="119">
        <v>12.044224822224487</v>
      </c>
      <c r="D101" s="119">
        <v>11.047029284326342</v>
      </c>
      <c r="E101" s="119">
        <v>70.651845224193096</v>
      </c>
      <c r="F101" s="119">
        <v>2.998308158556489</v>
      </c>
      <c r="G101" s="119">
        <v>14.213936986142631</v>
      </c>
      <c r="H101" s="119">
        <v>1.0888803467814439</v>
      </c>
      <c r="I101" s="119">
        <v>0</v>
      </c>
      <c r="J101" s="118">
        <v>1.6370374911131667</v>
      </c>
      <c r="K101" s="118">
        <v>0.37114674080156335</v>
      </c>
      <c r="L101" s="130"/>
      <c r="M101" s="118"/>
      <c r="N101" s="130" t="s">
        <v>74</v>
      </c>
      <c r="O101" s="118">
        <v>49.577338315133254</v>
      </c>
      <c r="P101" s="130"/>
      <c r="Q101" s="130"/>
      <c r="R101" s="130"/>
      <c r="S101" s="130"/>
      <c r="T101" s="113"/>
      <c r="U101" s="130"/>
      <c r="V101" s="130"/>
      <c r="W101" s="130"/>
      <c r="X101" s="130" t="s">
        <v>74</v>
      </c>
      <c r="Y101" s="139">
        <v>3</v>
      </c>
      <c r="Z101" s="139">
        <v>2</v>
      </c>
      <c r="AA101" s="126"/>
      <c r="AB101" s="105"/>
      <c r="AC101" s="105"/>
      <c r="AD101" s="105"/>
    </row>
    <row r="102" spans="1:30" x14ac:dyDescent="0.2">
      <c r="A102" s="123" t="s">
        <v>124</v>
      </c>
      <c r="B102" s="108" t="s">
        <v>265</v>
      </c>
      <c r="C102" s="119">
        <v>23.367938786611692</v>
      </c>
      <c r="D102" s="119">
        <v>8.5612802918310589</v>
      </c>
      <c r="E102" s="119">
        <v>67.171616471893714</v>
      </c>
      <c r="F102" s="119">
        <v>3.7440264762569289</v>
      </c>
      <c r="G102" s="119">
        <v>16.174164939900507</v>
      </c>
      <c r="H102" s="119">
        <v>0</v>
      </c>
      <c r="I102" s="119">
        <v>1.0356399031533874</v>
      </c>
      <c r="J102" s="118">
        <v>1.8434354876219532</v>
      </c>
      <c r="K102" s="118">
        <v>0.42334809889589292</v>
      </c>
      <c r="L102" s="130" t="s">
        <v>129</v>
      </c>
      <c r="M102" s="118"/>
      <c r="N102" s="130" t="s">
        <v>74</v>
      </c>
      <c r="O102" s="118">
        <v>60.911700727103693</v>
      </c>
      <c r="P102" s="130" t="s">
        <v>74</v>
      </c>
      <c r="Q102" s="130" t="s">
        <v>74</v>
      </c>
      <c r="R102" s="130"/>
      <c r="S102" s="130"/>
      <c r="T102" s="113"/>
      <c r="U102" s="130"/>
      <c r="V102" s="130" t="s">
        <v>74</v>
      </c>
      <c r="W102" s="130"/>
      <c r="X102" s="130"/>
      <c r="Y102" s="139">
        <v>3</v>
      </c>
      <c r="Z102" s="139">
        <v>2</v>
      </c>
      <c r="AA102" s="126" t="s">
        <v>309</v>
      </c>
      <c r="AB102" s="105"/>
      <c r="AC102" s="105"/>
      <c r="AD102" s="105"/>
    </row>
    <row r="103" spans="1:30" x14ac:dyDescent="0.2">
      <c r="A103" s="123" t="s">
        <v>125</v>
      </c>
      <c r="B103" s="108" t="s">
        <v>265</v>
      </c>
      <c r="C103" s="119">
        <v>58.333658195191518</v>
      </c>
      <c r="D103" s="119">
        <v>7.746237735447564</v>
      </c>
      <c r="E103" s="119">
        <v>26.564543107236538</v>
      </c>
      <c r="F103" s="119">
        <v>44.154700023885567</v>
      </c>
      <c r="G103" s="119">
        <v>9.0669250587083834</v>
      </c>
      <c r="H103" s="119">
        <v>8.0994845711212147</v>
      </c>
      <c r="I103" s="119">
        <v>0</v>
      </c>
      <c r="J103" s="118">
        <v>1.5207105099156859</v>
      </c>
      <c r="K103" s="118">
        <v>0.62509476617819637</v>
      </c>
      <c r="L103" s="130" t="s">
        <v>74</v>
      </c>
      <c r="M103" s="118">
        <v>12.311178949814618</v>
      </c>
      <c r="N103" s="130" t="s">
        <v>74</v>
      </c>
      <c r="O103" s="118">
        <v>61.35949105130701</v>
      </c>
      <c r="P103" s="130" t="s">
        <v>74</v>
      </c>
      <c r="Q103" s="130"/>
      <c r="R103" s="130" t="s">
        <v>74</v>
      </c>
      <c r="S103" s="130" t="s">
        <v>74</v>
      </c>
      <c r="T103" s="113"/>
      <c r="U103" s="130"/>
      <c r="V103" s="130" t="s">
        <v>74</v>
      </c>
      <c r="W103" s="130"/>
      <c r="X103" s="130"/>
      <c r="Y103" s="139">
        <v>2</v>
      </c>
      <c r="Z103" s="139">
        <v>1</v>
      </c>
      <c r="AA103" s="126" t="s">
        <v>317</v>
      </c>
      <c r="AB103" s="105"/>
      <c r="AC103" s="105"/>
      <c r="AD103" s="105"/>
    </row>
    <row r="104" spans="1:30" x14ac:dyDescent="0.2">
      <c r="A104" s="123" t="s">
        <v>126</v>
      </c>
      <c r="B104" s="108" t="s">
        <v>265</v>
      </c>
      <c r="C104" s="119">
        <v>1600.4974126522316</v>
      </c>
      <c r="D104" s="119">
        <v>2.7506692289384409</v>
      </c>
      <c r="E104" s="119">
        <v>79.779413079599323</v>
      </c>
      <c r="F104" s="119">
        <v>4.4272451424832786</v>
      </c>
      <c r="G104" s="119">
        <v>11.127651481753091</v>
      </c>
      <c r="H104" s="119">
        <v>0.65254177050511597</v>
      </c>
      <c r="I104" s="119">
        <v>0.15767909180965373</v>
      </c>
      <c r="J104" s="118">
        <v>0.86494294893197388</v>
      </c>
      <c r="K104" s="118">
        <v>0.20080694828847601</v>
      </c>
      <c r="L104" s="130"/>
      <c r="M104" s="118"/>
      <c r="N104" s="130" t="s">
        <v>74</v>
      </c>
      <c r="O104" s="118"/>
      <c r="P104" s="130" t="s">
        <v>74</v>
      </c>
      <c r="Q104" s="130"/>
      <c r="R104" s="130" t="s">
        <v>74</v>
      </c>
      <c r="S104" s="130"/>
      <c r="T104" s="113"/>
      <c r="U104" s="130"/>
      <c r="V104" s="130"/>
      <c r="W104" s="130"/>
      <c r="X104" s="130"/>
      <c r="Y104" s="139">
        <v>2</v>
      </c>
      <c r="Z104" s="139">
        <v>1</v>
      </c>
      <c r="AA104" s="126" t="s">
        <v>316</v>
      </c>
      <c r="AB104" s="105"/>
      <c r="AC104" s="105"/>
      <c r="AD104" s="105"/>
    </row>
    <row r="105" spans="1:30" x14ac:dyDescent="0.2">
      <c r="A105" s="123" t="s">
        <v>127</v>
      </c>
      <c r="B105" s="108" t="s">
        <v>265</v>
      </c>
      <c r="C105" s="119">
        <v>13.711737315684353</v>
      </c>
      <c r="D105" s="119">
        <v>13.03557694462865</v>
      </c>
      <c r="E105" s="119">
        <v>63.641980512732687</v>
      </c>
      <c r="F105" s="119">
        <v>6.3302901958318918</v>
      </c>
      <c r="G105" s="119">
        <v>13.224295934021473</v>
      </c>
      <c r="H105" s="119">
        <v>0</v>
      </c>
      <c r="I105" s="119">
        <v>3.7678564127852936</v>
      </c>
      <c r="J105" s="118">
        <v>2.200529127610793</v>
      </c>
      <c r="K105" s="118">
        <v>0.47474592862184006</v>
      </c>
      <c r="L105" s="130"/>
      <c r="M105" s="118"/>
      <c r="N105" s="130" t="s">
        <v>74</v>
      </c>
      <c r="O105" s="118">
        <v>42.627592438175185</v>
      </c>
      <c r="P105" s="130"/>
      <c r="Q105" s="130"/>
      <c r="R105" s="130"/>
      <c r="S105" s="130"/>
      <c r="T105" s="113"/>
      <c r="U105" s="130"/>
      <c r="V105" s="130"/>
      <c r="W105" s="130"/>
      <c r="X105" s="130"/>
      <c r="Y105" s="139">
        <v>2</v>
      </c>
      <c r="Z105" s="139">
        <v>3</v>
      </c>
      <c r="AA105" s="126"/>
      <c r="AB105" s="105"/>
      <c r="AC105" s="105"/>
      <c r="AD105" s="105"/>
    </row>
    <row r="106" spans="1:30" x14ac:dyDescent="0.2">
      <c r="A106" s="123" t="s">
        <v>128</v>
      </c>
      <c r="B106" s="108" t="s">
        <v>265</v>
      </c>
      <c r="C106" s="119">
        <v>9.3628183492859414</v>
      </c>
      <c r="D106" s="119">
        <v>8.4846941003777427</v>
      </c>
      <c r="E106" s="119">
        <v>69.673888181139176</v>
      </c>
      <c r="F106" s="119">
        <v>5.1883850007069272</v>
      </c>
      <c r="G106" s="119">
        <v>16.653032717776149</v>
      </c>
      <c r="H106" s="119">
        <v>0</v>
      </c>
      <c r="I106" s="119">
        <v>0</v>
      </c>
      <c r="J106" s="118">
        <v>1.7561277352188525</v>
      </c>
      <c r="K106" s="118">
        <v>0.52626909865741711</v>
      </c>
      <c r="L106" s="130"/>
      <c r="M106" s="118"/>
      <c r="N106" s="130"/>
      <c r="O106" s="118"/>
      <c r="P106" s="130"/>
      <c r="Q106" s="130"/>
      <c r="R106" s="130"/>
      <c r="S106" s="130"/>
      <c r="T106" s="114"/>
      <c r="U106" s="130"/>
      <c r="V106" s="130"/>
      <c r="W106" s="130"/>
      <c r="X106" s="131" t="s">
        <v>74</v>
      </c>
      <c r="Y106" s="139">
        <v>1</v>
      </c>
      <c r="Z106" s="139">
        <v>3</v>
      </c>
      <c r="AA106" s="126"/>
      <c r="AB106" s="105"/>
      <c r="AC106" s="105"/>
      <c r="AD106" s="105"/>
    </row>
  </sheetData>
  <autoFilter ref="A1:AA1" xr:uid="{9FD8F2B7-5F83-43C7-ABA7-13AD8148A33B}"/>
  <mergeCells count="3">
    <mergeCell ref="AB3:AB4"/>
    <mergeCell ref="AE11:AF11"/>
    <mergeCell ref="AB81:AB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A65A-8146-4C93-87CD-E4522FD6D6E6}">
  <dimension ref="A1:CX47"/>
  <sheetViews>
    <sheetView workbookViewId="0">
      <selection activeCell="AD30" sqref="AD30"/>
    </sheetView>
  </sheetViews>
  <sheetFormatPr defaultColWidth="9" defaultRowHeight="15" x14ac:dyDescent="0.25"/>
  <cols>
    <col min="3" max="3" width="11" bestFit="1" customWidth="1"/>
    <col min="4" max="6" width="10" bestFit="1" customWidth="1"/>
    <col min="7" max="7" width="17" style="7" bestFit="1" customWidth="1"/>
    <col min="8" max="8" width="9" style="54" bestFit="1"/>
    <col min="9" max="10" width="7.7109375" style="54" customWidth="1"/>
    <col min="14" max="14" width="10" bestFit="1" customWidth="1"/>
    <col min="15" max="16" width="10.42578125" bestFit="1" customWidth="1"/>
    <col min="17" max="17" width="10" bestFit="1" customWidth="1"/>
    <col min="23" max="28" width="15.140625" style="40" customWidth="1"/>
    <col min="29" max="30" width="15.140625" style="63" customWidth="1"/>
    <col min="31" max="32" width="15.140625" style="40" customWidth="1"/>
  </cols>
  <sheetData>
    <row r="1" spans="1:32" ht="30" x14ac:dyDescent="0.25">
      <c r="A1" s="51" t="s">
        <v>189</v>
      </c>
      <c r="B1" s="52" t="s">
        <v>190</v>
      </c>
      <c r="C1" s="53" t="s">
        <v>191</v>
      </c>
      <c r="D1" s="53" t="s">
        <v>0</v>
      </c>
      <c r="E1" s="53" t="s">
        <v>1</v>
      </c>
      <c r="F1" s="51" t="s">
        <v>192</v>
      </c>
      <c r="G1" s="54" t="s">
        <v>193</v>
      </c>
      <c r="H1" s="54" t="s">
        <v>3</v>
      </c>
      <c r="I1" s="55" t="s">
        <v>194</v>
      </c>
      <c r="J1" s="55" t="s">
        <v>195</v>
      </c>
      <c r="L1" s="51" t="s">
        <v>189</v>
      </c>
      <c r="M1" s="52" t="s">
        <v>190</v>
      </c>
      <c r="N1" s="53" t="s">
        <v>191</v>
      </c>
      <c r="O1" s="53" t="s">
        <v>0</v>
      </c>
      <c r="P1" s="53" t="s">
        <v>1</v>
      </c>
      <c r="Q1" s="51" t="s">
        <v>192</v>
      </c>
      <c r="R1" s="56" t="s">
        <v>193</v>
      </c>
      <c r="S1" s="57" t="s">
        <v>3</v>
      </c>
      <c r="T1" s="55" t="s">
        <v>194</v>
      </c>
      <c r="U1" s="55" t="s">
        <v>195</v>
      </c>
      <c r="W1" s="51" t="s">
        <v>189</v>
      </c>
      <c r="X1" s="52" t="s">
        <v>190</v>
      </c>
      <c r="Y1" s="53" t="s">
        <v>191</v>
      </c>
      <c r="Z1" s="53" t="s">
        <v>0</v>
      </c>
      <c r="AA1" s="53" t="s">
        <v>1</v>
      </c>
      <c r="AB1" s="51" t="s">
        <v>192</v>
      </c>
      <c r="AC1" s="56" t="s">
        <v>193</v>
      </c>
      <c r="AD1" s="57" t="s">
        <v>3</v>
      </c>
      <c r="AE1" s="55" t="s">
        <v>194</v>
      </c>
      <c r="AF1" s="55" t="s">
        <v>195</v>
      </c>
    </row>
    <row r="2" spans="1:32" x14ac:dyDescent="0.25">
      <c r="A2" s="58" t="s">
        <v>4</v>
      </c>
      <c r="B2" s="59">
        <v>0.19</v>
      </c>
      <c r="C2" s="60">
        <v>135424620</v>
      </c>
      <c r="D2" s="61">
        <v>48720138</v>
      </c>
      <c r="E2" s="61">
        <v>26559617</v>
      </c>
      <c r="F2" s="61">
        <v>262916382</v>
      </c>
      <c r="G2" s="7">
        <f>C2/F2*10</f>
        <v>5.1508627560529874</v>
      </c>
      <c r="H2" s="62">
        <f>G2/B2</f>
        <v>27.10980397922625</v>
      </c>
      <c r="I2" s="63">
        <f>D2/F2*10</f>
        <v>1.8530658922577139</v>
      </c>
      <c r="J2" s="63">
        <f>E2/F2*10</f>
        <v>1.0101925485951653</v>
      </c>
      <c r="L2" s="51" t="s">
        <v>10</v>
      </c>
      <c r="M2">
        <v>0.51449999999999996</v>
      </c>
      <c r="N2" s="8">
        <v>1052235920</v>
      </c>
      <c r="O2" s="64">
        <v>154145029</v>
      </c>
      <c r="P2" s="64">
        <v>95056125</v>
      </c>
      <c r="Q2" s="40">
        <v>308898206</v>
      </c>
      <c r="R2" s="63">
        <v>34.064164166754665</v>
      </c>
      <c r="S2" s="63">
        <v>66.208287982030456</v>
      </c>
      <c r="T2" s="63">
        <f>O2/Q2*10</f>
        <v>4.9901561746201919</v>
      </c>
      <c r="U2" s="63">
        <f>P2/Q2*10</f>
        <v>3.0772637442899233</v>
      </c>
      <c r="W2" s="51" t="s">
        <v>15</v>
      </c>
      <c r="X2" s="40">
        <v>0.42099999999999999</v>
      </c>
      <c r="Y2" s="8">
        <v>141732672</v>
      </c>
      <c r="Z2" s="64">
        <v>66984792</v>
      </c>
      <c r="AA2" s="64">
        <v>31447363</v>
      </c>
      <c r="AB2" s="40">
        <v>324072019</v>
      </c>
      <c r="AC2" s="63">
        <v>4.3734930413723871</v>
      </c>
      <c r="AD2" s="63">
        <v>10.38834451632396</v>
      </c>
      <c r="AE2" s="40">
        <f>Z2/AB2*10</f>
        <v>2.0669724034397428</v>
      </c>
      <c r="AF2" s="40">
        <f>AA2/AB2*10</f>
        <v>0.97038192612364971</v>
      </c>
    </row>
    <row r="3" spans="1:32" x14ac:dyDescent="0.25">
      <c r="A3" s="58" t="s">
        <v>5</v>
      </c>
      <c r="B3" s="65">
        <v>0.314</v>
      </c>
      <c r="C3" s="66">
        <v>421838874</v>
      </c>
      <c r="D3" s="61">
        <v>137937130</v>
      </c>
      <c r="E3" s="61">
        <v>96261204</v>
      </c>
      <c r="F3" s="61">
        <v>291147218</v>
      </c>
      <c r="G3" s="7">
        <f t="shared" ref="G3:G47" si="0">C3/F3*10</f>
        <v>14.4888512724858</v>
      </c>
      <c r="H3" s="62">
        <f t="shared" ref="H3:H47" si="1">G3/B3</f>
        <v>46.142838447407001</v>
      </c>
      <c r="I3" s="63">
        <f t="shared" ref="I3:I47" si="2">D3/F3*10</f>
        <v>4.7377107343680684</v>
      </c>
      <c r="J3" s="63">
        <f t="shared" ref="J3:J47" si="3">E3/F3*10</f>
        <v>3.3062724988840526</v>
      </c>
      <c r="L3" s="51" t="s">
        <v>11</v>
      </c>
      <c r="M3">
        <v>0.28699999999999998</v>
      </c>
      <c r="N3" s="8">
        <v>1673856107</v>
      </c>
      <c r="O3" s="64">
        <v>430348657</v>
      </c>
      <c r="P3" s="64">
        <v>738694657</v>
      </c>
      <c r="Q3" s="40">
        <v>326714616</v>
      </c>
      <c r="R3" s="63">
        <v>51.232972907462454</v>
      </c>
      <c r="S3" s="63">
        <v>178.51210072286571</v>
      </c>
      <c r="T3" s="63">
        <f t="shared" ref="T3:T30" si="4">O3/Q3*10</f>
        <v>13.172005044304475</v>
      </c>
      <c r="U3" s="63">
        <f t="shared" ref="U3:U30" si="5">P3/Q3*10</f>
        <v>22.609782997893184</v>
      </c>
      <c r="W3" s="51" t="s">
        <v>16</v>
      </c>
      <c r="X3" s="40">
        <v>0.307</v>
      </c>
      <c r="Y3" s="8">
        <v>876582703</v>
      </c>
      <c r="Z3" s="64">
        <v>162848741</v>
      </c>
      <c r="AA3" s="64">
        <v>255028324</v>
      </c>
      <c r="AB3" s="40">
        <v>329894024</v>
      </c>
      <c r="AC3" s="63">
        <v>26.571645414225511</v>
      </c>
      <c r="AD3" s="63">
        <v>86.552590925815991</v>
      </c>
      <c r="AE3" s="40">
        <f t="shared" ref="AE3:AE24" si="6">Z3/AB3*10</f>
        <v>4.936395604425984</v>
      </c>
      <c r="AF3" s="40">
        <f t="shared" ref="AF3:AF24" si="7">AA3/AB3*10</f>
        <v>7.7306136348805152</v>
      </c>
    </row>
    <row r="4" spans="1:32" x14ac:dyDescent="0.25">
      <c r="A4" s="58" t="s">
        <v>6</v>
      </c>
      <c r="B4" s="65">
        <v>0.40300000000000002</v>
      </c>
      <c r="C4" s="66">
        <v>1185115386</v>
      </c>
      <c r="D4" s="61">
        <v>345045235</v>
      </c>
      <c r="E4" s="61">
        <v>263863807</v>
      </c>
      <c r="F4" s="61">
        <v>303821331</v>
      </c>
      <c r="G4" s="7">
        <f t="shared" si="0"/>
        <v>39.006984206780395</v>
      </c>
      <c r="H4" s="62">
        <f t="shared" si="1"/>
        <v>96.79152408630371</v>
      </c>
      <c r="I4" s="63">
        <f t="shared" si="2"/>
        <v>11.356846929223677</v>
      </c>
      <c r="J4" s="63">
        <f t="shared" si="3"/>
        <v>8.6848348050980011</v>
      </c>
      <c r="L4" s="51" t="s">
        <v>12</v>
      </c>
      <c r="M4">
        <v>0.39700000000000002</v>
      </c>
      <c r="N4" s="8">
        <v>877856982</v>
      </c>
      <c r="O4" s="64">
        <v>195279666</v>
      </c>
      <c r="P4" s="64">
        <v>196416936</v>
      </c>
      <c r="Q4" s="40">
        <v>340105867</v>
      </c>
      <c r="R4" s="63">
        <v>25.811286048764337</v>
      </c>
      <c r="S4" s="63">
        <v>65.01583387598069</v>
      </c>
      <c r="T4" s="63">
        <f t="shared" si="4"/>
        <v>5.741731764950706</v>
      </c>
      <c r="U4" s="63">
        <f t="shared" si="5"/>
        <v>5.7751704706699458</v>
      </c>
      <c r="W4" s="51" t="s">
        <v>17</v>
      </c>
      <c r="X4" s="40">
        <v>0.6895</v>
      </c>
      <c r="Y4" s="8">
        <v>135059736</v>
      </c>
      <c r="Z4" s="64">
        <v>49985858</v>
      </c>
      <c r="AA4" s="64">
        <v>19541792</v>
      </c>
      <c r="AB4" s="40">
        <v>327065776</v>
      </c>
      <c r="AC4" s="63">
        <v>4.1294365204386292</v>
      </c>
      <c r="AD4" s="63">
        <v>5.9890304864954738</v>
      </c>
      <c r="AE4" s="40">
        <f t="shared" si="6"/>
        <v>1.5283120909599544</v>
      </c>
      <c r="AF4" s="40">
        <f t="shared" si="7"/>
        <v>0.59748813339613993</v>
      </c>
    </row>
    <row r="5" spans="1:32" x14ac:dyDescent="0.25">
      <c r="A5" s="67" t="s">
        <v>7</v>
      </c>
      <c r="B5" s="65">
        <v>0.2135</v>
      </c>
      <c r="C5" s="66">
        <v>156779268</v>
      </c>
      <c r="D5" s="61">
        <v>42571603</v>
      </c>
      <c r="E5" s="61">
        <v>34715012</v>
      </c>
      <c r="F5" s="61">
        <v>310882649</v>
      </c>
      <c r="G5" s="7">
        <f t="shared" si="0"/>
        <v>5.0430369306329483</v>
      </c>
      <c r="H5" s="62">
        <f t="shared" si="1"/>
        <v>23.620781876500928</v>
      </c>
      <c r="I5" s="63">
        <f t="shared" si="2"/>
        <v>1.3693785464366655</v>
      </c>
      <c r="J5" s="63">
        <f t="shared" si="3"/>
        <v>1.1166596820911674</v>
      </c>
      <c r="L5" s="68" t="s">
        <v>13</v>
      </c>
      <c r="M5">
        <v>0.23200000000000001</v>
      </c>
      <c r="N5" s="8">
        <v>105149464</v>
      </c>
      <c r="O5" s="40">
        <v>31627940</v>
      </c>
      <c r="P5" s="40">
        <v>13741165</v>
      </c>
      <c r="Q5" s="40">
        <v>337095516</v>
      </c>
      <c r="R5" s="63">
        <v>3.1192780386909686</v>
      </c>
      <c r="S5" s="63">
        <v>13.445163959874865</v>
      </c>
      <c r="T5" s="63">
        <f t="shared" si="4"/>
        <v>0.9382486120046758</v>
      </c>
      <c r="U5" s="63">
        <f t="shared" si="5"/>
        <v>0.40763416740316416</v>
      </c>
      <c r="W5" s="68" t="s">
        <v>18</v>
      </c>
      <c r="X5" s="40">
        <v>0.32550000000000001</v>
      </c>
      <c r="Y5" s="8">
        <v>3263535583</v>
      </c>
      <c r="Z5" s="40">
        <v>559422294</v>
      </c>
      <c r="AA5" s="40">
        <v>428793606</v>
      </c>
      <c r="AB5" s="40">
        <v>343821101</v>
      </c>
      <c r="AC5" s="63">
        <v>94.919583862306354</v>
      </c>
      <c r="AD5" s="63">
        <v>291.61162476899034</v>
      </c>
      <c r="AE5" s="40">
        <f t="shared" si="6"/>
        <v>16.270737670635288</v>
      </c>
      <c r="AF5" s="40">
        <f t="shared" si="7"/>
        <v>12.471416232245733</v>
      </c>
    </row>
    <row r="6" spans="1:32" x14ac:dyDescent="0.25">
      <c r="A6" s="69" t="s">
        <v>8</v>
      </c>
      <c r="B6" s="65">
        <v>0.34150000000000003</v>
      </c>
      <c r="C6" s="66">
        <v>164953276</v>
      </c>
      <c r="D6" s="61">
        <v>41458934</v>
      </c>
      <c r="E6" s="61">
        <v>17673445</v>
      </c>
      <c r="F6" s="61">
        <v>324754755</v>
      </c>
      <c r="G6" s="7">
        <f t="shared" si="0"/>
        <v>5.0793182689503658</v>
      </c>
      <c r="H6" s="62">
        <f t="shared" si="1"/>
        <v>14.873552764129913</v>
      </c>
      <c r="I6" s="63">
        <f t="shared" si="2"/>
        <v>1.2766228472928747</v>
      </c>
      <c r="J6" s="63">
        <f t="shared" si="3"/>
        <v>0.54420896777939398</v>
      </c>
      <c r="L6" s="51" t="s">
        <v>14</v>
      </c>
      <c r="M6">
        <v>0.218</v>
      </c>
      <c r="N6" s="8">
        <v>105140188</v>
      </c>
      <c r="O6">
        <v>35551079</v>
      </c>
      <c r="P6">
        <v>17164649</v>
      </c>
      <c r="Q6">
        <v>340819702</v>
      </c>
      <c r="R6" s="63">
        <v>3.0849210706721406</v>
      </c>
      <c r="S6" s="63">
        <v>14.151014085652021</v>
      </c>
      <c r="T6" s="63">
        <f t="shared" si="4"/>
        <v>1.0431051606283019</v>
      </c>
      <c r="U6" s="63">
        <f t="shared" si="5"/>
        <v>0.50362842580033707</v>
      </c>
      <c r="W6" s="51" t="s">
        <v>19</v>
      </c>
      <c r="X6" s="40">
        <v>0.19700000000000001</v>
      </c>
      <c r="Y6" s="8">
        <v>879449385</v>
      </c>
      <c r="Z6" s="40">
        <v>182713068</v>
      </c>
      <c r="AA6" s="40">
        <v>112216556</v>
      </c>
      <c r="AB6" s="40">
        <v>327776917</v>
      </c>
      <c r="AC6" s="63">
        <v>26.830729663614473</v>
      </c>
      <c r="AD6" s="63">
        <v>136.19659727723084</v>
      </c>
      <c r="AE6" s="40">
        <f t="shared" si="6"/>
        <v>5.5743116285397241</v>
      </c>
      <c r="AF6" s="40">
        <f t="shared" si="7"/>
        <v>3.4235649363923941</v>
      </c>
    </row>
    <row r="7" spans="1:32" x14ac:dyDescent="0.25">
      <c r="A7" s="9" t="s">
        <v>20</v>
      </c>
      <c r="B7" s="61">
        <v>0.43380000000000002</v>
      </c>
      <c r="C7" s="61">
        <v>267404151</v>
      </c>
      <c r="D7" s="61">
        <v>62663905</v>
      </c>
      <c r="E7" s="61">
        <v>35986151</v>
      </c>
      <c r="F7" s="61">
        <v>295811132</v>
      </c>
      <c r="G7" s="7">
        <f t="shared" si="0"/>
        <v>9.0396919545272567</v>
      </c>
      <c r="H7" s="62">
        <f t="shared" si="1"/>
        <v>20.838386248333926</v>
      </c>
      <c r="I7" s="63">
        <f t="shared" si="2"/>
        <v>2.118375484260004</v>
      </c>
      <c r="J7" s="63">
        <f t="shared" si="3"/>
        <v>1.2165245694675209</v>
      </c>
      <c r="L7" s="51" t="s">
        <v>80</v>
      </c>
      <c r="M7">
        <v>0.38140000000000002</v>
      </c>
      <c r="N7">
        <v>140561803</v>
      </c>
      <c r="O7">
        <v>58299570</v>
      </c>
      <c r="P7">
        <v>48691344</v>
      </c>
      <c r="Q7">
        <v>132676760</v>
      </c>
      <c r="R7" s="63">
        <f t="shared" ref="R7:R30" si="8">N7/Q7*10</f>
        <v>10.594304759929321</v>
      </c>
      <c r="S7" s="63">
        <f t="shared" ref="S7:S30" si="9">R7/M7</f>
        <v>27.777411536259361</v>
      </c>
      <c r="T7" s="63">
        <f t="shared" si="4"/>
        <v>4.3941056444248412</v>
      </c>
      <c r="U7" s="63">
        <f t="shared" si="5"/>
        <v>3.6699225998584835</v>
      </c>
      <c r="W7" s="51" t="s">
        <v>104</v>
      </c>
      <c r="X7" s="40">
        <v>0.56059999999999999</v>
      </c>
      <c r="Y7" s="40">
        <v>753857751</v>
      </c>
      <c r="Z7" s="40">
        <v>116761824</v>
      </c>
      <c r="AA7" s="40">
        <v>192436092</v>
      </c>
      <c r="AB7" s="40">
        <v>346070335</v>
      </c>
      <c r="AC7" s="63">
        <f t="shared" ref="AC7:AC24" si="10">Y7/AB7*10</f>
        <v>21.783368141045663</v>
      </c>
      <c r="AD7" s="63">
        <f t="shared" ref="AD7:AD24" si="11">AC7/X7</f>
        <v>38.857238924448204</v>
      </c>
      <c r="AE7" s="40">
        <f t="shared" si="6"/>
        <v>3.3739333364126689</v>
      </c>
      <c r="AF7" s="40">
        <f t="shared" si="7"/>
        <v>5.5606064010080489</v>
      </c>
    </row>
    <row r="8" spans="1:32" x14ac:dyDescent="0.25">
      <c r="A8" s="9" t="s">
        <v>21</v>
      </c>
      <c r="B8" s="61">
        <v>0.3962</v>
      </c>
      <c r="C8" s="61">
        <v>79049988</v>
      </c>
      <c r="D8" s="61">
        <v>29453950</v>
      </c>
      <c r="E8" s="61">
        <v>12058701</v>
      </c>
      <c r="F8" s="61">
        <v>283305969</v>
      </c>
      <c r="G8" s="7">
        <f t="shared" si="0"/>
        <v>2.790269060656466</v>
      </c>
      <c r="H8" s="62">
        <f t="shared" si="1"/>
        <v>7.0425771344181376</v>
      </c>
      <c r="I8" s="63">
        <f t="shared" si="2"/>
        <v>1.0396515860207662</v>
      </c>
      <c r="J8" s="63">
        <f t="shared" si="3"/>
        <v>0.42564232030000043</v>
      </c>
      <c r="L8" s="51" t="s">
        <v>81</v>
      </c>
      <c r="M8">
        <v>0.4546</v>
      </c>
      <c r="N8">
        <v>40244476</v>
      </c>
      <c r="O8">
        <v>21552527</v>
      </c>
      <c r="P8">
        <v>10114999</v>
      </c>
      <c r="Q8">
        <v>165146722</v>
      </c>
      <c r="R8" s="63">
        <f t="shared" si="8"/>
        <v>2.4368922078877233</v>
      </c>
      <c r="S8" s="63">
        <f t="shared" si="9"/>
        <v>5.3605195950015911</v>
      </c>
      <c r="T8" s="63">
        <f t="shared" si="4"/>
        <v>1.305053272568135</v>
      </c>
      <c r="U8" s="63">
        <f t="shared" si="5"/>
        <v>0.61248560537580643</v>
      </c>
      <c r="W8" s="51" t="s">
        <v>105</v>
      </c>
      <c r="X8" s="40">
        <v>0.71099999999999997</v>
      </c>
      <c r="Y8" s="40">
        <v>389353939</v>
      </c>
      <c r="Z8" s="40">
        <v>112050383</v>
      </c>
      <c r="AA8" s="40">
        <v>86940840</v>
      </c>
      <c r="AB8" s="40">
        <v>314493310</v>
      </c>
      <c r="AC8" s="63">
        <f t="shared" si="10"/>
        <v>12.380356803138357</v>
      </c>
      <c r="AD8" s="63">
        <f t="shared" si="11"/>
        <v>17.412597472768436</v>
      </c>
      <c r="AE8" s="40">
        <f t="shared" si="6"/>
        <v>3.5628860594840632</v>
      </c>
      <c r="AF8" s="40">
        <f t="shared" si="7"/>
        <v>2.7644734318831778</v>
      </c>
    </row>
    <row r="9" spans="1:32" x14ac:dyDescent="0.25">
      <c r="A9" s="9" t="s">
        <v>22</v>
      </c>
      <c r="B9" s="61">
        <v>0.43759999999999999</v>
      </c>
      <c r="C9" s="61">
        <v>20703014</v>
      </c>
      <c r="D9" s="61">
        <v>13623965</v>
      </c>
      <c r="E9" s="61">
        <v>7079049</v>
      </c>
      <c r="F9" s="61">
        <v>181513137</v>
      </c>
      <c r="G9" s="7">
        <f t="shared" si="0"/>
        <v>1.1405793730511087</v>
      </c>
      <c r="H9" s="62">
        <f t="shared" si="1"/>
        <v>2.6064428086177074</v>
      </c>
      <c r="I9" s="63">
        <f t="shared" si="2"/>
        <v>0.75057735352786059</v>
      </c>
      <c r="J9" s="63">
        <f t="shared" si="3"/>
        <v>0.39000201952324809</v>
      </c>
      <c r="L9" s="51" t="s">
        <v>82</v>
      </c>
      <c r="M9">
        <v>0.4012</v>
      </c>
      <c r="N9">
        <v>93893758</v>
      </c>
      <c r="O9">
        <v>37388168</v>
      </c>
      <c r="P9">
        <v>39004472</v>
      </c>
      <c r="Q9">
        <v>174798601</v>
      </c>
      <c r="R9" s="63">
        <f t="shared" si="8"/>
        <v>5.3715394438425745</v>
      </c>
      <c r="S9" s="63">
        <f t="shared" si="9"/>
        <v>13.388682561920675</v>
      </c>
      <c r="T9" s="63">
        <f t="shared" si="4"/>
        <v>2.1389283315831573</v>
      </c>
      <c r="U9" s="63">
        <f t="shared" si="5"/>
        <v>2.2313949755238602</v>
      </c>
      <c r="W9" s="51" t="s">
        <v>106</v>
      </c>
      <c r="X9" s="40">
        <v>0.47089999999999999</v>
      </c>
      <c r="Y9" s="40">
        <v>445417225</v>
      </c>
      <c r="Z9" s="40">
        <v>126619704</v>
      </c>
      <c r="AA9" s="40">
        <v>86568577</v>
      </c>
      <c r="AB9" s="40">
        <v>300065298</v>
      </c>
      <c r="AC9" s="63">
        <f t="shared" si="10"/>
        <v>14.844009886141516</v>
      </c>
      <c r="AD9" s="63">
        <f t="shared" si="11"/>
        <v>31.522637260865398</v>
      </c>
      <c r="AE9" s="40">
        <f t="shared" si="6"/>
        <v>4.2197383317547104</v>
      </c>
      <c r="AF9" s="40">
        <f t="shared" si="7"/>
        <v>2.8849912861299942</v>
      </c>
    </row>
    <row r="10" spans="1:32" x14ac:dyDescent="0.25">
      <c r="A10" s="9" t="s">
        <v>23</v>
      </c>
      <c r="B10" s="61">
        <v>0.44230000000000003</v>
      </c>
      <c r="C10" s="61">
        <v>44932924</v>
      </c>
      <c r="D10" s="61">
        <v>14128750</v>
      </c>
      <c r="E10" s="61">
        <v>5021405</v>
      </c>
      <c r="F10" s="61">
        <v>167489474</v>
      </c>
      <c r="G10" s="7">
        <f t="shared" si="0"/>
        <v>2.6827312145000826</v>
      </c>
      <c r="H10" s="62">
        <f t="shared" si="1"/>
        <v>6.0654108399278375</v>
      </c>
      <c r="I10" s="63">
        <f t="shared" si="2"/>
        <v>0.8435604735375789</v>
      </c>
      <c r="J10" s="63">
        <f t="shared" si="3"/>
        <v>0.29980421336805918</v>
      </c>
      <c r="L10" s="51" t="s">
        <v>83</v>
      </c>
      <c r="M10">
        <v>0.24379999999999999</v>
      </c>
      <c r="N10">
        <v>11343037</v>
      </c>
      <c r="O10">
        <v>6357485</v>
      </c>
      <c r="P10">
        <v>0</v>
      </c>
      <c r="Q10">
        <v>177080455</v>
      </c>
      <c r="R10" s="63">
        <f t="shared" si="8"/>
        <v>0.64055838347603078</v>
      </c>
      <c r="S10" s="63">
        <f t="shared" si="9"/>
        <v>2.6273928772601756</v>
      </c>
      <c r="T10" s="63">
        <f t="shared" si="4"/>
        <v>0.35901675314760179</v>
      </c>
      <c r="U10" s="63">
        <f t="shared" si="5"/>
        <v>0</v>
      </c>
      <c r="W10" s="51" t="s">
        <v>107</v>
      </c>
      <c r="X10" s="40">
        <v>0.44650000000000001</v>
      </c>
      <c r="Y10" s="40">
        <v>854627527</v>
      </c>
      <c r="Z10" s="40">
        <v>288540411</v>
      </c>
      <c r="AA10" s="40">
        <v>217435252</v>
      </c>
      <c r="AB10" s="40">
        <v>246933786</v>
      </c>
      <c r="AC10" s="63">
        <f t="shared" si="10"/>
        <v>34.609582627141997</v>
      </c>
      <c r="AD10" s="63">
        <f t="shared" si="11"/>
        <v>77.513062994718922</v>
      </c>
      <c r="AE10" s="40">
        <f t="shared" si="6"/>
        <v>11.684930429082719</v>
      </c>
      <c r="AF10" s="40">
        <f t="shared" si="7"/>
        <v>8.8054071304766701</v>
      </c>
    </row>
    <row r="11" spans="1:32" x14ac:dyDescent="0.25">
      <c r="A11" s="9" t="s">
        <v>24</v>
      </c>
      <c r="B11" s="61">
        <v>0.2661</v>
      </c>
      <c r="C11" s="61">
        <v>78682075</v>
      </c>
      <c r="D11" s="61">
        <v>12707476</v>
      </c>
      <c r="E11" s="61">
        <v>4208116</v>
      </c>
      <c r="F11" s="61">
        <v>216565132</v>
      </c>
      <c r="G11" s="7">
        <f t="shared" si="0"/>
        <v>3.6331829724094273</v>
      </c>
      <c r="H11" s="62">
        <f t="shared" si="1"/>
        <v>13.653449727205665</v>
      </c>
      <c r="I11" s="63">
        <f t="shared" si="2"/>
        <v>0.58677386718005919</v>
      </c>
      <c r="J11" s="63">
        <f t="shared" si="3"/>
        <v>0.19431179715486241</v>
      </c>
      <c r="L11" s="51" t="s">
        <v>84</v>
      </c>
      <c r="M11">
        <v>0.38240000000000002</v>
      </c>
      <c r="N11">
        <v>219135439</v>
      </c>
      <c r="O11">
        <v>61895796</v>
      </c>
      <c r="P11">
        <v>75416189</v>
      </c>
      <c r="Q11">
        <v>189052606</v>
      </c>
      <c r="R11" s="63">
        <f t="shared" si="8"/>
        <v>11.591241381777092</v>
      </c>
      <c r="S11" s="63">
        <f t="shared" si="9"/>
        <v>30.311823697115823</v>
      </c>
      <c r="T11" s="63">
        <f t="shared" si="4"/>
        <v>3.2739985610142819</v>
      </c>
      <c r="U11" s="63">
        <f t="shared" si="5"/>
        <v>3.9891642117855808</v>
      </c>
      <c r="W11" s="51" t="s">
        <v>108</v>
      </c>
      <c r="X11" s="40">
        <v>0.41870000000000002</v>
      </c>
      <c r="Y11" s="40">
        <v>46298017</v>
      </c>
      <c r="Z11" s="40">
        <v>25456966</v>
      </c>
      <c r="AA11" s="40">
        <v>9226343</v>
      </c>
      <c r="AB11" s="40">
        <v>177353690</v>
      </c>
      <c r="AC11" s="63">
        <f t="shared" si="10"/>
        <v>2.6104907656559053</v>
      </c>
      <c r="AD11" s="63">
        <f t="shared" si="11"/>
        <v>6.2347522466107126</v>
      </c>
      <c r="AE11" s="40">
        <f t="shared" si="6"/>
        <v>1.4353784237587615</v>
      </c>
      <c r="AF11" s="40">
        <f t="shared" si="7"/>
        <v>0.52022278194493721</v>
      </c>
    </row>
    <row r="12" spans="1:32" x14ac:dyDescent="0.25">
      <c r="A12" s="9" t="s">
        <v>9</v>
      </c>
      <c r="B12" s="65">
        <v>0.40699999999999997</v>
      </c>
      <c r="C12" s="70">
        <v>49393761</v>
      </c>
      <c r="D12">
        <v>25607515</v>
      </c>
      <c r="E12">
        <v>13257946</v>
      </c>
      <c r="F12">
        <v>305234793</v>
      </c>
      <c r="G12" s="7">
        <f t="shared" si="0"/>
        <v>1.6182218453713435</v>
      </c>
      <c r="H12" s="62">
        <f t="shared" si="1"/>
        <v>3.9759750500524413</v>
      </c>
      <c r="I12" s="63">
        <f t="shared" si="2"/>
        <v>0.83894482500885803</v>
      </c>
      <c r="J12" s="63">
        <f t="shared" si="3"/>
        <v>0.43435238393678138</v>
      </c>
      <c r="L12" s="51" t="s">
        <v>85</v>
      </c>
      <c r="M12">
        <v>0.40649999999999997</v>
      </c>
      <c r="N12">
        <v>8160094</v>
      </c>
      <c r="O12">
        <v>6231056</v>
      </c>
      <c r="P12">
        <v>1929038</v>
      </c>
      <c r="Q12">
        <v>217108507</v>
      </c>
      <c r="R12" s="63">
        <f t="shared" si="8"/>
        <v>0.37585325940268199</v>
      </c>
      <c r="S12" s="63">
        <f t="shared" si="9"/>
        <v>0.92460826421323994</v>
      </c>
      <c r="T12" s="63">
        <f t="shared" si="4"/>
        <v>0.28700192756610865</v>
      </c>
      <c r="U12" s="63">
        <f t="shared" si="5"/>
        <v>8.8851331836573302E-2</v>
      </c>
      <c r="W12" s="51" t="s">
        <v>109</v>
      </c>
      <c r="X12" s="40">
        <v>0.54679999999999995</v>
      </c>
      <c r="Y12" s="40">
        <v>51685288</v>
      </c>
      <c r="Z12" s="40">
        <v>29847461</v>
      </c>
      <c r="AA12" s="40">
        <v>10504525</v>
      </c>
      <c r="AB12" s="40">
        <v>520172344</v>
      </c>
      <c r="AC12" s="63">
        <f t="shared" si="10"/>
        <v>0.99361853039999382</v>
      </c>
      <c r="AD12" s="63">
        <f t="shared" si="11"/>
        <v>1.8171516649597548</v>
      </c>
      <c r="AE12" s="40">
        <f t="shared" si="6"/>
        <v>0.57379945981903258</v>
      </c>
      <c r="AF12" s="40">
        <f t="shared" si="7"/>
        <v>0.20194316597500617</v>
      </c>
    </row>
    <row r="13" spans="1:32" x14ac:dyDescent="0.25">
      <c r="A13" s="9" t="s">
        <v>25</v>
      </c>
      <c r="B13">
        <v>0.2838</v>
      </c>
      <c r="C13">
        <v>379086245</v>
      </c>
      <c r="D13">
        <v>120117046</v>
      </c>
      <c r="E13">
        <v>86453642</v>
      </c>
      <c r="F13">
        <v>288791827</v>
      </c>
      <c r="G13" s="7">
        <f t="shared" si="0"/>
        <v>13.12662650248755</v>
      </c>
      <c r="H13" s="7">
        <f t="shared" si="1"/>
        <v>46.253088451330342</v>
      </c>
      <c r="I13" s="63">
        <f t="shared" si="2"/>
        <v>4.1592952005528883</v>
      </c>
      <c r="J13" s="63">
        <f t="shared" si="3"/>
        <v>2.9936318800323947</v>
      </c>
      <c r="L13" s="51" t="s">
        <v>86</v>
      </c>
      <c r="M13">
        <v>0.55730000000000002</v>
      </c>
      <c r="N13">
        <v>629866407</v>
      </c>
      <c r="O13">
        <v>146298934</v>
      </c>
      <c r="P13">
        <v>149904754</v>
      </c>
      <c r="Q13">
        <v>126345877</v>
      </c>
      <c r="R13" s="63">
        <f t="shared" si="8"/>
        <v>49.852549363363877</v>
      </c>
      <c r="S13" s="63">
        <f t="shared" si="9"/>
        <v>89.453704222795395</v>
      </c>
      <c r="T13" s="63">
        <f t="shared" si="4"/>
        <v>11.579240848516172</v>
      </c>
      <c r="U13" s="63">
        <f t="shared" si="5"/>
        <v>11.864633619979543</v>
      </c>
      <c r="W13" s="51" t="s">
        <v>110</v>
      </c>
      <c r="X13" s="40">
        <v>0.51139999999999997</v>
      </c>
      <c r="Y13" s="40">
        <v>37689846</v>
      </c>
      <c r="Z13" s="40">
        <v>20846123</v>
      </c>
      <c r="AA13" s="40">
        <v>7459455</v>
      </c>
      <c r="AB13" s="40">
        <v>30429556</v>
      </c>
      <c r="AC13" s="63">
        <f t="shared" si="10"/>
        <v>12.385933596927934</v>
      </c>
      <c r="AD13" s="63">
        <f t="shared" si="11"/>
        <v>24.219658969354587</v>
      </c>
      <c r="AE13" s="40">
        <f t="shared" si="6"/>
        <v>6.8506168805091994</v>
      </c>
      <c r="AF13" s="40">
        <f t="shared" si="7"/>
        <v>2.4513847655220471</v>
      </c>
    </row>
    <row r="14" spans="1:32" x14ac:dyDescent="0.25">
      <c r="A14" s="9" t="s">
        <v>26</v>
      </c>
      <c r="B14">
        <v>0.51949999999999996</v>
      </c>
      <c r="C14">
        <v>198784571</v>
      </c>
      <c r="D14">
        <v>47754858</v>
      </c>
      <c r="E14">
        <v>26560901</v>
      </c>
      <c r="F14">
        <v>357976726</v>
      </c>
      <c r="G14" s="7">
        <f t="shared" si="0"/>
        <v>5.5530026552620075</v>
      </c>
      <c r="H14" s="7">
        <f t="shared" si="1"/>
        <v>10.689129269031776</v>
      </c>
      <c r="I14" s="63">
        <f t="shared" si="2"/>
        <v>1.3340213072958269</v>
      </c>
      <c r="J14" s="63">
        <f t="shared" si="3"/>
        <v>0.74197284546370201</v>
      </c>
      <c r="L14" s="51" t="s">
        <v>87</v>
      </c>
      <c r="M14">
        <v>0.61099999999999999</v>
      </c>
      <c r="N14">
        <v>356505884</v>
      </c>
      <c r="O14">
        <v>64822491</v>
      </c>
      <c r="P14">
        <v>41350804</v>
      </c>
      <c r="Q14">
        <v>91683002</v>
      </c>
      <c r="R14" s="63">
        <f t="shared" si="8"/>
        <v>38.884621600850281</v>
      </c>
      <c r="S14" s="63">
        <f t="shared" si="9"/>
        <v>63.640951883552013</v>
      </c>
      <c r="T14" s="63">
        <f t="shared" si="4"/>
        <v>7.070284522315271</v>
      </c>
      <c r="U14" s="63">
        <f t="shared" si="5"/>
        <v>4.5101930671947237</v>
      </c>
      <c r="W14" s="51" t="s">
        <v>111</v>
      </c>
      <c r="X14" s="40">
        <v>0.92459999999999998</v>
      </c>
      <c r="Y14" s="40">
        <v>160181218</v>
      </c>
      <c r="Z14" s="40">
        <v>49323118</v>
      </c>
      <c r="AA14" s="40">
        <v>41433130</v>
      </c>
      <c r="AB14" s="40">
        <v>357809723</v>
      </c>
      <c r="AC14" s="63">
        <f t="shared" si="10"/>
        <v>4.4767150723849953</v>
      </c>
      <c r="AD14" s="63">
        <f t="shared" si="11"/>
        <v>4.8417857153201336</v>
      </c>
      <c r="AE14" s="40">
        <f t="shared" si="6"/>
        <v>1.3784733848610369</v>
      </c>
      <c r="AF14" s="40">
        <f t="shared" si="7"/>
        <v>1.1579654586412678</v>
      </c>
    </row>
    <row r="15" spans="1:32" x14ac:dyDescent="0.25">
      <c r="A15" s="9" t="s">
        <v>27</v>
      </c>
      <c r="B15">
        <v>0.1089</v>
      </c>
      <c r="C15">
        <v>620934519</v>
      </c>
      <c r="D15">
        <v>152684652</v>
      </c>
      <c r="E15">
        <v>120236587</v>
      </c>
      <c r="F15">
        <v>269547661</v>
      </c>
      <c r="G15" s="7">
        <f t="shared" si="0"/>
        <v>23.036167952501728</v>
      </c>
      <c r="H15" s="7">
        <f t="shared" si="1"/>
        <v>211.53505925162284</v>
      </c>
      <c r="I15" s="63">
        <f t="shared" si="2"/>
        <v>5.6644769772274151</v>
      </c>
      <c r="J15" s="63">
        <f t="shared" si="3"/>
        <v>4.4606800353574574</v>
      </c>
      <c r="L15" s="51" t="s">
        <v>88</v>
      </c>
      <c r="M15">
        <v>0.38269999999999998</v>
      </c>
      <c r="N15">
        <v>10967047</v>
      </c>
      <c r="O15">
        <v>7715246</v>
      </c>
      <c r="P15">
        <v>3251801</v>
      </c>
      <c r="Q15">
        <v>233647102</v>
      </c>
      <c r="R15" s="63">
        <f t="shared" si="8"/>
        <v>0.46938510711765641</v>
      </c>
      <c r="S15" s="63">
        <f t="shared" si="9"/>
        <v>1.2265092947939806</v>
      </c>
      <c r="T15" s="63">
        <f t="shared" si="4"/>
        <v>0.33020935992606493</v>
      </c>
      <c r="U15" s="63">
        <f t="shared" si="5"/>
        <v>0.13917574719159154</v>
      </c>
      <c r="W15" s="51" t="s">
        <v>112</v>
      </c>
      <c r="X15" s="40">
        <v>0.47510000000000002</v>
      </c>
      <c r="Y15" s="40">
        <v>131209175</v>
      </c>
      <c r="Z15" s="40">
        <v>56575509</v>
      </c>
      <c r="AA15" s="40">
        <v>49462963</v>
      </c>
      <c r="AB15" s="40">
        <v>108554840</v>
      </c>
      <c r="AC15" s="63">
        <f t="shared" si="10"/>
        <v>12.086902343552808</v>
      </c>
      <c r="AD15" s="63">
        <f t="shared" si="11"/>
        <v>25.440754248690396</v>
      </c>
      <c r="AE15" s="40">
        <f t="shared" si="6"/>
        <v>5.211698437398093</v>
      </c>
      <c r="AF15" s="40">
        <f t="shared" si="7"/>
        <v>4.5564954082194769</v>
      </c>
    </row>
    <row r="16" spans="1:32" x14ac:dyDescent="0.25">
      <c r="A16" s="9" t="s">
        <v>28</v>
      </c>
      <c r="B16">
        <v>0.24829999999999999</v>
      </c>
      <c r="C16">
        <v>29673456</v>
      </c>
      <c r="D16">
        <v>17360059</v>
      </c>
      <c r="E16">
        <v>6128429</v>
      </c>
      <c r="F16">
        <v>306094701</v>
      </c>
      <c r="G16" s="7">
        <f t="shared" si="0"/>
        <v>0.96942076759440543</v>
      </c>
      <c r="H16" s="7">
        <f t="shared" si="1"/>
        <v>3.904231846936792</v>
      </c>
      <c r="I16" s="63">
        <f t="shared" si="2"/>
        <v>0.56714666876902253</v>
      </c>
      <c r="J16" s="63">
        <f t="shared" si="3"/>
        <v>0.20021349536527913</v>
      </c>
      <c r="L16" s="51" t="s">
        <v>89</v>
      </c>
      <c r="M16">
        <v>0.30969999999999998</v>
      </c>
      <c r="N16">
        <v>17372503</v>
      </c>
      <c r="O16">
        <v>8794290</v>
      </c>
      <c r="P16">
        <v>5941730</v>
      </c>
      <c r="Q16">
        <v>275611377</v>
      </c>
      <c r="R16" s="63">
        <f t="shared" si="8"/>
        <v>0.63032604782494162</v>
      </c>
      <c r="S16" s="63">
        <f t="shared" si="9"/>
        <v>2.0352794569743029</v>
      </c>
      <c r="T16" s="63">
        <f t="shared" si="4"/>
        <v>0.31908298183205985</v>
      </c>
      <c r="U16" s="63">
        <f t="shared" si="5"/>
        <v>0.21558362592557273</v>
      </c>
      <c r="W16" s="51" t="s">
        <v>113</v>
      </c>
      <c r="X16" s="40">
        <v>0.59330000000000005</v>
      </c>
      <c r="Y16" s="40">
        <v>1247529173</v>
      </c>
      <c r="Z16" s="40">
        <v>348082487</v>
      </c>
      <c r="AA16" s="40">
        <v>163752090</v>
      </c>
      <c r="AB16" s="40">
        <v>181436212</v>
      </c>
      <c r="AC16" s="63">
        <f t="shared" si="10"/>
        <v>68.758554824766733</v>
      </c>
      <c r="AD16" s="63">
        <f t="shared" si="11"/>
        <v>115.89171553137827</v>
      </c>
      <c r="AE16" s="40">
        <f t="shared" si="6"/>
        <v>19.184840951154779</v>
      </c>
      <c r="AF16" s="40">
        <f t="shared" si="7"/>
        <v>9.0253256610097221</v>
      </c>
    </row>
    <row r="17" spans="1:32" x14ac:dyDescent="0.25">
      <c r="A17" s="9" t="s">
        <v>29</v>
      </c>
      <c r="B17">
        <v>0.28939999999999999</v>
      </c>
      <c r="C17">
        <v>12573751</v>
      </c>
      <c r="D17">
        <v>8440854</v>
      </c>
      <c r="E17">
        <v>4132897</v>
      </c>
      <c r="F17">
        <v>315896394</v>
      </c>
      <c r="G17" s="7">
        <f t="shared" si="0"/>
        <v>0.3980340149118638</v>
      </c>
      <c r="H17" s="7">
        <f t="shared" si="1"/>
        <v>1.3753766928537106</v>
      </c>
      <c r="I17" s="63">
        <f t="shared" si="2"/>
        <v>0.2672032400597773</v>
      </c>
      <c r="J17" s="63">
        <f t="shared" si="3"/>
        <v>0.13083077485208647</v>
      </c>
      <c r="L17" s="51" t="s">
        <v>90</v>
      </c>
      <c r="M17">
        <v>0.41299999999999998</v>
      </c>
      <c r="N17">
        <v>34529589</v>
      </c>
      <c r="O17">
        <v>18085649</v>
      </c>
      <c r="P17">
        <v>4068435</v>
      </c>
      <c r="Q17">
        <v>222924466</v>
      </c>
      <c r="R17" s="63">
        <f t="shared" si="8"/>
        <v>1.5489367147345772</v>
      </c>
      <c r="S17" s="63">
        <f t="shared" si="9"/>
        <v>3.7504520937883226</v>
      </c>
      <c r="T17" s="63">
        <f t="shared" si="4"/>
        <v>0.81129044848760579</v>
      </c>
      <c r="U17" s="63">
        <f t="shared" si="5"/>
        <v>0.18250284829660646</v>
      </c>
      <c r="W17" s="51" t="s">
        <v>114</v>
      </c>
      <c r="X17" s="40">
        <v>0.36499999999999999</v>
      </c>
      <c r="Y17" s="40">
        <v>24760698</v>
      </c>
      <c r="Z17" s="40">
        <v>15939654</v>
      </c>
      <c r="AA17" s="40">
        <v>5216981</v>
      </c>
      <c r="AB17" s="40">
        <v>174873149</v>
      </c>
      <c r="AC17" s="63">
        <f t="shared" si="10"/>
        <v>1.415923378837308</v>
      </c>
      <c r="AD17" s="63">
        <f t="shared" si="11"/>
        <v>3.8792421338008438</v>
      </c>
      <c r="AE17" s="40">
        <f t="shared" si="6"/>
        <v>0.9114980825329565</v>
      </c>
      <c r="AF17" s="40">
        <f t="shared" si="7"/>
        <v>0.29832944793600075</v>
      </c>
    </row>
    <row r="18" spans="1:32" x14ac:dyDescent="0.25">
      <c r="A18" s="9" t="s">
        <v>30</v>
      </c>
      <c r="B18">
        <v>0.42899999999999999</v>
      </c>
      <c r="C18">
        <v>828567298</v>
      </c>
      <c r="D18">
        <v>119657260</v>
      </c>
      <c r="E18">
        <v>61368771</v>
      </c>
      <c r="F18">
        <v>433800330</v>
      </c>
      <c r="G18" s="7">
        <f t="shared" si="0"/>
        <v>19.10019980851559</v>
      </c>
      <c r="H18" s="7">
        <f t="shared" si="1"/>
        <v>44.522610276260117</v>
      </c>
      <c r="I18" s="63">
        <f t="shared" si="2"/>
        <v>2.7583487545986882</v>
      </c>
      <c r="J18" s="63">
        <f t="shared" si="3"/>
        <v>1.4146778311579431</v>
      </c>
      <c r="L18" s="51" t="s">
        <v>91</v>
      </c>
      <c r="M18">
        <v>0.42049999999999998</v>
      </c>
      <c r="N18">
        <v>735588461</v>
      </c>
      <c r="O18">
        <v>187646036</v>
      </c>
      <c r="P18">
        <v>152674002</v>
      </c>
      <c r="Q18">
        <v>322981108</v>
      </c>
      <c r="R18" s="63">
        <f t="shared" si="8"/>
        <v>22.774968652346068</v>
      </c>
      <c r="S18" s="63">
        <f t="shared" si="9"/>
        <v>54.161637698801592</v>
      </c>
      <c r="T18" s="63">
        <f t="shared" si="4"/>
        <v>5.809814609961645</v>
      </c>
      <c r="U18" s="63">
        <f t="shared" si="5"/>
        <v>4.7270257677114662</v>
      </c>
      <c r="W18" s="51" t="s">
        <v>115</v>
      </c>
      <c r="X18" s="40">
        <v>0.3211</v>
      </c>
      <c r="Y18" s="40">
        <v>126956755</v>
      </c>
      <c r="Z18" s="40">
        <v>50411727</v>
      </c>
      <c r="AA18" s="40">
        <v>32362706</v>
      </c>
      <c r="AB18" s="40">
        <v>128842678</v>
      </c>
      <c r="AC18" s="63">
        <f t="shared" si="10"/>
        <v>9.853625908024048</v>
      </c>
      <c r="AD18" s="63">
        <f t="shared" si="11"/>
        <v>30.687094076686542</v>
      </c>
      <c r="AE18" s="40">
        <f t="shared" si="6"/>
        <v>3.9126574969203913</v>
      </c>
      <c r="AF18" s="40">
        <f t="shared" si="7"/>
        <v>2.5118001660909286</v>
      </c>
    </row>
    <row r="19" spans="1:32" x14ac:dyDescent="0.25">
      <c r="A19" s="9" t="s">
        <v>31</v>
      </c>
      <c r="B19">
        <v>0.33129999999999998</v>
      </c>
      <c r="C19">
        <v>61552414</v>
      </c>
      <c r="D19">
        <v>23107221</v>
      </c>
      <c r="E19">
        <v>13436595</v>
      </c>
      <c r="F19">
        <v>89876872</v>
      </c>
      <c r="G19" s="7">
        <f t="shared" si="0"/>
        <v>6.8485265041266672</v>
      </c>
      <c r="H19" s="7">
        <f t="shared" si="1"/>
        <v>20.671676740497034</v>
      </c>
      <c r="I19" s="63">
        <f t="shared" si="2"/>
        <v>2.570986337842287</v>
      </c>
      <c r="J19" s="63">
        <f t="shared" si="3"/>
        <v>1.4950002932901358</v>
      </c>
      <c r="L19" s="51" t="s">
        <v>92</v>
      </c>
      <c r="M19">
        <v>0.30059999999999998</v>
      </c>
      <c r="N19">
        <v>199852263</v>
      </c>
      <c r="O19">
        <v>35308140</v>
      </c>
      <c r="P19">
        <v>17445272</v>
      </c>
      <c r="Q19">
        <v>208996764</v>
      </c>
      <c r="R19" s="63">
        <f t="shared" si="8"/>
        <v>9.5624572924009481</v>
      </c>
      <c r="S19" s="63">
        <f t="shared" si="9"/>
        <v>31.811235170994507</v>
      </c>
      <c r="T19" s="63">
        <f t="shared" si="4"/>
        <v>1.6894108465717681</v>
      </c>
      <c r="U19" s="63">
        <f t="shared" si="5"/>
        <v>0.83471493367237015</v>
      </c>
      <c r="W19" s="51" t="s">
        <v>116</v>
      </c>
      <c r="X19" s="40">
        <v>0.45729999999999998</v>
      </c>
      <c r="Y19" s="40">
        <v>290812414</v>
      </c>
      <c r="Z19" s="40">
        <v>96188438</v>
      </c>
      <c r="AA19" s="40">
        <v>40206648</v>
      </c>
      <c r="AB19" s="40">
        <v>158194653</v>
      </c>
      <c r="AC19" s="63">
        <f t="shared" si="10"/>
        <v>18.383201232471492</v>
      </c>
      <c r="AD19" s="63">
        <f t="shared" si="11"/>
        <v>40.199434140545577</v>
      </c>
      <c r="AE19" s="40">
        <f t="shared" si="6"/>
        <v>6.0803849040333873</v>
      </c>
      <c r="AF19" s="40">
        <f t="shared" si="7"/>
        <v>2.541593362197899</v>
      </c>
    </row>
    <row r="20" spans="1:32" x14ac:dyDescent="0.25">
      <c r="A20" s="9" t="s">
        <v>32</v>
      </c>
      <c r="B20">
        <v>0.4113</v>
      </c>
      <c r="C20">
        <v>1520988628</v>
      </c>
      <c r="D20">
        <v>367705518</v>
      </c>
      <c r="E20">
        <v>358108262</v>
      </c>
      <c r="F20">
        <v>339554763</v>
      </c>
      <c r="G20" s="7">
        <f t="shared" si="0"/>
        <v>44.793617811804928</v>
      </c>
      <c r="H20" s="7">
        <f t="shared" si="1"/>
        <v>108.90741019159964</v>
      </c>
      <c r="I20" s="63">
        <f t="shared" si="2"/>
        <v>10.829049039138351</v>
      </c>
      <c r="J20" s="63">
        <f t="shared" si="3"/>
        <v>10.546406677853021</v>
      </c>
      <c r="L20" s="51" t="s">
        <v>93</v>
      </c>
      <c r="M20">
        <v>0.33229999999999998</v>
      </c>
      <c r="N20">
        <v>381194018</v>
      </c>
      <c r="O20">
        <v>133797311</v>
      </c>
      <c r="P20">
        <v>126689541</v>
      </c>
      <c r="Q20">
        <v>148026968</v>
      </c>
      <c r="R20" s="63">
        <f t="shared" si="8"/>
        <v>25.751660197485098</v>
      </c>
      <c r="S20" s="63">
        <f t="shared" si="9"/>
        <v>77.495215761315379</v>
      </c>
      <c r="T20" s="63">
        <f t="shared" si="4"/>
        <v>9.0387118514783058</v>
      </c>
      <c r="U20" s="63">
        <f t="shared" si="5"/>
        <v>8.558544616005376</v>
      </c>
      <c r="W20" s="51" t="s">
        <v>117</v>
      </c>
      <c r="X20" s="40">
        <v>0.39550000000000002</v>
      </c>
      <c r="Y20" s="40">
        <v>1294415074</v>
      </c>
      <c r="Z20" s="40">
        <v>139872288</v>
      </c>
      <c r="AA20" s="40">
        <v>92895698</v>
      </c>
      <c r="AB20" s="40">
        <v>250660756</v>
      </c>
      <c r="AC20" s="63">
        <f t="shared" si="10"/>
        <v>51.640116891692458</v>
      </c>
      <c r="AD20" s="63">
        <f t="shared" si="11"/>
        <v>130.56919568063833</v>
      </c>
      <c r="AE20" s="40">
        <f t="shared" si="6"/>
        <v>5.5801430679479802</v>
      </c>
      <c r="AF20" s="40">
        <f t="shared" si="7"/>
        <v>3.7060327864007556</v>
      </c>
    </row>
    <row r="21" spans="1:32" x14ac:dyDescent="0.25">
      <c r="A21" s="9" t="s">
        <v>33</v>
      </c>
      <c r="B21">
        <v>0.6794</v>
      </c>
      <c r="C21">
        <v>230112399</v>
      </c>
      <c r="D21">
        <v>40433187</v>
      </c>
      <c r="E21">
        <v>19840236</v>
      </c>
      <c r="F21">
        <v>242988418</v>
      </c>
      <c r="G21" s="7">
        <f t="shared" si="0"/>
        <v>9.4700974183880646</v>
      </c>
      <c r="H21" s="7">
        <f t="shared" si="1"/>
        <v>13.938912891357175</v>
      </c>
      <c r="I21" s="63">
        <f t="shared" si="2"/>
        <v>1.6639964708112136</v>
      </c>
      <c r="J21" s="63">
        <f t="shared" si="3"/>
        <v>0.81650953421162642</v>
      </c>
      <c r="L21" s="51" t="s">
        <v>94</v>
      </c>
      <c r="M21">
        <v>0.2515</v>
      </c>
      <c r="N21">
        <v>12585642</v>
      </c>
      <c r="O21">
        <v>6231172</v>
      </c>
      <c r="P21">
        <v>2375804</v>
      </c>
      <c r="Q21">
        <v>244120166</v>
      </c>
      <c r="R21" s="63">
        <f t="shared" si="8"/>
        <v>0.51555109953513634</v>
      </c>
      <c r="S21" s="63">
        <f t="shared" si="9"/>
        <v>2.0499049683305621</v>
      </c>
      <c r="T21" s="63">
        <f t="shared" si="4"/>
        <v>0.25525019510268565</v>
      </c>
      <c r="U21" s="63">
        <f t="shared" si="5"/>
        <v>9.7321087353348767E-2</v>
      </c>
      <c r="W21" s="51" t="s">
        <v>118</v>
      </c>
      <c r="X21" s="40">
        <v>0.2354</v>
      </c>
      <c r="Y21" s="40">
        <v>67922313</v>
      </c>
      <c r="Z21" s="40">
        <v>33460644</v>
      </c>
      <c r="AA21" s="40">
        <v>13459399</v>
      </c>
      <c r="AB21" s="40">
        <v>103273898</v>
      </c>
      <c r="AC21" s="63">
        <f t="shared" si="10"/>
        <v>6.5769099758392002</v>
      </c>
      <c r="AD21" s="63">
        <f t="shared" si="11"/>
        <v>27.939294714694988</v>
      </c>
      <c r="AE21" s="40">
        <f t="shared" si="6"/>
        <v>3.2399904184889001</v>
      </c>
      <c r="AF21" s="40">
        <f t="shared" si="7"/>
        <v>1.3032721007587029</v>
      </c>
    </row>
    <row r="22" spans="1:32" x14ac:dyDescent="0.25">
      <c r="A22" s="9" t="s">
        <v>34</v>
      </c>
      <c r="B22">
        <v>0.35249999999999998</v>
      </c>
      <c r="C22">
        <v>58477941</v>
      </c>
      <c r="D22">
        <v>8334149</v>
      </c>
      <c r="E22">
        <v>0</v>
      </c>
      <c r="F22">
        <v>373057272</v>
      </c>
      <c r="G22" s="7">
        <f t="shared" si="0"/>
        <v>1.5675325315733291</v>
      </c>
      <c r="H22" s="7">
        <f t="shared" si="1"/>
        <v>4.4469007987895859</v>
      </c>
      <c r="I22" s="63">
        <f t="shared" si="2"/>
        <v>0.22340132804059104</v>
      </c>
      <c r="J22" s="63">
        <f t="shared" si="3"/>
        <v>0</v>
      </c>
      <c r="L22" s="51" t="s">
        <v>95</v>
      </c>
      <c r="M22">
        <v>0.39939999999999998</v>
      </c>
      <c r="N22">
        <v>383312312</v>
      </c>
      <c r="O22">
        <v>66160351</v>
      </c>
      <c r="P22">
        <v>79614512</v>
      </c>
      <c r="Q22">
        <v>256851519</v>
      </c>
      <c r="R22" s="63">
        <f t="shared" si="8"/>
        <v>14.923497960703125</v>
      </c>
      <c r="S22" s="63">
        <f t="shared" si="9"/>
        <v>37.364792089892653</v>
      </c>
      <c r="T22" s="63">
        <f t="shared" si="4"/>
        <v>2.5758208967415142</v>
      </c>
      <c r="U22" s="63">
        <f t="shared" si="5"/>
        <v>3.0996317370425985</v>
      </c>
      <c r="W22" s="51" t="s">
        <v>119</v>
      </c>
      <c r="X22" s="40">
        <v>0.35249999999999998</v>
      </c>
      <c r="Y22" s="40">
        <v>13741962</v>
      </c>
      <c r="Z22" s="40">
        <v>9490313</v>
      </c>
      <c r="AA22" s="40">
        <v>4251649</v>
      </c>
      <c r="AB22" s="40">
        <v>291433897</v>
      </c>
      <c r="AC22" s="63">
        <f t="shared" si="10"/>
        <v>0.47152929502912283</v>
      </c>
      <c r="AD22" s="63">
        <f t="shared" si="11"/>
        <v>1.3376717589478662</v>
      </c>
      <c r="AE22" s="40">
        <f t="shared" si="6"/>
        <v>0.3256420443089364</v>
      </c>
      <c r="AF22" s="40">
        <f t="shared" si="7"/>
        <v>0.14588725072018646</v>
      </c>
    </row>
    <row r="23" spans="1:32" x14ac:dyDescent="0.25">
      <c r="A23" s="9" t="s">
        <v>35</v>
      </c>
      <c r="B23">
        <v>0.24440000000000001</v>
      </c>
      <c r="C23">
        <v>1235333309</v>
      </c>
      <c r="D23">
        <v>229682964</v>
      </c>
      <c r="E23">
        <v>181556999</v>
      </c>
      <c r="F23">
        <v>313738392</v>
      </c>
      <c r="G23" s="7">
        <f t="shared" si="0"/>
        <v>39.374629962405109</v>
      </c>
      <c r="H23" s="7">
        <f t="shared" si="1"/>
        <v>161.10732390509455</v>
      </c>
      <c r="I23" s="63">
        <f t="shared" si="2"/>
        <v>7.3208434114751251</v>
      </c>
      <c r="J23" s="63">
        <f t="shared" si="3"/>
        <v>5.7868913601112615</v>
      </c>
      <c r="L23" s="51" t="s">
        <v>96</v>
      </c>
      <c r="M23">
        <v>0.51990000000000003</v>
      </c>
      <c r="N23">
        <v>455493512</v>
      </c>
      <c r="O23">
        <v>81095623</v>
      </c>
      <c r="P23">
        <v>118904724</v>
      </c>
      <c r="Q23">
        <v>274768142</v>
      </c>
      <c r="R23" s="63">
        <f t="shared" si="8"/>
        <v>16.577377154590213</v>
      </c>
      <c r="S23" s="63">
        <f t="shared" si="9"/>
        <v>31.885703317157553</v>
      </c>
      <c r="T23" s="63">
        <f t="shared" si="4"/>
        <v>2.9514201468087227</v>
      </c>
      <c r="U23" s="63">
        <f t="shared" si="5"/>
        <v>4.3274567107565183</v>
      </c>
      <c r="W23" s="51" t="s">
        <v>120</v>
      </c>
      <c r="X23" s="40">
        <v>0.92569999999999997</v>
      </c>
      <c r="Y23" s="40">
        <v>153360300</v>
      </c>
      <c r="Z23" s="40">
        <v>62189046</v>
      </c>
      <c r="AA23" s="40">
        <v>23293771</v>
      </c>
      <c r="AB23" s="40">
        <v>160416469</v>
      </c>
      <c r="AC23" s="63">
        <f t="shared" si="10"/>
        <v>9.5601343774746717</v>
      </c>
      <c r="AD23" s="63">
        <f t="shared" si="11"/>
        <v>10.327465029139756</v>
      </c>
      <c r="AE23" s="40">
        <f t="shared" si="6"/>
        <v>3.8767245275795221</v>
      </c>
      <c r="AF23" s="40">
        <f t="shared" si="7"/>
        <v>1.4520810204343795</v>
      </c>
    </row>
    <row r="24" spans="1:32" x14ac:dyDescent="0.25">
      <c r="A24" s="9" t="s">
        <v>36</v>
      </c>
      <c r="B24">
        <v>0.1792</v>
      </c>
      <c r="C24">
        <v>40228998</v>
      </c>
      <c r="D24">
        <v>13358046</v>
      </c>
      <c r="E24">
        <v>3977143</v>
      </c>
      <c r="F24">
        <v>215235736</v>
      </c>
      <c r="G24" s="7">
        <f t="shared" si="0"/>
        <v>1.8690668542142093</v>
      </c>
      <c r="H24" s="7">
        <f t="shared" si="1"/>
        <v>10.430060570391793</v>
      </c>
      <c r="I24" s="63">
        <f t="shared" si="2"/>
        <v>0.62062398411386477</v>
      </c>
      <c r="J24" s="63">
        <f t="shared" si="3"/>
        <v>0.18478079309283471</v>
      </c>
      <c r="L24" s="51" t="s">
        <v>97</v>
      </c>
      <c r="M24">
        <v>0.49609999999999999</v>
      </c>
      <c r="N24">
        <v>103120809</v>
      </c>
      <c r="O24">
        <v>25544853</v>
      </c>
      <c r="P24">
        <v>9795466</v>
      </c>
      <c r="Q24">
        <v>263874980</v>
      </c>
      <c r="R24" s="63">
        <f t="shared" si="8"/>
        <v>3.9079418973333508</v>
      </c>
      <c r="S24" s="63">
        <f t="shared" si="9"/>
        <v>7.877326944836426</v>
      </c>
      <c r="T24" s="63">
        <f t="shared" si="4"/>
        <v>0.96806650634326907</v>
      </c>
      <c r="U24" s="63">
        <f t="shared" si="5"/>
        <v>0.37121617214333852</v>
      </c>
      <c r="W24" s="51" t="s">
        <v>121</v>
      </c>
      <c r="X24" s="40">
        <v>0.46960000000000002</v>
      </c>
      <c r="Y24" s="40">
        <v>607567611</v>
      </c>
      <c r="Z24" s="40">
        <v>182759144</v>
      </c>
      <c r="AA24" s="40">
        <v>77537945</v>
      </c>
      <c r="AB24" s="40">
        <v>328380082</v>
      </c>
      <c r="AC24" s="63">
        <f t="shared" si="10"/>
        <v>18.501962947923253</v>
      </c>
      <c r="AD24" s="63">
        <f t="shared" si="11"/>
        <v>39.399410025390232</v>
      </c>
      <c r="AE24" s="40">
        <f t="shared" si="6"/>
        <v>5.5654759231103421</v>
      </c>
      <c r="AF24" s="40">
        <f t="shared" si="7"/>
        <v>2.3612255812762726</v>
      </c>
    </row>
    <row r="25" spans="1:32" x14ac:dyDescent="0.25">
      <c r="A25" s="9" t="s">
        <v>37</v>
      </c>
      <c r="B25">
        <v>0.25919999999999999</v>
      </c>
      <c r="C25">
        <v>592643863</v>
      </c>
      <c r="D25">
        <v>162144469</v>
      </c>
      <c r="E25">
        <v>73356030</v>
      </c>
      <c r="F25">
        <v>201945975</v>
      </c>
      <c r="G25" s="7">
        <f t="shared" si="0"/>
        <v>29.346653876117117</v>
      </c>
      <c r="H25" s="7">
        <f t="shared" si="1"/>
        <v>113.22011526279752</v>
      </c>
      <c r="I25" s="63">
        <f t="shared" si="2"/>
        <v>8.0291012980080438</v>
      </c>
      <c r="J25" s="63">
        <f t="shared" si="3"/>
        <v>3.6324581363901904</v>
      </c>
      <c r="L25" s="51" t="s">
        <v>98</v>
      </c>
      <c r="M25">
        <v>0.64419999999999999</v>
      </c>
      <c r="N25">
        <v>823377093</v>
      </c>
      <c r="O25">
        <v>266358609</v>
      </c>
      <c r="P25">
        <v>261988165</v>
      </c>
      <c r="Q25">
        <v>314774694</v>
      </c>
      <c r="R25" s="7">
        <f t="shared" si="8"/>
        <v>26.157664789914783</v>
      </c>
      <c r="S25" s="63">
        <f t="shared" si="9"/>
        <v>40.604881698098083</v>
      </c>
      <c r="T25" s="63">
        <f t="shared" si="4"/>
        <v>8.4618812781690771</v>
      </c>
      <c r="U25" s="63">
        <f t="shared" si="5"/>
        <v>8.3230377153507771</v>
      </c>
      <c r="W25" s="51" t="s">
        <v>122</v>
      </c>
      <c r="X25" s="40">
        <v>0.68799999999999994</v>
      </c>
      <c r="Y25" s="40">
        <v>15734088953</v>
      </c>
      <c r="Z25" s="86">
        <v>4849263317</v>
      </c>
      <c r="AA25" s="86">
        <v>6257016387</v>
      </c>
      <c r="AB25" s="40">
        <v>15253583</v>
      </c>
      <c r="AC25" s="63">
        <f t="shared" ref="AC25" si="12">Y25/AB25*10</f>
        <v>10315.011858525306</v>
      </c>
      <c r="AD25" s="63">
        <f t="shared" ref="AD25" si="13">AC25/X25</f>
        <v>14992.749794368177</v>
      </c>
      <c r="AE25" s="40">
        <f t="shared" ref="AE25" si="14">Z25/AB25*10</f>
        <v>3179.0978663832625</v>
      </c>
      <c r="AF25" s="40">
        <f t="shared" ref="AF25" si="15">AA25/AB25*10</f>
        <v>4101.9977975010861</v>
      </c>
    </row>
    <row r="26" spans="1:32" x14ac:dyDescent="0.25">
      <c r="A26" s="9" t="s">
        <v>38</v>
      </c>
      <c r="B26">
        <v>0.39700000000000002</v>
      </c>
      <c r="C26">
        <v>24279113</v>
      </c>
      <c r="D26">
        <v>13909312</v>
      </c>
      <c r="E26">
        <v>5846326</v>
      </c>
      <c r="F26">
        <v>233409249</v>
      </c>
      <c r="G26" s="7">
        <f t="shared" si="0"/>
        <v>1.0401949838757245</v>
      </c>
      <c r="H26" s="7">
        <f t="shared" si="1"/>
        <v>2.6201384984275173</v>
      </c>
      <c r="I26" s="63">
        <f t="shared" si="2"/>
        <v>0.59591948732074451</v>
      </c>
      <c r="J26" s="63">
        <f t="shared" si="3"/>
        <v>0.25047533570531305</v>
      </c>
      <c r="L26" s="51" t="s">
        <v>99</v>
      </c>
      <c r="M26">
        <v>0.37959999999999999</v>
      </c>
      <c r="N26">
        <v>85644075</v>
      </c>
      <c r="O26">
        <v>31275358</v>
      </c>
      <c r="P26">
        <v>14086721</v>
      </c>
      <c r="Q26">
        <v>444775021</v>
      </c>
      <c r="R26" s="63">
        <f t="shared" si="8"/>
        <v>1.9255594616677003</v>
      </c>
      <c r="S26" s="63">
        <f t="shared" si="9"/>
        <v>5.0726013215692847</v>
      </c>
      <c r="T26" s="63">
        <f t="shared" si="4"/>
        <v>0.70317253720055473</v>
      </c>
      <c r="U26" s="63">
        <f t="shared" si="5"/>
        <v>0.31671565027029697</v>
      </c>
      <c r="W26" s="51" t="s">
        <v>286</v>
      </c>
      <c r="X26" s="40">
        <v>6.8799999999999998E-3</v>
      </c>
      <c r="Y26" s="40">
        <v>183261757</v>
      </c>
      <c r="Z26" s="40">
        <v>72422970</v>
      </c>
      <c r="AA26" s="40">
        <v>90737507</v>
      </c>
      <c r="AB26" s="40">
        <v>11187746</v>
      </c>
      <c r="AC26" s="63">
        <f t="shared" ref="AC26" si="16">Y26/AB26*10</f>
        <v>163.80578983469948</v>
      </c>
      <c r="AD26" s="63">
        <f t="shared" ref="AD26" si="17">AC26/X26</f>
        <v>23808.981080624926</v>
      </c>
      <c r="AE26" s="40">
        <f t="shared" ref="AE26" si="18">Z26/AB26*10</f>
        <v>64.734192213516465</v>
      </c>
      <c r="AF26" s="40">
        <f t="shared" ref="AF26" si="19">AA26/AB26*10</f>
        <v>81.104368118475335</v>
      </c>
    </row>
    <row r="27" spans="1:32" x14ac:dyDescent="0.25">
      <c r="A27" s="9" t="s">
        <v>39</v>
      </c>
      <c r="B27">
        <v>0.39660000000000001</v>
      </c>
      <c r="C27">
        <v>31634546</v>
      </c>
      <c r="D27">
        <v>16970430</v>
      </c>
      <c r="E27">
        <v>9877006</v>
      </c>
      <c r="F27">
        <v>458376959</v>
      </c>
      <c r="G27" s="7">
        <f t="shared" si="0"/>
        <v>0.69014258633362069</v>
      </c>
      <c r="H27" s="7">
        <f t="shared" si="1"/>
        <v>1.7401477214665171</v>
      </c>
      <c r="I27" s="63">
        <f t="shared" si="2"/>
        <v>0.37022868769457495</v>
      </c>
      <c r="J27" s="63">
        <f t="shared" si="3"/>
        <v>0.21547780284479789</v>
      </c>
      <c r="L27" s="51" t="s">
        <v>100</v>
      </c>
      <c r="M27">
        <v>0.28070000000000001</v>
      </c>
      <c r="N27">
        <v>340644531</v>
      </c>
      <c r="O27">
        <v>122761686</v>
      </c>
      <c r="P27">
        <v>111611896</v>
      </c>
      <c r="Q27">
        <v>235235900</v>
      </c>
      <c r="R27" s="63">
        <f t="shared" si="8"/>
        <v>14.480975522868746</v>
      </c>
      <c r="S27" s="63">
        <f t="shared" si="9"/>
        <v>51.588797730205719</v>
      </c>
      <c r="T27" s="63">
        <f t="shared" si="4"/>
        <v>5.2186628826637431</v>
      </c>
      <c r="U27" s="63">
        <f t="shared" si="5"/>
        <v>4.7446795323332873</v>
      </c>
      <c r="W27" s="51" t="s">
        <v>123</v>
      </c>
      <c r="X27" s="40">
        <v>0.45660000000000001</v>
      </c>
      <c r="Y27" s="40">
        <v>100204294</v>
      </c>
      <c r="Z27" s="40">
        <v>43155638</v>
      </c>
      <c r="AA27" s="40">
        <v>26362034</v>
      </c>
      <c r="AB27" s="40">
        <v>182209733</v>
      </c>
      <c r="AC27" s="63">
        <f t="shared" ref="AC27:AC33" si="20">Y27/AB27*10</f>
        <v>5.4993930538277009</v>
      </c>
      <c r="AD27" s="63">
        <f t="shared" ref="AD27:AD33" si="21">AC27/X27</f>
        <v>12.044224822224487</v>
      </c>
      <c r="AE27" s="40">
        <f t="shared" ref="AE27:AE33" si="22">Z27/AB27*10</f>
        <v>2.3684595377789179</v>
      </c>
      <c r="AF27" s="40">
        <f t="shared" ref="AF27:AF33" si="23">AA27/AB27*10</f>
        <v>1.4467961489192238</v>
      </c>
    </row>
    <row r="28" spans="1:32" x14ac:dyDescent="0.25">
      <c r="A28" s="9" t="s">
        <v>40</v>
      </c>
      <c r="B28">
        <v>0.46910000000000002</v>
      </c>
      <c r="C28">
        <v>63667859</v>
      </c>
      <c r="D28">
        <v>20717658</v>
      </c>
      <c r="E28">
        <v>11132976</v>
      </c>
      <c r="F28">
        <v>110135612</v>
      </c>
      <c r="G28" s="7">
        <f t="shared" si="0"/>
        <v>5.7808603269939605</v>
      </c>
      <c r="H28" s="7">
        <f t="shared" si="1"/>
        <v>12.323300633114389</v>
      </c>
      <c r="I28" s="63">
        <f t="shared" si="2"/>
        <v>1.881104360685806</v>
      </c>
      <c r="J28" s="63">
        <f t="shared" si="3"/>
        <v>1.0108425238514134</v>
      </c>
      <c r="L28" s="51" t="s">
        <v>101</v>
      </c>
      <c r="M28">
        <v>0.54249999999999998</v>
      </c>
      <c r="N28">
        <v>220494649</v>
      </c>
      <c r="O28">
        <v>49981459</v>
      </c>
      <c r="P28">
        <v>74518826</v>
      </c>
      <c r="Q28">
        <v>255853660</v>
      </c>
      <c r="R28" s="63">
        <f t="shared" si="8"/>
        <v>8.6179986246825617</v>
      </c>
      <c r="S28" s="63">
        <f t="shared" si="9"/>
        <v>15.885711750566935</v>
      </c>
      <c r="T28" s="63">
        <f t="shared" si="4"/>
        <v>1.9535174521247811</v>
      </c>
      <c r="U28" s="63">
        <f t="shared" si="5"/>
        <v>2.9125565762866161</v>
      </c>
      <c r="W28" s="51" t="s">
        <v>124</v>
      </c>
      <c r="X28" s="40">
        <v>0.46949999999999997</v>
      </c>
      <c r="Y28" s="40">
        <v>303684111</v>
      </c>
      <c r="Z28" s="40">
        <v>130623621</v>
      </c>
      <c r="AA28" s="40">
        <v>70858797</v>
      </c>
      <c r="AB28" s="40">
        <v>276799988</v>
      </c>
      <c r="AC28" s="63">
        <f t="shared" si="20"/>
        <v>10.971247260314188</v>
      </c>
      <c r="AD28" s="63">
        <f t="shared" si="21"/>
        <v>23.367938786611692</v>
      </c>
      <c r="AE28" s="40">
        <f t="shared" si="22"/>
        <v>4.7190616568957369</v>
      </c>
      <c r="AF28" s="40">
        <f t="shared" si="23"/>
        <v>2.5599277482627638</v>
      </c>
    </row>
    <row r="29" spans="1:32" x14ac:dyDescent="0.25">
      <c r="A29" s="9" t="s">
        <v>41</v>
      </c>
      <c r="B29">
        <v>0.4798</v>
      </c>
      <c r="C29">
        <v>71584334</v>
      </c>
      <c r="D29">
        <v>18875060</v>
      </c>
      <c r="E29">
        <v>6981958</v>
      </c>
      <c r="F29">
        <v>164143166</v>
      </c>
      <c r="G29" s="7">
        <f t="shared" si="0"/>
        <v>4.3610913414451868</v>
      </c>
      <c r="H29" s="7">
        <f t="shared" si="1"/>
        <v>9.0893942089311945</v>
      </c>
      <c r="I29" s="63">
        <f t="shared" si="2"/>
        <v>1.1499144594298858</v>
      </c>
      <c r="J29" s="63">
        <f t="shared" si="3"/>
        <v>0.42535782452252691</v>
      </c>
      <c r="L29" s="51" t="s">
        <v>102</v>
      </c>
      <c r="M29">
        <v>0.65110000000000001</v>
      </c>
      <c r="N29">
        <v>493848851</v>
      </c>
      <c r="O29">
        <v>120393070</v>
      </c>
      <c r="P29">
        <v>88781395</v>
      </c>
      <c r="Q29">
        <v>189714550</v>
      </c>
      <c r="R29" s="63">
        <f t="shared" si="8"/>
        <v>26.031153171962824</v>
      </c>
      <c r="S29" s="63">
        <f t="shared" si="9"/>
        <v>39.980269040028908</v>
      </c>
      <c r="T29" s="63">
        <f t="shared" si="4"/>
        <v>6.3460114155714464</v>
      </c>
      <c r="U29" s="63">
        <f t="shared" si="5"/>
        <v>4.6797356871151949</v>
      </c>
      <c r="W29" s="51" t="s">
        <v>125</v>
      </c>
      <c r="X29" s="40">
        <v>0.4279</v>
      </c>
      <c r="Y29" s="40">
        <v>721615570</v>
      </c>
      <c r="Z29" s="40">
        <v>108559793</v>
      </c>
      <c r="AA29" s="40">
        <v>71387547</v>
      </c>
      <c r="AB29" s="40">
        <v>289097540</v>
      </c>
      <c r="AC29" s="63">
        <f t="shared" si="20"/>
        <v>24.960972341722449</v>
      </c>
      <c r="AD29" s="63">
        <f t="shared" si="21"/>
        <v>58.333658195191518</v>
      </c>
      <c r="AE29" s="40">
        <f t="shared" si="22"/>
        <v>3.7551268336631298</v>
      </c>
      <c r="AF29" s="40">
        <f t="shared" si="23"/>
        <v>2.4693239174570629</v>
      </c>
    </row>
    <row r="30" spans="1:32" x14ac:dyDescent="0.25">
      <c r="A30" s="9" t="s">
        <v>42</v>
      </c>
      <c r="B30">
        <v>0.96230000000000004</v>
      </c>
      <c r="C30">
        <v>2271492993</v>
      </c>
      <c r="D30">
        <v>607600149</v>
      </c>
      <c r="E30">
        <v>530570093</v>
      </c>
      <c r="F30">
        <v>130047264</v>
      </c>
      <c r="G30" s="7">
        <f t="shared" si="0"/>
        <v>174.66672678327166</v>
      </c>
      <c r="H30" s="7">
        <f t="shared" si="1"/>
        <v>181.50964021954863</v>
      </c>
      <c r="I30" s="63">
        <f t="shared" si="2"/>
        <v>46.721486505090944</v>
      </c>
      <c r="J30" s="63">
        <f t="shared" si="3"/>
        <v>40.798251088158224</v>
      </c>
      <c r="L30" s="51" t="s">
        <v>103</v>
      </c>
      <c r="M30">
        <v>0.42149999999999999</v>
      </c>
      <c r="N30">
        <v>607135916</v>
      </c>
      <c r="O30">
        <v>137117084</v>
      </c>
      <c r="P30">
        <v>100485736</v>
      </c>
      <c r="Q30">
        <v>275874042</v>
      </c>
      <c r="R30" s="63">
        <f t="shared" si="8"/>
        <v>22.00772177035779</v>
      </c>
      <c r="S30" s="63">
        <f t="shared" si="9"/>
        <v>52.212863037622277</v>
      </c>
      <c r="T30" s="63">
        <f t="shared" si="4"/>
        <v>4.9702785737267732</v>
      </c>
      <c r="U30" s="63">
        <f t="shared" si="5"/>
        <v>3.6424498394814542</v>
      </c>
      <c r="W30" s="51" t="s">
        <v>126</v>
      </c>
      <c r="X30" s="40">
        <v>0.51219999999999999</v>
      </c>
      <c r="Y30" s="40">
        <v>11877041545</v>
      </c>
      <c r="Z30">
        <v>4080296599</v>
      </c>
      <c r="AA30">
        <v>4717417032</v>
      </c>
      <c r="AB30">
        <v>144881764</v>
      </c>
      <c r="AC30" s="63">
        <f t="shared" ref="AC30" si="24">Y30/AB30*10</f>
        <v>819.77477476047295</v>
      </c>
      <c r="AD30" s="63">
        <f t="shared" ref="AD30" si="25">AC30/X30</f>
        <v>1600.4974126522316</v>
      </c>
      <c r="AE30" s="40">
        <f t="shared" ref="AE30" si="26">Z30/AB30*10</f>
        <v>281.62941189755253</v>
      </c>
      <c r="AF30" s="40">
        <f t="shared" ref="AF30" si="27">AA30/AB30*10</f>
        <v>325.60461039113244</v>
      </c>
    </row>
    <row r="31" spans="1:32" x14ac:dyDescent="0.25">
      <c r="A31" s="9" t="s">
        <v>43</v>
      </c>
      <c r="B31">
        <v>0.63529999999999998</v>
      </c>
      <c r="C31">
        <v>125384031</v>
      </c>
      <c r="D31">
        <v>30707324</v>
      </c>
      <c r="E31">
        <v>14720554</v>
      </c>
      <c r="F31">
        <v>164107073</v>
      </c>
      <c r="G31" s="7">
        <f t="shared" si="0"/>
        <v>7.640379461280137</v>
      </c>
      <c r="H31" s="7">
        <f t="shared" si="1"/>
        <v>12.026411870423638</v>
      </c>
      <c r="I31" s="63">
        <f t="shared" si="2"/>
        <v>1.8711761436388548</v>
      </c>
      <c r="J31" s="63">
        <f t="shared" si="3"/>
        <v>0.89700911306851472</v>
      </c>
      <c r="W31" s="51" t="s">
        <v>126</v>
      </c>
      <c r="X31" s="40">
        <v>0.51219999999999999</v>
      </c>
      <c r="Y31" s="40">
        <v>11462599064</v>
      </c>
      <c r="Z31" s="40">
        <v>4080296599</v>
      </c>
      <c r="AA31" s="40">
        <v>4717417032</v>
      </c>
      <c r="AB31" s="40">
        <v>197501723</v>
      </c>
      <c r="AC31" s="63">
        <f t="shared" si="20"/>
        <v>580.37969947229271</v>
      </c>
      <c r="AD31" s="63">
        <f t="shared" si="21"/>
        <v>1133.1114788603918</v>
      </c>
      <c r="AE31" s="40">
        <f t="shared" si="22"/>
        <v>206.59549380235029</v>
      </c>
      <c r="AF31" s="40">
        <f t="shared" si="23"/>
        <v>238.8544748037464</v>
      </c>
    </row>
    <row r="32" spans="1:32" x14ac:dyDescent="0.25">
      <c r="A32" s="9" t="s">
        <v>44</v>
      </c>
      <c r="B32">
        <v>0.49159999999999998</v>
      </c>
      <c r="C32">
        <v>18710501</v>
      </c>
      <c r="D32">
        <v>11839119</v>
      </c>
      <c r="E32">
        <v>4678406</v>
      </c>
      <c r="F32">
        <v>208322042</v>
      </c>
      <c r="G32" s="7">
        <f t="shared" si="0"/>
        <v>0.89815272644072863</v>
      </c>
      <c r="H32" s="7">
        <f t="shared" si="1"/>
        <v>1.8269990366979834</v>
      </c>
      <c r="I32" s="63">
        <f t="shared" si="2"/>
        <v>0.56830851341213329</v>
      </c>
      <c r="J32" s="63">
        <f t="shared" si="3"/>
        <v>0.2245756596414315</v>
      </c>
      <c r="W32" s="51" t="s">
        <v>127</v>
      </c>
      <c r="X32" s="40">
        <v>0.37430000000000002</v>
      </c>
      <c r="Y32" s="40">
        <v>139467682</v>
      </c>
      <c r="Z32" s="40">
        <v>58770317</v>
      </c>
      <c r="AA32" s="40">
        <v>26707357</v>
      </c>
      <c r="AB32" s="40">
        <v>271744818</v>
      </c>
      <c r="AC32" s="63">
        <f t="shared" si="20"/>
        <v>5.1323032772606538</v>
      </c>
      <c r="AD32" s="63">
        <f t="shared" si="21"/>
        <v>13.711737315684353</v>
      </c>
      <c r="AE32" s="40">
        <f t="shared" si="22"/>
        <v>2.1627023997197252</v>
      </c>
      <c r="AF32" s="40">
        <f t="shared" si="23"/>
        <v>0.98281016714732716</v>
      </c>
    </row>
    <row r="33" spans="1:102" x14ac:dyDescent="0.25">
      <c r="A33" s="9" t="s">
        <v>45</v>
      </c>
      <c r="B33">
        <v>0.36149999999999999</v>
      </c>
      <c r="C33">
        <v>109784702</v>
      </c>
      <c r="D33">
        <v>28613984</v>
      </c>
      <c r="E33">
        <v>9889567</v>
      </c>
      <c r="F33">
        <v>198708292</v>
      </c>
      <c r="G33" s="7">
        <f t="shared" si="0"/>
        <v>5.5249180039250696</v>
      </c>
      <c r="H33" s="7">
        <f t="shared" si="1"/>
        <v>15.283313980428963</v>
      </c>
      <c r="I33" s="63">
        <f t="shared" si="2"/>
        <v>1.4399994943341368</v>
      </c>
      <c r="J33" s="63">
        <f t="shared" si="3"/>
        <v>0.49769271832903683</v>
      </c>
      <c r="W33" s="51" t="s">
        <v>128</v>
      </c>
      <c r="X33" s="40">
        <v>0.63270000000000004</v>
      </c>
      <c r="Y33" s="40">
        <v>108073360</v>
      </c>
      <c r="Z33" s="40">
        <v>46595137</v>
      </c>
      <c r="AA33" s="40">
        <v>26532886</v>
      </c>
      <c r="AB33" s="40">
        <v>182437546</v>
      </c>
      <c r="AC33" s="63">
        <f t="shared" si="20"/>
        <v>5.9238551695932156</v>
      </c>
      <c r="AD33" s="63">
        <f t="shared" si="21"/>
        <v>9.3628183492859414</v>
      </c>
      <c r="AE33" s="40">
        <f t="shared" si="22"/>
        <v>2.5540322165920823</v>
      </c>
      <c r="AF33" s="40">
        <f t="shared" si="23"/>
        <v>1.4543544671446085</v>
      </c>
    </row>
    <row r="34" spans="1:102" x14ac:dyDescent="0.25">
      <c r="A34" s="9" t="s">
        <v>46</v>
      </c>
      <c r="B34">
        <v>0.3553</v>
      </c>
      <c r="C34">
        <v>41496408</v>
      </c>
      <c r="D34">
        <v>24307651</v>
      </c>
      <c r="E34">
        <v>9416460</v>
      </c>
      <c r="F34">
        <v>304288529</v>
      </c>
      <c r="G34" s="7">
        <f t="shared" si="0"/>
        <v>1.3637191035880292</v>
      </c>
      <c r="H34" s="7">
        <f t="shared" si="1"/>
        <v>3.838218698530901</v>
      </c>
      <c r="I34" s="63">
        <f t="shared" si="2"/>
        <v>0.79883560119349739</v>
      </c>
      <c r="J34" s="63">
        <f t="shared" si="3"/>
        <v>0.30945826419897676</v>
      </c>
    </row>
    <row r="35" spans="1:102" x14ac:dyDescent="0.25">
      <c r="A35" s="9" t="s">
        <v>47</v>
      </c>
      <c r="B35">
        <v>0.27029999999999998</v>
      </c>
      <c r="C35">
        <v>21873957</v>
      </c>
      <c r="D35">
        <v>14786041</v>
      </c>
      <c r="E35">
        <v>7087916</v>
      </c>
      <c r="F35">
        <v>210661091</v>
      </c>
      <c r="G35" s="7">
        <f t="shared" si="0"/>
        <v>1.038348225396782</v>
      </c>
      <c r="H35" s="7">
        <f t="shared" si="1"/>
        <v>3.8414658727220941</v>
      </c>
      <c r="I35" s="63">
        <f t="shared" si="2"/>
        <v>0.70188761150961665</v>
      </c>
      <c r="J35" s="63">
        <f t="shared" si="3"/>
        <v>0.33646061388716536</v>
      </c>
      <c r="S35" s="51"/>
      <c r="T35" s="51"/>
      <c r="U35" s="51"/>
      <c r="V35" s="51"/>
      <c r="W35" s="51"/>
      <c r="Z35"/>
      <c r="AA35"/>
      <c r="AB35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</row>
    <row r="36" spans="1:102" x14ac:dyDescent="0.25">
      <c r="A36" s="9" t="s">
        <v>48</v>
      </c>
      <c r="B36">
        <v>0.25669999999999998</v>
      </c>
      <c r="C36">
        <v>12106926</v>
      </c>
      <c r="D36">
        <v>8694529</v>
      </c>
      <c r="E36">
        <v>3412397</v>
      </c>
      <c r="F36">
        <v>230255386</v>
      </c>
      <c r="G36" s="7">
        <f t="shared" si="0"/>
        <v>0.52580424763657863</v>
      </c>
      <c r="H36" s="7">
        <f t="shared" si="1"/>
        <v>2.0483219619656357</v>
      </c>
      <c r="I36" s="63">
        <f t="shared" si="2"/>
        <v>0.37760371868130804</v>
      </c>
      <c r="J36" s="63">
        <f t="shared" si="3"/>
        <v>0.14820052895527056</v>
      </c>
    </row>
    <row r="37" spans="1:102" x14ac:dyDescent="0.25">
      <c r="A37" s="9" t="s">
        <v>49</v>
      </c>
      <c r="B37">
        <v>0.36720000000000003</v>
      </c>
      <c r="C37">
        <v>79785903</v>
      </c>
      <c r="D37">
        <v>24289748</v>
      </c>
      <c r="E37">
        <v>7319213</v>
      </c>
      <c r="F37">
        <v>318628334</v>
      </c>
      <c r="G37" s="7">
        <f t="shared" si="0"/>
        <v>2.5040429392572476</v>
      </c>
      <c r="H37" s="7">
        <f t="shared" si="1"/>
        <v>6.8192890502648353</v>
      </c>
      <c r="I37" s="63">
        <f t="shared" si="2"/>
        <v>0.76232228612788722</v>
      </c>
      <c r="J37" s="63">
        <f t="shared" si="3"/>
        <v>0.229710048322319</v>
      </c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</row>
    <row r="38" spans="1:102" x14ac:dyDescent="0.25">
      <c r="A38" s="9" t="s">
        <v>50</v>
      </c>
      <c r="B38">
        <v>0.4889</v>
      </c>
      <c r="C38">
        <v>757448433</v>
      </c>
      <c r="D38">
        <v>134428628</v>
      </c>
      <c r="E38">
        <v>156834245</v>
      </c>
      <c r="F38">
        <v>257546181</v>
      </c>
      <c r="G38" s="7">
        <f t="shared" si="0"/>
        <v>29.410198592694332</v>
      </c>
      <c r="H38" s="7">
        <f t="shared" si="1"/>
        <v>60.155857215574414</v>
      </c>
      <c r="I38" s="63">
        <f t="shared" si="2"/>
        <v>5.2195931416276755</v>
      </c>
      <c r="J38" s="63">
        <f t="shared" si="3"/>
        <v>6.0895581674340571</v>
      </c>
    </row>
    <row r="39" spans="1:102" x14ac:dyDescent="0.25">
      <c r="A39" s="9" t="s">
        <v>51</v>
      </c>
      <c r="B39">
        <v>0.41909999999999997</v>
      </c>
      <c r="C39">
        <v>121555221</v>
      </c>
      <c r="D39">
        <v>47229103</v>
      </c>
      <c r="E39">
        <v>19693529</v>
      </c>
      <c r="F39">
        <v>259712341</v>
      </c>
      <c r="G39" s="7">
        <f t="shared" si="0"/>
        <v>4.6803790891092074</v>
      </c>
      <c r="H39" s="7">
        <f t="shared" si="1"/>
        <v>11.167690501334306</v>
      </c>
      <c r="I39" s="63">
        <f t="shared" si="2"/>
        <v>1.8185159325948241</v>
      </c>
      <c r="J39" s="63">
        <f t="shared" si="3"/>
        <v>0.75828237211107341</v>
      </c>
      <c r="O39" s="9"/>
      <c r="P39" s="9"/>
      <c r="Q39" s="9"/>
      <c r="R39" s="9"/>
      <c r="S39" s="9"/>
      <c r="T39" s="9"/>
      <c r="U39" s="9"/>
      <c r="V39" s="9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102" x14ac:dyDescent="0.25">
      <c r="A40" s="9" t="s">
        <v>52</v>
      </c>
      <c r="B40">
        <v>0.30709999999999998</v>
      </c>
      <c r="C40">
        <v>116979679</v>
      </c>
      <c r="D40">
        <v>33928653</v>
      </c>
      <c r="E40">
        <v>19120972</v>
      </c>
      <c r="F40">
        <v>264289745</v>
      </c>
      <c r="G40" s="7">
        <f t="shared" si="0"/>
        <v>4.4261906189360465</v>
      </c>
      <c r="H40" s="7">
        <f t="shared" si="1"/>
        <v>14.412864275272051</v>
      </c>
      <c r="I40" s="63">
        <f t="shared" si="2"/>
        <v>1.2837672910842608</v>
      </c>
      <c r="J40" s="63">
        <f t="shared" si="3"/>
        <v>0.72348520371079861</v>
      </c>
    </row>
    <row r="41" spans="1:102" x14ac:dyDescent="0.25">
      <c r="A41" s="9" t="s">
        <v>53</v>
      </c>
      <c r="B41">
        <v>0.38090000000000002</v>
      </c>
      <c r="C41">
        <v>48249186</v>
      </c>
      <c r="D41">
        <v>23151262</v>
      </c>
      <c r="E41">
        <v>6641571</v>
      </c>
      <c r="F41">
        <v>276753880</v>
      </c>
      <c r="G41" s="7">
        <f t="shared" si="0"/>
        <v>1.7433969128093163</v>
      </c>
      <c r="H41" s="7">
        <f t="shared" si="1"/>
        <v>4.5770462399824527</v>
      </c>
      <c r="I41" s="63">
        <f t="shared" si="2"/>
        <v>0.83652890431021243</v>
      </c>
      <c r="J41" s="63">
        <f t="shared" si="3"/>
        <v>0.23998113413983571</v>
      </c>
    </row>
    <row r="42" spans="1:102" x14ac:dyDescent="0.25">
      <c r="A42" s="9" t="s">
        <v>54</v>
      </c>
      <c r="B42">
        <v>0.31609999999999999</v>
      </c>
      <c r="C42">
        <v>95576866</v>
      </c>
      <c r="D42">
        <v>39050600</v>
      </c>
      <c r="E42">
        <v>14894277</v>
      </c>
      <c r="F42">
        <v>132254936</v>
      </c>
      <c r="G42" s="7">
        <f t="shared" si="0"/>
        <v>7.2267144721161856</v>
      </c>
      <c r="H42" s="7">
        <f t="shared" si="1"/>
        <v>22.862114748864872</v>
      </c>
      <c r="I42" s="63">
        <f t="shared" si="2"/>
        <v>2.9526761859383455</v>
      </c>
      <c r="J42" s="63">
        <f t="shared" si="3"/>
        <v>1.1261792905786141</v>
      </c>
    </row>
    <row r="43" spans="1:102" x14ac:dyDescent="0.25">
      <c r="A43" s="9" t="s">
        <v>55</v>
      </c>
      <c r="B43">
        <v>0.30640000000000001</v>
      </c>
      <c r="C43">
        <v>99033651</v>
      </c>
      <c r="D43">
        <v>29991811</v>
      </c>
      <c r="E43">
        <v>15224999</v>
      </c>
      <c r="F43">
        <v>172320456</v>
      </c>
      <c r="G43" s="7">
        <f t="shared" si="0"/>
        <v>5.7470629604183499</v>
      </c>
      <c r="H43" s="7">
        <f t="shared" si="1"/>
        <v>18.756732899537695</v>
      </c>
      <c r="I43" s="63">
        <f t="shared" si="2"/>
        <v>1.7404672489956736</v>
      </c>
      <c r="J43" s="63">
        <f t="shared" si="3"/>
        <v>0.88352824460956625</v>
      </c>
      <c r="CX43" t="s">
        <v>196</v>
      </c>
    </row>
    <row r="44" spans="1:102" x14ac:dyDescent="0.25">
      <c r="A44" s="9" t="s">
        <v>56</v>
      </c>
      <c r="B44">
        <v>0.34389999999999998</v>
      </c>
      <c r="C44">
        <v>174473595</v>
      </c>
      <c r="D44">
        <v>44915020</v>
      </c>
      <c r="E44">
        <v>19416187</v>
      </c>
      <c r="F44">
        <v>239281898</v>
      </c>
      <c r="G44" s="7">
        <f t="shared" si="0"/>
        <v>7.2915501113251775</v>
      </c>
      <c r="H44" s="7">
        <f t="shared" si="1"/>
        <v>21.20253012888973</v>
      </c>
      <c r="I44" s="63">
        <f t="shared" si="2"/>
        <v>1.8770755487738566</v>
      </c>
      <c r="J44" s="63">
        <f t="shared" si="3"/>
        <v>0.81143568160764079</v>
      </c>
    </row>
    <row r="45" spans="1:102" x14ac:dyDescent="0.25">
      <c r="A45" s="9" t="s">
        <v>57</v>
      </c>
      <c r="B45">
        <v>0.33050000000000002</v>
      </c>
      <c r="C45">
        <v>357636366</v>
      </c>
      <c r="D45">
        <v>66268124</v>
      </c>
      <c r="E45">
        <v>30340157</v>
      </c>
      <c r="F45">
        <v>307900018</v>
      </c>
      <c r="G45" s="7">
        <f t="shared" si="0"/>
        <v>11.615340860421774</v>
      </c>
      <c r="H45" s="7">
        <f t="shared" si="1"/>
        <v>35.144752981608995</v>
      </c>
      <c r="I45" s="63">
        <f t="shared" si="2"/>
        <v>2.1522611278314376</v>
      </c>
      <c r="J45" s="63">
        <f t="shared" si="3"/>
        <v>0.98538990666768977</v>
      </c>
    </row>
    <row r="46" spans="1:102" x14ac:dyDescent="0.25">
      <c r="A46" s="9" t="s">
        <v>58</v>
      </c>
      <c r="B46">
        <v>0.41010000000000002</v>
      </c>
      <c r="C46">
        <v>250649402</v>
      </c>
      <c r="D46">
        <v>85249760</v>
      </c>
      <c r="E46">
        <v>47845410</v>
      </c>
      <c r="F46">
        <v>432461064</v>
      </c>
      <c r="G46" s="7">
        <f t="shared" si="0"/>
        <v>5.7958836728940755</v>
      </c>
      <c r="H46" s="7">
        <f t="shared" si="1"/>
        <v>14.132854603496892</v>
      </c>
      <c r="I46" s="63">
        <f t="shared" si="2"/>
        <v>1.9712701812156666</v>
      </c>
      <c r="J46" s="63">
        <f t="shared" si="3"/>
        <v>1.1063518541405615</v>
      </c>
    </row>
    <row r="47" spans="1:102" x14ac:dyDescent="0.25">
      <c r="A47" s="9" t="s">
        <v>59</v>
      </c>
      <c r="B47">
        <v>0.4526</v>
      </c>
      <c r="C47">
        <v>391233348</v>
      </c>
      <c r="D47">
        <v>61442034</v>
      </c>
      <c r="E47">
        <v>31845050</v>
      </c>
      <c r="F47">
        <v>418431081</v>
      </c>
      <c r="G47" s="7">
        <f t="shared" si="0"/>
        <v>9.3500068652882877</v>
      </c>
      <c r="H47" s="7">
        <f t="shared" si="1"/>
        <v>20.658433197720477</v>
      </c>
      <c r="I47" s="63">
        <f t="shared" si="2"/>
        <v>1.4683907766402275</v>
      </c>
      <c r="J47" s="63">
        <f t="shared" si="3"/>
        <v>0.76105842625012843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E1B4-2F78-4301-A3F7-CBFDC2415CDF}">
  <dimension ref="A1:AU131"/>
  <sheetViews>
    <sheetView zoomScaleNormal="100" workbookViewId="0">
      <pane xSplit="1" topLeftCell="M1" activePane="topRight" state="frozen"/>
      <selection pane="topRight" activeCell="A14" sqref="A14:XFD14"/>
    </sheetView>
  </sheetViews>
  <sheetFormatPr defaultColWidth="11.42578125" defaultRowHeight="15" x14ac:dyDescent="0.25"/>
  <cols>
    <col min="1" max="1" width="13.5703125" bestFit="1" customWidth="1"/>
    <col min="2" max="2" width="14.7109375" bestFit="1" customWidth="1"/>
    <col min="11" max="12" width="14.7109375" customWidth="1"/>
    <col min="13" max="13" width="15.140625" customWidth="1"/>
    <col min="14" max="14" width="14.85546875" customWidth="1"/>
    <col min="15" max="15" width="15.42578125" customWidth="1"/>
  </cols>
  <sheetData>
    <row r="1" spans="1:47" x14ac:dyDescent="0.25">
      <c r="B1" s="1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20</v>
      </c>
      <c r="H1" s="4" t="s">
        <v>21</v>
      </c>
      <c r="I1" s="41" t="s">
        <v>22</v>
      </c>
      <c r="J1" s="4" t="s">
        <v>23</v>
      </c>
      <c r="K1" s="4" t="s">
        <v>24</v>
      </c>
      <c r="L1" s="41" t="s">
        <v>9</v>
      </c>
      <c r="M1" s="4" t="s">
        <v>25</v>
      </c>
      <c r="N1" s="4" t="s">
        <v>26</v>
      </c>
      <c r="O1" s="4" t="s">
        <v>27</v>
      </c>
      <c r="P1" s="41" t="s">
        <v>28</v>
      </c>
      <c r="Q1" s="41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1" t="s">
        <v>34</v>
      </c>
      <c r="W1" s="43" t="s">
        <v>35</v>
      </c>
      <c r="X1" s="43" t="s">
        <v>36</v>
      </c>
      <c r="Y1" s="43" t="s">
        <v>37</v>
      </c>
      <c r="Z1" s="44" t="s">
        <v>38</v>
      </c>
      <c r="AA1" s="44" t="s">
        <v>39</v>
      </c>
      <c r="AB1" s="43" t="s">
        <v>40</v>
      </c>
      <c r="AC1" s="43" t="s">
        <v>41</v>
      </c>
      <c r="AD1" s="43" t="s">
        <v>42</v>
      </c>
      <c r="AE1" s="43" t="s">
        <v>43</v>
      </c>
      <c r="AF1" s="44" t="s">
        <v>44</v>
      </c>
      <c r="AG1" s="43" t="s">
        <v>45</v>
      </c>
      <c r="AH1" s="44" t="s">
        <v>46</v>
      </c>
      <c r="AI1" s="44" t="s">
        <v>47</v>
      </c>
      <c r="AJ1" s="44" t="s">
        <v>48</v>
      </c>
      <c r="AK1" s="43" t="s">
        <v>49</v>
      </c>
      <c r="AL1" s="43" t="s">
        <v>50</v>
      </c>
      <c r="AM1" s="43" t="s">
        <v>51</v>
      </c>
      <c r="AN1" s="43" t="s">
        <v>52</v>
      </c>
      <c r="AO1" s="43" t="s">
        <v>53</v>
      </c>
      <c r="AP1" s="43" t="s">
        <v>54</v>
      </c>
      <c r="AQ1" s="43" t="s">
        <v>55</v>
      </c>
      <c r="AR1" s="43" t="s">
        <v>56</v>
      </c>
      <c r="AS1" s="43" t="s">
        <v>57</v>
      </c>
      <c r="AT1" s="43" t="s">
        <v>58</v>
      </c>
      <c r="AU1" s="43" t="s">
        <v>59</v>
      </c>
    </row>
    <row r="2" spans="1:47" x14ac:dyDescent="0.25">
      <c r="A2" s="31" t="s">
        <v>162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</row>
    <row r="3" spans="1:47" x14ac:dyDescent="0.25">
      <c r="A3" t="s">
        <v>256</v>
      </c>
      <c r="I3" s="31"/>
      <c r="L3" s="31"/>
      <c r="P3" s="31"/>
      <c r="Q3" s="31"/>
      <c r="T3">
        <v>999298</v>
      </c>
      <c r="V3" s="31"/>
      <c r="Z3" s="31"/>
      <c r="AA3" s="31"/>
      <c r="AF3" s="31"/>
      <c r="AH3" s="31"/>
      <c r="AI3" s="31"/>
      <c r="AJ3" s="31"/>
    </row>
    <row r="4" spans="1:47" x14ac:dyDescent="0.25">
      <c r="A4" t="s">
        <v>240</v>
      </c>
      <c r="I4" s="31"/>
      <c r="L4" s="31"/>
      <c r="P4" s="31"/>
      <c r="Q4" s="31"/>
      <c r="R4">
        <v>1139671</v>
      </c>
      <c r="V4" s="31"/>
      <c r="Z4" s="31"/>
      <c r="AA4" s="31"/>
      <c r="AD4">
        <v>3118762</v>
      </c>
      <c r="AF4" s="31"/>
      <c r="AH4" s="31"/>
      <c r="AI4" s="31"/>
      <c r="AJ4" s="31"/>
    </row>
    <row r="5" spans="1:47" x14ac:dyDescent="0.25">
      <c r="A5" t="s">
        <v>228</v>
      </c>
      <c r="I5" s="31"/>
      <c r="L5" s="31"/>
      <c r="P5" s="31"/>
      <c r="Q5" s="31"/>
      <c r="R5">
        <v>2981072</v>
      </c>
      <c r="T5">
        <v>2959077</v>
      </c>
      <c r="V5" s="31"/>
      <c r="Z5" s="31"/>
      <c r="AA5" s="31"/>
      <c r="AD5">
        <v>9062410</v>
      </c>
      <c r="AF5" s="31"/>
      <c r="AH5" s="31"/>
      <c r="AI5" s="31"/>
      <c r="AJ5" s="31"/>
    </row>
    <row r="6" spans="1:47" x14ac:dyDescent="0.25">
      <c r="A6" t="s">
        <v>229</v>
      </c>
      <c r="I6" s="31"/>
      <c r="L6" s="31"/>
      <c r="N6">
        <v>1458097</v>
      </c>
      <c r="P6" s="31"/>
      <c r="Q6" s="31"/>
      <c r="R6">
        <v>4762989</v>
      </c>
      <c r="T6">
        <v>3977608</v>
      </c>
      <c r="V6" s="31"/>
      <c r="W6">
        <v>941657</v>
      </c>
      <c r="Z6" s="31"/>
      <c r="AA6" s="31"/>
      <c r="AD6">
        <v>9921850</v>
      </c>
      <c r="AF6" s="31"/>
      <c r="AH6" s="31"/>
      <c r="AI6" s="31"/>
      <c r="AJ6" s="31"/>
    </row>
    <row r="7" spans="1:47" x14ac:dyDescent="0.25">
      <c r="A7" t="s">
        <v>230</v>
      </c>
      <c r="I7" s="31"/>
      <c r="L7" s="31"/>
      <c r="N7">
        <v>2003381</v>
      </c>
      <c r="P7" s="31"/>
      <c r="Q7" s="31"/>
      <c r="R7">
        <v>4022810</v>
      </c>
      <c r="T7">
        <v>2890725</v>
      </c>
      <c r="V7" s="31"/>
      <c r="W7">
        <v>2112647</v>
      </c>
      <c r="Z7" s="31"/>
      <c r="AA7" s="31"/>
      <c r="AD7">
        <v>10865283</v>
      </c>
      <c r="AF7" s="31"/>
      <c r="AH7" s="31"/>
      <c r="AI7" s="31"/>
      <c r="AJ7" s="31"/>
      <c r="AS7">
        <v>1187547</v>
      </c>
      <c r="AU7">
        <v>1343312</v>
      </c>
    </row>
    <row r="8" spans="1:47" x14ac:dyDescent="0.25">
      <c r="A8" t="s">
        <v>231</v>
      </c>
      <c r="I8" s="31"/>
      <c r="L8" s="31"/>
      <c r="N8">
        <v>1767942</v>
      </c>
      <c r="P8" s="31"/>
      <c r="Q8" s="31"/>
      <c r="R8">
        <v>4347983</v>
      </c>
      <c r="T8">
        <v>2609977</v>
      </c>
      <c r="V8" s="31"/>
      <c r="W8">
        <v>3701886</v>
      </c>
      <c r="Z8" s="31"/>
      <c r="AA8" s="31"/>
      <c r="AD8">
        <v>12189809</v>
      </c>
      <c r="AF8" s="31"/>
      <c r="AH8" s="31"/>
      <c r="AI8" s="31"/>
      <c r="AJ8" s="31"/>
      <c r="AS8">
        <v>2036727</v>
      </c>
    </row>
    <row r="9" spans="1:47" x14ac:dyDescent="0.25">
      <c r="A9" t="s">
        <v>232</v>
      </c>
      <c r="I9" s="31"/>
      <c r="L9" s="31"/>
      <c r="N9">
        <v>3671936</v>
      </c>
      <c r="O9">
        <v>1002683</v>
      </c>
      <c r="P9" s="31"/>
      <c r="Q9" s="31"/>
      <c r="R9">
        <v>5976257</v>
      </c>
      <c r="T9">
        <v>5485390</v>
      </c>
      <c r="U9">
        <v>1818017</v>
      </c>
      <c r="V9" s="31"/>
      <c r="W9">
        <v>4863392</v>
      </c>
      <c r="Z9" s="31"/>
      <c r="AA9" s="31"/>
      <c r="AD9">
        <v>17983068</v>
      </c>
      <c r="AF9" s="31"/>
      <c r="AH9" s="31"/>
      <c r="AI9" s="31"/>
      <c r="AJ9" s="31"/>
      <c r="AL9">
        <v>1597982</v>
      </c>
      <c r="AQ9">
        <v>1444340</v>
      </c>
      <c r="AR9">
        <v>1207561</v>
      </c>
      <c r="AS9">
        <v>4452328</v>
      </c>
      <c r="AT9">
        <v>1430985</v>
      </c>
      <c r="AU9">
        <v>2748833</v>
      </c>
    </row>
    <row r="10" spans="1:47" x14ac:dyDescent="0.25">
      <c r="A10" t="s">
        <v>233</v>
      </c>
      <c r="I10" s="31"/>
      <c r="L10" s="31"/>
      <c r="N10">
        <v>2768560</v>
      </c>
      <c r="P10" s="31"/>
      <c r="Q10" s="31"/>
      <c r="R10">
        <v>3892451</v>
      </c>
      <c r="T10">
        <v>3775530</v>
      </c>
      <c r="U10">
        <v>1644868</v>
      </c>
      <c r="V10" s="31"/>
      <c r="W10">
        <v>6178592</v>
      </c>
      <c r="X10">
        <v>1996642</v>
      </c>
      <c r="Y10">
        <v>2187973</v>
      </c>
      <c r="Z10" s="31"/>
      <c r="AA10" s="31"/>
      <c r="AD10">
        <v>25544148</v>
      </c>
      <c r="AF10" s="31"/>
      <c r="AH10" s="31"/>
      <c r="AI10" s="31"/>
      <c r="AJ10" s="31"/>
      <c r="AL10">
        <v>1291008</v>
      </c>
      <c r="AS10">
        <v>3548025</v>
      </c>
      <c r="AU10">
        <v>2744004</v>
      </c>
    </row>
    <row r="11" spans="1:47" x14ac:dyDescent="0.25">
      <c r="A11" t="s">
        <v>138</v>
      </c>
      <c r="B11">
        <v>2785763</v>
      </c>
      <c r="C11">
        <v>8774624</v>
      </c>
      <c r="D11">
        <v>18691853</v>
      </c>
      <c r="E11">
        <v>3176904</v>
      </c>
      <c r="F11">
        <v>4521369</v>
      </c>
      <c r="G11">
        <v>4292703</v>
      </c>
      <c r="H11">
        <v>10157915</v>
      </c>
      <c r="I11" s="31"/>
      <c r="J11">
        <v>2029820</v>
      </c>
      <c r="K11">
        <v>2311492</v>
      </c>
      <c r="L11" s="31">
        <v>1719913</v>
      </c>
      <c r="M11">
        <v>8161434</v>
      </c>
      <c r="N11">
        <v>10524473</v>
      </c>
      <c r="O11">
        <v>6627821</v>
      </c>
      <c r="P11" s="31"/>
      <c r="Q11" s="31"/>
      <c r="R11">
        <v>17605903</v>
      </c>
      <c r="S11">
        <v>3709601</v>
      </c>
      <c r="T11">
        <v>31746699</v>
      </c>
      <c r="U11">
        <v>8935938</v>
      </c>
      <c r="V11" s="31"/>
      <c r="W11">
        <v>17698062</v>
      </c>
      <c r="Y11">
        <v>6114205</v>
      </c>
      <c r="Z11" s="31"/>
      <c r="AA11" s="31"/>
      <c r="AB11">
        <v>3622156</v>
      </c>
      <c r="AC11">
        <v>5447506</v>
      </c>
      <c r="AD11">
        <v>79464580</v>
      </c>
      <c r="AE11">
        <v>6946978</v>
      </c>
      <c r="AF11" s="31"/>
      <c r="AG11">
        <v>4883035</v>
      </c>
      <c r="AH11" s="31"/>
      <c r="AI11" s="31"/>
      <c r="AJ11" s="31"/>
      <c r="AK11">
        <v>2089959</v>
      </c>
      <c r="AL11">
        <v>12891167</v>
      </c>
      <c r="AM11">
        <v>8571866</v>
      </c>
      <c r="AN11">
        <v>5515238</v>
      </c>
      <c r="AO11">
        <v>3789659</v>
      </c>
      <c r="AP11">
        <v>7911167</v>
      </c>
      <c r="AQ11">
        <v>5805138</v>
      </c>
      <c r="AR11">
        <v>7367134</v>
      </c>
      <c r="AS11">
        <v>20882827</v>
      </c>
      <c r="AT11">
        <v>9703122</v>
      </c>
      <c r="AU11">
        <v>9623744</v>
      </c>
    </row>
    <row r="12" spans="1:47" x14ac:dyDescent="0.25">
      <c r="A12" t="s">
        <v>139</v>
      </c>
      <c r="B12">
        <v>3240394</v>
      </c>
      <c r="C12">
        <v>8006036</v>
      </c>
      <c r="D12">
        <v>15984288</v>
      </c>
      <c r="E12">
        <v>3468425</v>
      </c>
      <c r="F12">
        <v>4533479</v>
      </c>
      <c r="G12">
        <v>4590565</v>
      </c>
      <c r="H12">
        <v>2347807</v>
      </c>
      <c r="I12" s="31"/>
      <c r="K12">
        <v>1442072</v>
      </c>
      <c r="L12" s="31">
        <v>1417967</v>
      </c>
      <c r="M12">
        <v>4363191</v>
      </c>
      <c r="N12">
        <v>6935936</v>
      </c>
      <c r="O12">
        <v>4316459</v>
      </c>
      <c r="P12" s="31"/>
      <c r="Q12" s="31"/>
      <c r="R12">
        <v>10315083</v>
      </c>
      <c r="S12">
        <v>3251421</v>
      </c>
      <c r="T12">
        <v>15350946</v>
      </c>
      <c r="U12">
        <v>5205585</v>
      </c>
      <c r="V12" s="31"/>
      <c r="W12">
        <v>13037127</v>
      </c>
      <c r="X12">
        <v>1355893</v>
      </c>
      <c r="Y12">
        <v>5659193</v>
      </c>
      <c r="Z12" s="31"/>
      <c r="AA12" s="31"/>
      <c r="AB12">
        <v>1196357</v>
      </c>
      <c r="AC12">
        <v>2110789</v>
      </c>
      <c r="AD12">
        <v>76552009</v>
      </c>
      <c r="AE12">
        <v>3802708</v>
      </c>
      <c r="AF12" s="31"/>
      <c r="AG12">
        <v>3027217</v>
      </c>
      <c r="AH12" s="31"/>
      <c r="AI12" s="31"/>
      <c r="AJ12" s="31"/>
      <c r="AK12">
        <v>2244157</v>
      </c>
      <c r="AL12">
        <v>6469673</v>
      </c>
      <c r="AM12">
        <v>5071559</v>
      </c>
      <c r="AN12">
        <v>1934468</v>
      </c>
      <c r="AO12">
        <v>1782819</v>
      </c>
      <c r="AP12">
        <v>4047791</v>
      </c>
      <c r="AQ12">
        <v>4703357</v>
      </c>
      <c r="AR12">
        <v>6623157</v>
      </c>
      <c r="AS12">
        <v>11602752</v>
      </c>
      <c r="AT12">
        <v>5847579</v>
      </c>
      <c r="AU12">
        <v>6448606</v>
      </c>
    </row>
    <row r="13" spans="1:47" x14ac:dyDescent="0.25">
      <c r="A13" s="36" t="s">
        <v>181</v>
      </c>
      <c r="B13" s="37" cm="1">
        <f t="array" ref="B13">SUM(B3:B12/B120*100)</f>
        <v>5.0927498608192625</v>
      </c>
      <c r="C13" s="37" cm="1">
        <f t="array" ref="C13">SUM(C3:C12/C120*100)</f>
        <v>4.5176017065848022</v>
      </c>
      <c r="D13" s="37" cm="1">
        <f t="array" ref="D13">SUM(D3:D12/D120*100)</f>
        <v>3.4295456867475265</v>
      </c>
      <c r="E13" s="37" cm="1">
        <f t="array" ref="E13">SUM(E3:E12/E120*100)</f>
        <v>4.3725602757530968</v>
      </c>
      <c r="F13" s="37" cm="1">
        <f t="array" ref="F13">SUM(F3:F12/F120*100)</f>
        <v>6.7721692870602697</v>
      </c>
      <c r="G13" s="37" cm="1">
        <f t="array" ref="G13">SUM(G3:G12/G120*100)</f>
        <v>3.2278985273650544</v>
      </c>
      <c r="H13" s="37" cm="1">
        <f t="array" ref="H13">SUM(H3:H12/H120*100)</f>
        <v>15.088185321492267</v>
      </c>
      <c r="I13" s="42"/>
      <c r="J13" s="37" cm="1">
        <f t="array" ref="J13">SUM(J3:J12/J120*100)</f>
        <v>2.7395409963047466</v>
      </c>
      <c r="K13" s="37" cm="1">
        <f t="array" ref="K13">SUM(K3:K12/K120*100)</f>
        <v>4.770545260785255</v>
      </c>
      <c r="L13" s="42"/>
      <c r="M13" s="37" cm="1">
        <f t="array" ref="M13">SUM(M3:M12/M120*100)</f>
        <v>3.2979561452230177</v>
      </c>
      <c r="N13" s="37" cm="1">
        <f t="array" ref="N13">SUM(N3:N12/N120*100)</f>
        <v>14.74395559354355</v>
      </c>
      <c r="O13" s="37" cm="1">
        <f t="array" ref="O13">SUM(O3:O12/O120*100)</f>
        <v>2.3196382389185159</v>
      </c>
      <c r="P13" s="42"/>
      <c r="Q13" s="42"/>
      <c r="R13" s="37" cm="1">
        <f t="array" ref="R13">SUM(R3:R12/R120*100)</f>
        <v>6.6642555710970557</v>
      </c>
      <c r="S13" s="37" cm="1">
        <f t="array" ref="S13">SUM(S3:S12/S120*100)</f>
        <v>8.4530589193223946</v>
      </c>
      <c r="T13" s="37" cm="1">
        <f t="array" ref="T13">SUM(T3:T12/T120*100)</f>
        <v>4.6056141779758981</v>
      </c>
      <c r="U13" s="37" cm="1">
        <f t="array" ref="U13">SUM(U3:U12/U120*100)</f>
        <v>7.6503517743952596</v>
      </c>
      <c r="V13" s="42"/>
      <c r="W13" s="37" cm="1">
        <f t="array" ref="W13">SUM(W3:W12/W120*100)</f>
        <v>4.0117331981847375</v>
      </c>
      <c r="X13" s="37" cm="1">
        <f t="array" ref="X13">SUM(X3:X12/X120*100)</f>
        <v>6.2459747418585616</v>
      </c>
      <c r="Y13" s="37" cm="1">
        <f t="array" ref="Y13">SUM(Y3:Y12/Y120*100)</f>
        <v>2.3557775371749692</v>
      </c>
      <c r="Z13" s="31"/>
      <c r="AA13" s="31"/>
      <c r="AB13" s="37" cm="1">
        <f t="array" ref="AB13">SUM(AB3:AB12/AB120*100)</f>
        <v>6.4670267281621072</v>
      </c>
      <c r="AC13" s="37" cm="1">
        <f t="array" ref="AC13">SUM(AC3:AC12/AC120*100)</f>
        <v>8.5361874935300648</v>
      </c>
      <c r="AD13" s="37" cm="1">
        <f t="array" ref="AD13">SUM(AD3:AD12/AD120*100)</f>
        <v>10.953209536883589</v>
      </c>
      <c r="AE13" s="37" cm="1">
        <f t="array" ref="AE13">SUM(AE3:AE12/AE120*100)</f>
        <v>8.3199554216924643</v>
      </c>
      <c r="AF13" s="31"/>
      <c r="AG13" s="37" cm="1">
        <f t="array" ref="AG13">SUM(AG3:AG12/AG120*100)</f>
        <v>5.0961131430955415</v>
      </c>
      <c r="AH13" s="31"/>
      <c r="AI13" s="31"/>
      <c r="AJ13" s="31"/>
      <c r="AK13" s="37" cm="1">
        <f t="array" ref="AK13">SUM(AK3:AK12/AK120*100)</f>
        <v>4.7110869550874011</v>
      </c>
      <c r="AL13" s="37" cm="1">
        <f t="array" ref="AL13">SUM(AL3:AL12/AL120*100)</f>
        <v>2.9374712562115763</v>
      </c>
      <c r="AM13" s="37" cm="1">
        <f t="array" ref="AM13">SUM(AM3:AM12/AM120*100)</f>
        <v>10.505379725692237</v>
      </c>
      <c r="AN13" s="37" cm="1">
        <f t="array" ref="AN13">SUM(AN3:AN12/AN120*100)</f>
        <v>6.3683761689925653</v>
      </c>
      <c r="AO13" s="37" cm="1">
        <f t="array" ref="AO13">SUM(AO3:AO12/AO120*100)</f>
        <v>8.8814347763103996</v>
      </c>
      <c r="AP13" s="37" cm="1">
        <f t="array" ref="AP13">SUM(AP3:AP12/AP120*100)</f>
        <v>11.859506902799708</v>
      </c>
      <c r="AQ13" s="37" cm="1">
        <f t="array" ref="AQ13">SUM(AQ3:AQ12/AQ120*100)</f>
        <v>11.734269100790634</v>
      </c>
      <c r="AR13" s="37" cm="1">
        <f t="array" ref="AR13">SUM(AR3:AR12/AR120*100)</f>
        <v>8.784108282487928</v>
      </c>
      <c r="AS13" s="37" cm="1">
        <f t="array" ref="AS13">SUM(AS3:AS12/AS120*100)</f>
        <v>12.576121826283087</v>
      </c>
      <c r="AT13" s="37" cm="1">
        <f t="array" ref="AT13">SUM(AT3:AT12/AT120*100)</f>
        <v>6.7750754099146029</v>
      </c>
      <c r="AU13" s="37" cm="1">
        <f t="array" ref="AU13">SUM(AU3:AU12/AU120*100)</f>
        <v>5.9476771690263224</v>
      </c>
    </row>
    <row r="14" spans="1:47" x14ac:dyDescent="0.25">
      <c r="A14" t="s">
        <v>0</v>
      </c>
      <c r="B14">
        <v>47720661</v>
      </c>
      <c r="C14">
        <v>136251429</v>
      </c>
      <c r="D14">
        <v>342845594</v>
      </c>
      <c r="E14">
        <v>42432098</v>
      </c>
      <c r="F14">
        <v>41457244</v>
      </c>
      <c r="G14">
        <v>62663905</v>
      </c>
      <c r="H14">
        <v>29453950</v>
      </c>
      <c r="I14" s="31"/>
      <c r="J14">
        <v>14128750</v>
      </c>
      <c r="K14">
        <v>12707476</v>
      </c>
      <c r="L14" s="31">
        <v>25527669</v>
      </c>
      <c r="M14">
        <v>120117046</v>
      </c>
      <c r="N14">
        <v>47754858</v>
      </c>
      <c r="O14">
        <v>142184182</v>
      </c>
      <c r="P14" s="31"/>
      <c r="Q14" s="31"/>
      <c r="R14">
        <v>119657260</v>
      </c>
      <c r="S14">
        <v>23107221</v>
      </c>
      <c r="T14">
        <v>367705518</v>
      </c>
      <c r="U14">
        <v>40433187</v>
      </c>
      <c r="V14" s="31"/>
      <c r="W14">
        <v>229682964</v>
      </c>
      <c r="X14">
        <v>13358046</v>
      </c>
      <c r="Y14">
        <v>162144469</v>
      </c>
      <c r="Z14" s="31"/>
      <c r="AA14" s="31"/>
      <c r="AB14">
        <v>20717658</v>
      </c>
      <c r="AC14">
        <v>18875060</v>
      </c>
      <c r="AD14">
        <v>607600149</v>
      </c>
      <c r="AE14">
        <v>30707324</v>
      </c>
      <c r="AF14" s="31"/>
      <c r="AG14">
        <v>28613984</v>
      </c>
      <c r="AH14" s="31"/>
      <c r="AI14" s="31"/>
      <c r="AJ14" s="31"/>
      <c r="AK14">
        <v>24289748</v>
      </c>
      <c r="AL14">
        <v>134428628</v>
      </c>
      <c r="AM14">
        <v>47229103</v>
      </c>
      <c r="AN14">
        <v>33928653</v>
      </c>
      <c r="AO14">
        <v>23151262</v>
      </c>
      <c r="AP14">
        <v>39050600</v>
      </c>
      <c r="AQ14">
        <v>29991811</v>
      </c>
      <c r="AR14">
        <v>44915020</v>
      </c>
      <c r="AS14">
        <v>66268124</v>
      </c>
      <c r="AT14">
        <v>85249760</v>
      </c>
      <c r="AU14">
        <v>61442034</v>
      </c>
    </row>
    <row r="15" spans="1:47" x14ac:dyDescent="0.25">
      <c r="A15" t="s">
        <v>140</v>
      </c>
      <c r="B15">
        <v>2271814</v>
      </c>
      <c r="C15">
        <v>6550488</v>
      </c>
      <c r="D15">
        <v>26372374</v>
      </c>
      <c r="E15">
        <v>2183162</v>
      </c>
      <c r="F15">
        <v>2053330</v>
      </c>
      <c r="G15">
        <v>3991366</v>
      </c>
      <c r="I15" s="31"/>
      <c r="L15" s="31">
        <v>432835</v>
      </c>
      <c r="M15">
        <v>6290373</v>
      </c>
      <c r="N15">
        <v>3213630</v>
      </c>
      <c r="O15">
        <v>4888868</v>
      </c>
      <c r="P15" s="31"/>
      <c r="Q15" s="31"/>
      <c r="R15">
        <v>5905564</v>
      </c>
      <c r="S15">
        <v>1980922</v>
      </c>
      <c r="T15">
        <v>25779590</v>
      </c>
      <c r="U15">
        <v>2406622</v>
      </c>
      <c r="V15" s="31"/>
      <c r="W15">
        <v>52334381</v>
      </c>
      <c r="Y15">
        <v>4980823</v>
      </c>
      <c r="Z15" s="31"/>
      <c r="AA15" s="31"/>
      <c r="AC15">
        <v>853314</v>
      </c>
      <c r="AD15">
        <v>78035602</v>
      </c>
      <c r="AE15">
        <v>1538566</v>
      </c>
      <c r="AF15" s="31"/>
      <c r="AG15">
        <v>1337663</v>
      </c>
      <c r="AH15" s="31"/>
      <c r="AI15" s="31"/>
      <c r="AJ15" s="31"/>
      <c r="AL15">
        <v>9044161</v>
      </c>
      <c r="AM15">
        <v>1649056</v>
      </c>
      <c r="AP15">
        <v>1773612</v>
      </c>
      <c r="AQ15">
        <v>2090845</v>
      </c>
      <c r="AR15">
        <v>2441564</v>
      </c>
      <c r="AS15">
        <v>3070061</v>
      </c>
      <c r="AT15">
        <v>3592063</v>
      </c>
      <c r="AU15">
        <v>3585461</v>
      </c>
    </row>
    <row r="16" spans="1:47" x14ac:dyDescent="0.25">
      <c r="A16" t="s">
        <v>1</v>
      </c>
      <c r="B16">
        <v>26004135</v>
      </c>
      <c r="C16">
        <v>96232578</v>
      </c>
      <c r="D16">
        <v>263674914</v>
      </c>
      <c r="E16">
        <v>34730253</v>
      </c>
      <c r="F16">
        <v>17455796</v>
      </c>
      <c r="G16">
        <v>35986151</v>
      </c>
      <c r="H16">
        <v>12058701</v>
      </c>
      <c r="I16" s="31"/>
      <c r="J16">
        <v>5021405</v>
      </c>
      <c r="K16">
        <v>4208116</v>
      </c>
      <c r="L16" s="31">
        <v>12893455</v>
      </c>
      <c r="M16">
        <v>86453642</v>
      </c>
      <c r="N16">
        <v>26560901</v>
      </c>
      <c r="O16">
        <v>78895219</v>
      </c>
      <c r="P16" s="31"/>
      <c r="Q16" s="31"/>
      <c r="R16">
        <v>61368771</v>
      </c>
      <c r="S16">
        <v>13436595</v>
      </c>
      <c r="T16">
        <v>358108262</v>
      </c>
      <c r="U16">
        <v>19840236</v>
      </c>
      <c r="V16" s="31"/>
      <c r="W16">
        <v>181556999</v>
      </c>
      <c r="X16">
        <v>3977143</v>
      </c>
      <c r="Y16">
        <v>73356030</v>
      </c>
      <c r="Z16" s="31"/>
      <c r="AA16" s="31"/>
      <c r="AB16">
        <v>11132976</v>
      </c>
      <c r="AC16">
        <v>6981958</v>
      </c>
      <c r="AD16">
        <v>530570093</v>
      </c>
      <c r="AE16">
        <v>14720554</v>
      </c>
      <c r="AF16" s="31"/>
      <c r="AG16">
        <v>9889567</v>
      </c>
      <c r="AH16" s="31"/>
      <c r="AI16" s="31"/>
      <c r="AJ16" s="31"/>
      <c r="AK16">
        <v>7319213</v>
      </c>
      <c r="AL16">
        <v>156834245</v>
      </c>
      <c r="AM16">
        <v>19693529</v>
      </c>
      <c r="AN16">
        <v>19120972</v>
      </c>
      <c r="AO16">
        <v>6641571</v>
      </c>
      <c r="AP16">
        <v>14894277</v>
      </c>
      <c r="AQ16">
        <v>15224999</v>
      </c>
      <c r="AR16">
        <v>19416187</v>
      </c>
      <c r="AS16">
        <v>30340157</v>
      </c>
      <c r="AT16">
        <v>47845410</v>
      </c>
      <c r="AU16">
        <v>31845050</v>
      </c>
    </row>
    <row r="17" spans="1:47" x14ac:dyDescent="0.25">
      <c r="A17" s="36" t="s">
        <v>181</v>
      </c>
      <c r="B17" s="37">
        <f t="shared" ref="B17:H17" si="0">(SUM(B14:B16)/B120)*100</f>
        <v>64.225297316388492</v>
      </c>
      <c r="C17" s="37">
        <f t="shared" si="0"/>
        <v>64.351619217875594</v>
      </c>
      <c r="D17" s="37">
        <f t="shared" si="0"/>
        <v>62.594481134342807</v>
      </c>
      <c r="E17" s="37">
        <f t="shared" si="0"/>
        <v>52.208557048575152</v>
      </c>
      <c r="F17" s="37">
        <f t="shared" si="0"/>
        <v>45.597074457522936</v>
      </c>
      <c r="G17" s="37">
        <f t="shared" si="0"/>
        <v>37.296645212151105</v>
      </c>
      <c r="H17" s="37">
        <f t="shared" si="0"/>
        <v>50.085118753993676</v>
      </c>
      <c r="I17" s="37"/>
      <c r="J17" s="37">
        <f>(SUM(J14:J16)/J120)*100</f>
        <v>25.845954177262186</v>
      </c>
      <c r="K17" s="37">
        <f>(SUM(K14:K16)/K120)*100</f>
        <v>21.498660273003729</v>
      </c>
      <c r="L17" s="37"/>
      <c r="M17" s="37">
        <f>(SUM(M14:M16)/M120)*100</f>
        <v>56.050096845505692</v>
      </c>
      <c r="N17" s="37">
        <f>(SUM(N14:N16)/N120)*100</f>
        <v>39.240546358839588</v>
      </c>
      <c r="O17" s="37">
        <f>(SUM(O14:O16)/O120)*100</f>
        <v>43.8742998998679</v>
      </c>
      <c r="P17" s="31"/>
      <c r="Q17" s="31"/>
      <c r="R17" s="37">
        <f>(SUM(R14:R16)/R120)*100</f>
        <v>22.631984721098661</v>
      </c>
      <c r="S17" s="37">
        <f>(SUM(S14:S16)/S120)*100</f>
        <v>46.782193787845863</v>
      </c>
      <c r="T17" s="37">
        <f>(SUM(T14:T16)/T120)*100</f>
        <v>49.595768780034241</v>
      </c>
      <c r="U17" s="37">
        <f>(SUM(U14:U16)/U120)*100</f>
        <v>27.238882073451421</v>
      </c>
      <c r="V17" s="31"/>
      <c r="W17" s="37">
        <f>(SUM(W14:W16)/W120)*100</f>
        <v>38.318724907884736</v>
      </c>
      <c r="X17" s="37">
        <f>(SUM(X14:X16)/X120)*100</f>
        <v>32.296501793223449</v>
      </c>
      <c r="Y17" s="37">
        <f>(SUM(Y14:Y16)/Y120)*100</f>
        <v>40.577712352013343</v>
      </c>
      <c r="Z17" s="31"/>
      <c r="AA17" s="31"/>
      <c r="AB17" s="37">
        <f>(SUM(AB14:AB16)/AB120)*100</f>
        <v>42.747399744881619</v>
      </c>
      <c r="AC17" s="37">
        <f>(SUM(AC14:AC16)/AC120)*100</f>
        <v>30.166115766377981</v>
      </c>
      <c r="AD17" s="37">
        <f>(SUM(AD14:AD16)/AD120)*100</f>
        <v>54.439121293995065</v>
      </c>
      <c r="AE17" s="37">
        <f>(SUM(AE14:AE16)/AE120)*100</f>
        <v>36.350710187759482</v>
      </c>
      <c r="AF17" s="31"/>
      <c r="AG17" s="37">
        <f>(SUM(AG14:AG16)/AG120)*100</f>
        <v>25.667366134768159</v>
      </c>
      <c r="AH17" s="31"/>
      <c r="AI17" s="31"/>
      <c r="AJ17" s="31"/>
      <c r="AK17" s="37">
        <f t="shared" ref="AK17:AU17" si="1">(SUM(AK14:AK16)/AK120)*100</f>
        <v>34.358232181825869</v>
      </c>
      <c r="AL17" s="37">
        <f t="shared" si="1"/>
        <v>39.647191929698003</v>
      </c>
      <c r="AM17" s="37">
        <f t="shared" si="1"/>
        <v>52.799910643529287</v>
      </c>
      <c r="AN17" s="37">
        <f t="shared" si="1"/>
        <v>45.349436289699511</v>
      </c>
      <c r="AO17" s="37">
        <f t="shared" si="1"/>
        <v>47.483920634771124</v>
      </c>
      <c r="AP17" s="37">
        <f t="shared" si="1"/>
        <v>55.255132170300257</v>
      </c>
      <c r="AQ17" s="37">
        <f t="shared" si="1"/>
        <v>46.442601633617763</v>
      </c>
      <c r="AR17" s="37">
        <f t="shared" si="1"/>
        <v>38.593562484077999</v>
      </c>
      <c r="AS17" s="37">
        <f t="shared" si="1"/>
        <v>28.679045173887079</v>
      </c>
      <c r="AT17" s="37">
        <f t="shared" si="1"/>
        <v>54.533237226713993</v>
      </c>
      <c r="AU17" s="37">
        <f t="shared" si="1"/>
        <v>25.150780249809259</v>
      </c>
    </row>
    <row r="18" spans="1:47" x14ac:dyDescent="0.25">
      <c r="A18" t="s">
        <v>141</v>
      </c>
      <c r="C18">
        <v>1441956</v>
      </c>
      <c r="D18">
        <v>4446356</v>
      </c>
      <c r="F18">
        <v>464065</v>
      </c>
      <c r="G18">
        <v>2630703</v>
      </c>
      <c r="I18" s="31"/>
      <c r="L18" s="31"/>
      <c r="M18">
        <v>2149937</v>
      </c>
      <c r="P18" s="31"/>
      <c r="Q18" s="31"/>
      <c r="T18">
        <v>11623715</v>
      </c>
      <c r="V18" s="31"/>
      <c r="Y18">
        <v>3027931</v>
      </c>
      <c r="Z18" s="31"/>
      <c r="AA18" s="31"/>
      <c r="AD18">
        <v>24010410</v>
      </c>
      <c r="AF18" s="31"/>
      <c r="AH18" s="31"/>
      <c r="AI18" s="31"/>
      <c r="AJ18" s="31"/>
      <c r="AL18">
        <v>2378448</v>
      </c>
    </row>
    <row r="19" spans="1:47" x14ac:dyDescent="0.25">
      <c r="A19" t="s">
        <v>142</v>
      </c>
      <c r="B19">
        <v>1386844</v>
      </c>
      <c r="C19">
        <v>6252805</v>
      </c>
      <c r="D19">
        <v>43573646</v>
      </c>
      <c r="E19">
        <v>1121497</v>
      </c>
      <c r="F19">
        <v>1793540</v>
      </c>
      <c r="G19">
        <v>8101498</v>
      </c>
      <c r="H19">
        <v>887322</v>
      </c>
      <c r="I19" s="31"/>
      <c r="J19">
        <v>3269523</v>
      </c>
      <c r="L19" s="31"/>
      <c r="M19">
        <v>24144624</v>
      </c>
      <c r="N19">
        <v>3291481</v>
      </c>
      <c r="O19">
        <v>44668723</v>
      </c>
      <c r="P19" s="31"/>
      <c r="Q19" s="31"/>
      <c r="R19">
        <v>50817660</v>
      </c>
      <c r="T19">
        <v>55748045</v>
      </c>
      <c r="V19" s="31"/>
      <c r="W19">
        <v>120284886</v>
      </c>
      <c r="Y19">
        <v>51614221</v>
      </c>
      <c r="Z19" s="31"/>
      <c r="AA19" s="31"/>
      <c r="AB19">
        <v>933595</v>
      </c>
      <c r="AC19">
        <v>752487</v>
      </c>
      <c r="AD19">
        <v>83250757</v>
      </c>
      <c r="AF19" s="31"/>
      <c r="AG19">
        <v>4002303</v>
      </c>
      <c r="AH19" s="31"/>
      <c r="AI19" s="31"/>
      <c r="AJ19" s="31"/>
      <c r="AK19">
        <v>4798694</v>
      </c>
      <c r="AL19">
        <v>5123961</v>
      </c>
      <c r="AN19">
        <v>4198501</v>
      </c>
      <c r="AP19">
        <v>3069224</v>
      </c>
      <c r="AQ19">
        <v>2344736</v>
      </c>
      <c r="AR19">
        <v>10838965</v>
      </c>
      <c r="AS19">
        <v>2490218</v>
      </c>
      <c r="AT19">
        <v>7586987</v>
      </c>
      <c r="AU19">
        <v>22261112</v>
      </c>
    </row>
    <row r="20" spans="1:47" x14ac:dyDescent="0.25">
      <c r="A20" t="s">
        <v>143</v>
      </c>
      <c r="C20">
        <v>862498</v>
      </c>
      <c r="D20">
        <v>6669954</v>
      </c>
      <c r="G20">
        <v>3478711</v>
      </c>
      <c r="I20" s="31"/>
      <c r="L20" s="31"/>
      <c r="M20">
        <v>3685314</v>
      </c>
      <c r="O20">
        <v>6966218</v>
      </c>
      <c r="P20" s="31"/>
      <c r="Q20" s="31"/>
      <c r="R20">
        <v>7469293</v>
      </c>
      <c r="T20">
        <v>11095538</v>
      </c>
      <c r="V20" s="31"/>
      <c r="W20">
        <v>20490503</v>
      </c>
      <c r="Y20">
        <v>7672331</v>
      </c>
      <c r="Z20" s="31"/>
      <c r="AA20" s="31"/>
      <c r="AD20">
        <v>18063939</v>
      </c>
      <c r="AF20" s="31"/>
      <c r="AH20" s="31"/>
      <c r="AI20" s="31"/>
      <c r="AJ20" s="31"/>
      <c r="AR20">
        <v>1386343</v>
      </c>
      <c r="AU20">
        <v>4052002</v>
      </c>
    </row>
    <row r="21" spans="1:47" x14ac:dyDescent="0.25">
      <c r="A21" t="s">
        <v>144</v>
      </c>
      <c r="C21">
        <v>5282041</v>
      </c>
      <c r="D21">
        <v>43958806</v>
      </c>
      <c r="E21">
        <v>626673</v>
      </c>
      <c r="F21">
        <v>1430746</v>
      </c>
      <c r="G21">
        <v>29643655</v>
      </c>
      <c r="H21">
        <v>1017450</v>
      </c>
      <c r="I21" s="31"/>
      <c r="J21">
        <v>6191613</v>
      </c>
      <c r="L21" s="31"/>
      <c r="M21">
        <v>36841740</v>
      </c>
      <c r="N21">
        <v>3636435</v>
      </c>
      <c r="O21">
        <v>60361726</v>
      </c>
      <c r="P21" s="31"/>
      <c r="Q21" s="31"/>
      <c r="R21">
        <v>66912090</v>
      </c>
      <c r="S21">
        <v>1054666</v>
      </c>
      <c r="T21">
        <v>44698721</v>
      </c>
      <c r="V21" s="31"/>
      <c r="W21">
        <v>56353425</v>
      </c>
      <c r="Y21">
        <v>66375631</v>
      </c>
      <c r="Z21" s="31"/>
      <c r="AA21" s="31"/>
      <c r="AB21">
        <v>1320252</v>
      </c>
      <c r="AC21">
        <v>991378</v>
      </c>
      <c r="AD21">
        <v>56299799</v>
      </c>
      <c r="AF21" s="31"/>
      <c r="AG21">
        <v>6601377</v>
      </c>
      <c r="AH21" s="31"/>
      <c r="AI21" s="31"/>
      <c r="AJ21" s="31"/>
      <c r="AK21">
        <v>10050353</v>
      </c>
      <c r="AL21">
        <v>4673046</v>
      </c>
      <c r="AM21">
        <v>1152233</v>
      </c>
      <c r="AN21">
        <v>6979053</v>
      </c>
      <c r="AO21">
        <v>1419860</v>
      </c>
      <c r="AP21">
        <v>4967695</v>
      </c>
      <c r="AQ21">
        <v>2247197</v>
      </c>
      <c r="AR21">
        <v>12699884</v>
      </c>
      <c r="AT21">
        <v>6445375</v>
      </c>
      <c r="AU21">
        <v>38501658</v>
      </c>
    </row>
    <row r="22" spans="1:47" x14ac:dyDescent="0.25">
      <c r="A22" t="s">
        <v>145</v>
      </c>
      <c r="C22">
        <v>865917</v>
      </c>
      <c r="D22">
        <v>7961996</v>
      </c>
      <c r="G22">
        <v>5522954</v>
      </c>
      <c r="I22" s="31"/>
      <c r="L22" s="31"/>
      <c r="M22">
        <v>4408380</v>
      </c>
      <c r="O22">
        <v>9617936</v>
      </c>
      <c r="P22" s="31"/>
      <c r="Q22" s="31"/>
      <c r="R22">
        <v>12358468</v>
      </c>
      <c r="T22">
        <v>12580287</v>
      </c>
      <c r="V22" s="31"/>
      <c r="W22">
        <v>30149653</v>
      </c>
      <c r="Y22">
        <v>10347304</v>
      </c>
      <c r="Z22" s="31"/>
      <c r="AA22" s="31"/>
      <c r="AD22">
        <v>18153493</v>
      </c>
      <c r="AF22" s="31"/>
      <c r="AG22">
        <v>1490731</v>
      </c>
      <c r="AH22" s="31"/>
      <c r="AI22" s="31"/>
      <c r="AJ22" s="31"/>
      <c r="AK22">
        <v>2157636</v>
      </c>
      <c r="AL22">
        <v>1128797</v>
      </c>
      <c r="AN22">
        <v>1233217</v>
      </c>
      <c r="AR22">
        <v>1654588</v>
      </c>
      <c r="AU22">
        <v>7193197</v>
      </c>
    </row>
    <row r="23" spans="1:47" x14ac:dyDescent="0.25">
      <c r="A23" t="s">
        <v>146</v>
      </c>
      <c r="C23">
        <v>2385516</v>
      </c>
      <c r="D23">
        <v>27383075</v>
      </c>
      <c r="F23">
        <v>1156638</v>
      </c>
      <c r="G23">
        <v>22221642</v>
      </c>
      <c r="H23">
        <v>1086696</v>
      </c>
      <c r="I23" s="31"/>
      <c r="J23">
        <v>4360122</v>
      </c>
      <c r="L23" s="31"/>
      <c r="M23">
        <v>20085250</v>
      </c>
      <c r="N23">
        <v>4010700</v>
      </c>
      <c r="O23">
        <v>33639728</v>
      </c>
      <c r="P23" s="31"/>
      <c r="Q23" s="31"/>
      <c r="R23">
        <v>50768849</v>
      </c>
      <c r="S23">
        <v>1201328</v>
      </c>
      <c r="T23">
        <v>35318440</v>
      </c>
      <c r="V23" s="31"/>
      <c r="W23">
        <v>33600485</v>
      </c>
      <c r="Y23">
        <v>34384471</v>
      </c>
      <c r="Z23" s="31"/>
      <c r="AA23" s="31"/>
      <c r="AB23">
        <v>977538</v>
      </c>
      <c r="AC23">
        <v>849485</v>
      </c>
      <c r="AD23">
        <v>41808315</v>
      </c>
      <c r="AF23" s="31"/>
      <c r="AG23">
        <v>5935407</v>
      </c>
      <c r="AH23" s="31"/>
      <c r="AI23" s="31"/>
      <c r="AJ23" s="31"/>
      <c r="AK23">
        <v>9607323</v>
      </c>
      <c r="AL23">
        <v>4402642</v>
      </c>
      <c r="AM23">
        <v>1681659</v>
      </c>
      <c r="AN23">
        <v>6096730</v>
      </c>
      <c r="AP23">
        <v>3653616</v>
      </c>
      <c r="AQ23">
        <v>3358152</v>
      </c>
      <c r="AR23">
        <v>8907311</v>
      </c>
      <c r="AT23">
        <v>4333745</v>
      </c>
      <c r="AU23">
        <v>31180318</v>
      </c>
    </row>
    <row r="24" spans="1:47" x14ac:dyDescent="0.25">
      <c r="A24" t="s">
        <v>147</v>
      </c>
      <c r="D24">
        <v>4866425</v>
      </c>
      <c r="G24">
        <v>3756200</v>
      </c>
      <c r="I24" s="31"/>
      <c r="L24" s="31"/>
      <c r="M24">
        <v>2658131</v>
      </c>
      <c r="N24">
        <v>1894737</v>
      </c>
      <c r="O24">
        <v>4831133</v>
      </c>
      <c r="P24" s="31"/>
      <c r="Q24" s="31"/>
      <c r="R24">
        <v>9861943</v>
      </c>
      <c r="T24">
        <v>19568057</v>
      </c>
      <c r="V24" s="31"/>
      <c r="Y24">
        <v>4827643</v>
      </c>
      <c r="Z24" s="31"/>
      <c r="AA24" s="31"/>
      <c r="AD24">
        <v>17171252</v>
      </c>
      <c r="AF24" s="31"/>
      <c r="AG24">
        <v>1623196</v>
      </c>
      <c r="AH24" s="31"/>
      <c r="AI24" s="31"/>
      <c r="AJ24" s="31"/>
      <c r="AR24">
        <v>1893375</v>
      </c>
      <c r="AU24">
        <v>5065589</v>
      </c>
    </row>
    <row r="25" spans="1:47" x14ac:dyDescent="0.25">
      <c r="A25" t="s">
        <v>148</v>
      </c>
      <c r="C25">
        <v>1706410</v>
      </c>
      <c r="D25">
        <v>10881986</v>
      </c>
      <c r="G25">
        <v>9220554</v>
      </c>
      <c r="I25" s="31"/>
      <c r="J25">
        <v>2530392</v>
      </c>
      <c r="L25" s="31"/>
      <c r="M25">
        <v>7933697</v>
      </c>
      <c r="N25">
        <v>4955600</v>
      </c>
      <c r="O25">
        <v>12701215</v>
      </c>
      <c r="P25" s="31"/>
      <c r="Q25" s="31"/>
      <c r="R25">
        <v>26953323</v>
      </c>
      <c r="T25">
        <v>45653317</v>
      </c>
      <c r="V25" s="31"/>
      <c r="W25">
        <v>10964707</v>
      </c>
      <c r="Y25">
        <v>10355205</v>
      </c>
      <c r="Z25" s="31"/>
      <c r="AA25" s="31"/>
      <c r="AD25">
        <v>35596119</v>
      </c>
      <c r="AF25" s="31"/>
      <c r="AG25">
        <v>3518690</v>
      </c>
      <c r="AH25" s="31"/>
      <c r="AI25" s="31"/>
      <c r="AJ25" s="31"/>
      <c r="AK25">
        <v>3061133</v>
      </c>
      <c r="AL25">
        <v>2884925</v>
      </c>
      <c r="AN25">
        <v>2688015</v>
      </c>
      <c r="AP25">
        <v>2549220</v>
      </c>
      <c r="AQ25">
        <v>3110533</v>
      </c>
      <c r="AR25">
        <v>7366652</v>
      </c>
      <c r="AT25">
        <v>2346392</v>
      </c>
      <c r="AU25">
        <v>14798954</v>
      </c>
    </row>
    <row r="26" spans="1:47" x14ac:dyDescent="0.25">
      <c r="A26" t="s">
        <v>149</v>
      </c>
      <c r="D26">
        <v>1694969</v>
      </c>
      <c r="G26">
        <v>2984061</v>
      </c>
      <c r="I26" s="31"/>
      <c r="L26" s="31"/>
      <c r="M26">
        <v>3023480</v>
      </c>
      <c r="P26" s="31"/>
      <c r="Q26" s="31"/>
      <c r="R26">
        <v>8401528</v>
      </c>
      <c r="T26">
        <v>7579213</v>
      </c>
      <c r="V26" s="31"/>
      <c r="Y26">
        <v>2635849</v>
      </c>
      <c r="Z26" s="31"/>
      <c r="AA26" s="31"/>
      <c r="AD26">
        <v>12796700</v>
      </c>
      <c r="AF26" s="31"/>
      <c r="AG26">
        <v>1572449</v>
      </c>
      <c r="AH26" s="31"/>
      <c r="AI26" s="31"/>
      <c r="AJ26" s="31"/>
      <c r="AU26">
        <v>2917925</v>
      </c>
    </row>
    <row r="27" spans="1:47" x14ac:dyDescent="0.25">
      <c r="A27" t="s">
        <v>150</v>
      </c>
      <c r="D27">
        <v>2453383</v>
      </c>
      <c r="G27">
        <v>8417857</v>
      </c>
      <c r="I27" s="31"/>
      <c r="J27">
        <v>2119604</v>
      </c>
      <c r="L27" s="31"/>
      <c r="M27">
        <v>9390215</v>
      </c>
      <c r="N27">
        <v>3960493</v>
      </c>
      <c r="O27">
        <v>14891631</v>
      </c>
      <c r="P27" s="31"/>
      <c r="Q27" s="31"/>
      <c r="R27">
        <v>32730708</v>
      </c>
      <c r="T27">
        <v>23194873</v>
      </c>
      <c r="V27" s="31"/>
      <c r="Y27">
        <v>11362039</v>
      </c>
      <c r="Z27" s="31"/>
      <c r="AA27" s="31"/>
      <c r="AD27">
        <v>28189642</v>
      </c>
      <c r="AF27" s="31"/>
      <c r="AG27">
        <v>3744512</v>
      </c>
      <c r="AH27" s="31"/>
      <c r="AI27" s="31"/>
      <c r="AJ27" s="31"/>
      <c r="AK27">
        <v>1493589</v>
      </c>
      <c r="AL27">
        <v>3397153</v>
      </c>
      <c r="AN27">
        <v>2836108</v>
      </c>
      <c r="AP27">
        <v>2395186</v>
      </c>
      <c r="AQ27">
        <v>1505089</v>
      </c>
      <c r="AR27">
        <v>7719110</v>
      </c>
      <c r="AT27">
        <v>2025446</v>
      </c>
      <c r="AU27">
        <v>17602425</v>
      </c>
    </row>
    <row r="28" spans="1:47" x14ac:dyDescent="0.25">
      <c r="A28" t="s">
        <v>151</v>
      </c>
      <c r="I28" s="31"/>
      <c r="L28" s="31"/>
      <c r="P28" s="31"/>
      <c r="Q28" s="31"/>
      <c r="V28" s="31"/>
      <c r="Z28" s="31"/>
      <c r="AA28" s="31"/>
      <c r="AF28" s="31"/>
      <c r="AH28" s="31"/>
      <c r="AI28" s="31"/>
      <c r="AJ28" s="31"/>
    </row>
    <row r="29" spans="1:47" x14ac:dyDescent="0.25">
      <c r="A29" t="s">
        <v>152</v>
      </c>
      <c r="D29">
        <v>1677593</v>
      </c>
      <c r="G29">
        <v>6143478</v>
      </c>
      <c r="I29" s="31"/>
      <c r="J29">
        <v>2658175</v>
      </c>
      <c r="L29" s="31"/>
      <c r="M29">
        <v>12468015</v>
      </c>
      <c r="N29">
        <v>5136055</v>
      </c>
      <c r="O29">
        <v>17432345</v>
      </c>
      <c r="P29" s="31"/>
      <c r="Q29" s="31"/>
      <c r="R29">
        <v>59700728</v>
      </c>
      <c r="T29">
        <v>19369535</v>
      </c>
      <c r="V29" s="31"/>
      <c r="W29">
        <v>18718121</v>
      </c>
      <c r="Y29">
        <v>16971610</v>
      </c>
      <c r="Z29" s="31"/>
      <c r="AA29" s="31"/>
      <c r="AD29">
        <v>30744499</v>
      </c>
      <c r="AF29" s="31"/>
      <c r="AG29">
        <v>5477426</v>
      </c>
      <c r="AH29" s="31"/>
      <c r="AI29" s="31"/>
      <c r="AJ29" s="31"/>
      <c r="AL29">
        <v>4680107</v>
      </c>
      <c r="AN29">
        <v>3702623</v>
      </c>
      <c r="AP29">
        <v>2646935</v>
      </c>
      <c r="AQ29">
        <v>1935379</v>
      </c>
      <c r="AR29">
        <v>8587290</v>
      </c>
      <c r="AT29">
        <v>3994811</v>
      </c>
      <c r="AU29">
        <v>28193015</v>
      </c>
    </row>
    <row r="30" spans="1:47" x14ac:dyDescent="0.25">
      <c r="A30" s="36" t="s">
        <v>181</v>
      </c>
      <c r="B30" s="37">
        <f t="shared" ref="B30:H30" si="2">(SUM(B18:B29)/B120)*100</f>
        <v>1.1720321239519695</v>
      </c>
      <c r="C30" s="37">
        <f t="shared" si="2"/>
        <v>5.0604687357778877</v>
      </c>
      <c r="D30" s="37">
        <f t="shared" si="2"/>
        <v>15.386031899572503</v>
      </c>
      <c r="E30" s="37">
        <f t="shared" si="2"/>
        <v>1.1502784432890065</v>
      </c>
      <c r="F30" s="37">
        <f t="shared" si="2"/>
        <v>3.623593206859447</v>
      </c>
      <c r="G30" s="37">
        <f t="shared" si="2"/>
        <v>37.107654057638008</v>
      </c>
      <c r="H30" s="37">
        <f t="shared" si="2"/>
        <v>3.6092137317072801</v>
      </c>
      <c r="I30" s="37"/>
      <c r="J30" s="37">
        <f>(SUM(J18:J29)/J120)*100</f>
        <v>28.517275903287192</v>
      </c>
      <c r="K30" s="37">
        <f>(SUM(K18:K29)/K120)*100</f>
        <v>0</v>
      </c>
      <c r="L30" s="37"/>
      <c r="M30" s="37">
        <f>(SUM(M18:M29)/M120)*100</f>
        <v>33.385737779789629</v>
      </c>
      <c r="N30" s="37">
        <f>(SUM(N18:N29)/N120)*100</f>
        <v>13.607765545155118</v>
      </c>
      <c r="O30" s="37">
        <f>(SUM(O18:O29)/O120)*100</f>
        <v>39.82455780164576</v>
      </c>
      <c r="P30" s="31"/>
      <c r="Q30" s="31"/>
      <c r="R30" s="37">
        <f>(SUM(R18:R29)/R120)*100</f>
        <v>39.466051420287727</v>
      </c>
      <c r="S30" s="37">
        <f>(SUM(S18:S29)/S120)*100</f>
        <v>2.7395474692707205</v>
      </c>
      <c r="T30" s="37">
        <f>(SUM(T18:T29)/T120)*100</f>
        <v>18.900783020958649</v>
      </c>
      <c r="U30" s="37">
        <f>(SUM(U18:U29)/U120)*100</f>
        <v>0</v>
      </c>
      <c r="V30" s="31"/>
      <c r="W30" s="37">
        <f>(SUM(W18:W29)/W120)*100</f>
        <v>24.017629665383996</v>
      </c>
      <c r="X30" s="37">
        <f>(SUM(X18:X29)/X120)*100</f>
        <v>0</v>
      </c>
      <c r="Y30" s="37">
        <f>(SUM(Y18:Y29)/Y120)*100</f>
        <v>37.049946638863616</v>
      </c>
      <c r="Z30" s="31"/>
      <c r="AA30" s="31"/>
      <c r="AB30" s="37">
        <f>(SUM(AB18:AB29)/AB120)*100</f>
        <v>4.3369091593157698</v>
      </c>
      <c r="AC30" s="37">
        <f>(SUM(AC18:AC29)/AC120)*100</f>
        <v>2.9288777212779058</v>
      </c>
      <c r="AD30" s="37">
        <f>(SUM(AD18:AD29)/AD120)*100</f>
        <v>16.386487315693319</v>
      </c>
      <c r="AE30" s="37">
        <f>(SUM(AE18:AE29)/AE120)*100</f>
        <v>0</v>
      </c>
      <c r="AF30" s="31"/>
      <c r="AG30" s="37">
        <f>(SUM(AG18:AG29)/AG120)*100</f>
        <v>21.882367687486973</v>
      </c>
      <c r="AH30" s="31"/>
      <c r="AI30" s="31"/>
      <c r="AJ30" s="31"/>
      <c r="AK30" s="37">
        <f t="shared" ref="AK30:AU30" si="3">(SUM(AK18:AK29)/AK120)*100</f>
        <v>33.879708777399458</v>
      </c>
      <c r="AL30" s="37">
        <f t="shared" si="3"/>
        <v>3.7849545594082703</v>
      </c>
      <c r="AM30" s="37">
        <f t="shared" si="3"/>
        <v>2.1820848915577593</v>
      </c>
      <c r="AN30" s="37">
        <f t="shared" si="3"/>
        <v>23.708602414612542</v>
      </c>
      <c r="AO30" s="37">
        <f t="shared" si="3"/>
        <v>2.2629777957835069</v>
      </c>
      <c r="AP30" s="37">
        <f t="shared" si="3"/>
        <v>19.121527270262849</v>
      </c>
      <c r="AQ30" s="37">
        <f t="shared" si="3"/>
        <v>14.235923559365427</v>
      </c>
      <c r="AR30" s="37">
        <f t="shared" si="3"/>
        <v>35.287928395330198</v>
      </c>
      <c r="AS30" s="37">
        <f t="shared" si="3"/>
        <v>0.71647534541482183</v>
      </c>
      <c r="AT30" s="37">
        <f t="shared" si="3"/>
        <v>10.665397877151129</v>
      </c>
      <c r="AU30" s="37">
        <f t="shared" si="3"/>
        <v>44.595234127387542</v>
      </c>
    </row>
    <row r="31" spans="1:47" x14ac:dyDescent="0.25">
      <c r="A31" s="34" t="s">
        <v>181</v>
      </c>
      <c r="B31" s="35">
        <f t="shared" ref="B31:H31" si="4">(SUM(B11:B29)/B120)*100</f>
        <v>70.490137882354205</v>
      </c>
      <c r="C31" s="35">
        <f t="shared" si="4"/>
        <v>73.929708200850513</v>
      </c>
      <c r="D31" s="35">
        <f t="shared" si="4"/>
        <v>81.410065250582534</v>
      </c>
      <c r="E31" s="35">
        <f t="shared" si="4"/>
        <v>57.731432997428755</v>
      </c>
      <c r="F31" s="35">
        <f t="shared" si="4"/>
        <v>55.992876118680371</v>
      </c>
      <c r="G31" s="35">
        <f t="shared" si="4"/>
        <v>77.632212522491173</v>
      </c>
      <c r="H31" s="35">
        <f t="shared" si="4"/>
        <v>68.782596438949952</v>
      </c>
      <c r="I31" s="35"/>
      <c r="J31" s="35">
        <f>(SUM(J11:J29)/J120)*100</f>
        <v>57.10280965718929</v>
      </c>
      <c r="K31" s="35">
        <f>(SUM(K11:K29)/K120)*100</f>
        <v>26.26923892030749</v>
      </c>
      <c r="L31" s="35"/>
      <c r="M31" s="35">
        <f>(SUM(M11:M29)/M120)*100</f>
        <v>92.733806397914449</v>
      </c>
      <c r="N31" s="35">
        <f>(SUM(N11:N29)/N120)*100</f>
        <v>61.685710418642515</v>
      </c>
      <c r="O31" s="35">
        <f>(SUM(O11:O29)/O120)*100</f>
        <v>85.82382264353754</v>
      </c>
      <c r="P31" s="31"/>
      <c r="Q31" s="31"/>
      <c r="R31" s="35">
        <f>(SUM(R11:R29)/R120)*100</f>
        <v>65.478459828361693</v>
      </c>
      <c r="S31" s="35">
        <f>(SUM(S11:S29)/S120)*100</f>
        <v>57.974867250906726</v>
      </c>
      <c r="T31" s="35">
        <f>(SUM(T11:T29)/T120)*100</f>
        <v>71.604411307075807</v>
      </c>
      <c r="U31" s="35">
        <f>(SUM(U11:U29)/U120)*100</f>
        <v>33.384382251055435</v>
      </c>
      <c r="V31" s="31"/>
      <c r="W31" s="35">
        <f>(SUM(W11:W29)/W120)*100</f>
        <v>64.876906891522196</v>
      </c>
      <c r="X31" s="35">
        <f>(SUM(X11:X29)/X120)*100</f>
        <v>34.822683970590056</v>
      </c>
      <c r="Y31" s="35">
        <f>(SUM(Y11:Y29)/Y120)*100</f>
        <v>79.614255270452347</v>
      </c>
      <c r="Z31" s="31"/>
      <c r="AA31" s="31"/>
      <c r="AB31" s="35">
        <f>(SUM(AB11:AB29)/AB120)*100</f>
        <v>53.551401684067024</v>
      </c>
      <c r="AC31" s="35">
        <f>(SUM(AC11:AC29)/AC120)*100</f>
        <v>41.631224690794674</v>
      </c>
      <c r="AD31" s="35">
        <f>(SUM(AD11:AD29)/AD120)*100</f>
        <v>77.809138259910483</v>
      </c>
      <c r="AE31" s="35">
        <f>(SUM(AE11:AE29)/AE120)*100</f>
        <v>44.670700183294059</v>
      </c>
      <c r="AF31" s="31"/>
      <c r="AG31" s="35">
        <f>(SUM(AG11:AG29)/AG120)*100</f>
        <v>52.645866784462768</v>
      </c>
      <c r="AH31" s="31"/>
      <c r="AI31" s="31"/>
      <c r="AJ31" s="31"/>
      <c r="AK31" s="35">
        <f t="shared" ref="AK31:AU31" si="5">(SUM(AK11:AK29)/AK120)*100</f>
        <v>72.94907038178701</v>
      </c>
      <c r="AL31" s="35">
        <f t="shared" si="5"/>
        <v>45.98821258432298</v>
      </c>
      <c r="AM31" s="35">
        <f t="shared" si="5"/>
        <v>65.487424005585964</v>
      </c>
      <c r="AN31" s="35">
        <f t="shared" si="5"/>
        <v>75.426459084241841</v>
      </c>
      <c r="AO31" s="35">
        <f t="shared" si="5"/>
        <v>58.628423042164101</v>
      </c>
      <c r="AP31" s="35">
        <f t="shared" si="5"/>
        <v>86.236232899874295</v>
      </c>
      <c r="AQ31" s="35">
        <f t="shared" si="5"/>
        <v>70.99492216804137</v>
      </c>
      <c r="AR31" s="35">
        <f t="shared" si="5"/>
        <v>81.967676165204267</v>
      </c>
      <c r="AS31" s="35">
        <f t="shared" si="5"/>
        <v>38.742150410072718</v>
      </c>
      <c r="AT31" s="35">
        <f t="shared" si="5"/>
        <v>71.402823976541001</v>
      </c>
      <c r="AU31" s="35">
        <f t="shared" si="5"/>
        <v>73.918847093612882</v>
      </c>
    </row>
    <row r="32" spans="1:47" x14ac:dyDescent="0.25">
      <c r="A32" s="31" t="s">
        <v>163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P32" s="31"/>
      <c r="Q32" s="31"/>
      <c r="V32" s="31"/>
      <c r="Z32" s="31"/>
      <c r="AA32" s="31"/>
      <c r="AF32" s="31"/>
      <c r="AH32" s="31"/>
      <c r="AI32" s="31"/>
      <c r="AJ32" s="31"/>
    </row>
    <row r="33" spans="1:47" x14ac:dyDescent="0.25">
      <c r="A33" t="s">
        <v>164</v>
      </c>
      <c r="B33">
        <v>1323711</v>
      </c>
      <c r="F33">
        <v>1277430</v>
      </c>
      <c r="I33" s="31"/>
      <c r="L33" s="31"/>
      <c r="P33" s="31"/>
      <c r="Q33" s="31"/>
      <c r="V33" s="31"/>
      <c r="Z33" s="31"/>
      <c r="AA33" s="31"/>
      <c r="AF33" s="31"/>
      <c r="AH33" s="31"/>
      <c r="AI33" s="31"/>
      <c r="AJ33" s="31"/>
      <c r="AR33">
        <v>2805693</v>
      </c>
    </row>
    <row r="34" spans="1:47" x14ac:dyDescent="0.25">
      <c r="A34" t="s">
        <v>164</v>
      </c>
      <c r="I34" s="31"/>
      <c r="L34" s="31"/>
      <c r="P34" s="31"/>
      <c r="Q34" s="31"/>
      <c r="V34" s="31"/>
      <c r="Z34" s="31"/>
      <c r="AA34" s="31"/>
      <c r="AF34" s="31"/>
      <c r="AH34" s="31"/>
      <c r="AI34" s="31"/>
      <c r="AJ34" s="31"/>
    </row>
    <row r="35" spans="1:47" x14ac:dyDescent="0.25">
      <c r="A35" t="s">
        <v>157</v>
      </c>
      <c r="C35">
        <v>1297933</v>
      </c>
      <c r="D35">
        <v>1231989</v>
      </c>
      <c r="E35">
        <v>528873</v>
      </c>
      <c r="I35" s="31"/>
      <c r="L35" s="31"/>
      <c r="P35" s="31"/>
      <c r="Q35" s="31"/>
      <c r="T35">
        <v>5635073</v>
      </c>
      <c r="V35" s="31"/>
      <c r="Z35" s="31"/>
      <c r="AA35" s="31"/>
      <c r="AD35">
        <v>15938730</v>
      </c>
      <c r="AF35" s="31"/>
      <c r="AH35" s="31"/>
      <c r="AI35" s="31"/>
      <c r="AJ35" s="31"/>
    </row>
    <row r="36" spans="1:47" x14ac:dyDescent="0.25">
      <c r="A36" t="s">
        <v>157</v>
      </c>
      <c r="C36">
        <v>1296589</v>
      </c>
      <c r="D36">
        <v>2831774</v>
      </c>
      <c r="I36" s="31"/>
      <c r="L36" s="31"/>
      <c r="P36" s="31"/>
      <c r="Q36" s="31"/>
      <c r="V36" s="31"/>
      <c r="Z36" s="31"/>
      <c r="AA36" s="31"/>
      <c r="AF36" s="31"/>
      <c r="AH36" s="31"/>
      <c r="AI36" s="31"/>
      <c r="AJ36" s="31"/>
    </row>
    <row r="37" spans="1:47" x14ac:dyDescent="0.25">
      <c r="A37" s="31" t="s">
        <v>165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P37" s="31"/>
      <c r="Q37" s="31"/>
      <c r="V37" s="31"/>
      <c r="Z37" s="31"/>
      <c r="AA37" s="31"/>
      <c r="AF37" s="31"/>
      <c r="AH37" s="31"/>
      <c r="AI37" s="31"/>
      <c r="AJ37" s="31"/>
    </row>
    <row r="38" spans="1:47" x14ac:dyDescent="0.25">
      <c r="A38" t="s">
        <v>154</v>
      </c>
      <c r="B38">
        <v>3424993</v>
      </c>
      <c r="C38">
        <v>5547333</v>
      </c>
      <c r="D38">
        <v>5549976</v>
      </c>
      <c r="E38">
        <v>1105404</v>
      </c>
      <c r="F38">
        <v>2646728</v>
      </c>
      <c r="G38">
        <v>4043560</v>
      </c>
      <c r="H38">
        <v>2478663</v>
      </c>
      <c r="I38" s="31"/>
      <c r="L38" s="31"/>
      <c r="N38">
        <v>2590259</v>
      </c>
      <c r="P38" s="31"/>
      <c r="Q38" s="31"/>
      <c r="R38">
        <v>11479989</v>
      </c>
      <c r="S38">
        <v>2014304</v>
      </c>
      <c r="U38">
        <v>4618666</v>
      </c>
      <c r="V38" s="31"/>
      <c r="Y38">
        <v>4264244</v>
      </c>
      <c r="Z38" s="31"/>
      <c r="AA38" s="31"/>
      <c r="AC38">
        <v>1210540</v>
      </c>
      <c r="AD38">
        <v>45892597</v>
      </c>
      <c r="AE38">
        <v>3226541</v>
      </c>
      <c r="AF38" s="31"/>
      <c r="AG38">
        <v>2154529</v>
      </c>
      <c r="AH38" s="31"/>
      <c r="AI38" s="31"/>
      <c r="AJ38" s="31"/>
      <c r="AL38">
        <v>6121392</v>
      </c>
      <c r="AM38">
        <v>756263</v>
      </c>
      <c r="AQ38">
        <v>1578735</v>
      </c>
      <c r="AR38">
        <v>1539985</v>
      </c>
      <c r="AS38">
        <v>11584347</v>
      </c>
      <c r="AT38">
        <v>6195869</v>
      </c>
      <c r="AU38">
        <v>2515552</v>
      </c>
    </row>
    <row r="39" spans="1:47" x14ac:dyDescent="0.25">
      <c r="A39" t="s">
        <v>154</v>
      </c>
      <c r="B39">
        <v>924481</v>
      </c>
      <c r="C39">
        <v>932464</v>
      </c>
      <c r="D39">
        <v>2184278</v>
      </c>
      <c r="F39">
        <v>1300046</v>
      </c>
      <c r="I39" s="31"/>
      <c r="L39" s="31"/>
      <c r="P39" s="31"/>
      <c r="Q39" s="31"/>
      <c r="V39" s="31"/>
      <c r="Z39" s="31"/>
      <c r="AA39" s="31"/>
      <c r="AF39" s="31"/>
      <c r="AH39" s="31"/>
      <c r="AI39" s="31"/>
      <c r="AJ39" s="31"/>
      <c r="AQ39">
        <v>1984228</v>
      </c>
      <c r="AR39">
        <v>2650531</v>
      </c>
      <c r="AT39">
        <v>2577301</v>
      </c>
    </row>
    <row r="40" spans="1:47" x14ac:dyDescent="0.25">
      <c r="A40" t="s">
        <v>154</v>
      </c>
      <c r="C40">
        <v>1432252</v>
      </c>
      <c r="D40">
        <v>1136898</v>
      </c>
      <c r="I40" s="31"/>
      <c r="L40" s="31"/>
      <c r="P40" s="31"/>
      <c r="Q40" s="31"/>
      <c r="V40" s="31"/>
      <c r="Z40" s="31"/>
      <c r="AA40" s="31"/>
      <c r="AF40" s="31"/>
      <c r="AH40" s="31"/>
      <c r="AI40" s="31"/>
      <c r="AJ40" s="31"/>
    </row>
    <row r="41" spans="1:47" x14ac:dyDescent="0.25">
      <c r="A41" t="s">
        <v>219</v>
      </c>
      <c r="I41" s="31"/>
      <c r="L41" s="31"/>
      <c r="P41" s="31"/>
      <c r="Q41" s="31"/>
      <c r="V41" s="31"/>
      <c r="Y41">
        <v>3338497</v>
      </c>
      <c r="Z41" s="31"/>
      <c r="AA41" s="31"/>
      <c r="AF41" s="31"/>
      <c r="AH41" s="31"/>
      <c r="AI41" s="31"/>
      <c r="AJ41" s="31"/>
    </row>
    <row r="42" spans="1:47" x14ac:dyDescent="0.25">
      <c r="A42" t="s">
        <v>155</v>
      </c>
      <c r="B42">
        <v>11493319</v>
      </c>
      <c r="C42">
        <v>29434598</v>
      </c>
      <c r="D42">
        <v>23220560</v>
      </c>
      <c r="E42">
        <v>6042044</v>
      </c>
      <c r="F42">
        <v>3317120</v>
      </c>
      <c r="G42">
        <v>4732538</v>
      </c>
      <c r="H42">
        <v>7556186</v>
      </c>
      <c r="I42" s="31"/>
      <c r="L42" s="31">
        <v>1941873</v>
      </c>
      <c r="M42">
        <v>5918793</v>
      </c>
      <c r="N42">
        <v>12439928</v>
      </c>
      <c r="O42">
        <v>33745777</v>
      </c>
      <c r="P42" s="31"/>
      <c r="Q42" s="31"/>
      <c r="R42">
        <v>43451161</v>
      </c>
      <c r="T42">
        <v>27996705</v>
      </c>
      <c r="V42" s="31"/>
      <c r="W42">
        <v>123073870</v>
      </c>
      <c r="X42">
        <v>1174906</v>
      </c>
      <c r="Y42">
        <v>13377408</v>
      </c>
      <c r="Z42" s="31"/>
      <c r="AA42" s="31"/>
      <c r="AB42">
        <v>2116860</v>
      </c>
      <c r="AC42">
        <v>3489531</v>
      </c>
      <c r="AD42">
        <v>71861076</v>
      </c>
      <c r="AE42">
        <v>2590112</v>
      </c>
      <c r="AF42" s="31"/>
      <c r="AG42">
        <v>4069111</v>
      </c>
      <c r="AH42" s="31"/>
      <c r="AI42" s="31"/>
      <c r="AJ42" s="31"/>
      <c r="AL42">
        <v>11043599</v>
      </c>
      <c r="AM42">
        <v>3549068</v>
      </c>
      <c r="AP42">
        <v>1866516</v>
      </c>
      <c r="AQ42">
        <v>3281081</v>
      </c>
      <c r="AR42">
        <v>3831201</v>
      </c>
      <c r="AT42">
        <v>36740351</v>
      </c>
      <c r="AU42">
        <v>4728395</v>
      </c>
    </row>
    <row r="43" spans="1:47" x14ac:dyDescent="0.25">
      <c r="A43" t="s">
        <v>155</v>
      </c>
      <c r="B43">
        <v>4840207</v>
      </c>
      <c r="C43">
        <v>15611144</v>
      </c>
      <c r="D43">
        <v>45673240</v>
      </c>
      <c r="E43">
        <v>2352362</v>
      </c>
      <c r="I43" s="31"/>
      <c r="L43" s="31">
        <v>1944991</v>
      </c>
      <c r="M43">
        <v>9057193</v>
      </c>
      <c r="N43">
        <v>4113586</v>
      </c>
      <c r="O43">
        <v>9442854</v>
      </c>
      <c r="P43" s="31"/>
      <c r="Q43" s="31"/>
      <c r="R43">
        <v>11489008</v>
      </c>
      <c r="V43" s="31"/>
      <c r="W43">
        <v>61685969</v>
      </c>
      <c r="Y43">
        <v>16542734</v>
      </c>
      <c r="Z43" s="31"/>
      <c r="AA43" s="31"/>
      <c r="AC43">
        <v>2877496</v>
      </c>
      <c r="AD43">
        <v>55181256</v>
      </c>
      <c r="AF43" s="31"/>
      <c r="AH43" s="31"/>
      <c r="AI43" s="31"/>
      <c r="AJ43" s="31"/>
      <c r="AR43">
        <v>6288080</v>
      </c>
      <c r="AT43">
        <v>16955176</v>
      </c>
    </row>
    <row r="44" spans="1:47" x14ac:dyDescent="0.25">
      <c r="A44" t="s">
        <v>155</v>
      </c>
      <c r="I44" s="31"/>
      <c r="L44" s="31"/>
      <c r="P44" s="31"/>
      <c r="Q44" s="31"/>
      <c r="R44">
        <v>11045814</v>
      </c>
      <c r="V44" s="31"/>
      <c r="Z44" s="31"/>
      <c r="AA44" s="31"/>
      <c r="AF44" s="31"/>
      <c r="AH44" s="31"/>
      <c r="AI44" s="31"/>
      <c r="AJ44" s="31"/>
    </row>
    <row r="45" spans="1:47" x14ac:dyDescent="0.25">
      <c r="A45" t="s">
        <v>219</v>
      </c>
      <c r="I45" s="31"/>
      <c r="L45" s="31"/>
      <c r="P45" s="31"/>
      <c r="Q45" s="31"/>
      <c r="R45">
        <v>4722885</v>
      </c>
      <c r="V45" s="31"/>
      <c r="Z45" s="31"/>
      <c r="AA45" s="31"/>
      <c r="AF45" s="31"/>
      <c r="AH45" s="31"/>
      <c r="AI45" s="31"/>
      <c r="AJ45" s="31"/>
    </row>
    <row r="46" spans="1:47" x14ac:dyDescent="0.25">
      <c r="A46" t="s">
        <v>186</v>
      </c>
      <c r="D46">
        <v>25543697</v>
      </c>
      <c r="I46" s="31"/>
      <c r="L46" s="31"/>
      <c r="P46" s="31"/>
      <c r="Q46" s="31"/>
      <c r="V46" s="31"/>
      <c r="Z46" s="31"/>
      <c r="AA46" s="31"/>
      <c r="AF46" s="31"/>
      <c r="AH46" s="31"/>
      <c r="AI46" s="31"/>
      <c r="AJ46" s="31"/>
    </row>
    <row r="47" spans="1:47" x14ac:dyDescent="0.25">
      <c r="A47" t="s">
        <v>182</v>
      </c>
      <c r="C47">
        <v>4054966</v>
      </c>
      <c r="H47">
        <v>3084108</v>
      </c>
      <c r="I47" s="31"/>
      <c r="L47" s="31"/>
      <c r="N47">
        <v>5343127</v>
      </c>
      <c r="P47" s="31"/>
      <c r="Q47" s="31"/>
      <c r="V47" s="31"/>
      <c r="Z47" s="31"/>
      <c r="AA47" s="31"/>
      <c r="AC47">
        <v>1336365</v>
      </c>
      <c r="AF47" s="31"/>
      <c r="AH47" s="31"/>
      <c r="AI47" s="31"/>
      <c r="AJ47" s="31"/>
      <c r="AQ47">
        <v>2828978</v>
      </c>
    </row>
    <row r="48" spans="1:47" x14ac:dyDescent="0.25">
      <c r="A48" s="34" t="s">
        <v>181</v>
      </c>
      <c r="B48" s="35">
        <f>(SUM(B38:B43)/B120)*100</f>
        <v>17.479356308062467</v>
      </c>
      <c r="C48" s="35">
        <f>(SUM(C38:C43)/C120)*100</f>
        <v>14.257020105202137</v>
      </c>
      <c r="D48" s="35">
        <f>(SUM(D38:D46)/D120)*100</f>
        <v>10.217449847768934</v>
      </c>
      <c r="E48" s="35">
        <f>(SUM(E38:E43)/E120)*100</f>
        <v>6.2507803350597122</v>
      </c>
      <c r="F48" s="35">
        <f>(SUM(F38:F43)/F120)*100</f>
        <v>5.4327052040256634</v>
      </c>
      <c r="G48" s="35">
        <f>(SUM(G38:G43)/G120)*100</f>
        <v>3.1889563401905026</v>
      </c>
      <c r="H48" s="35">
        <f>(SUM(H38:H43)/H120)*100</f>
        <v>12.107070778095927</v>
      </c>
      <c r="I48" s="35"/>
      <c r="J48" s="35">
        <f>(SUM(J38:J43)/J120)*100</f>
        <v>0</v>
      </c>
      <c r="K48" s="35">
        <f>(SUM(K38:K43)/K120)*100</f>
        <v>0</v>
      </c>
      <c r="L48" s="35"/>
      <c r="M48" s="35">
        <f>(SUM(M38:M43)/M120)*100</f>
        <v>3.9434430220045611</v>
      </c>
      <c r="N48" s="35">
        <f>(SUM(N38:N43)/N120)*100</f>
        <v>9.6893851683727537</v>
      </c>
      <c r="O48" s="35">
        <f>(SUM(O38:O43)/O120)*100</f>
        <v>8.385562084200112</v>
      </c>
      <c r="P48" s="31"/>
      <c r="Q48" s="31"/>
      <c r="R48" s="35">
        <f>(SUM(R38:R43)/R120)*100</f>
        <v>8.0415512478185356</v>
      </c>
      <c r="S48" s="35">
        <f>(SUM(S38:S43)/S120)*100</f>
        <v>2.4460532366406511</v>
      </c>
      <c r="T48" s="35">
        <f>(SUM(T38:T43)/T120)*100</f>
        <v>1.8474326187614303</v>
      </c>
      <c r="U48" s="35">
        <f>(SUM(U38:U43)/U120)*100</f>
        <v>2.0071347828588761</v>
      </c>
      <c r="V48" s="31"/>
      <c r="W48" s="35">
        <f>(SUM(W38:W43)/W120)*100</f>
        <v>15.27211662228243</v>
      </c>
      <c r="X48" s="35">
        <f>(SUM(X38:X43)/X120)*100</f>
        <v>2.1889206824263057</v>
      </c>
      <c r="Y48" s="35">
        <f>(SUM(Y38:Y43)/Y120)*100</f>
        <v>6.3314387176907294</v>
      </c>
      <c r="Z48" s="31"/>
      <c r="AA48" s="31"/>
      <c r="AB48" s="35">
        <f>(SUM(AB38:AB43)/AB120)*100</f>
        <v>2.8410819270960226</v>
      </c>
      <c r="AC48" s="35">
        <f>(SUM(AC38:AC43)/AC120)*100</f>
        <v>8.5579529056203985</v>
      </c>
      <c r="AD48" s="35">
        <f>(SUM(AD38:AD43)/AD120)*100</f>
        <v>7.7408159336220264</v>
      </c>
      <c r="AE48" s="35">
        <f>(SUM(AE38:AE43)/AE120)*100</f>
        <v>4.5019262575161481</v>
      </c>
      <c r="AF48" s="31"/>
      <c r="AG48" s="35">
        <f>(SUM(AG38:AG43)/AG120)*100</f>
        <v>4.009527585454312</v>
      </c>
      <c r="AH48" s="31"/>
      <c r="AI48" s="31"/>
      <c r="AJ48" s="31"/>
      <c r="AK48" s="35">
        <f t="shared" ref="AK48:AU48" si="6">(SUM(AK38:AK43)/AK120)*100</f>
        <v>0</v>
      </c>
      <c r="AL48" s="35">
        <f t="shared" si="6"/>
        <v>2.2661596819225314</v>
      </c>
      <c r="AM48" s="35">
        <f t="shared" si="6"/>
        <v>3.3150867175796606</v>
      </c>
      <c r="AN48" s="35">
        <f t="shared" si="6"/>
        <v>0</v>
      </c>
      <c r="AO48" s="35">
        <f t="shared" si="6"/>
        <v>0</v>
      </c>
      <c r="AP48" s="35">
        <f t="shared" si="6"/>
        <v>1.8509939901274093</v>
      </c>
      <c r="AQ48" s="35">
        <f t="shared" si="6"/>
        <v>6.7188958965510306</v>
      </c>
      <c r="AR48" s="35">
        <f t="shared" si="6"/>
        <v>8.2708271108588853</v>
      </c>
      <c r="AS48" s="35">
        <f t="shared" si="6"/>
        <v>3.3330009735011776</v>
      </c>
      <c r="AT48" s="35">
        <f t="shared" si="6"/>
        <v>24.92273929303051</v>
      </c>
      <c r="AU48" s="35">
        <f t="shared" si="6"/>
        <v>1.8807281169114014</v>
      </c>
    </row>
    <row r="49" spans="1:47" x14ac:dyDescent="0.25">
      <c r="A49" s="31" t="s">
        <v>166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P49" s="31"/>
      <c r="Q49" s="31"/>
      <c r="V49" s="31"/>
      <c r="Z49" s="31"/>
      <c r="AA49" s="31"/>
      <c r="AF49" s="31"/>
      <c r="AH49" s="31"/>
      <c r="AI49" s="31"/>
      <c r="AJ49" s="31"/>
    </row>
    <row r="50" spans="1:47" x14ac:dyDescent="0.25">
      <c r="A50" t="s">
        <v>234</v>
      </c>
      <c r="I50" s="31"/>
      <c r="L50" s="31"/>
      <c r="N50" s="47">
        <v>1558631</v>
      </c>
      <c r="P50" s="31"/>
      <c r="Q50" s="31"/>
      <c r="R50">
        <v>1788527</v>
      </c>
      <c r="V50" s="31"/>
      <c r="Z50" s="31"/>
      <c r="AA50" s="31"/>
      <c r="AD50">
        <v>1912661</v>
      </c>
      <c r="AF50" s="31"/>
      <c r="AH50" s="31"/>
      <c r="AI50" s="31"/>
      <c r="AJ50" s="31"/>
      <c r="AR50">
        <v>1188824</v>
      </c>
      <c r="AS50">
        <v>1442270</v>
      </c>
      <c r="AU50">
        <v>2545628</v>
      </c>
    </row>
    <row r="51" spans="1:47" x14ac:dyDescent="0.25">
      <c r="A51" t="s">
        <v>235</v>
      </c>
      <c r="I51" s="31"/>
      <c r="L51" s="31"/>
      <c r="N51">
        <v>1494817</v>
      </c>
      <c r="P51" s="31"/>
      <c r="Q51" s="31"/>
      <c r="R51">
        <v>2194505</v>
      </c>
      <c r="T51">
        <v>1264617</v>
      </c>
      <c r="V51" s="31"/>
      <c r="Z51" s="31"/>
      <c r="AA51" s="31"/>
      <c r="AD51">
        <v>3595713</v>
      </c>
      <c r="AF51" s="31"/>
      <c r="AH51" s="31"/>
      <c r="AI51" s="31"/>
      <c r="AJ51" s="31"/>
      <c r="AU51">
        <v>1251371</v>
      </c>
    </row>
    <row r="52" spans="1:47" x14ac:dyDescent="0.25">
      <c r="A52" t="s">
        <v>236</v>
      </c>
      <c r="I52" s="31"/>
      <c r="L52" s="31"/>
      <c r="N52">
        <v>1936485</v>
      </c>
      <c r="P52" s="31"/>
      <c r="Q52" s="31"/>
      <c r="R52">
        <v>4704899</v>
      </c>
      <c r="T52">
        <v>3129268</v>
      </c>
      <c r="U52">
        <v>1317056</v>
      </c>
      <c r="V52" s="31"/>
      <c r="W52">
        <v>4481830</v>
      </c>
      <c r="Y52">
        <v>1594230</v>
      </c>
      <c r="Z52" s="31"/>
      <c r="AA52" s="31"/>
      <c r="AD52">
        <v>5661936</v>
      </c>
      <c r="AF52" s="31"/>
      <c r="AH52" s="31"/>
      <c r="AI52" s="31"/>
      <c r="AJ52" s="31"/>
      <c r="AQ52">
        <v>1162059</v>
      </c>
      <c r="AR52">
        <v>948166</v>
      </c>
      <c r="AS52">
        <v>1648426</v>
      </c>
      <c r="AU52">
        <v>1904766</v>
      </c>
    </row>
    <row r="53" spans="1:47" x14ac:dyDescent="0.25">
      <c r="A53" t="s">
        <v>184</v>
      </c>
      <c r="D53">
        <v>2998152</v>
      </c>
      <c r="E53">
        <v>541572</v>
      </c>
      <c r="F53">
        <v>1189488</v>
      </c>
      <c r="G53">
        <v>1733961</v>
      </c>
      <c r="I53" s="31"/>
      <c r="L53" s="31"/>
      <c r="N53">
        <v>1743532</v>
      </c>
      <c r="P53" s="31"/>
      <c r="Q53" s="31"/>
      <c r="R53">
        <v>7656664</v>
      </c>
      <c r="T53">
        <v>4381985</v>
      </c>
      <c r="V53" s="31"/>
      <c r="W53">
        <v>6390368</v>
      </c>
      <c r="Y53">
        <v>4385363</v>
      </c>
      <c r="Z53" s="31"/>
      <c r="AA53" s="31"/>
      <c r="AD53">
        <v>10972319</v>
      </c>
      <c r="AF53" s="31"/>
      <c r="AH53" s="31"/>
      <c r="AI53" s="31"/>
      <c r="AJ53" s="31"/>
      <c r="AQ53">
        <v>1417432</v>
      </c>
      <c r="AU53">
        <v>2333912</v>
      </c>
    </row>
    <row r="54" spans="1:47" x14ac:dyDescent="0.25">
      <c r="A54" t="s">
        <v>185</v>
      </c>
      <c r="D54">
        <v>11879834</v>
      </c>
      <c r="G54">
        <v>5485460</v>
      </c>
      <c r="I54" s="31"/>
      <c r="L54" s="31"/>
      <c r="N54">
        <v>3335879</v>
      </c>
      <c r="O54">
        <v>1221114</v>
      </c>
      <c r="P54" s="31"/>
      <c r="Q54" s="31"/>
      <c r="R54">
        <v>14703406</v>
      </c>
      <c r="T54">
        <v>10215018</v>
      </c>
      <c r="V54" s="31"/>
      <c r="W54">
        <v>20007686</v>
      </c>
      <c r="Y54">
        <v>14203175</v>
      </c>
      <c r="Z54" s="31"/>
      <c r="AA54" s="31"/>
      <c r="AD54">
        <v>27154240</v>
      </c>
      <c r="AF54" s="31"/>
      <c r="AH54" s="31"/>
      <c r="AI54" s="31"/>
      <c r="AJ54" s="31"/>
      <c r="AQ54">
        <v>2687096</v>
      </c>
      <c r="AR54">
        <v>1491450</v>
      </c>
      <c r="AS54">
        <v>1524382</v>
      </c>
      <c r="AU54">
        <v>4529612</v>
      </c>
    </row>
    <row r="55" spans="1:47" x14ac:dyDescent="0.25">
      <c r="A55" t="s">
        <v>136</v>
      </c>
      <c r="B55">
        <v>927292</v>
      </c>
      <c r="C55">
        <v>3756647</v>
      </c>
      <c r="D55">
        <v>36312043</v>
      </c>
      <c r="E55">
        <v>1866292</v>
      </c>
      <c r="G55">
        <v>16386405</v>
      </c>
      <c r="I55" s="31"/>
      <c r="L55" s="31"/>
      <c r="M55">
        <v>3973275</v>
      </c>
      <c r="N55">
        <v>7075541</v>
      </c>
      <c r="O55">
        <v>3735053</v>
      </c>
      <c r="P55" s="31"/>
      <c r="Q55" s="31"/>
      <c r="R55">
        <v>23157856</v>
      </c>
      <c r="T55">
        <v>22664367</v>
      </c>
      <c r="U55">
        <v>2622165</v>
      </c>
      <c r="V55" s="31"/>
      <c r="W55">
        <v>42866630</v>
      </c>
      <c r="Y55">
        <v>34925060</v>
      </c>
      <c r="Z55" s="31"/>
      <c r="AA55" s="31"/>
      <c r="AD55">
        <v>49504987</v>
      </c>
      <c r="AE55">
        <v>1930433</v>
      </c>
      <c r="AF55" s="31"/>
      <c r="AG55">
        <v>2369690</v>
      </c>
      <c r="AH55" s="31"/>
      <c r="AI55" s="31"/>
      <c r="AJ55" s="31"/>
      <c r="AL55">
        <v>1345716</v>
      </c>
      <c r="AQ55">
        <v>4636423</v>
      </c>
      <c r="AR55">
        <v>3521455</v>
      </c>
      <c r="AS55">
        <v>6005203</v>
      </c>
      <c r="AT55">
        <v>2297574</v>
      </c>
      <c r="AU55">
        <v>10217062</v>
      </c>
    </row>
    <row r="56" spans="1:47" x14ac:dyDescent="0.25">
      <c r="A56" t="s">
        <v>137</v>
      </c>
      <c r="C56">
        <v>2886573</v>
      </c>
      <c r="D56">
        <v>11702798</v>
      </c>
      <c r="E56">
        <v>755986</v>
      </c>
      <c r="G56">
        <v>2923769</v>
      </c>
      <c r="I56" s="31"/>
      <c r="L56" s="31"/>
      <c r="M56">
        <v>1460902</v>
      </c>
      <c r="P56" s="31"/>
      <c r="Q56" s="31"/>
      <c r="R56">
        <v>14913146</v>
      </c>
      <c r="T56">
        <v>6680295</v>
      </c>
      <c r="V56" s="31"/>
      <c r="W56">
        <v>24887816</v>
      </c>
      <c r="Y56">
        <v>7384453</v>
      </c>
      <c r="Z56" s="31"/>
      <c r="AA56" s="31"/>
      <c r="AD56">
        <v>29570850</v>
      </c>
      <c r="AF56" s="31"/>
      <c r="AH56" s="31"/>
      <c r="AI56" s="31"/>
      <c r="AJ56" s="31"/>
      <c r="AQ56">
        <v>2892411</v>
      </c>
      <c r="AT56">
        <v>5481456</v>
      </c>
      <c r="AU56">
        <v>3393365</v>
      </c>
    </row>
    <row r="57" spans="1:47" x14ac:dyDescent="0.25">
      <c r="A57" t="s">
        <v>167</v>
      </c>
      <c r="C57">
        <v>2542827</v>
      </c>
      <c r="D57">
        <v>6627092</v>
      </c>
      <c r="E57">
        <v>700024</v>
      </c>
      <c r="I57" s="31"/>
      <c r="L57" s="31"/>
      <c r="P57" s="31"/>
      <c r="Q57" s="31"/>
      <c r="R57">
        <v>8579804</v>
      </c>
      <c r="V57" s="31"/>
      <c r="W57">
        <v>11291716</v>
      </c>
      <c r="Y57">
        <v>2768066</v>
      </c>
      <c r="Z57" s="31"/>
      <c r="AA57" s="31"/>
      <c r="AD57">
        <v>18070123</v>
      </c>
      <c r="AF57" s="31"/>
      <c r="AH57" s="31"/>
      <c r="AI57" s="31"/>
      <c r="AJ57" s="31"/>
    </row>
    <row r="58" spans="1:47" x14ac:dyDescent="0.25">
      <c r="A58" t="s">
        <v>168</v>
      </c>
      <c r="C58">
        <v>1441345</v>
      </c>
      <c r="D58">
        <v>3074142</v>
      </c>
      <c r="E58">
        <v>487802</v>
      </c>
      <c r="I58" s="31"/>
      <c r="L58" s="31"/>
      <c r="P58" s="31"/>
      <c r="Q58" s="31"/>
      <c r="R58">
        <v>3200544</v>
      </c>
      <c r="V58" s="31"/>
      <c r="W58">
        <v>7774940</v>
      </c>
      <c r="Z58" s="31"/>
      <c r="AA58" s="31"/>
      <c r="AD58">
        <v>11464524</v>
      </c>
      <c r="AF58" s="31"/>
      <c r="AH58" s="31"/>
      <c r="AI58" s="31"/>
      <c r="AJ58" s="31"/>
    </row>
    <row r="59" spans="1:47" x14ac:dyDescent="0.25">
      <c r="A59" t="s">
        <v>169</v>
      </c>
      <c r="I59" s="31"/>
      <c r="L59" s="31"/>
      <c r="P59" s="31"/>
      <c r="Q59" s="31"/>
      <c r="V59" s="31"/>
      <c r="Z59" s="31"/>
      <c r="AA59" s="31"/>
      <c r="AF59" s="31"/>
      <c r="AH59" s="31"/>
      <c r="AI59" s="31"/>
      <c r="AJ59" s="31"/>
    </row>
    <row r="60" spans="1:47" x14ac:dyDescent="0.25">
      <c r="A60" t="s">
        <v>257</v>
      </c>
      <c r="I60" s="31"/>
      <c r="L60" s="31"/>
      <c r="P60" s="31"/>
      <c r="Q60" s="31"/>
      <c r="V60" s="31"/>
      <c r="Z60" s="31"/>
      <c r="AA60" s="31"/>
      <c r="AF60" s="31"/>
      <c r="AH60" s="31"/>
      <c r="AI60" s="31"/>
      <c r="AJ60" s="31"/>
    </row>
    <row r="61" spans="1:47" x14ac:dyDescent="0.25">
      <c r="A61" s="34" t="s">
        <v>181</v>
      </c>
      <c r="B61" s="35">
        <f>(SUM(B55:B59)/B120)*100</f>
        <v>0.78366132909229147</v>
      </c>
      <c r="C61" s="35">
        <f>(SUM(C55:C58)/C120)*100</f>
        <v>2.8610510096590764</v>
      </c>
      <c r="D61" s="35">
        <f>(SUM(D53:D58)/D120)*100</f>
        <v>7.1797103601013958</v>
      </c>
      <c r="E61" s="35">
        <f>(SUM(E55:E58)/E120)*100</f>
        <v>2.5070104726023312</v>
      </c>
      <c r="F61" s="35">
        <f>(SUM(F55:F58)/F120)*100</f>
        <v>0</v>
      </c>
      <c r="G61" s="35">
        <f>(SUM(G53:G58)/G120)*100</f>
        <v>9.6400154348705147</v>
      </c>
      <c r="H61" s="35">
        <f>(SUM(H55:H58)/H120)*100</f>
        <v>0</v>
      </c>
      <c r="I61" s="35"/>
      <c r="J61" s="35">
        <f>(SUM(J55:J58)/J120)*100</f>
        <v>0</v>
      </c>
      <c r="K61" s="35">
        <f>(SUM(K55:K58)/K120)*100</f>
        <v>0</v>
      </c>
      <c r="L61" s="35"/>
      <c r="M61" s="35">
        <f>(SUM(M55:M58)/M120)*100</f>
        <v>1.4309152913863357</v>
      </c>
      <c r="N61" s="35">
        <f>(SUM(N52:N58)/N120)*100</f>
        <v>7.1322074634325761</v>
      </c>
      <c r="O61" s="35">
        <f>(SUM(O52:O58)/O120)*100</f>
        <v>0.9622959819718252</v>
      </c>
      <c r="P61" s="31"/>
      <c r="Q61" s="31"/>
      <c r="R61" s="35">
        <f>(SUM(R52:R58)/R120)*100</f>
        <v>9.3123313713294458</v>
      </c>
      <c r="S61" s="35">
        <f>(SUM(S52:S58)/S120)*100</f>
        <v>0</v>
      </c>
      <c r="T61" s="35">
        <f>(SUM(T52:T58)/T120)*100</f>
        <v>3.1060932713236724</v>
      </c>
      <c r="U61" s="35">
        <f>(SUM(U52:U58)/U120)*100</f>
        <v>1.7118682075015001</v>
      </c>
      <c r="V61" s="31"/>
      <c r="W61" s="35">
        <f>(SUM(W52:W58)/W120)*100</f>
        <v>9.7290796229240701</v>
      </c>
      <c r="X61" s="35">
        <f>(SUM(X52:X58)/X120)*100</f>
        <v>0</v>
      </c>
      <c r="Y61" s="35">
        <f>(SUM(Y52:Y58)/Y120)*100</f>
        <v>11.011730834374641</v>
      </c>
      <c r="Z61" s="31"/>
      <c r="AA61" s="31"/>
      <c r="AB61" s="35">
        <f>(SUM(AB52:AB58)/AB120)*100</f>
        <v>0</v>
      </c>
      <c r="AC61" s="35">
        <f>(SUM(AC52:AC58)/AC120)*100</f>
        <v>0</v>
      </c>
      <c r="AD61" s="35">
        <f>(SUM(AD52:AD58)/AD120)*100</f>
        <v>6.8215973009763022</v>
      </c>
      <c r="AE61" s="35">
        <f>(SUM(AE52:AE58)/AE120)*100</f>
        <v>1.4941009909093201</v>
      </c>
      <c r="AF61" s="31"/>
      <c r="AG61" s="35">
        <f>(SUM(AG52:AG58)/AG120)*100</f>
        <v>1.526652798679748</v>
      </c>
      <c r="AH61" s="31"/>
      <c r="AI61" s="31"/>
      <c r="AJ61" s="31"/>
      <c r="AK61" s="35">
        <f t="shared" ref="AK61:AU61" si="7">(SUM(AK52:AK58)/AK120)*100</f>
        <v>0</v>
      </c>
      <c r="AL61" s="35">
        <f t="shared" si="7"/>
        <v>0.17766437177380762</v>
      </c>
      <c r="AM61" s="35">
        <f t="shared" si="7"/>
        <v>0</v>
      </c>
      <c r="AN61" s="35">
        <f t="shared" si="7"/>
        <v>0</v>
      </c>
      <c r="AO61" s="35">
        <f t="shared" si="7"/>
        <v>0</v>
      </c>
      <c r="AP61" s="35">
        <f t="shared" si="7"/>
        <v>0</v>
      </c>
      <c r="AQ61" s="35">
        <f t="shared" si="7"/>
        <v>12.561447829900404</v>
      </c>
      <c r="AR61" s="35">
        <f t="shared" si="7"/>
        <v>3.4454009121551255</v>
      </c>
      <c r="AS61" s="35">
        <f t="shared" si="7"/>
        <v>2.6406598142998061</v>
      </c>
      <c r="AT61" s="35">
        <f t="shared" si="7"/>
        <v>3.1035501931897689</v>
      </c>
      <c r="AU61" s="35">
        <f t="shared" si="7"/>
        <v>5.8101311732820751</v>
      </c>
    </row>
    <row r="62" spans="1:47" x14ac:dyDescent="0.25">
      <c r="A62" s="31" t="s">
        <v>170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P62" s="31"/>
      <c r="Q62" s="31"/>
      <c r="V62" s="31"/>
      <c r="Z62" s="31"/>
      <c r="AA62" s="31"/>
      <c r="AF62" s="31"/>
      <c r="AH62" s="31"/>
      <c r="AI62" s="31"/>
      <c r="AJ62" s="31"/>
    </row>
    <row r="63" spans="1:47" x14ac:dyDescent="0.25">
      <c r="A63" t="s">
        <v>241</v>
      </c>
      <c r="I63" s="31"/>
      <c r="L63" s="31"/>
      <c r="P63" s="31"/>
      <c r="Q63" s="31"/>
      <c r="R63">
        <v>2262079</v>
      </c>
      <c r="T63">
        <v>2329993</v>
      </c>
      <c r="V63" s="31"/>
      <c r="Z63" s="31"/>
      <c r="AA63" s="31"/>
      <c r="AF63" s="31"/>
      <c r="AH63" s="31"/>
      <c r="AI63" s="31"/>
      <c r="AJ63" s="31"/>
      <c r="AU63">
        <v>1420085</v>
      </c>
    </row>
    <row r="64" spans="1:47" x14ac:dyDescent="0.25">
      <c r="A64" t="s">
        <v>227</v>
      </c>
      <c r="I64" s="31"/>
      <c r="L64" s="31"/>
      <c r="M64">
        <v>683056</v>
      </c>
      <c r="N64">
        <v>1518662</v>
      </c>
      <c r="P64" s="31"/>
      <c r="Q64" s="31"/>
      <c r="R64">
        <v>1722008</v>
      </c>
      <c r="V64" s="31"/>
      <c r="Z64" s="31"/>
      <c r="AA64" s="31"/>
      <c r="AF64" s="31"/>
      <c r="AH64" s="31"/>
      <c r="AI64" s="31"/>
      <c r="AJ64" s="31"/>
    </row>
    <row r="65" spans="1:47" x14ac:dyDescent="0.25">
      <c r="A65" t="s">
        <v>226</v>
      </c>
      <c r="I65" s="31"/>
      <c r="L65" s="31"/>
      <c r="N65">
        <v>1358929</v>
      </c>
      <c r="P65" s="31"/>
      <c r="Q65" s="31"/>
      <c r="V65" s="31"/>
      <c r="Z65" s="31"/>
      <c r="AA65" s="31"/>
      <c r="AF65" s="31"/>
      <c r="AH65" s="31"/>
      <c r="AI65" s="31"/>
      <c r="AJ65" s="31"/>
    </row>
    <row r="66" spans="1:47" x14ac:dyDescent="0.25">
      <c r="A66" t="s">
        <v>225</v>
      </c>
      <c r="I66" s="31"/>
      <c r="L66" s="31"/>
      <c r="M66">
        <v>2853076</v>
      </c>
      <c r="N66">
        <v>8489032</v>
      </c>
      <c r="O66">
        <v>2498125</v>
      </c>
      <c r="P66" s="31"/>
      <c r="Q66" s="31"/>
      <c r="R66">
        <v>6418312</v>
      </c>
      <c r="T66">
        <v>9018932</v>
      </c>
      <c r="U66">
        <v>5827218</v>
      </c>
      <c r="V66" s="31"/>
      <c r="Z66" s="31"/>
      <c r="AA66" s="31"/>
      <c r="AD66">
        <v>20102534</v>
      </c>
      <c r="AF66" s="31"/>
      <c r="AH66" s="31"/>
      <c r="AI66" s="31"/>
      <c r="AJ66" s="31"/>
      <c r="AL66">
        <v>1413385</v>
      </c>
      <c r="AM66">
        <v>1103664</v>
      </c>
      <c r="AQ66">
        <v>2117480</v>
      </c>
      <c r="AS66">
        <v>6334666</v>
      </c>
      <c r="AU66">
        <v>4402792</v>
      </c>
    </row>
    <row r="67" spans="1:47" x14ac:dyDescent="0.25">
      <c r="A67" t="s">
        <v>224</v>
      </c>
      <c r="I67" s="31"/>
      <c r="L67" s="31"/>
      <c r="P67" s="31"/>
      <c r="Q67" s="31"/>
      <c r="T67">
        <v>2967416</v>
      </c>
      <c r="V67" s="31"/>
      <c r="Z67" s="31"/>
      <c r="AA67" s="31"/>
      <c r="AF67" s="31"/>
      <c r="AH67" s="31"/>
      <c r="AI67" s="31"/>
      <c r="AJ67" s="31"/>
    </row>
    <row r="68" spans="1:47" x14ac:dyDescent="0.25">
      <c r="A68" t="s">
        <v>223</v>
      </c>
      <c r="I68" s="31"/>
      <c r="L68" s="31"/>
      <c r="P68" s="31"/>
      <c r="Q68" s="31"/>
      <c r="T68">
        <v>11724739</v>
      </c>
      <c r="U68">
        <v>6074028</v>
      </c>
      <c r="V68" s="31"/>
      <c r="Z68" s="31"/>
      <c r="AA68" s="31"/>
      <c r="AF68" s="31"/>
      <c r="AH68" s="31"/>
      <c r="AI68" s="31"/>
      <c r="AJ68" s="31"/>
    </row>
    <row r="69" spans="1:47" x14ac:dyDescent="0.25">
      <c r="A69" t="s">
        <v>222</v>
      </c>
      <c r="I69" s="31"/>
      <c r="L69" s="31"/>
      <c r="P69" s="31"/>
      <c r="Q69" s="31"/>
      <c r="S69">
        <v>990176</v>
      </c>
      <c r="V69" s="31"/>
      <c r="Z69" s="31"/>
      <c r="AA69" s="31"/>
      <c r="AF69" s="31"/>
      <c r="AH69" s="31"/>
      <c r="AI69" s="31"/>
      <c r="AJ69" s="31"/>
    </row>
    <row r="70" spans="1:47" x14ac:dyDescent="0.25">
      <c r="A70" t="s">
        <v>158</v>
      </c>
      <c r="B70">
        <v>2834025</v>
      </c>
      <c r="C70">
        <v>3999393</v>
      </c>
      <c r="D70">
        <v>7996448</v>
      </c>
      <c r="E70">
        <v>2251043</v>
      </c>
      <c r="F70">
        <v>2524980</v>
      </c>
      <c r="G70">
        <v>2458304</v>
      </c>
      <c r="H70">
        <v>2550299</v>
      </c>
      <c r="I70" s="31"/>
      <c r="J70">
        <v>1143436</v>
      </c>
      <c r="K70">
        <v>4960977</v>
      </c>
      <c r="L70" s="31"/>
      <c r="M70">
        <v>3648537</v>
      </c>
      <c r="P70" s="31"/>
      <c r="Q70" s="31"/>
      <c r="S70">
        <v>4355955</v>
      </c>
      <c r="T70">
        <v>35898974</v>
      </c>
      <c r="U70">
        <v>20901455</v>
      </c>
      <c r="V70" s="31"/>
      <c r="X70">
        <v>1461737</v>
      </c>
      <c r="Z70" s="31"/>
      <c r="AA70" s="31"/>
      <c r="AB70">
        <v>4526404</v>
      </c>
      <c r="AC70">
        <v>6747921</v>
      </c>
      <c r="AF70" s="31"/>
      <c r="AG70">
        <v>3694244</v>
      </c>
      <c r="AH70" s="31"/>
      <c r="AI70" s="31"/>
      <c r="AJ70" s="31"/>
      <c r="AL70">
        <v>13165750</v>
      </c>
      <c r="AM70">
        <v>8219864</v>
      </c>
      <c r="AN70">
        <v>3274491</v>
      </c>
      <c r="AO70">
        <v>2117862</v>
      </c>
      <c r="AS70">
        <v>13253714</v>
      </c>
      <c r="AU70">
        <v>8252109</v>
      </c>
    </row>
    <row r="71" spans="1:47" x14ac:dyDescent="0.25">
      <c r="A71" t="s">
        <v>171</v>
      </c>
      <c r="F71">
        <v>13204149</v>
      </c>
      <c r="G71">
        <v>7149189</v>
      </c>
      <c r="H71">
        <v>4261699</v>
      </c>
      <c r="I71" s="31"/>
      <c r="J71">
        <v>2461854</v>
      </c>
      <c r="K71">
        <v>16719974</v>
      </c>
      <c r="L71" s="31"/>
      <c r="P71" s="31"/>
      <c r="Q71" s="31"/>
      <c r="S71">
        <v>11710699</v>
      </c>
      <c r="T71">
        <v>111633872</v>
      </c>
      <c r="U71">
        <v>53303416</v>
      </c>
      <c r="V71" s="31"/>
      <c r="X71">
        <v>5086058</v>
      </c>
      <c r="Z71" s="31"/>
      <c r="AA71" s="31"/>
      <c r="AB71">
        <v>13227279</v>
      </c>
      <c r="AC71">
        <v>13405238</v>
      </c>
      <c r="AE71">
        <v>20731729</v>
      </c>
      <c r="AF71" s="31"/>
      <c r="AG71">
        <v>11784657</v>
      </c>
      <c r="AH71" s="31"/>
      <c r="AI71" s="31"/>
      <c r="AJ71" s="31"/>
      <c r="AK71">
        <v>1855875</v>
      </c>
      <c r="AL71">
        <v>75637733</v>
      </c>
      <c r="AM71">
        <v>11487247</v>
      </c>
      <c r="AN71">
        <v>6904857</v>
      </c>
      <c r="AO71">
        <v>5670822</v>
      </c>
      <c r="AP71">
        <v>2563760</v>
      </c>
      <c r="AS71">
        <v>45658117</v>
      </c>
      <c r="AU71">
        <v>19260931</v>
      </c>
    </row>
    <row r="72" spans="1:47" x14ac:dyDescent="0.25">
      <c r="A72" t="s">
        <v>159</v>
      </c>
      <c r="B72">
        <v>2803450</v>
      </c>
      <c r="C72">
        <v>9517213</v>
      </c>
      <c r="E72">
        <v>5249048</v>
      </c>
      <c r="F72">
        <v>14110824</v>
      </c>
      <c r="G72">
        <v>8731365</v>
      </c>
      <c r="H72">
        <v>5100660</v>
      </c>
      <c r="I72" s="31"/>
      <c r="J72">
        <v>2623520</v>
      </c>
      <c r="K72">
        <v>20455059</v>
      </c>
      <c r="L72" s="31"/>
      <c r="N72">
        <v>4711822</v>
      </c>
      <c r="P72" s="31"/>
      <c r="Q72" s="31"/>
      <c r="S72">
        <v>9098785</v>
      </c>
      <c r="T72">
        <v>119534692</v>
      </c>
      <c r="U72">
        <v>53046507</v>
      </c>
      <c r="V72" s="31"/>
      <c r="X72">
        <v>11818573</v>
      </c>
      <c r="Z72" s="31"/>
      <c r="AA72" s="31"/>
      <c r="AB72">
        <v>10441386</v>
      </c>
      <c r="AC72">
        <v>12639649</v>
      </c>
      <c r="AE72">
        <v>23559248</v>
      </c>
      <c r="AF72" s="31"/>
      <c r="AG72">
        <v>23593194</v>
      </c>
      <c r="AH72" s="31"/>
      <c r="AI72" s="31"/>
      <c r="AJ72" s="31"/>
      <c r="AK72">
        <v>1909983</v>
      </c>
      <c r="AL72">
        <v>132387489</v>
      </c>
      <c r="AM72">
        <v>11390110</v>
      </c>
      <c r="AN72">
        <v>9269851</v>
      </c>
      <c r="AO72">
        <v>8822985</v>
      </c>
      <c r="AP72">
        <v>5261711</v>
      </c>
      <c r="AQ72">
        <v>2253722</v>
      </c>
      <c r="AR72">
        <v>2226078</v>
      </c>
      <c r="AS72">
        <v>51674673</v>
      </c>
    </row>
    <row r="73" spans="1:47" x14ac:dyDescent="0.25">
      <c r="A73" t="s">
        <v>160</v>
      </c>
      <c r="B73">
        <v>1475997</v>
      </c>
      <c r="C73">
        <v>7221010</v>
      </c>
      <c r="E73">
        <v>5189589</v>
      </c>
      <c r="F73">
        <v>13439844</v>
      </c>
      <c r="G73">
        <v>7912273</v>
      </c>
      <c r="H73">
        <v>842746</v>
      </c>
      <c r="I73" s="31"/>
      <c r="J73">
        <v>3349613</v>
      </c>
      <c r="K73">
        <v>13211647</v>
      </c>
      <c r="L73" s="31"/>
      <c r="N73">
        <v>4126416</v>
      </c>
      <c r="P73" s="31"/>
      <c r="Q73" s="31"/>
      <c r="R73">
        <v>2375528</v>
      </c>
      <c r="S73">
        <v>5272637</v>
      </c>
      <c r="V73" s="31"/>
      <c r="X73">
        <v>10778616</v>
      </c>
      <c r="Z73" s="31"/>
      <c r="AA73" s="31"/>
      <c r="AB73">
        <v>3490628</v>
      </c>
      <c r="AC73">
        <v>5376213</v>
      </c>
      <c r="AE73">
        <v>15629838</v>
      </c>
      <c r="AF73" s="31"/>
      <c r="AG73">
        <v>20179999</v>
      </c>
      <c r="AH73" s="31"/>
      <c r="AI73" s="31"/>
      <c r="AJ73" s="31"/>
      <c r="AK73">
        <v>2519122</v>
      </c>
      <c r="AL73">
        <v>133724698</v>
      </c>
      <c r="AM73">
        <v>6186591</v>
      </c>
      <c r="AN73">
        <v>7276692</v>
      </c>
      <c r="AO73">
        <v>7154997</v>
      </c>
      <c r="AP73">
        <v>4187267</v>
      </c>
      <c r="AQ73">
        <v>1261408</v>
      </c>
      <c r="AR73">
        <v>2194543</v>
      </c>
      <c r="AS73">
        <v>46755094</v>
      </c>
      <c r="AU73">
        <v>16869938</v>
      </c>
    </row>
    <row r="74" spans="1:47" x14ac:dyDescent="0.25">
      <c r="A74" t="s">
        <v>172</v>
      </c>
      <c r="C74">
        <v>1890226</v>
      </c>
      <c r="E74">
        <v>2150000</v>
      </c>
      <c r="F74">
        <v>3749800</v>
      </c>
      <c r="I74" s="31"/>
      <c r="J74">
        <v>1083120</v>
      </c>
      <c r="K74">
        <v>2665262</v>
      </c>
      <c r="L74" s="31"/>
      <c r="N74">
        <v>2192832</v>
      </c>
      <c r="O74">
        <v>11349405</v>
      </c>
      <c r="P74" s="31"/>
      <c r="Q74" s="31"/>
      <c r="R74">
        <v>12980185</v>
      </c>
      <c r="S74">
        <v>1164838</v>
      </c>
      <c r="T74">
        <v>28813780</v>
      </c>
      <c r="V74" s="31"/>
      <c r="X74">
        <v>2667515</v>
      </c>
      <c r="Z74" s="31"/>
      <c r="AA74" s="31"/>
      <c r="AB74">
        <v>805850</v>
      </c>
      <c r="AC74">
        <v>1326043</v>
      </c>
      <c r="AE74">
        <v>3819618</v>
      </c>
      <c r="AF74" s="31"/>
      <c r="AG74">
        <v>5658298</v>
      </c>
      <c r="AH74" s="31"/>
      <c r="AI74" s="31"/>
      <c r="AJ74" s="31"/>
      <c r="AL74">
        <v>31382728</v>
      </c>
      <c r="AM74">
        <v>2129029</v>
      </c>
      <c r="AN74">
        <v>2020210</v>
      </c>
      <c r="AO74">
        <v>2191156</v>
      </c>
      <c r="AR74">
        <v>1305161</v>
      </c>
      <c r="AS74">
        <v>15805407</v>
      </c>
      <c r="AU74">
        <v>6023895</v>
      </c>
    </row>
    <row r="75" spans="1:47" x14ac:dyDescent="0.25">
      <c r="A75" t="s">
        <v>173</v>
      </c>
      <c r="F75">
        <v>940832</v>
      </c>
      <c r="I75" s="31"/>
      <c r="J75">
        <v>745845</v>
      </c>
      <c r="L75" s="31"/>
      <c r="P75" s="31"/>
      <c r="Q75" s="31"/>
      <c r="V75" s="31"/>
      <c r="Z75" s="31"/>
      <c r="AA75" s="31"/>
      <c r="AC75">
        <v>743854</v>
      </c>
      <c r="AF75" s="31"/>
      <c r="AH75" s="31"/>
      <c r="AI75" s="31"/>
      <c r="AJ75" s="31"/>
    </row>
    <row r="76" spans="1:47" x14ac:dyDescent="0.25">
      <c r="A76" t="s">
        <v>174</v>
      </c>
      <c r="F76">
        <v>609390</v>
      </c>
      <c r="I76" s="31"/>
      <c r="L76" s="31"/>
      <c r="P76" s="31"/>
      <c r="Q76" s="31"/>
      <c r="V76" s="31"/>
      <c r="Z76" s="31"/>
      <c r="AA76" s="31"/>
      <c r="AC76">
        <v>842800</v>
      </c>
      <c r="AD76">
        <v>6034532</v>
      </c>
      <c r="AF76" s="31"/>
      <c r="AH76" s="31"/>
      <c r="AI76" s="31"/>
      <c r="AJ76" s="31"/>
    </row>
    <row r="77" spans="1:47" x14ac:dyDescent="0.25">
      <c r="A77" t="s">
        <v>175</v>
      </c>
      <c r="F77">
        <v>529920</v>
      </c>
      <c r="I77" s="31"/>
      <c r="J77">
        <v>1253611</v>
      </c>
      <c r="L77" s="31"/>
      <c r="P77" s="31"/>
      <c r="Q77" s="31"/>
      <c r="V77" s="31"/>
      <c r="Z77" s="31"/>
      <c r="AA77" s="31"/>
      <c r="AC77">
        <v>850953</v>
      </c>
      <c r="AD77">
        <v>5669825</v>
      </c>
      <c r="AF77" s="31"/>
      <c r="AH77" s="31"/>
      <c r="AI77" s="31"/>
      <c r="AJ77" s="31"/>
    </row>
    <row r="78" spans="1:47" x14ac:dyDescent="0.25">
      <c r="A78" t="s">
        <v>176</v>
      </c>
      <c r="I78" s="31"/>
      <c r="L78" s="31"/>
      <c r="P78" s="31"/>
      <c r="Q78" s="31"/>
      <c r="V78" s="31"/>
      <c r="W78">
        <v>21127192</v>
      </c>
      <c r="Z78" s="31"/>
      <c r="AA78" s="31"/>
      <c r="AC78" s="47" t="e">
        <f>#REF!</f>
        <v>#REF!</v>
      </c>
      <c r="AD78">
        <v>3530921</v>
      </c>
      <c r="AF78" s="31"/>
      <c r="AH78" s="31"/>
      <c r="AI78" s="31"/>
      <c r="AJ78" s="31"/>
    </row>
    <row r="79" spans="1:47" x14ac:dyDescent="0.25">
      <c r="A79" t="s">
        <v>200</v>
      </c>
      <c r="I79" s="31"/>
      <c r="J79">
        <v>3478662</v>
      </c>
      <c r="L79" s="31"/>
      <c r="P79" s="31"/>
      <c r="Q79" s="31"/>
      <c r="V79" s="31"/>
      <c r="Z79" s="31"/>
      <c r="AA79" s="31"/>
      <c r="AF79" s="31"/>
      <c r="AH79" s="31"/>
      <c r="AI79" s="31"/>
      <c r="AJ79" s="31"/>
      <c r="AK79">
        <v>4013761</v>
      </c>
    </row>
    <row r="80" spans="1:47" x14ac:dyDescent="0.25">
      <c r="A80" t="s">
        <v>201</v>
      </c>
      <c r="I80" s="31"/>
      <c r="L80" s="31"/>
      <c r="P80" s="31"/>
      <c r="Q80" s="31"/>
      <c r="V80" s="31"/>
      <c r="Z80" s="31"/>
      <c r="AA80" s="31"/>
      <c r="AF80" s="31"/>
      <c r="AH80" s="31"/>
      <c r="AI80" s="31"/>
      <c r="AJ80" s="31"/>
    </row>
    <row r="81" spans="1:47" x14ac:dyDescent="0.25">
      <c r="A81" t="s">
        <v>202</v>
      </c>
      <c r="I81" s="31"/>
      <c r="J81">
        <v>6716952</v>
      </c>
      <c r="L81" s="31"/>
      <c r="P81" s="31"/>
      <c r="Q81" s="31"/>
      <c r="V81" s="31"/>
      <c r="Z81" s="31"/>
      <c r="AA81" s="31"/>
      <c r="AF81" s="31"/>
      <c r="AH81" s="31"/>
      <c r="AI81" s="31"/>
      <c r="AJ81" s="31"/>
      <c r="AK81">
        <v>4231232</v>
      </c>
    </row>
    <row r="82" spans="1:47" x14ac:dyDescent="0.25">
      <c r="A82" t="s">
        <v>203</v>
      </c>
      <c r="I82" s="31"/>
      <c r="L82" s="31"/>
      <c r="P82" s="31"/>
      <c r="Q82" s="31"/>
      <c r="V82" s="31"/>
      <c r="Z82" s="31"/>
      <c r="AA82" s="31"/>
      <c r="AF82" s="31"/>
      <c r="AH82" s="31"/>
      <c r="AI82" s="31"/>
      <c r="AJ82" s="31"/>
    </row>
    <row r="83" spans="1:47" x14ac:dyDescent="0.25">
      <c r="A83" t="s">
        <v>204</v>
      </c>
      <c r="I83" s="31"/>
      <c r="J83">
        <v>7556835</v>
      </c>
      <c r="L83" s="31"/>
      <c r="P83" s="31"/>
      <c r="Q83" s="31"/>
      <c r="V83" s="31"/>
      <c r="Z83" s="31"/>
      <c r="AA83" s="31"/>
      <c r="AF83" s="31"/>
      <c r="AH83" s="31"/>
      <c r="AI83" s="31"/>
      <c r="AJ83" s="31"/>
    </row>
    <row r="84" spans="1:47" x14ac:dyDescent="0.25">
      <c r="A84" t="s">
        <v>205</v>
      </c>
      <c r="I84" s="31"/>
      <c r="L84" s="31"/>
      <c r="P84" s="31"/>
      <c r="Q84" s="31"/>
      <c r="V84" s="31"/>
      <c r="Z84" s="31"/>
      <c r="AA84" s="31"/>
      <c r="AF84" s="31"/>
      <c r="AH84" s="31"/>
      <c r="AI84" s="31"/>
      <c r="AJ84" s="31"/>
    </row>
    <row r="85" spans="1:47" x14ac:dyDescent="0.25">
      <c r="A85" t="s">
        <v>206</v>
      </c>
      <c r="I85" s="31"/>
      <c r="J85">
        <v>1370582</v>
      </c>
      <c r="L85" s="31"/>
      <c r="P85" s="31"/>
      <c r="Q85" s="31"/>
      <c r="V85" s="31"/>
      <c r="Z85" s="31"/>
      <c r="AA85" s="31"/>
      <c r="AF85" s="31"/>
      <c r="AH85" s="31"/>
      <c r="AI85" s="31"/>
      <c r="AJ85" s="31"/>
    </row>
    <row r="86" spans="1:47" x14ac:dyDescent="0.25">
      <c r="A86" s="34" t="s">
        <v>181</v>
      </c>
      <c r="B86" s="38">
        <f t="shared" ref="B86:H86" si="8">(SUM(B70:B83)/B120)*100</f>
        <v>6.0116478110247913</v>
      </c>
      <c r="C86" s="38">
        <f t="shared" si="8"/>
        <v>6.0917495280597587</v>
      </c>
      <c r="D86" s="38">
        <f t="shared" si="8"/>
        <v>0.79086608131224523</v>
      </c>
      <c r="E86" s="38">
        <f t="shared" si="8"/>
        <v>9.764361594871783</v>
      </c>
      <c r="F86" s="38">
        <f t="shared" si="8"/>
        <v>36.729436667666413</v>
      </c>
      <c r="G86" s="38">
        <f t="shared" si="8"/>
        <v>9.5388304277848146</v>
      </c>
      <c r="H86" s="38">
        <f t="shared" si="8"/>
        <v>15.38942728796496</v>
      </c>
      <c r="I86" s="38"/>
      <c r="J86" s="38">
        <f>(SUM(J70:J83)/J120)*100</f>
        <v>41.047426685608876</v>
      </c>
      <c r="K86" s="38">
        <f>(SUM(K70:K83)/K120)*100</f>
        <v>73.730794466211009</v>
      </c>
      <c r="L86" s="38"/>
      <c r="M86" s="38">
        <f>(SUM(M70:M83)/M120)*100</f>
        <v>0.9607245742066971</v>
      </c>
      <c r="N86" s="38">
        <f>(SUM(N70:N83)/N120)*100</f>
        <v>5.5832403596345204</v>
      </c>
      <c r="O86" s="38">
        <f>(SUM(O70:O83)/O120)*100</f>
        <v>2.2036155822172545</v>
      </c>
      <c r="P86" s="31"/>
      <c r="Q86" s="31"/>
      <c r="R86" s="38">
        <f>(SUM(R70:R83)/R120)*100</f>
        <v>1.8591306728944139</v>
      </c>
      <c r="S86" s="38">
        <f>(SUM(S70:S83)/S120)*100</f>
        <v>38.376734632397167</v>
      </c>
      <c r="T86" s="38">
        <f>(SUM(T70:T83)/T120)*100</f>
        <v>19.52446897430692</v>
      </c>
      <c r="U86" s="38">
        <f>(SUM(U70:U83)/U120)*100</f>
        <v>55.299661623187887</v>
      </c>
      <c r="V86" s="31"/>
      <c r="W86" s="38">
        <f>(SUM(W70:W83)/W120)*100</f>
        <v>1.7463586343856492</v>
      </c>
      <c r="X86" s="38">
        <f>(SUM(X70:X83)/X120)*100</f>
        <v>59.268602782491683</v>
      </c>
      <c r="Y86" s="38">
        <f>(SUM(Y70:Y83)/Y120)*100</f>
        <v>0</v>
      </c>
      <c r="Z86" s="31"/>
      <c r="AA86" s="31"/>
      <c r="AB86" s="38">
        <f>(SUM(AB70:AB83)/AB120)*100</f>
        <v>43.607582440544483</v>
      </c>
      <c r="AC86" s="38" t="e">
        <f>(SUM(AC70:AC83)/AC120)*100</f>
        <v>#REF!</v>
      </c>
      <c r="AD86" s="38">
        <f>(SUM(AD70:AD83)/AD120)*100</f>
        <v>0.68195293673472479</v>
      </c>
      <c r="AE86" s="38">
        <f>(SUM(AE70:AE83)/AE120)*100</f>
        <v>49.333307142122592</v>
      </c>
      <c r="AF86" s="31"/>
      <c r="AG86" s="38">
        <f>(SUM(AG70:AG83)/AG120)*100</f>
        <v>41.817972650515266</v>
      </c>
      <c r="AH86" s="31"/>
      <c r="AI86" s="31"/>
      <c r="AJ86" s="31"/>
      <c r="AK86" s="38">
        <f t="shared" ref="AK86:AU86" si="9">(SUM(AK70:AK83)/AK120)*100</f>
        <v>15.793755002882284</v>
      </c>
      <c r="AL86" s="38">
        <f t="shared" si="9"/>
        <v>50.999960019720582</v>
      </c>
      <c r="AM86" s="38">
        <f t="shared" si="9"/>
        <v>30.347721394981956</v>
      </c>
      <c r="AN86" s="38">
        <f t="shared" si="9"/>
        <v>24.573585126695381</v>
      </c>
      <c r="AO86" s="38">
        <f t="shared" si="9"/>
        <v>41.37166679313497</v>
      </c>
      <c r="AP86" s="38">
        <f t="shared" si="9"/>
        <v>11.912839666509772</v>
      </c>
      <c r="AQ86" s="38">
        <f t="shared" si="9"/>
        <v>3.4508534037541874</v>
      </c>
      <c r="AR86" s="38">
        <f t="shared" si="9"/>
        <v>3.3094077432732134</v>
      </c>
      <c r="AS86" s="38">
        <f t="shared" si="9"/>
        <v>49.817148625107073</v>
      </c>
      <c r="AT86" s="38">
        <f t="shared" si="9"/>
        <v>0</v>
      </c>
      <c r="AU86" s="38">
        <f t="shared" si="9"/>
        <v>13.087012278897426</v>
      </c>
    </row>
    <row r="87" spans="1:47" x14ac:dyDescent="0.25">
      <c r="A87" s="32" t="s">
        <v>153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F87" s="31"/>
      <c r="AH87" s="31"/>
      <c r="AI87" s="31"/>
      <c r="AJ87" s="31"/>
    </row>
    <row r="88" spans="1:47" x14ac:dyDescent="0.25">
      <c r="A88" t="s">
        <v>177</v>
      </c>
      <c r="B88">
        <v>1588036</v>
      </c>
      <c r="C88">
        <v>1906971</v>
      </c>
      <c r="E88">
        <v>2509077</v>
      </c>
      <c r="I88" s="31"/>
      <c r="L88" s="31"/>
      <c r="P88" s="31"/>
      <c r="Q88" s="31"/>
      <c r="V88" s="31"/>
      <c r="Z88" s="31"/>
      <c r="AA88" s="31"/>
      <c r="AF88" s="31"/>
      <c r="AH88" s="31"/>
      <c r="AI88" s="31"/>
      <c r="AJ88" s="31"/>
    </row>
    <row r="89" spans="1:47" x14ac:dyDescent="0.25">
      <c r="A89" s="31" t="s">
        <v>156</v>
      </c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P89" s="31"/>
      <c r="Q89" s="31"/>
      <c r="V89" s="31"/>
      <c r="Z89" s="31"/>
      <c r="AA89" s="31"/>
      <c r="AF89" s="31"/>
      <c r="AH89" s="31"/>
      <c r="AI89" s="31"/>
      <c r="AJ89" s="31"/>
    </row>
    <row r="90" spans="1:47" x14ac:dyDescent="0.25">
      <c r="A90" t="s">
        <v>178</v>
      </c>
      <c r="B90">
        <v>497271</v>
      </c>
      <c r="I90" s="31"/>
      <c r="L90" s="31"/>
      <c r="P90" s="31"/>
      <c r="Q90" s="31"/>
      <c r="V90" s="31"/>
      <c r="Z90" s="31"/>
      <c r="AA90" s="31"/>
      <c r="AD90">
        <v>2262977</v>
      </c>
      <c r="AF90" s="31"/>
      <c r="AH90" s="31"/>
      <c r="AI90" s="31"/>
      <c r="AJ90" s="31"/>
    </row>
    <row r="91" spans="1:47" x14ac:dyDescent="0.25">
      <c r="A91" t="s">
        <v>183</v>
      </c>
      <c r="C91">
        <v>2068848</v>
      </c>
      <c r="I91" s="31"/>
      <c r="L91" s="31"/>
      <c r="P91" s="31"/>
      <c r="Q91" s="31"/>
      <c r="U91">
        <v>2117435</v>
      </c>
      <c r="V91" s="31"/>
      <c r="Z91" s="31"/>
      <c r="AA91" s="31"/>
      <c r="AD91">
        <v>19083836</v>
      </c>
      <c r="AF91" s="31"/>
      <c r="AH91" s="31"/>
      <c r="AI91" s="31"/>
      <c r="AJ91" s="31"/>
      <c r="AU91">
        <v>3970504</v>
      </c>
    </row>
    <row r="92" spans="1:47" x14ac:dyDescent="0.25">
      <c r="A92" t="s">
        <v>188</v>
      </c>
      <c r="E92">
        <v>1378974</v>
      </c>
      <c r="I92" s="31"/>
      <c r="L92" s="31"/>
      <c r="P92" s="31"/>
      <c r="Q92" s="31"/>
      <c r="T92">
        <v>3730404</v>
      </c>
      <c r="V92" s="31"/>
      <c r="Z92" s="31"/>
      <c r="AA92" s="31"/>
      <c r="AF92" s="31"/>
      <c r="AH92" s="31"/>
      <c r="AI92" s="31"/>
      <c r="AJ92" s="31"/>
    </row>
    <row r="93" spans="1:47" x14ac:dyDescent="0.25">
      <c r="A93" t="s">
        <v>188</v>
      </c>
      <c r="E93">
        <v>2836256</v>
      </c>
      <c r="I93" s="31"/>
      <c r="L93" s="31"/>
      <c r="P93" s="31"/>
      <c r="Q93" s="31"/>
      <c r="V93" s="31"/>
      <c r="Z93" s="31"/>
      <c r="AA93" s="31"/>
      <c r="AF93" s="31"/>
      <c r="AH93" s="31"/>
      <c r="AI93" s="31"/>
      <c r="AJ93" s="31"/>
    </row>
    <row r="94" spans="1:47" x14ac:dyDescent="0.25">
      <c r="A94" t="s">
        <v>187</v>
      </c>
      <c r="E94">
        <v>22033053</v>
      </c>
      <c r="I94" s="31"/>
      <c r="L94" s="31"/>
      <c r="O94">
        <v>10017397</v>
      </c>
      <c r="P94" s="31"/>
      <c r="Q94" s="31"/>
      <c r="V94" s="31"/>
      <c r="Z94" s="31"/>
      <c r="AA94" s="31"/>
      <c r="AF94" s="31"/>
      <c r="AH94" s="31"/>
      <c r="AI94" s="31"/>
      <c r="AJ94" s="31"/>
    </row>
    <row r="95" spans="1:47" x14ac:dyDescent="0.25">
      <c r="A95" t="s">
        <v>188</v>
      </c>
      <c r="E95">
        <v>529432</v>
      </c>
      <c r="I95" s="31"/>
      <c r="L95" s="31"/>
      <c r="P95" s="31"/>
      <c r="Q95" s="31"/>
      <c r="V95" s="31"/>
      <c r="Z95" s="31"/>
      <c r="AA95" s="31"/>
      <c r="AF95" s="31"/>
      <c r="AH95" s="31"/>
      <c r="AI95" s="31"/>
      <c r="AJ95" s="31"/>
    </row>
    <row r="96" spans="1:47" x14ac:dyDescent="0.25">
      <c r="A96" t="s">
        <v>188</v>
      </c>
      <c r="E96">
        <v>4868934</v>
      </c>
      <c r="I96" s="31"/>
      <c r="L96" s="31"/>
      <c r="P96" s="31"/>
      <c r="Q96" s="31"/>
      <c r="V96" s="31"/>
      <c r="Z96" s="31"/>
      <c r="AA96" s="31"/>
      <c r="AF96" s="31"/>
      <c r="AH96" s="31"/>
      <c r="AI96" s="31"/>
      <c r="AJ96" s="31"/>
    </row>
    <row r="97" spans="1:47" x14ac:dyDescent="0.25">
      <c r="A97" t="s">
        <v>187</v>
      </c>
      <c r="I97" s="31"/>
      <c r="L97" s="31"/>
      <c r="P97" s="31"/>
      <c r="Q97" s="31"/>
      <c r="V97" s="31"/>
      <c r="W97">
        <v>18257208</v>
      </c>
      <c r="Z97" s="31"/>
      <c r="AA97" s="31"/>
      <c r="AF97" s="31"/>
      <c r="AH97" s="31"/>
      <c r="AI97" s="31"/>
      <c r="AJ97" s="31"/>
    </row>
    <row r="98" spans="1:47" x14ac:dyDescent="0.25">
      <c r="A98" t="s">
        <v>187</v>
      </c>
      <c r="E98">
        <v>863208</v>
      </c>
      <c r="I98" s="31"/>
      <c r="L98" s="31"/>
      <c r="P98" s="31"/>
      <c r="Q98" s="31"/>
      <c r="V98" s="31"/>
      <c r="W98">
        <v>36716134</v>
      </c>
      <c r="Z98" s="31"/>
      <c r="AA98" s="31"/>
      <c r="AF98" s="31"/>
      <c r="AH98" s="31"/>
      <c r="AI98" s="31"/>
      <c r="AJ98" s="31"/>
    </row>
    <row r="99" spans="1:47" x14ac:dyDescent="0.25">
      <c r="A99" s="34" t="s">
        <v>181</v>
      </c>
      <c r="B99" s="38">
        <f t="shared" ref="B99:H99" si="10">SUM(B90:B98)/B120*100</f>
        <v>0.42024740079613854</v>
      </c>
      <c r="C99" s="38">
        <f t="shared" si="10"/>
        <v>0.55696446119905629</v>
      </c>
      <c r="D99" s="38">
        <f t="shared" si="10"/>
        <v>0</v>
      </c>
      <c r="E99" s="38">
        <f t="shared" si="10"/>
        <v>21.391162015998567</v>
      </c>
      <c r="F99" s="38">
        <f t="shared" si="10"/>
        <v>0</v>
      </c>
      <c r="G99" s="38">
        <f t="shared" si="10"/>
        <v>0</v>
      </c>
      <c r="H99" s="38">
        <f t="shared" si="10"/>
        <v>0</v>
      </c>
      <c r="I99" s="31"/>
      <c r="J99" s="38">
        <f>SUM(J90:J98)/J120*100</f>
        <v>0</v>
      </c>
      <c r="K99" s="38">
        <f>SUM(K90:K98)/K120*100</f>
        <v>0</v>
      </c>
      <c r="L99" s="31"/>
      <c r="M99" s="38">
        <f>SUM(M90:M98)/M120*100</f>
        <v>0</v>
      </c>
      <c r="N99" s="38">
        <f>SUM(N90:N98)/N120*100</f>
        <v>0</v>
      </c>
      <c r="O99" s="38">
        <f>SUM(O90:O98)/O120*100</f>
        <v>1.944991135875086</v>
      </c>
      <c r="P99" s="42"/>
      <c r="Q99" s="42"/>
      <c r="R99" s="38">
        <f>SUM(R90:R98)/R120*100</f>
        <v>0</v>
      </c>
      <c r="S99" s="38">
        <f>SUM(S90:S98)/S120*100</f>
        <v>0</v>
      </c>
      <c r="T99" s="38">
        <f>SUM(T90:T98)/T120*100</f>
        <v>0.24616004028895949</v>
      </c>
      <c r="U99" s="38">
        <f>SUM(U90:U98)/U120*100</f>
        <v>0.92017423189786474</v>
      </c>
      <c r="V99" s="42"/>
      <c r="W99" s="38">
        <f>SUM(W90:W98)/W120*100</f>
        <v>4.5440572728612141</v>
      </c>
      <c r="X99" s="38">
        <f>SUM(X90:X98)/X120*100</f>
        <v>0</v>
      </c>
      <c r="Y99" s="38">
        <f>SUM(Y90:Y98)/Y120*100</f>
        <v>0</v>
      </c>
      <c r="Z99" s="31"/>
      <c r="AA99" s="31"/>
      <c r="AB99" s="38">
        <f>SUM(AB90:AB98)/AB120*100</f>
        <v>0</v>
      </c>
      <c r="AC99" s="38">
        <f>SUM(AC90:AC98)/AC120*100</f>
        <v>0</v>
      </c>
      <c r="AD99" s="38">
        <f>SUM(AD90:AD98)/AD120*100</f>
        <v>0.95551402575502731</v>
      </c>
      <c r="AE99" s="38">
        <f>SUM(AE90:AE98)/AE120*100</f>
        <v>0</v>
      </c>
      <c r="AF99" s="31"/>
      <c r="AG99" s="38">
        <f>SUM(AG90:AG98)/AG120*100</f>
        <v>0</v>
      </c>
      <c r="AH99" s="31"/>
      <c r="AI99" s="31"/>
      <c r="AJ99" s="31"/>
      <c r="AK99" s="38">
        <f>SUM(AK90:AK98)/AK120*100</f>
        <v>0</v>
      </c>
      <c r="AL99" s="38">
        <f>SUM(AL90:AL98)/AL120*100</f>
        <v>0</v>
      </c>
      <c r="AM99" s="38">
        <f>SUM(AM90:AM98)/AM120*100</f>
        <v>0</v>
      </c>
      <c r="AN99" s="38">
        <f t="shared" ref="AN99:AU99" si="11">SUM(AN90:AN98)/AN120*100</f>
        <v>0</v>
      </c>
      <c r="AO99" s="38">
        <f t="shared" si="11"/>
        <v>0</v>
      </c>
      <c r="AP99" s="38">
        <f t="shared" si="11"/>
        <v>0</v>
      </c>
      <c r="AQ99" s="38">
        <f t="shared" si="11"/>
        <v>0</v>
      </c>
      <c r="AR99" s="38">
        <f t="shared" si="11"/>
        <v>0</v>
      </c>
      <c r="AS99" s="38">
        <f t="shared" si="11"/>
        <v>0</v>
      </c>
      <c r="AT99" s="38">
        <f t="shared" si="11"/>
        <v>0</v>
      </c>
      <c r="AU99" s="38">
        <f t="shared" si="11"/>
        <v>1.0308521736988394</v>
      </c>
    </row>
    <row r="100" spans="1:47" x14ac:dyDescent="0.25">
      <c r="A100" s="31" t="s">
        <v>242</v>
      </c>
      <c r="I100" s="42"/>
      <c r="L100" s="31"/>
      <c r="P100" s="31"/>
      <c r="Q100" s="31"/>
      <c r="V100" s="31"/>
      <c r="Z100" s="31"/>
      <c r="AA100" s="31"/>
      <c r="AF100" s="31"/>
      <c r="AH100" s="31"/>
      <c r="AI100" s="31"/>
      <c r="AJ100" s="31"/>
    </row>
    <row r="101" spans="1:47" x14ac:dyDescent="0.25">
      <c r="A101" t="s">
        <v>243</v>
      </c>
      <c r="I101" s="42"/>
      <c r="L101" s="31"/>
      <c r="P101" s="31"/>
      <c r="Q101" s="31"/>
      <c r="R101">
        <v>66603930</v>
      </c>
      <c r="V101" s="31"/>
      <c r="Z101" s="31"/>
      <c r="AA101" s="31"/>
      <c r="AF101" s="31"/>
      <c r="AH101" s="31"/>
      <c r="AI101" s="31"/>
      <c r="AJ101" s="31"/>
    </row>
    <row r="102" spans="1:47" x14ac:dyDescent="0.25">
      <c r="I102" s="42"/>
      <c r="L102" s="31"/>
      <c r="P102" s="31"/>
      <c r="Q102" s="31"/>
      <c r="V102" s="31"/>
      <c r="Z102" s="31"/>
      <c r="AA102" s="31"/>
      <c r="AF102" s="31"/>
      <c r="AH102" s="31"/>
      <c r="AI102" s="31"/>
      <c r="AJ102" s="31"/>
    </row>
    <row r="103" spans="1:47" x14ac:dyDescent="0.25">
      <c r="A103" s="34" t="s">
        <v>181</v>
      </c>
      <c r="B103" s="38"/>
      <c r="C103" s="38"/>
      <c r="D103" s="38"/>
      <c r="E103" s="38"/>
      <c r="F103" s="38"/>
      <c r="G103" s="38"/>
      <c r="H103" s="38"/>
      <c r="I103" s="42"/>
      <c r="J103" s="38"/>
      <c r="K103" s="38"/>
      <c r="L103" s="31"/>
      <c r="M103" s="38"/>
      <c r="N103" s="38"/>
      <c r="O103" s="38"/>
      <c r="P103" s="31"/>
      <c r="Q103" s="31"/>
      <c r="R103" s="38">
        <f>R101/R120*100</f>
        <v>8.0638006973894623</v>
      </c>
      <c r="S103" s="38">
        <f>S101/S120*100</f>
        <v>0</v>
      </c>
      <c r="T103" s="38">
        <f>T101/T120*100</f>
        <v>0</v>
      </c>
      <c r="U103" s="38">
        <f>U101/U120*100</f>
        <v>0</v>
      </c>
      <c r="V103" s="31"/>
      <c r="W103" s="38">
        <f>W101/W120*100</f>
        <v>0</v>
      </c>
      <c r="X103" s="38">
        <f>X101/X120*100</f>
        <v>0</v>
      </c>
      <c r="Y103" s="38">
        <f>Y101/Y120*100</f>
        <v>0</v>
      </c>
      <c r="Z103" s="31"/>
      <c r="AA103" s="31"/>
      <c r="AB103" s="38">
        <f t="shared" ref="AB103:AE103" si="12">AB101/AB120*100</f>
        <v>0</v>
      </c>
      <c r="AC103" s="38">
        <f t="shared" si="12"/>
        <v>0</v>
      </c>
      <c r="AD103" s="38">
        <f t="shared" si="12"/>
        <v>0</v>
      </c>
      <c r="AE103" s="38">
        <f t="shared" si="12"/>
        <v>0</v>
      </c>
      <c r="AF103" s="31"/>
      <c r="AG103" s="38">
        <f>AG101/AG120*100</f>
        <v>0</v>
      </c>
      <c r="AH103" s="31"/>
      <c r="AI103" s="31"/>
      <c r="AJ103" s="31"/>
      <c r="AK103" s="38">
        <f>AK101/AK120*100</f>
        <v>0</v>
      </c>
      <c r="AL103" s="38">
        <f>AL101/AL120*100</f>
        <v>0</v>
      </c>
      <c r="AM103" s="38">
        <f>AM101/AM120*100</f>
        <v>0</v>
      </c>
    </row>
    <row r="104" spans="1:47" x14ac:dyDescent="0.25">
      <c r="A104" s="31" t="s">
        <v>216</v>
      </c>
      <c r="I104" s="42"/>
      <c r="L104" s="31"/>
      <c r="P104" s="31"/>
      <c r="Q104" s="31"/>
      <c r="V104" s="31"/>
      <c r="Z104" s="31"/>
      <c r="AA104" s="31"/>
      <c r="AF104" s="31"/>
      <c r="AH104" s="31"/>
      <c r="AI104" s="31"/>
      <c r="AJ104" s="31"/>
    </row>
    <row r="105" spans="1:47" x14ac:dyDescent="0.25">
      <c r="A105" t="s">
        <v>263</v>
      </c>
      <c r="I105" s="42"/>
      <c r="L105" s="31"/>
      <c r="P105" s="31"/>
      <c r="Q105" s="31"/>
      <c r="V105" s="31"/>
      <c r="Z105" s="31"/>
      <c r="AA105" s="31"/>
      <c r="AF105" s="31"/>
      <c r="AH105" s="31"/>
      <c r="AI105" s="31"/>
      <c r="AJ105" s="31"/>
      <c r="AK105">
        <v>6466384</v>
      </c>
    </row>
    <row r="106" spans="1:47" x14ac:dyDescent="0.25">
      <c r="A106" t="s">
        <v>264</v>
      </c>
      <c r="I106" s="42"/>
      <c r="L106" s="31"/>
      <c r="P106" s="31"/>
      <c r="Q106" s="31"/>
      <c r="V106" s="31"/>
      <c r="Z106" s="31"/>
      <c r="AA106" s="31"/>
      <c r="AF106" s="31"/>
      <c r="AH106" s="31"/>
      <c r="AI106" s="31"/>
      <c r="AJ106" s="31"/>
      <c r="AK106">
        <v>3890055</v>
      </c>
    </row>
    <row r="107" spans="1:47" x14ac:dyDescent="0.25">
      <c r="A107" s="34" t="s">
        <v>181</v>
      </c>
      <c r="I107" s="42"/>
      <c r="L107" s="31"/>
      <c r="P107" s="31"/>
      <c r="Q107" s="31"/>
      <c r="V107" s="31"/>
      <c r="Z107" s="31"/>
      <c r="AA107" s="31"/>
      <c r="AF107" s="31"/>
      <c r="AH107" s="31"/>
      <c r="AI107" s="31"/>
      <c r="AJ107" s="31"/>
      <c r="AK107" s="38">
        <f>SUM(AK105:AK106)/AK120*100</f>
        <v>11.257217082804985</v>
      </c>
      <c r="AL107" s="38">
        <f>SUM(AL105:AL106)/AL120*100</f>
        <v>0</v>
      </c>
      <c r="AM107" s="38">
        <f>SUM(AM105:AM106)/AM120*100</f>
        <v>0</v>
      </c>
    </row>
    <row r="108" spans="1:47" x14ac:dyDescent="0.25">
      <c r="A108" s="31" t="s">
        <v>197</v>
      </c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</row>
    <row r="109" spans="1:47" x14ac:dyDescent="0.25">
      <c r="A109" t="s">
        <v>199</v>
      </c>
      <c r="B109" t="s">
        <v>74</v>
      </c>
      <c r="C109" t="s">
        <v>74</v>
      </c>
      <c r="D109" t="s">
        <v>74</v>
      </c>
      <c r="E109" t="s">
        <v>74</v>
      </c>
      <c r="F109" t="s">
        <v>74</v>
      </c>
      <c r="I109" s="31"/>
      <c r="L109" s="31"/>
      <c r="P109" s="31"/>
      <c r="Q109" s="31"/>
      <c r="V109" s="31"/>
      <c r="Z109" s="31"/>
      <c r="AA109" s="31"/>
      <c r="AF109" s="31"/>
      <c r="AH109" s="31"/>
      <c r="AI109" s="31"/>
      <c r="AJ109" s="31"/>
    </row>
    <row r="110" spans="1:47" x14ac:dyDescent="0.25">
      <c r="A110" s="50" t="s">
        <v>213</v>
      </c>
      <c r="I110" s="31"/>
      <c r="L110" s="31"/>
      <c r="P110" s="31"/>
      <c r="Q110" s="31"/>
      <c r="V110" s="31"/>
      <c r="Z110" s="31"/>
      <c r="AA110" s="31"/>
      <c r="AF110" s="31"/>
      <c r="AH110" s="31"/>
      <c r="AI110" s="31"/>
      <c r="AJ110" s="31"/>
    </row>
    <row r="111" spans="1:47" x14ac:dyDescent="0.25">
      <c r="A111" t="s">
        <v>254</v>
      </c>
      <c r="I111" s="31"/>
      <c r="L111" s="31"/>
      <c r="P111" s="31"/>
      <c r="Q111" s="31"/>
      <c r="V111" s="31"/>
      <c r="Y111">
        <v>10424194</v>
      </c>
      <c r="Z111" s="31"/>
      <c r="AA111" s="31"/>
      <c r="AF111" s="31"/>
      <c r="AH111" s="31"/>
      <c r="AI111" s="31"/>
      <c r="AJ111" s="31"/>
    </row>
    <row r="112" spans="1:47" x14ac:dyDescent="0.25">
      <c r="A112" t="s">
        <v>254</v>
      </c>
      <c r="I112" s="31"/>
      <c r="L112" s="31"/>
      <c r="P112" s="31"/>
      <c r="Q112" s="31"/>
      <c r="V112" s="31"/>
      <c r="Y112">
        <v>5419511</v>
      </c>
      <c r="Z112" s="31"/>
      <c r="AA112" s="31"/>
      <c r="AF112" s="31"/>
      <c r="AH112" s="31"/>
      <c r="AI112" s="31"/>
      <c r="AJ112" s="31"/>
    </row>
    <row r="113" spans="1:47" x14ac:dyDescent="0.25">
      <c r="A113" s="34" t="s">
        <v>181</v>
      </c>
      <c r="I113" s="31"/>
      <c r="L113" s="31"/>
      <c r="P113" s="31"/>
      <c r="Q113" s="31"/>
      <c r="V113" s="31"/>
      <c r="Y113" s="38">
        <f>SUM(Y111:Y112)/Y120*100</f>
        <v>2.6733939198827072</v>
      </c>
      <c r="Z113" s="31"/>
      <c r="AA113" s="31"/>
      <c r="AF113" s="31"/>
      <c r="AH113" s="31"/>
      <c r="AI113" s="31"/>
      <c r="AJ113" s="31"/>
    </row>
    <row r="114" spans="1:47" x14ac:dyDescent="0.25">
      <c r="A114" s="31" t="s">
        <v>244</v>
      </c>
      <c r="I114" s="31"/>
      <c r="L114" s="31"/>
      <c r="P114" s="31"/>
      <c r="Q114" s="31"/>
      <c r="V114" s="31"/>
      <c r="Z114" s="31"/>
      <c r="AA114" s="31"/>
      <c r="AF114" s="31"/>
      <c r="AH114" s="31"/>
      <c r="AI114" s="31"/>
      <c r="AJ114" s="31"/>
    </row>
    <row r="115" spans="1:47" x14ac:dyDescent="0.25">
      <c r="A115" t="s">
        <v>258</v>
      </c>
      <c r="I115" s="31"/>
      <c r="L115" s="31"/>
      <c r="P115" s="31"/>
      <c r="Q115" s="31"/>
      <c r="V115" s="31"/>
      <c r="W115">
        <v>14635962</v>
      </c>
      <c r="Z115" s="31"/>
      <c r="AA115" s="31"/>
      <c r="AF115" s="31"/>
      <c r="AH115" s="31"/>
      <c r="AI115" s="31"/>
      <c r="AJ115" s="31"/>
    </row>
    <row r="116" spans="1:47" x14ac:dyDescent="0.25">
      <c r="A116" t="s">
        <v>259</v>
      </c>
      <c r="I116" s="31"/>
      <c r="L116" s="31"/>
      <c r="P116" s="31"/>
      <c r="Q116" s="31"/>
      <c r="V116" s="31"/>
      <c r="W116">
        <v>4425322</v>
      </c>
      <c r="Z116" s="31"/>
      <c r="AA116" s="31"/>
      <c r="AF116" s="31"/>
      <c r="AH116" s="31"/>
      <c r="AI116" s="31"/>
      <c r="AJ116" s="31"/>
    </row>
    <row r="117" spans="1:47" x14ac:dyDescent="0.25">
      <c r="A117" t="s">
        <v>259</v>
      </c>
      <c r="I117" s="31"/>
      <c r="L117" s="31"/>
      <c r="P117" s="31"/>
      <c r="Q117" s="31"/>
      <c r="V117" s="31"/>
      <c r="W117">
        <v>9493282</v>
      </c>
      <c r="Z117" s="31"/>
      <c r="AA117" s="31"/>
      <c r="AF117" s="31"/>
      <c r="AH117" s="31"/>
      <c r="AI117" s="31"/>
      <c r="AJ117" s="31"/>
    </row>
    <row r="118" spans="1:47" x14ac:dyDescent="0.25">
      <c r="A118" t="s">
        <v>245</v>
      </c>
      <c r="I118" s="31"/>
      <c r="L118" s="31"/>
      <c r="P118" s="31"/>
      <c r="Q118" s="31"/>
      <c r="R118">
        <v>2561352</v>
      </c>
      <c r="V118" s="31"/>
      <c r="Z118" s="31"/>
      <c r="AA118" s="31"/>
      <c r="AD118">
        <v>3607573</v>
      </c>
      <c r="AF118" s="31"/>
      <c r="AH118" s="31"/>
      <c r="AI118" s="31"/>
      <c r="AJ118" s="31"/>
    </row>
    <row r="119" spans="1:47" x14ac:dyDescent="0.25">
      <c r="A119" s="34" t="s">
        <v>181</v>
      </c>
      <c r="I119" s="31"/>
      <c r="L119" s="31"/>
      <c r="P119" s="31"/>
      <c r="Q119" s="31"/>
      <c r="V119" s="31"/>
      <c r="W119" s="38">
        <f>SUM(W108:W118)/W120*100</f>
        <v>2.3603000760931643</v>
      </c>
      <c r="X119" s="38">
        <f>SUM(X108:X118)/X120*100</f>
        <v>0</v>
      </c>
      <c r="Y119" s="38">
        <f>SUM(Y114:Y118)/Y120*100</f>
        <v>0</v>
      </c>
      <c r="Z119" s="31"/>
      <c r="AA119" s="31"/>
      <c r="AB119" s="38">
        <f t="shared" ref="AB119:AE119" si="13">SUM(AB114:AB118)/AB120*100</f>
        <v>0</v>
      </c>
      <c r="AC119" s="38">
        <f t="shared" si="13"/>
        <v>0</v>
      </c>
      <c r="AD119" s="38">
        <f t="shared" si="13"/>
        <v>0.16148015164770221</v>
      </c>
      <c r="AE119" s="38">
        <f t="shared" si="13"/>
        <v>0</v>
      </c>
      <c r="AF119" s="31"/>
      <c r="AG119" s="38">
        <f t="shared" ref="AG119" si="14">SUM(AG114:AG118)/AG120*100</f>
        <v>0</v>
      </c>
      <c r="AH119" s="31"/>
      <c r="AI119" s="31"/>
      <c r="AJ119" s="31"/>
    </row>
    <row r="120" spans="1:47" x14ac:dyDescent="0.25">
      <c r="A120" s="33" t="s">
        <v>180</v>
      </c>
      <c r="B120">
        <v>118328156</v>
      </c>
      <c r="C120">
        <v>371450630</v>
      </c>
      <c r="D120">
        <v>1011100133</v>
      </c>
      <c r="E120">
        <v>151977985</v>
      </c>
      <c r="F120">
        <v>133706758</v>
      </c>
      <c r="G120">
        <v>275202827</v>
      </c>
      <c r="H120">
        <v>82884202</v>
      </c>
      <c r="I120" s="31"/>
      <c r="J120">
        <v>74093434</v>
      </c>
      <c r="K120">
        <v>78682075</v>
      </c>
      <c r="L120" s="31"/>
      <c r="M120">
        <v>379769301</v>
      </c>
      <c r="N120">
        <v>197574693</v>
      </c>
      <c r="O120">
        <v>515035612</v>
      </c>
      <c r="P120" s="31"/>
      <c r="Q120" s="31"/>
      <c r="R120">
        <v>825962006</v>
      </c>
      <c r="S120">
        <v>82349148</v>
      </c>
      <c r="T120">
        <v>1515438491</v>
      </c>
      <c r="U120">
        <v>230112399</v>
      </c>
      <c r="V120" s="31"/>
      <c r="W120">
        <v>1209785412</v>
      </c>
      <c r="X120">
        <v>53675129</v>
      </c>
      <c r="Y120">
        <v>592643863</v>
      </c>
      <c r="Z120" s="31"/>
      <c r="AA120" s="31"/>
      <c r="AB120">
        <v>74508939</v>
      </c>
      <c r="AC120">
        <v>88544154</v>
      </c>
      <c r="AD120">
        <v>2234065898</v>
      </c>
      <c r="AE120">
        <v>129203649</v>
      </c>
      <c r="AF120" s="31"/>
      <c r="AG120">
        <v>155221279</v>
      </c>
      <c r="AH120" s="31"/>
      <c r="AI120" s="31"/>
      <c r="AJ120" s="31"/>
      <c r="AK120">
        <v>91998217</v>
      </c>
      <c r="AL120">
        <v>757448433</v>
      </c>
      <c r="AM120">
        <v>129870841</v>
      </c>
      <c r="AN120">
        <v>116979679</v>
      </c>
      <c r="AO120">
        <v>62742993</v>
      </c>
      <c r="AP120">
        <v>100838577</v>
      </c>
      <c r="AQ120">
        <v>101862629</v>
      </c>
      <c r="AR120">
        <v>173015308</v>
      </c>
      <c r="AS120">
        <v>347565065</v>
      </c>
      <c r="AT120">
        <v>250649402</v>
      </c>
      <c r="AU120">
        <v>385167156</v>
      </c>
    </row>
    <row r="121" spans="1:47" x14ac:dyDescent="0.25">
      <c r="I121" s="31"/>
      <c r="L121" s="31"/>
      <c r="P121" s="31"/>
      <c r="Q121" s="31"/>
      <c r="V121" s="31"/>
      <c r="Z121" s="31"/>
      <c r="AA121" s="31"/>
      <c r="AF121" s="31"/>
      <c r="AH121" s="31"/>
      <c r="AI121" s="31"/>
      <c r="AJ121" s="31"/>
    </row>
    <row r="122" spans="1:47" x14ac:dyDescent="0.25">
      <c r="A122" s="31" t="s">
        <v>179</v>
      </c>
      <c r="I122" s="31"/>
      <c r="L122" s="31"/>
      <c r="P122" s="31"/>
      <c r="Q122" s="31"/>
      <c r="V122" s="31"/>
      <c r="Z122" s="31"/>
      <c r="AA122" s="31"/>
      <c r="AF122" s="31"/>
      <c r="AH122" s="31"/>
      <c r="AI122" s="31"/>
      <c r="AJ122" s="31"/>
    </row>
    <row r="123" spans="1:47" x14ac:dyDescent="0.25">
      <c r="A123" t="s">
        <v>134</v>
      </c>
      <c r="I123" s="31"/>
      <c r="L123" s="31"/>
      <c r="P123" s="31"/>
      <c r="Q123" s="31"/>
      <c r="V123" s="31"/>
      <c r="Z123" s="31"/>
      <c r="AA123" s="31"/>
      <c r="AF123" s="31"/>
      <c r="AH123" s="31"/>
      <c r="AI123" s="31"/>
      <c r="AJ123" s="31"/>
    </row>
    <row r="124" spans="1:47" x14ac:dyDescent="0.25">
      <c r="A124" t="s">
        <v>135</v>
      </c>
      <c r="I124" s="31"/>
      <c r="L124" s="31"/>
      <c r="P124" s="31"/>
      <c r="Q124" s="31"/>
      <c r="V124" s="31"/>
      <c r="Z124" s="31"/>
      <c r="AA124" s="31"/>
      <c r="AF124" s="31"/>
      <c r="AH124" s="31"/>
      <c r="AI124" s="31"/>
      <c r="AJ124" s="31"/>
    </row>
    <row r="125" spans="1:47" x14ac:dyDescent="0.25">
      <c r="A125" t="s">
        <v>161</v>
      </c>
      <c r="B125">
        <v>1786269</v>
      </c>
      <c r="I125" s="31"/>
      <c r="L125" s="31"/>
      <c r="P125" s="31"/>
      <c r="Q125" s="31"/>
      <c r="V125" s="31"/>
      <c r="Z125" s="31"/>
      <c r="AA125" s="31"/>
      <c r="AF125" s="31"/>
      <c r="AH125" s="31"/>
      <c r="AI125" s="31"/>
      <c r="AJ125" s="31"/>
    </row>
    <row r="126" spans="1:47" x14ac:dyDescent="0.25">
      <c r="A126" t="s">
        <v>237</v>
      </c>
      <c r="N126">
        <v>3941102</v>
      </c>
      <c r="U126">
        <v>10369816</v>
      </c>
      <c r="AD126">
        <v>19993229</v>
      </c>
    </row>
    <row r="127" spans="1:47" x14ac:dyDescent="0.25">
      <c r="A127" t="s">
        <v>238</v>
      </c>
      <c r="N127">
        <v>2345361</v>
      </c>
      <c r="AD127">
        <v>7807165</v>
      </c>
    </row>
    <row r="128" spans="1:47" x14ac:dyDescent="0.25">
      <c r="A128" t="s">
        <v>239</v>
      </c>
      <c r="N128">
        <v>1811396</v>
      </c>
      <c r="AD128">
        <v>15869044</v>
      </c>
    </row>
    <row r="129" spans="1:47" x14ac:dyDescent="0.25">
      <c r="A129" t="s">
        <v>260</v>
      </c>
      <c r="W129">
        <v>10347858</v>
      </c>
      <c r="AD129">
        <v>15097078</v>
      </c>
      <c r="AR129">
        <v>1458287</v>
      </c>
      <c r="AU129">
        <v>4546899</v>
      </c>
    </row>
    <row r="130" spans="1:47" x14ac:dyDescent="0.25">
      <c r="A130" t="s">
        <v>262</v>
      </c>
      <c r="AD130">
        <v>7632442</v>
      </c>
      <c r="AU130">
        <v>1519293</v>
      </c>
    </row>
    <row r="131" spans="1:47" x14ac:dyDescent="0.25">
      <c r="A131" t="s">
        <v>261</v>
      </c>
      <c r="AD131">
        <v>2930896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5E2B-288F-4FE4-8C4D-379DE8AF427D}">
  <dimension ref="A1:AD130"/>
  <sheetViews>
    <sheetView topLeftCell="A29" zoomScaleNormal="100" workbookViewId="0">
      <pane xSplit="1" topLeftCell="L1" activePane="topRight" state="frozen"/>
      <selection pane="topRight" activeCell="Y42" sqref="Y42"/>
    </sheetView>
  </sheetViews>
  <sheetFormatPr defaultColWidth="11.42578125" defaultRowHeight="15" x14ac:dyDescent="0.25"/>
  <cols>
    <col min="1" max="1" width="13.5703125" bestFit="1" customWidth="1"/>
  </cols>
  <sheetData>
    <row r="1" spans="1:30" x14ac:dyDescent="0.25"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  <c r="R1" s="4" t="s">
        <v>91</v>
      </c>
      <c r="S1" s="4" t="s">
        <v>92</v>
      </c>
      <c r="T1" s="4" t="s">
        <v>93</v>
      </c>
      <c r="U1" s="4" t="s">
        <v>94</v>
      </c>
      <c r="V1" s="4" t="s">
        <v>95</v>
      </c>
      <c r="W1" s="4" t="s">
        <v>96</v>
      </c>
      <c r="X1" s="4" t="s">
        <v>97</v>
      </c>
      <c r="Y1" s="4" t="s">
        <v>98</v>
      </c>
      <c r="Z1" s="4" t="s">
        <v>99</v>
      </c>
      <c r="AA1" s="4" t="s">
        <v>100</v>
      </c>
      <c r="AB1" s="4" t="s">
        <v>101</v>
      </c>
      <c r="AC1" s="4" t="s">
        <v>102</v>
      </c>
      <c r="AD1" s="4" t="s">
        <v>103</v>
      </c>
    </row>
    <row r="2" spans="1:30" x14ac:dyDescent="0.25">
      <c r="A2" s="31" t="s">
        <v>162</v>
      </c>
      <c r="J2" s="50"/>
      <c r="L2" s="50"/>
      <c r="O2" s="50"/>
      <c r="P2" s="50"/>
      <c r="Q2" s="50"/>
      <c r="U2" s="50"/>
    </row>
    <row r="3" spans="1:30" x14ac:dyDescent="0.25">
      <c r="A3" t="s">
        <v>228</v>
      </c>
      <c r="J3" s="50"/>
      <c r="L3" s="50"/>
      <c r="O3" s="50"/>
      <c r="P3" s="50"/>
      <c r="Q3" s="50"/>
      <c r="R3">
        <v>1379413</v>
      </c>
      <c r="U3" s="50"/>
    </row>
    <row r="4" spans="1:30" x14ac:dyDescent="0.25">
      <c r="A4" t="s">
        <v>229</v>
      </c>
      <c r="J4" s="50"/>
      <c r="K4">
        <v>7076309</v>
      </c>
      <c r="L4" s="50"/>
      <c r="O4" s="50"/>
      <c r="P4" s="50"/>
      <c r="Q4" s="50"/>
      <c r="R4">
        <v>3417232</v>
      </c>
      <c r="T4">
        <v>1817933</v>
      </c>
      <c r="U4" s="50"/>
      <c r="V4">
        <v>1030137</v>
      </c>
      <c r="W4">
        <v>4845665</v>
      </c>
      <c r="AC4">
        <v>1252035</v>
      </c>
    </row>
    <row r="5" spans="1:30" x14ac:dyDescent="0.25">
      <c r="A5" t="s">
        <v>230</v>
      </c>
      <c r="J5" s="50"/>
      <c r="L5" s="50"/>
      <c r="O5" s="50"/>
      <c r="P5" s="50"/>
      <c r="Q5" s="50"/>
      <c r="R5">
        <v>2771435</v>
      </c>
      <c r="U5" s="50"/>
      <c r="AC5">
        <v>2060638</v>
      </c>
    </row>
    <row r="6" spans="1:30" x14ac:dyDescent="0.25">
      <c r="A6" t="s">
        <v>231</v>
      </c>
      <c r="J6" s="50"/>
      <c r="L6" s="50"/>
      <c r="O6" s="50"/>
      <c r="P6" s="50"/>
      <c r="Q6" s="50"/>
      <c r="R6">
        <v>3333561</v>
      </c>
      <c r="U6" s="50"/>
      <c r="AC6">
        <v>3732706</v>
      </c>
    </row>
    <row r="7" spans="1:30" x14ac:dyDescent="0.25">
      <c r="A7" t="s">
        <v>232</v>
      </c>
      <c r="J7" s="50"/>
      <c r="L7" s="50"/>
      <c r="M7">
        <v>1449586</v>
      </c>
      <c r="N7">
        <v>1574145</v>
      </c>
      <c r="O7" s="50"/>
      <c r="P7" s="50"/>
      <c r="Q7" s="50"/>
      <c r="R7">
        <v>7102532</v>
      </c>
      <c r="S7">
        <v>1335643</v>
      </c>
      <c r="T7">
        <v>2616045</v>
      </c>
      <c r="U7" s="50"/>
      <c r="V7">
        <v>1878806</v>
      </c>
      <c r="W7">
        <v>2167306</v>
      </c>
      <c r="Y7">
        <v>3513204</v>
      </c>
      <c r="Z7">
        <v>1139840</v>
      </c>
      <c r="AB7">
        <v>1614322</v>
      </c>
      <c r="AC7">
        <v>3519003</v>
      </c>
    </row>
    <row r="8" spans="1:30" x14ac:dyDescent="0.25">
      <c r="A8" t="s">
        <v>233</v>
      </c>
      <c r="J8" s="50"/>
      <c r="L8" s="50"/>
      <c r="M8">
        <v>1963156</v>
      </c>
      <c r="O8" s="50"/>
      <c r="P8" s="50"/>
      <c r="Q8" s="50"/>
      <c r="R8">
        <v>6006440</v>
      </c>
      <c r="U8" s="50"/>
      <c r="Y8">
        <v>1749320</v>
      </c>
    </row>
    <row r="9" spans="1:30" x14ac:dyDescent="0.25">
      <c r="A9" t="s">
        <v>138</v>
      </c>
      <c r="B9">
        <v>13107318</v>
      </c>
      <c r="C9">
        <v>14658429</v>
      </c>
      <c r="D9">
        <v>12825877</v>
      </c>
      <c r="E9">
        <v>2813582</v>
      </c>
      <c r="F9">
        <v>2460002</v>
      </c>
      <c r="G9">
        <v>4965697</v>
      </c>
      <c r="H9">
        <v>6187054</v>
      </c>
      <c r="I9">
        <v>3021196</v>
      </c>
      <c r="J9" s="50"/>
      <c r="L9" s="50"/>
      <c r="M9">
        <v>47533427</v>
      </c>
      <c r="N9">
        <v>7902243</v>
      </c>
      <c r="O9" s="50"/>
      <c r="P9" s="50"/>
      <c r="Q9" s="50"/>
      <c r="R9">
        <v>18020940</v>
      </c>
      <c r="T9">
        <v>8509054</v>
      </c>
      <c r="U9" s="50"/>
      <c r="V9">
        <v>14594211</v>
      </c>
      <c r="W9">
        <v>11094697</v>
      </c>
      <c r="X9">
        <v>3369127</v>
      </c>
      <c r="Y9">
        <v>19839894</v>
      </c>
      <c r="Z9">
        <v>4757435</v>
      </c>
      <c r="AA9">
        <v>8871938</v>
      </c>
      <c r="AB9">
        <v>5643364</v>
      </c>
      <c r="AC9">
        <v>93610942</v>
      </c>
      <c r="AD9">
        <v>7571891</v>
      </c>
    </row>
    <row r="10" spans="1:30" x14ac:dyDescent="0.25">
      <c r="A10" t="s">
        <v>139</v>
      </c>
      <c r="B10">
        <v>10759005</v>
      </c>
      <c r="C10">
        <v>9036577</v>
      </c>
      <c r="D10">
        <v>9791410</v>
      </c>
      <c r="E10">
        <v>3445718</v>
      </c>
      <c r="F10">
        <v>4017476</v>
      </c>
      <c r="G10">
        <v>1973910</v>
      </c>
      <c r="H10">
        <v>2389896</v>
      </c>
      <c r="I10">
        <v>1800460</v>
      </c>
      <c r="J10" s="50"/>
      <c r="K10">
        <v>3823592</v>
      </c>
      <c r="L10" s="50"/>
      <c r="M10">
        <v>8828230</v>
      </c>
      <c r="N10">
        <v>6645090</v>
      </c>
      <c r="O10" s="50"/>
      <c r="P10" s="50"/>
      <c r="Q10" s="50"/>
      <c r="R10">
        <v>15028946</v>
      </c>
      <c r="S10">
        <v>2437032</v>
      </c>
      <c r="T10">
        <v>7987210</v>
      </c>
      <c r="U10" s="50"/>
      <c r="V10">
        <v>6914235</v>
      </c>
      <c r="W10">
        <v>3478733</v>
      </c>
      <c r="X10">
        <v>2059617</v>
      </c>
      <c r="Y10">
        <v>8658664</v>
      </c>
      <c r="Z10">
        <v>3840023</v>
      </c>
      <c r="AA10">
        <v>3782076</v>
      </c>
      <c r="AB10">
        <v>3417304</v>
      </c>
      <c r="AC10">
        <v>5649476</v>
      </c>
      <c r="AD10">
        <v>3743352</v>
      </c>
    </row>
    <row r="11" spans="1:30" x14ac:dyDescent="0.25">
      <c r="A11" s="36" t="s">
        <v>181</v>
      </c>
      <c r="B11" s="37" cm="1">
        <f t="array" ref="B11">SUM(B4:B10/B119*100)</f>
        <v>5.7008936241214414</v>
      </c>
      <c r="C11" s="37" cm="1">
        <f t="array" ref="C11">SUM(C4:C10/C119*100)</f>
        <v>1.6219205748549976</v>
      </c>
      <c r="D11" s="37" cm="1">
        <f t="array" ref="D11">SUM(D4:D10/D119*100)</f>
        <v>3.6997485680030633</v>
      </c>
      <c r="E11" s="37" cm="1">
        <f t="array" ref="E11">SUM(E4:E10/E119*100)</f>
        <v>8.3151172931962449</v>
      </c>
      <c r="F11" s="37" cm="1">
        <f t="array" ref="F11">SUM(F4:F10/F119*100)</f>
        <v>7.7696938568291554</v>
      </c>
      <c r="G11" s="37" cm="1">
        <f t="array" ref="G11">SUM(G4:G10/G119*100)</f>
        <v>4.6887729109357421</v>
      </c>
      <c r="H11" s="37" cm="1">
        <f t="array" ref="H11">SUM(H4:H10/H119*100)</f>
        <v>18.825030320612964</v>
      </c>
      <c r="I11" s="37" cm="1">
        <f t="array" ref="I11">SUM(I4:I10/I119*100)</f>
        <v>4.8071756332704378</v>
      </c>
      <c r="J11" s="85"/>
      <c r="K11" s="37" cm="1">
        <f t="array" ref="K11">SUM(K4:K10/K119*100)</f>
        <v>5.0320502268914353</v>
      </c>
      <c r="L11" s="50"/>
      <c r="M11" s="37" cm="1">
        <f t="array" ref="M11">SUM(M4:M10/M119*100)</f>
        <v>9.5664908487212745</v>
      </c>
      <c r="N11" s="37" cm="1">
        <f t="array" ref="N11">SUM(N4:N10/N119*100)</f>
        <v>4.5326747222250185</v>
      </c>
      <c r="O11" s="50"/>
      <c r="P11" s="50"/>
      <c r="Q11" s="50"/>
      <c r="R11" s="37" cm="1">
        <f t="array" ref="R11">SUM(R3:R10/R119*100)</f>
        <v>7.780397259819317</v>
      </c>
      <c r="S11" s="37" cm="1">
        <f t="array" ref="S11">SUM(S3:S10/S119*100)</f>
        <v>1.9300015461805411</v>
      </c>
      <c r="T11" s="37" cm="1">
        <f t="array" ref="T11">SUM(T4:T10/T119*100)</f>
        <v>5.490705785419749</v>
      </c>
      <c r="U11" s="50"/>
      <c r="V11" s="37" cm="1">
        <f t="array" ref="V11">SUM(V4:V10/V119*100)</f>
        <v>10.799190381005616</v>
      </c>
      <c r="W11" s="37" cm="1">
        <f t="array" ref="W11">SUM(W4:W10/W119*100)</f>
        <v>5.6934363354755666</v>
      </c>
      <c r="X11" s="37" cm="1">
        <f t="array" ref="X11">SUM(X4:X10/X119*100)</f>
        <v>5.0037936240496634</v>
      </c>
      <c r="Y11" s="37" cm="1">
        <f t="array" ref="Y11">SUM(Y4:Y10/Y119*100)</f>
        <v>4.0511319843343374</v>
      </c>
      <c r="Z11" s="37" cm="1">
        <f t="array" ref="Z11">SUM(Z4:Z10/Z119*100)</f>
        <v>11.554461999205582</v>
      </c>
      <c r="AA11" s="37" cm="1">
        <f t="array" ref="AA11">SUM(AA4:AA10/AA119*100)</f>
        <v>3.7017966615406857</v>
      </c>
      <c r="AB11" s="37" cm="1">
        <f t="array" ref="AB11">SUM(AB4:AB10/AB119*100)</f>
        <v>4.0965966026852252</v>
      </c>
      <c r="AC11" s="37" cm="1">
        <f t="array" ref="AC11">SUM(AC4:AC10/AC119*100)</f>
        <v>21.351826211072101</v>
      </c>
      <c r="AD11" s="37" cm="1">
        <f t="array" ref="AD11">SUM(AD4:AD10/AD119*100)</f>
        <v>1.7354369438686286</v>
      </c>
    </row>
    <row r="12" spans="1:30" x14ac:dyDescent="0.25">
      <c r="A12" t="s">
        <v>0</v>
      </c>
      <c r="B12">
        <v>145771291</v>
      </c>
      <c r="C12">
        <v>427898571</v>
      </c>
      <c r="D12">
        <v>190202837</v>
      </c>
      <c r="E12">
        <v>31627940</v>
      </c>
      <c r="F12">
        <v>35551079</v>
      </c>
      <c r="G12">
        <v>58299570</v>
      </c>
      <c r="H12">
        <v>21420285</v>
      </c>
      <c r="I12">
        <v>37306516</v>
      </c>
      <c r="J12" s="50"/>
      <c r="K12">
        <v>61895796</v>
      </c>
      <c r="L12" s="50"/>
      <c r="M12">
        <v>146298934</v>
      </c>
      <c r="N12">
        <v>64822491</v>
      </c>
      <c r="O12" s="50"/>
      <c r="P12" s="50"/>
      <c r="Q12" s="50"/>
      <c r="R12">
        <v>187646036</v>
      </c>
      <c r="S12">
        <v>35308140</v>
      </c>
      <c r="T12">
        <v>133797311</v>
      </c>
      <c r="U12" s="50"/>
      <c r="V12">
        <v>54481455</v>
      </c>
      <c r="W12">
        <v>70792232</v>
      </c>
      <c r="X12">
        <v>25544853</v>
      </c>
      <c r="Y12">
        <v>266358609</v>
      </c>
      <c r="Z12">
        <v>31275358</v>
      </c>
      <c r="AA12">
        <v>122761686</v>
      </c>
      <c r="AB12">
        <v>42486354</v>
      </c>
      <c r="AC12">
        <v>120393070</v>
      </c>
      <c r="AD12">
        <v>137117084</v>
      </c>
    </row>
    <row r="13" spans="1:30" x14ac:dyDescent="0.25">
      <c r="A13" t="s">
        <v>140</v>
      </c>
      <c r="B13">
        <v>12948316</v>
      </c>
      <c r="C13">
        <v>30087471</v>
      </c>
      <c r="D13">
        <v>12977244</v>
      </c>
      <c r="E13">
        <v>1606572</v>
      </c>
      <c r="F13">
        <v>2313065</v>
      </c>
      <c r="G13">
        <v>2317038</v>
      </c>
      <c r="I13">
        <v>1987744</v>
      </c>
      <c r="J13" s="50"/>
      <c r="K13">
        <v>4788037</v>
      </c>
      <c r="L13" s="50"/>
      <c r="M13">
        <v>11464760</v>
      </c>
      <c r="N13">
        <v>4254482</v>
      </c>
      <c r="O13" s="50"/>
      <c r="P13" s="50"/>
      <c r="Q13" s="50"/>
      <c r="R13">
        <v>18346570</v>
      </c>
      <c r="S13">
        <v>1848014</v>
      </c>
      <c r="T13">
        <v>12228771</v>
      </c>
      <c r="U13" s="50"/>
      <c r="Y13">
        <v>15162306</v>
      </c>
      <c r="Z13">
        <v>1737637</v>
      </c>
      <c r="AA13">
        <v>5757856</v>
      </c>
      <c r="AC13">
        <v>3363652</v>
      </c>
      <c r="AD13">
        <v>6512642</v>
      </c>
    </row>
    <row r="14" spans="1:30" x14ac:dyDescent="0.25">
      <c r="A14" t="s">
        <v>1</v>
      </c>
      <c r="B14">
        <v>86917210</v>
      </c>
      <c r="C14">
        <v>736659980</v>
      </c>
      <c r="D14">
        <v>190249949</v>
      </c>
      <c r="E14">
        <v>13741165</v>
      </c>
      <c r="F14">
        <v>17164649</v>
      </c>
      <c r="G14">
        <v>48691344</v>
      </c>
      <c r="H14">
        <v>10593432</v>
      </c>
      <c r="I14">
        <v>39288680</v>
      </c>
      <c r="J14" s="50"/>
      <c r="K14">
        <v>75416189</v>
      </c>
      <c r="L14" s="50"/>
      <c r="M14">
        <v>149904754</v>
      </c>
      <c r="N14">
        <v>41350804</v>
      </c>
      <c r="O14" s="50"/>
      <c r="P14" s="50"/>
      <c r="Q14" s="50"/>
      <c r="R14">
        <v>152674002</v>
      </c>
      <c r="S14">
        <v>17445272</v>
      </c>
      <c r="T14">
        <v>126689541</v>
      </c>
      <c r="U14" s="50"/>
      <c r="V14">
        <v>32699249</v>
      </c>
      <c r="W14">
        <v>73256201</v>
      </c>
      <c r="X14">
        <v>9795466</v>
      </c>
      <c r="Y14">
        <v>261988165</v>
      </c>
      <c r="Z14">
        <v>14086721</v>
      </c>
      <c r="AA14">
        <v>111611896</v>
      </c>
      <c r="AB14">
        <v>38499860</v>
      </c>
      <c r="AC14">
        <v>88781395</v>
      </c>
      <c r="AD14">
        <v>100485736</v>
      </c>
    </row>
    <row r="15" spans="1:30" x14ac:dyDescent="0.25">
      <c r="A15" s="36" t="s">
        <v>181</v>
      </c>
      <c r="B15" s="37" cm="1">
        <f t="array" ref="B15">SUM(B12:B14/B119*100)</f>
        <v>58.674700911606081</v>
      </c>
      <c r="C15" s="37" cm="1">
        <f t="array" ref="C15">SUM(C12:C14/C119*100)</f>
        <v>81.773389833725972</v>
      </c>
      <c r="D15" s="37" cm="1">
        <f t="array" ref="D15">SUM(D12:D14/D119*100)</f>
        <v>64.357506278357008</v>
      </c>
      <c r="E15" s="37" cm="1">
        <f t="array" ref="E15">SUM(E12:E14/E119*100)</f>
        <v>62.404464426102145</v>
      </c>
      <c r="F15" s="37" cm="1">
        <f t="array" ref="F15">SUM(F12:F14/F119*100)</f>
        <v>66.006688856499892</v>
      </c>
      <c r="G15" s="37" cm="1">
        <f t="array" ref="G15">SUM(G12:G14/G119*100)</f>
        <v>73.85435000677478</v>
      </c>
      <c r="H15" s="37" cm="1">
        <f t="array" ref="H15">SUM(H12:H14/H119*100)</f>
        <v>70.264976850806249</v>
      </c>
      <c r="I15" s="37" cm="1">
        <f t="array" ref="I15">SUM(I12:I14/I119*100)</f>
        <v>78.346940212813351</v>
      </c>
      <c r="J15" s="85"/>
      <c r="K15" s="37" cm="1">
        <f t="array" ref="K15">SUM(K12:K14/K119*100)</f>
        <v>65.601921333632106</v>
      </c>
      <c r="L15" s="50"/>
      <c r="M15" s="37" cm="1">
        <f t="array" ref="M15">SUM(M12:M14/M119*100)</f>
        <v>49.240267430079513</v>
      </c>
      <c r="N15" s="37" cm="1">
        <f t="array" ref="N15">SUM(N12:N14/N119*100)</f>
        <v>31.047599571168433</v>
      </c>
      <c r="O15" s="50"/>
      <c r="P15" s="50"/>
      <c r="Q15" s="50"/>
      <c r="R15" s="37" cm="1">
        <f t="array" ref="R15">SUM(R12:R14/R119*100)</f>
        <v>48.905437964569664</v>
      </c>
      <c r="S15" s="37" cm="1">
        <f t="array" ref="S15">SUM(S12:S14/S119*100)</f>
        <v>27.932656961880472</v>
      </c>
      <c r="T15" s="37" cm="1">
        <f t="array" ref="T15">SUM(T12:T14/T119*100)</f>
        <v>71.542471844350928</v>
      </c>
      <c r="U15" s="50"/>
      <c r="V15" s="37" cm="1">
        <f t="array" ref="V15">SUM(V12:V14/V119*100)</f>
        <v>38.55780894698028</v>
      </c>
      <c r="W15" s="37" cm="1">
        <f t="array" ref="W15">SUM(W12:W14/W119*100)</f>
        <v>37.992928163917533</v>
      </c>
      <c r="X15" s="37" cm="1">
        <f t="array" ref="X15">SUM(X12:X14/X119*100)</f>
        <v>32.573955022392134</v>
      </c>
      <c r="Y15" s="37" cm="1">
        <f t="array" ref="Y15">SUM(Y12:Y14/Y119*100)</f>
        <v>65.217904383637062</v>
      </c>
      <c r="Z15" s="37" cm="1">
        <f t="array" ref="Z15">SUM(Z12:Z14/Z119*100)</f>
        <v>55.889413951937712</v>
      </c>
      <c r="AA15" s="37" cm="1">
        <f t="array" ref="AA15">SUM(AA12:AA14/AA119*100)</f>
        <v>70.247887786386514</v>
      </c>
      <c r="AB15" s="37" cm="1">
        <f t="array" ref="AB15">SUM(AB12:AB14/AB119*100)</f>
        <v>31.07898453644815</v>
      </c>
      <c r="AC15" s="37" cm="1">
        <f t="array" ref="AC15">SUM(AC12:AC14/AC119*100)</f>
        <v>41.321058061681057</v>
      </c>
      <c r="AD15" s="37" cm="1">
        <f t="array" ref="AD15">SUM(AD12:AD14/AD119*100)</f>
        <v>37.44037943545343</v>
      </c>
    </row>
    <row r="16" spans="1:30" x14ac:dyDescent="0.25">
      <c r="A16" t="s">
        <v>141</v>
      </c>
      <c r="B16">
        <v>5397774</v>
      </c>
      <c r="C16">
        <v>8519843</v>
      </c>
      <c r="D16">
        <v>3551427</v>
      </c>
      <c r="G16">
        <v>658978</v>
      </c>
      <c r="J16" s="50"/>
      <c r="K16">
        <v>1937157</v>
      </c>
      <c r="L16" s="50"/>
      <c r="M16">
        <v>3903711</v>
      </c>
      <c r="N16">
        <v>1913333</v>
      </c>
      <c r="O16" s="50"/>
      <c r="P16" s="50"/>
      <c r="Q16" s="50"/>
      <c r="R16">
        <v>7749619</v>
      </c>
      <c r="T16">
        <v>3192492</v>
      </c>
      <c r="U16" s="50"/>
      <c r="Y16">
        <v>3262889</v>
      </c>
      <c r="AA16">
        <v>1217653</v>
      </c>
      <c r="AD16">
        <v>2725343</v>
      </c>
    </row>
    <row r="17" spans="1:30" x14ac:dyDescent="0.25">
      <c r="A17" t="s">
        <v>142</v>
      </c>
      <c r="B17">
        <v>19250948</v>
      </c>
      <c r="C17">
        <v>67836813</v>
      </c>
      <c r="D17">
        <v>29972132</v>
      </c>
      <c r="E17">
        <v>2275577</v>
      </c>
      <c r="F17">
        <v>3034270</v>
      </c>
      <c r="G17">
        <v>5395482</v>
      </c>
      <c r="H17">
        <v>1000203</v>
      </c>
      <c r="I17">
        <v>2455915</v>
      </c>
      <c r="J17" s="50"/>
      <c r="K17">
        <v>9580567</v>
      </c>
      <c r="L17" s="50"/>
      <c r="M17">
        <v>20264966</v>
      </c>
      <c r="N17">
        <v>28959350</v>
      </c>
      <c r="O17" s="50"/>
      <c r="P17" s="50"/>
      <c r="Q17" s="50"/>
      <c r="R17">
        <v>32860121</v>
      </c>
      <c r="S17">
        <v>11246664</v>
      </c>
      <c r="T17">
        <v>16490812</v>
      </c>
      <c r="U17" s="50"/>
      <c r="W17">
        <v>3338491</v>
      </c>
      <c r="X17">
        <v>4760378</v>
      </c>
      <c r="Y17">
        <v>30386644</v>
      </c>
      <c r="Z17">
        <v>2000944</v>
      </c>
      <c r="AA17">
        <v>10490347</v>
      </c>
      <c r="AB17">
        <v>3655957</v>
      </c>
      <c r="AC17">
        <v>2622999</v>
      </c>
      <c r="AD17">
        <v>49411471</v>
      </c>
    </row>
    <row r="18" spans="1:30" x14ac:dyDescent="0.25">
      <c r="A18" t="s">
        <v>143</v>
      </c>
      <c r="B18">
        <v>2426083</v>
      </c>
      <c r="C18">
        <v>36669644</v>
      </c>
      <c r="D18">
        <v>4003603</v>
      </c>
      <c r="J18" s="50"/>
      <c r="K18">
        <v>1388254</v>
      </c>
      <c r="L18" s="50"/>
      <c r="M18">
        <v>3140986</v>
      </c>
      <c r="N18">
        <v>5000724</v>
      </c>
      <c r="O18" s="50"/>
      <c r="P18" s="50"/>
      <c r="Q18" s="50"/>
      <c r="R18">
        <v>6058805</v>
      </c>
      <c r="S18">
        <v>1637698</v>
      </c>
      <c r="T18">
        <v>1753654</v>
      </c>
      <c r="U18" s="50"/>
      <c r="W18">
        <v>1171870</v>
      </c>
      <c r="Y18">
        <v>2212401</v>
      </c>
      <c r="AD18">
        <v>5809733</v>
      </c>
    </row>
    <row r="19" spans="1:30" x14ac:dyDescent="0.25">
      <c r="A19" t="s">
        <v>144</v>
      </c>
      <c r="B19">
        <v>17420136</v>
      </c>
      <c r="C19">
        <v>4766561</v>
      </c>
      <c r="D19">
        <v>31234124</v>
      </c>
      <c r="E19">
        <v>2075926</v>
      </c>
      <c r="F19">
        <v>3188218</v>
      </c>
      <c r="G19">
        <v>6359310</v>
      </c>
      <c r="H19">
        <v>1227068</v>
      </c>
      <c r="I19">
        <v>3300160</v>
      </c>
      <c r="J19" s="50"/>
      <c r="K19">
        <v>9799586</v>
      </c>
      <c r="L19" s="50"/>
      <c r="M19">
        <v>17198198</v>
      </c>
      <c r="N19">
        <v>46358868</v>
      </c>
      <c r="O19" s="50"/>
      <c r="P19" s="50"/>
      <c r="Q19" s="50"/>
      <c r="R19">
        <v>31908341</v>
      </c>
      <c r="S19">
        <v>17965040</v>
      </c>
      <c r="T19">
        <v>9319390</v>
      </c>
      <c r="U19" s="50"/>
      <c r="W19">
        <v>5022409</v>
      </c>
      <c r="X19">
        <v>8008770</v>
      </c>
      <c r="Y19">
        <v>17100732</v>
      </c>
      <c r="Z19">
        <v>1900784</v>
      </c>
      <c r="AA19">
        <v>7339465</v>
      </c>
      <c r="AB19">
        <v>6979899</v>
      </c>
      <c r="AC19">
        <v>1721205</v>
      </c>
      <c r="AD19">
        <v>72209887</v>
      </c>
    </row>
    <row r="20" spans="1:30" x14ac:dyDescent="0.25">
      <c r="A20" t="s">
        <v>145</v>
      </c>
      <c r="B20">
        <v>1694600</v>
      </c>
      <c r="C20">
        <v>21244850</v>
      </c>
      <c r="D20">
        <v>4288996</v>
      </c>
      <c r="J20" s="50"/>
      <c r="K20">
        <v>1954332</v>
      </c>
      <c r="L20" s="50"/>
      <c r="M20">
        <v>4599957</v>
      </c>
      <c r="N20">
        <v>8627302</v>
      </c>
      <c r="O20" s="50"/>
      <c r="P20" s="50"/>
      <c r="Q20" s="50"/>
      <c r="R20">
        <v>8035682</v>
      </c>
      <c r="S20">
        <v>3348731</v>
      </c>
      <c r="T20">
        <v>1821291</v>
      </c>
      <c r="U20" s="50"/>
      <c r="Y20">
        <v>2416430</v>
      </c>
      <c r="AD20">
        <v>8783872</v>
      </c>
    </row>
    <row r="21" spans="1:30" x14ac:dyDescent="0.25">
      <c r="A21" t="s">
        <v>146</v>
      </c>
      <c r="B21">
        <v>6479462</v>
      </c>
      <c r="D21">
        <v>18175333</v>
      </c>
      <c r="E21">
        <v>1077370</v>
      </c>
      <c r="F21">
        <v>1251152</v>
      </c>
      <c r="G21">
        <v>4370671</v>
      </c>
      <c r="H21">
        <v>860220</v>
      </c>
      <c r="I21">
        <v>2768068</v>
      </c>
      <c r="J21" s="50"/>
      <c r="K21">
        <v>7215486</v>
      </c>
      <c r="L21" s="50"/>
      <c r="M21">
        <v>16598322</v>
      </c>
      <c r="N21">
        <v>30710209</v>
      </c>
      <c r="O21" s="50"/>
      <c r="P21" s="50"/>
      <c r="Q21" s="50"/>
      <c r="R21">
        <v>23068676</v>
      </c>
      <c r="S21">
        <v>13952770</v>
      </c>
      <c r="T21">
        <v>4887097</v>
      </c>
      <c r="U21" s="50"/>
      <c r="W21">
        <v>3525666</v>
      </c>
      <c r="X21">
        <v>6944270</v>
      </c>
      <c r="Y21">
        <v>14103874</v>
      </c>
      <c r="Z21">
        <v>1602772</v>
      </c>
      <c r="AA21">
        <v>6811771</v>
      </c>
      <c r="AB21">
        <v>4110018</v>
      </c>
      <c r="AC21">
        <v>1717749</v>
      </c>
      <c r="AD21">
        <v>47617555</v>
      </c>
    </row>
    <row r="22" spans="1:30" x14ac:dyDescent="0.25">
      <c r="A22" t="s">
        <v>147</v>
      </c>
      <c r="G22">
        <v>1014919</v>
      </c>
      <c r="J22" s="50"/>
      <c r="K22">
        <v>1389227</v>
      </c>
      <c r="L22" s="50"/>
      <c r="M22">
        <v>3999213</v>
      </c>
      <c r="N22">
        <v>4385214</v>
      </c>
      <c r="O22" s="50"/>
      <c r="P22" s="50"/>
      <c r="Q22" s="50"/>
      <c r="R22">
        <v>5549487</v>
      </c>
      <c r="U22" s="50"/>
      <c r="X22">
        <v>1706140</v>
      </c>
      <c r="Y22">
        <v>1609832</v>
      </c>
      <c r="AD22">
        <v>8760359</v>
      </c>
    </row>
    <row r="23" spans="1:30" x14ac:dyDescent="0.25">
      <c r="A23" t="s">
        <v>148</v>
      </c>
      <c r="C23">
        <v>5319696</v>
      </c>
      <c r="D23">
        <v>5145149</v>
      </c>
      <c r="G23">
        <v>1672033</v>
      </c>
      <c r="I23">
        <v>1213437</v>
      </c>
      <c r="J23" s="50"/>
      <c r="K23">
        <v>2485348</v>
      </c>
      <c r="L23" s="50"/>
      <c r="M23">
        <v>11180118</v>
      </c>
      <c r="N23">
        <v>11342898</v>
      </c>
      <c r="O23" s="50"/>
      <c r="P23" s="50"/>
      <c r="Q23" s="50"/>
      <c r="R23">
        <v>12105087</v>
      </c>
      <c r="S23">
        <v>8753793</v>
      </c>
      <c r="T23">
        <v>1662301</v>
      </c>
      <c r="U23" s="50"/>
      <c r="W23">
        <v>3153928</v>
      </c>
      <c r="X23">
        <v>5745641</v>
      </c>
      <c r="Y23">
        <v>6799619</v>
      </c>
      <c r="AA23">
        <v>3399943</v>
      </c>
      <c r="AB23">
        <v>2476586</v>
      </c>
      <c r="AD23">
        <v>29252764</v>
      </c>
    </row>
    <row r="24" spans="1:30" x14ac:dyDescent="0.25">
      <c r="A24" t="s">
        <v>149</v>
      </c>
      <c r="J24" s="50"/>
      <c r="L24" s="50"/>
      <c r="M24">
        <v>8311308</v>
      </c>
      <c r="N24">
        <v>2735030</v>
      </c>
      <c r="O24" s="50"/>
      <c r="P24" s="50"/>
      <c r="Q24" s="50"/>
      <c r="R24">
        <v>4287438</v>
      </c>
      <c r="U24" s="50"/>
      <c r="X24">
        <v>1475437</v>
      </c>
      <c r="AD24">
        <v>7056261</v>
      </c>
    </row>
    <row r="25" spans="1:30" x14ac:dyDescent="0.25">
      <c r="A25" t="s">
        <v>150</v>
      </c>
      <c r="G25">
        <v>1362822</v>
      </c>
      <c r="I25">
        <v>1103411</v>
      </c>
      <c r="J25" s="50"/>
      <c r="K25">
        <v>2608807</v>
      </c>
      <c r="L25" s="50"/>
      <c r="M25">
        <v>8408023</v>
      </c>
      <c r="N25">
        <v>11314605</v>
      </c>
      <c r="O25" s="50"/>
      <c r="P25" s="50"/>
      <c r="Q25" s="50"/>
      <c r="R25">
        <v>13420063</v>
      </c>
      <c r="S25">
        <v>7862886</v>
      </c>
      <c r="U25" s="50"/>
      <c r="W25">
        <v>2613732</v>
      </c>
      <c r="X25">
        <v>6513620</v>
      </c>
      <c r="Y25">
        <v>10122147</v>
      </c>
      <c r="AA25">
        <v>3624595</v>
      </c>
      <c r="AB25">
        <v>2636496</v>
      </c>
      <c r="AD25">
        <v>33745186</v>
      </c>
    </row>
    <row r="26" spans="1:30" x14ac:dyDescent="0.25">
      <c r="A26" t="s">
        <v>151</v>
      </c>
      <c r="J26" s="50"/>
      <c r="L26" s="50"/>
      <c r="N26">
        <v>3454748</v>
      </c>
      <c r="O26" s="50"/>
      <c r="P26" s="50"/>
      <c r="Q26" s="50"/>
      <c r="U26" s="50"/>
      <c r="AD26">
        <v>10853378</v>
      </c>
    </row>
    <row r="27" spans="1:30" x14ac:dyDescent="0.25">
      <c r="A27" t="s">
        <v>152</v>
      </c>
      <c r="G27">
        <v>1185471</v>
      </c>
      <c r="I27">
        <v>1124047</v>
      </c>
      <c r="J27" s="50"/>
      <c r="K27">
        <v>2725466</v>
      </c>
      <c r="L27" s="50"/>
      <c r="N27">
        <v>11520383</v>
      </c>
      <c r="O27" s="50"/>
      <c r="P27" s="50"/>
      <c r="Q27" s="50"/>
      <c r="R27">
        <v>13612223</v>
      </c>
      <c r="S27">
        <v>6742949</v>
      </c>
      <c r="U27" s="50"/>
      <c r="W27">
        <v>2843119</v>
      </c>
      <c r="X27">
        <v>8454690</v>
      </c>
      <c r="Y27">
        <v>8828118</v>
      </c>
      <c r="AA27">
        <v>5128440</v>
      </c>
      <c r="AB27">
        <v>2305663</v>
      </c>
      <c r="AD27">
        <v>38343001</v>
      </c>
    </row>
    <row r="28" spans="1:30" x14ac:dyDescent="0.25">
      <c r="A28" t="s">
        <v>282</v>
      </c>
      <c r="J28" s="50"/>
      <c r="L28" s="50"/>
      <c r="O28" s="50"/>
      <c r="P28" s="50"/>
      <c r="Q28" s="50"/>
      <c r="U28" s="50"/>
      <c r="AD28">
        <v>4336011</v>
      </c>
    </row>
    <row r="29" spans="1:30" x14ac:dyDescent="0.25">
      <c r="A29" t="s">
        <v>283</v>
      </c>
      <c r="J29" s="50"/>
      <c r="L29" s="50"/>
      <c r="O29" s="50"/>
      <c r="P29" s="50"/>
      <c r="Q29" s="50"/>
      <c r="U29" s="50"/>
      <c r="AD29">
        <v>13013305</v>
      </c>
    </row>
    <row r="30" spans="1:30" x14ac:dyDescent="0.25">
      <c r="A30" s="36" t="s">
        <v>181</v>
      </c>
      <c r="B30" s="37" cm="1">
        <f t="array" ref="B30">SUM(B16:B27/B119*100)</f>
        <v>12.580923479143943</v>
      </c>
      <c r="C30" s="37" cm="1">
        <f t="array" ref="C30">SUM(C16:C27/C119*100)</f>
        <v>9.8812487553713542</v>
      </c>
      <c r="D30" s="37" cm="1">
        <f t="array" ref="D30">SUM(D16:D27/D119*100)</f>
        <v>15.764383946950014</v>
      </c>
      <c r="E30" s="37" cm="1">
        <f t="array" ref="E30">SUM(E16:E27/E119*100)</f>
        <v>7.2119431509699465</v>
      </c>
      <c r="F30" s="37" cm="1">
        <f t="array" ref="F30">SUM(F16:F27/F119*100)</f>
        <v>8.9645838698568561</v>
      </c>
      <c r="G30" s="37" cm="1">
        <f t="array" ref="G30">SUM(G16:G27/G119*100)</f>
        <v>14.877687918654615</v>
      </c>
      <c r="H30" s="37" cm="1">
        <f t="array" ref="H30">SUM(H16:H27/H119*100)</f>
        <v>6.7765478042450571</v>
      </c>
      <c r="I30" s="37" cm="1">
        <f t="array" ref="I30">SUM(I16:I27/I119*100)</f>
        <v>11.92910467373758</v>
      </c>
      <c r="J30" s="85"/>
      <c r="K30" s="37" cm="1">
        <f t="array" ref="K30">SUM(K16:K27/K119*100)</f>
        <v>18.966952901054778</v>
      </c>
      <c r="L30" s="85"/>
      <c r="M30" s="37" cm="1">
        <f t="array" ref="M30">SUM(M16:M27/M119*100)</f>
        <v>15.620992611305919</v>
      </c>
      <c r="N30" s="37" cm="1">
        <f t="array" ref="N30">SUM(N16:N27/N119*100)</f>
        <v>46.762867203982502</v>
      </c>
      <c r="O30" s="50"/>
      <c r="P30" s="50"/>
      <c r="Q30" s="50"/>
      <c r="R30" s="37" cm="1">
        <f t="array" ref="R30">SUM(R16:R27/R119*100)</f>
        <v>21.633234301577851</v>
      </c>
      <c r="S30" s="37" cm="1">
        <f t="array" ref="S30">SUM(S16:S27/S119*100)</f>
        <v>36.582911435040529</v>
      </c>
      <c r="T30" s="37" cm="1">
        <f t="array" ref="T30">SUM(T16:T27/T119*100)</f>
        <v>10.264336572039282</v>
      </c>
      <c r="U30" s="50"/>
      <c r="V30" s="37" cm="1">
        <f t="array" ref="V30">SUM(V16:V27/V119*100)</f>
        <v>0</v>
      </c>
      <c r="W30" s="37" cm="1">
        <f t="array" ref="W30">SUM(W16:W27/W119*100)</f>
        <v>5.7152786164878604</v>
      </c>
      <c r="X30" s="37" cm="1">
        <f t="array" ref="X30">SUM(X16:X27/X119*100)</f>
        <v>40.19533172798829</v>
      </c>
      <c r="Y30" s="37" cm="1">
        <f t="array" ref="Y30">SUM(Y16:Y27/Y119*100)</f>
        <v>11.620554776752925</v>
      </c>
      <c r="Z30" s="37" cm="1">
        <f t="array" ref="Z30">SUM(Z16:Z27/Z119*100)</f>
        <v>6.5317438240697907</v>
      </c>
      <c r="AA30" s="37" cm="1">
        <f t="array" ref="AA30">SUM(AA16:AA27/AA119*100)</f>
        <v>11.120067267427562</v>
      </c>
      <c r="AB30" s="37" cm="1">
        <f t="array" ref="AB30">SUM(AB16:AB27/AB119*100)</f>
        <v>8.5058162017212577</v>
      </c>
      <c r="AC30" s="37" cm="1">
        <f t="array" ref="AC30">SUM(AC16:AC27/AC119*100)</f>
        <v>1.1785477137740032</v>
      </c>
      <c r="AD30" s="37" cm="1">
        <f t="array" ref="AD30">SUM(AD16:AD29/AD119*100)</f>
        <v>50.906814657011118</v>
      </c>
    </row>
    <row r="31" spans="1:30" x14ac:dyDescent="0.25">
      <c r="A31" s="34" t="s">
        <v>181</v>
      </c>
      <c r="B31" s="38">
        <f t="shared" ref="B31:I31" si="0">B11+B15+B30</f>
        <v>76.956518014871463</v>
      </c>
      <c r="C31" s="38">
        <f t="shared" si="0"/>
        <v>93.276559163952328</v>
      </c>
      <c r="D31" s="38">
        <f t="shared" si="0"/>
        <v>83.821638793310086</v>
      </c>
      <c r="E31" s="38">
        <f t="shared" si="0"/>
        <v>77.931524870268333</v>
      </c>
      <c r="F31" s="38">
        <f t="shared" si="0"/>
        <v>82.740966583185894</v>
      </c>
      <c r="G31" s="38">
        <f t="shared" si="0"/>
        <v>93.420810836365135</v>
      </c>
      <c r="H31" s="38">
        <f t="shared" si="0"/>
        <v>95.866554975664272</v>
      </c>
      <c r="I31" s="38">
        <f t="shared" si="0"/>
        <v>95.083220519821367</v>
      </c>
      <c r="J31" s="85"/>
      <c r="K31" s="38">
        <f>K11+K15+K30</f>
        <v>89.60092446157833</v>
      </c>
      <c r="L31" s="85"/>
      <c r="M31" s="38">
        <f>M11+M15+M30</f>
        <v>74.427750890106708</v>
      </c>
      <c r="N31" s="38">
        <f>N11+N15+N30</f>
        <v>82.343141497375953</v>
      </c>
      <c r="O31" s="50"/>
      <c r="P31" s="50"/>
      <c r="Q31" s="50"/>
      <c r="R31" s="38">
        <f>R11+R15+R30</f>
        <v>78.319069525966825</v>
      </c>
      <c r="S31" s="38">
        <f>S11+S15+S30</f>
        <v>66.445569943101546</v>
      </c>
      <c r="T31" s="38">
        <f>T11+T15+T30</f>
        <v>87.29751420180996</v>
      </c>
      <c r="U31" s="50"/>
      <c r="V31" s="38">
        <f t="shared" ref="V31:AD31" si="1">V11+V15+V30</f>
        <v>49.356999327985896</v>
      </c>
      <c r="W31" s="38">
        <f t="shared" si="1"/>
        <v>49.401643115880958</v>
      </c>
      <c r="X31" s="38">
        <f t="shared" si="1"/>
        <v>77.773080374430094</v>
      </c>
      <c r="Y31" s="38">
        <f t="shared" si="1"/>
        <v>80.889591144724321</v>
      </c>
      <c r="Z31" s="38">
        <f t="shared" si="1"/>
        <v>73.97561977521309</v>
      </c>
      <c r="AA31" s="38">
        <f t="shared" si="1"/>
        <v>85.069751715354755</v>
      </c>
      <c r="AB31" s="38">
        <f t="shared" si="1"/>
        <v>43.681397340854637</v>
      </c>
      <c r="AC31" s="38">
        <f t="shared" si="1"/>
        <v>63.85143198652716</v>
      </c>
      <c r="AD31" s="38">
        <f t="shared" si="1"/>
        <v>90.082631036333169</v>
      </c>
    </row>
    <row r="32" spans="1:30" x14ac:dyDescent="0.25">
      <c r="A32" s="31" t="s">
        <v>163</v>
      </c>
      <c r="J32" s="50"/>
      <c r="L32" s="50"/>
      <c r="O32" s="50"/>
      <c r="P32" s="50"/>
      <c r="Q32" s="50"/>
      <c r="U32" s="50"/>
    </row>
    <row r="33" spans="1:30" x14ac:dyDescent="0.25">
      <c r="A33" t="s">
        <v>164</v>
      </c>
      <c r="B33">
        <v>4140150</v>
      </c>
      <c r="J33" s="50"/>
      <c r="L33" s="50"/>
      <c r="O33" s="50"/>
      <c r="P33" s="50"/>
      <c r="Q33" s="50"/>
      <c r="U33" s="50"/>
      <c r="Z33">
        <v>2711970</v>
      </c>
      <c r="AA33">
        <v>1816837</v>
      </c>
    </row>
    <row r="34" spans="1:30" x14ac:dyDescent="0.25">
      <c r="A34" t="s">
        <v>164</v>
      </c>
      <c r="B34">
        <v>4248021</v>
      </c>
      <c r="J34" s="50"/>
      <c r="L34" s="50"/>
      <c r="O34" s="50"/>
      <c r="P34" s="50"/>
      <c r="Q34" s="50"/>
      <c r="U34" s="50"/>
      <c r="AA34">
        <v>3089505</v>
      </c>
    </row>
    <row r="35" spans="1:30" x14ac:dyDescent="0.25">
      <c r="A35" t="s">
        <v>157</v>
      </c>
      <c r="B35">
        <v>6404530</v>
      </c>
      <c r="C35">
        <v>3672420</v>
      </c>
      <c r="D35">
        <v>2476419</v>
      </c>
      <c r="G35">
        <v>621268</v>
      </c>
      <c r="J35" s="50"/>
      <c r="L35" s="50"/>
      <c r="M35">
        <v>1506285</v>
      </c>
      <c r="O35" s="50"/>
      <c r="P35" s="50"/>
      <c r="Q35" s="50"/>
      <c r="R35">
        <v>7267028</v>
      </c>
      <c r="U35" s="50"/>
      <c r="Y35">
        <v>5414636</v>
      </c>
      <c r="AA35">
        <v>953694</v>
      </c>
    </row>
    <row r="36" spans="1:30" x14ac:dyDescent="0.25">
      <c r="A36" t="s">
        <v>157</v>
      </c>
      <c r="B36">
        <v>8882392</v>
      </c>
      <c r="C36">
        <v>4492609</v>
      </c>
      <c r="D36">
        <v>1993199</v>
      </c>
      <c r="J36" s="50"/>
      <c r="L36" s="50"/>
      <c r="O36" s="50"/>
      <c r="P36" s="50"/>
      <c r="Q36" s="50"/>
      <c r="U36" s="50"/>
      <c r="Y36">
        <v>2931154</v>
      </c>
      <c r="AA36">
        <v>1251193</v>
      </c>
    </row>
    <row r="37" spans="1:30" x14ac:dyDescent="0.25">
      <c r="A37" s="31" t="s">
        <v>165</v>
      </c>
      <c r="J37" s="50"/>
      <c r="L37" s="50"/>
      <c r="O37" s="50"/>
      <c r="P37" s="50"/>
      <c r="Q37" s="50"/>
      <c r="U37" s="50"/>
    </row>
    <row r="38" spans="1:30" x14ac:dyDescent="0.25">
      <c r="A38" t="s">
        <v>269</v>
      </c>
      <c r="J38" s="50"/>
      <c r="L38" s="50"/>
      <c r="O38" s="50"/>
      <c r="P38" s="50"/>
      <c r="Q38" s="50"/>
      <c r="U38" s="50"/>
      <c r="AC38">
        <v>1642972</v>
      </c>
    </row>
    <row r="39" spans="1:30" x14ac:dyDescent="0.25">
      <c r="A39" t="s">
        <v>154</v>
      </c>
      <c r="B39">
        <v>3881020</v>
      </c>
      <c r="C39">
        <v>5925846</v>
      </c>
      <c r="D39">
        <v>7258292</v>
      </c>
      <c r="E39">
        <v>2159249</v>
      </c>
      <c r="F39">
        <v>2419374</v>
      </c>
      <c r="J39" s="50"/>
      <c r="L39" s="50"/>
      <c r="M39">
        <v>6517645</v>
      </c>
      <c r="N39">
        <v>5272765</v>
      </c>
      <c r="O39" s="50"/>
      <c r="P39" s="50"/>
      <c r="Q39" s="50"/>
      <c r="R39">
        <v>13132246</v>
      </c>
      <c r="T39">
        <v>5274115</v>
      </c>
      <c r="U39" s="50"/>
      <c r="V39">
        <v>6586216</v>
      </c>
      <c r="Y39">
        <v>5180211</v>
      </c>
      <c r="AC39">
        <v>5703283</v>
      </c>
      <c r="AD39">
        <v>5061367</v>
      </c>
    </row>
    <row r="40" spans="1:30" x14ac:dyDescent="0.25">
      <c r="A40" t="s">
        <v>154</v>
      </c>
      <c r="B40">
        <v>3478470</v>
      </c>
      <c r="E40">
        <v>1702330</v>
      </c>
      <c r="F40">
        <v>1159512</v>
      </c>
      <c r="J40" s="50"/>
      <c r="L40" s="50"/>
      <c r="O40" s="50"/>
      <c r="P40" s="50"/>
      <c r="Q40" s="50"/>
      <c r="U40" s="50"/>
      <c r="AC40">
        <v>7914028</v>
      </c>
      <c r="AD40">
        <v>4689424</v>
      </c>
    </row>
    <row r="41" spans="1:30" x14ac:dyDescent="0.25">
      <c r="A41" t="s">
        <v>154</v>
      </c>
      <c r="J41" s="50"/>
      <c r="L41" s="50"/>
      <c r="O41" s="50"/>
      <c r="P41" s="50"/>
      <c r="Q41" s="50"/>
      <c r="U41" s="50"/>
    </row>
    <row r="42" spans="1:30" x14ac:dyDescent="0.25">
      <c r="A42" t="s">
        <v>155</v>
      </c>
      <c r="B42">
        <v>14704383</v>
      </c>
      <c r="C42">
        <v>31788226</v>
      </c>
      <c r="D42">
        <v>28168570</v>
      </c>
      <c r="E42">
        <v>4988272</v>
      </c>
      <c r="F42">
        <v>5417268</v>
      </c>
      <c r="G42">
        <v>3212017</v>
      </c>
      <c r="H42">
        <v>1883256</v>
      </c>
      <c r="I42">
        <v>2443187</v>
      </c>
      <c r="J42" s="50"/>
      <c r="K42">
        <v>5285355</v>
      </c>
      <c r="L42" s="50"/>
      <c r="M42">
        <v>25740792</v>
      </c>
      <c r="N42">
        <v>8446302</v>
      </c>
      <c r="O42" s="50"/>
      <c r="P42" s="50"/>
      <c r="Q42" s="50"/>
      <c r="R42">
        <v>11590130</v>
      </c>
      <c r="S42">
        <v>3943694</v>
      </c>
      <c r="T42">
        <v>3821092</v>
      </c>
      <c r="U42" s="50"/>
      <c r="V42">
        <v>35382398</v>
      </c>
      <c r="W42">
        <v>52568022</v>
      </c>
      <c r="X42">
        <v>6683501</v>
      </c>
      <c r="Y42">
        <v>21369291</v>
      </c>
      <c r="Z42">
        <v>2238859</v>
      </c>
      <c r="AA42">
        <v>7148091</v>
      </c>
      <c r="AB42">
        <v>28092561</v>
      </c>
      <c r="AC42">
        <v>40274462</v>
      </c>
      <c r="AD42">
        <v>10886623</v>
      </c>
    </row>
    <row r="43" spans="1:30" x14ac:dyDescent="0.25">
      <c r="A43" t="s">
        <v>155</v>
      </c>
      <c r="B43">
        <v>11920039</v>
      </c>
      <c r="C43">
        <v>24400964</v>
      </c>
      <c r="D43">
        <v>16504463</v>
      </c>
      <c r="E43">
        <v>3833560</v>
      </c>
      <c r="F43">
        <v>3545190</v>
      </c>
      <c r="I43">
        <v>2488403</v>
      </c>
      <c r="J43" s="50"/>
      <c r="K43">
        <v>6403577</v>
      </c>
      <c r="L43" s="50"/>
      <c r="M43">
        <v>37907666</v>
      </c>
      <c r="N43">
        <v>4260112</v>
      </c>
      <c r="O43" s="50"/>
      <c r="P43" s="50"/>
      <c r="Q43" s="50"/>
      <c r="R43">
        <v>20715544</v>
      </c>
      <c r="U43" s="50"/>
      <c r="W43">
        <v>20864308</v>
      </c>
      <c r="Y43">
        <v>34633580</v>
      </c>
      <c r="AA43">
        <v>6404367</v>
      </c>
      <c r="AB43">
        <v>9388884</v>
      </c>
      <c r="AC43">
        <v>53634504</v>
      </c>
      <c r="AD43">
        <v>10689195</v>
      </c>
    </row>
    <row r="44" spans="1:30" x14ac:dyDescent="0.25">
      <c r="A44" t="s">
        <v>186</v>
      </c>
      <c r="J44" s="50"/>
      <c r="L44" s="50"/>
      <c r="O44" s="50"/>
      <c r="P44" s="50"/>
      <c r="Q44" s="50"/>
      <c r="R44">
        <v>1871235</v>
      </c>
      <c r="U44" s="50"/>
      <c r="AC44">
        <v>3900921</v>
      </c>
      <c r="AD44">
        <v>6792719</v>
      </c>
    </row>
    <row r="45" spans="1:30" x14ac:dyDescent="0.25">
      <c r="A45" t="s">
        <v>186</v>
      </c>
      <c r="J45" s="50"/>
      <c r="L45" s="50"/>
      <c r="O45" s="50"/>
      <c r="P45" s="50"/>
      <c r="Q45" s="50"/>
      <c r="U45" s="50"/>
      <c r="AC45">
        <v>10864825</v>
      </c>
    </row>
    <row r="46" spans="1:30" x14ac:dyDescent="0.25">
      <c r="A46" t="s">
        <v>182</v>
      </c>
      <c r="J46" s="50"/>
      <c r="L46" s="50"/>
      <c r="O46" s="50"/>
      <c r="P46" s="50"/>
      <c r="Q46" s="50"/>
      <c r="R46">
        <v>4832252</v>
      </c>
      <c r="U46" s="50"/>
      <c r="Y46">
        <v>16887305</v>
      </c>
      <c r="AD46">
        <v>885483</v>
      </c>
    </row>
    <row r="47" spans="1:30" x14ac:dyDescent="0.25">
      <c r="A47" s="34" t="s">
        <v>181</v>
      </c>
      <c r="B47" s="38" cm="1">
        <f t="array" ref="B47">SUM(B39:B46/B119*100)</f>
        <v>8.1176588133624143</v>
      </c>
      <c r="C47" s="38" cm="1">
        <f t="array" ref="C47">SUM(C39:C46/C119*100)</f>
        <v>4.2517674355625346</v>
      </c>
      <c r="D47" s="38" cm="1">
        <f t="array" ref="D47">SUM(D39:D46/D119*100)</f>
        <v>8.4949554428544722</v>
      </c>
      <c r="E47" s="38" cm="1">
        <f t="array" ref="E47">SUM(E39:E46/E119*100)</f>
        <v>16.849176448295413</v>
      </c>
      <c r="F47" s="38" cm="1">
        <f t="array" ref="F47">SUM(F39:F46/F119*100)</f>
        <v>15.043262737933063</v>
      </c>
      <c r="G47" s="38" cm="1">
        <f t="array" ref="G47">SUM(G39:G46/G119*100)</f>
        <v>2.1702119873740813</v>
      </c>
      <c r="H47" s="38" cm="1">
        <f t="array" ref="H47">SUM(H39:H46/H119*100)</f>
        <v>4.1334450243357237</v>
      </c>
      <c r="I47" s="38" cm="1">
        <f t="array" ref="I47">SUM(I39:I46/I119*100)</f>
        <v>4.9167794801786266</v>
      </c>
      <c r="J47" s="85"/>
      <c r="K47" s="38" cm="1">
        <f t="array" ref="K47">SUM(K39:K46/K119*100)</f>
        <v>5.3963144181510048</v>
      </c>
      <c r="L47" s="50"/>
      <c r="M47" s="38" cm="1">
        <f t="array" ref="M47">SUM(M39:M46/M119*100)</f>
        <v>11.229613236929984</v>
      </c>
      <c r="N47" s="38" cm="1">
        <f t="array" ref="N47">SUM(N39:N46/N119*100)</f>
        <v>5.0549813224109421</v>
      </c>
      <c r="O47" s="50"/>
      <c r="P47" s="50"/>
      <c r="Q47" s="50"/>
      <c r="R47" s="38" cm="1">
        <f t="array" ref="R47">SUM(R39:R46/R119*100)</f>
        <v>7.1096619772975309</v>
      </c>
      <c r="S47" s="38" cm="1">
        <f t="array" ref="S47">SUM(S39:S46/S119*100)</f>
        <v>2.0174903795484433</v>
      </c>
      <c r="T47" s="38" cm="1">
        <f t="array" ref="T47">SUM(T39:T46/T119*100)</f>
        <v>2.3859784179509345</v>
      </c>
      <c r="U47" s="50"/>
      <c r="V47" s="38" cm="1">
        <f t="array" ref="V47">SUM(V39:V46/V119*100)</f>
        <v>18.561650986226972</v>
      </c>
      <c r="W47" s="38" cm="1">
        <f t="array" ref="W47">SUM(W39:W46/W119*100)</f>
        <v>19.367855522587231</v>
      </c>
      <c r="X47" s="38" cm="1">
        <f t="array" ref="X47">SUM(X39:X46/X119*100)</f>
        <v>6.1603309513452</v>
      </c>
      <c r="Y47" s="38" cm="1">
        <f t="array" ref="Y47">SUM(Y39:Y46/Y119*100)</f>
        <v>9.3679889111687729</v>
      </c>
      <c r="Z47" s="38" cm="1">
        <f t="array" ref="Z47">SUM(Z39:Z46/Z119*100)</f>
        <v>2.6566724400423412</v>
      </c>
      <c r="AA47" s="38" cm="1">
        <f t="array" ref="AA47">SUM(AA39:AA46/AA119*100)</f>
        <v>3.9646268591191975</v>
      </c>
      <c r="AB47" s="38" cm="1">
        <f t="array" ref="AB47">SUM(AB39:AB46/AB119*100)</f>
        <v>14.383747455569807</v>
      </c>
      <c r="AC47" s="38" cm="1">
        <f t="array" ref="AC47">SUM(AC38:AC46/AC119*100)</f>
        <v>24.095090313937199</v>
      </c>
      <c r="AD47" s="38" cm="1">
        <f t="array" ref="AD47">SUM(AD38:AD46/AD119*100)</f>
        <v>5.9822303416739242</v>
      </c>
    </row>
    <row r="48" spans="1:30" x14ac:dyDescent="0.25">
      <c r="A48" s="31" t="s">
        <v>166</v>
      </c>
      <c r="J48" s="50"/>
      <c r="L48" s="50"/>
      <c r="O48" s="50"/>
      <c r="P48" s="50"/>
      <c r="Q48" s="50"/>
      <c r="U48" s="50"/>
    </row>
    <row r="49" spans="1:30" x14ac:dyDescent="0.25">
      <c r="A49" t="s">
        <v>234</v>
      </c>
      <c r="J49" s="50"/>
      <c r="L49" s="50"/>
      <c r="O49" s="50"/>
      <c r="P49" s="50"/>
      <c r="Q49" s="50"/>
      <c r="U49" s="50"/>
      <c r="Z49">
        <v>1748430</v>
      </c>
    </row>
    <row r="50" spans="1:30" x14ac:dyDescent="0.25">
      <c r="A50" t="s">
        <v>235</v>
      </c>
      <c r="B50">
        <v>1091304</v>
      </c>
      <c r="J50" s="50"/>
      <c r="L50" s="50"/>
      <c r="O50" s="50"/>
      <c r="P50" s="50"/>
      <c r="Q50" s="50"/>
      <c r="U50" s="50"/>
      <c r="Y50">
        <v>1202029</v>
      </c>
    </row>
    <row r="51" spans="1:30" x14ac:dyDescent="0.25">
      <c r="A51" t="s">
        <v>236</v>
      </c>
      <c r="B51">
        <v>2083403</v>
      </c>
      <c r="J51" s="50"/>
      <c r="L51" s="50"/>
      <c r="M51">
        <v>986984</v>
      </c>
      <c r="N51">
        <v>1366372</v>
      </c>
      <c r="O51" s="50"/>
      <c r="P51" s="50"/>
      <c r="Q51" s="50"/>
      <c r="R51">
        <v>2775282</v>
      </c>
      <c r="U51" s="50"/>
      <c r="W51">
        <v>3382622</v>
      </c>
      <c r="Y51">
        <v>3000885</v>
      </c>
      <c r="Z51">
        <v>1093992</v>
      </c>
      <c r="AA51">
        <v>1315440</v>
      </c>
      <c r="AB51">
        <v>1158689</v>
      </c>
    </row>
    <row r="52" spans="1:30" x14ac:dyDescent="0.25">
      <c r="A52" t="s">
        <v>184</v>
      </c>
      <c r="J52" s="50"/>
      <c r="L52" s="50"/>
      <c r="M52">
        <v>3162287</v>
      </c>
      <c r="N52">
        <v>2486357</v>
      </c>
      <c r="O52" s="50"/>
      <c r="P52" s="50"/>
      <c r="Q52" s="50"/>
      <c r="R52">
        <v>6122600</v>
      </c>
      <c r="U52" s="50"/>
      <c r="Y52">
        <v>5271505</v>
      </c>
      <c r="AA52">
        <v>2378538</v>
      </c>
    </row>
    <row r="53" spans="1:30" x14ac:dyDescent="0.25">
      <c r="A53" t="s">
        <v>185</v>
      </c>
      <c r="B53">
        <v>2784618</v>
      </c>
      <c r="C53">
        <v>5039810</v>
      </c>
      <c r="D53">
        <v>4505100</v>
      </c>
      <c r="J53" s="50"/>
      <c r="K53">
        <v>1140601</v>
      </c>
      <c r="L53" s="50"/>
      <c r="M53">
        <v>10180340</v>
      </c>
      <c r="N53">
        <v>6198760</v>
      </c>
      <c r="O53" s="50"/>
      <c r="P53" s="50"/>
      <c r="Q53" s="50"/>
      <c r="R53">
        <v>13044050</v>
      </c>
      <c r="T53">
        <v>1665911</v>
      </c>
      <c r="U53" s="50"/>
      <c r="Y53">
        <v>11234239</v>
      </c>
      <c r="Z53">
        <v>1758065</v>
      </c>
      <c r="AA53">
        <v>5803185</v>
      </c>
      <c r="AC53">
        <v>3482419</v>
      </c>
      <c r="AD53">
        <v>2092299</v>
      </c>
    </row>
    <row r="54" spans="1:30" x14ac:dyDescent="0.25">
      <c r="A54" t="s">
        <v>136</v>
      </c>
      <c r="B54">
        <v>6434977</v>
      </c>
      <c r="C54">
        <v>12723909</v>
      </c>
      <c r="D54">
        <v>12049195</v>
      </c>
      <c r="E54">
        <v>2166511</v>
      </c>
      <c r="F54">
        <v>1847255</v>
      </c>
      <c r="G54">
        <v>1467033</v>
      </c>
      <c r="J54" s="50"/>
      <c r="K54">
        <v>2472387</v>
      </c>
      <c r="L54" s="50"/>
      <c r="M54">
        <v>20706943</v>
      </c>
      <c r="N54">
        <v>12231132</v>
      </c>
      <c r="O54" s="50"/>
      <c r="P54" s="50"/>
      <c r="Q54" s="50"/>
      <c r="R54">
        <v>25702185</v>
      </c>
      <c r="S54">
        <v>2518431</v>
      </c>
      <c r="T54">
        <v>3442756</v>
      </c>
      <c r="U54" s="50"/>
      <c r="W54">
        <v>3308081</v>
      </c>
      <c r="Y54">
        <v>22266522</v>
      </c>
      <c r="Z54">
        <v>4597901</v>
      </c>
      <c r="AA54">
        <v>15214736</v>
      </c>
      <c r="AB54">
        <v>3149833</v>
      </c>
      <c r="AC54">
        <v>9418938</v>
      </c>
      <c r="AD54">
        <v>7356052</v>
      </c>
    </row>
    <row r="55" spans="1:30" x14ac:dyDescent="0.25">
      <c r="A55" t="s">
        <v>137</v>
      </c>
      <c r="C55">
        <v>6813169</v>
      </c>
      <c r="D55">
        <v>7357331</v>
      </c>
      <c r="J55" s="50"/>
      <c r="L55" s="50"/>
      <c r="M55">
        <v>19587951</v>
      </c>
      <c r="N55">
        <v>6735399</v>
      </c>
      <c r="O55" s="50"/>
      <c r="P55" s="50"/>
      <c r="Q55" s="50"/>
      <c r="R55">
        <v>9966777</v>
      </c>
      <c r="U55" s="50"/>
      <c r="Y55">
        <v>8129457</v>
      </c>
      <c r="AC55">
        <v>37624447</v>
      </c>
      <c r="AD55">
        <v>2328494</v>
      </c>
    </row>
    <row r="56" spans="1:30" x14ac:dyDescent="0.25">
      <c r="A56" t="s">
        <v>167</v>
      </c>
      <c r="C56">
        <v>3367321</v>
      </c>
      <c r="D56">
        <v>3036253</v>
      </c>
      <c r="J56" s="50"/>
      <c r="L56" s="50"/>
      <c r="M56">
        <v>6268724</v>
      </c>
      <c r="O56" s="50"/>
      <c r="P56" s="50"/>
      <c r="Q56" s="50"/>
      <c r="U56" s="50"/>
      <c r="Y56">
        <v>4199502</v>
      </c>
      <c r="AA56">
        <v>1840549</v>
      </c>
      <c r="AC56">
        <v>5743280</v>
      </c>
    </row>
    <row r="57" spans="1:30" x14ac:dyDescent="0.25">
      <c r="A57" t="s">
        <v>168</v>
      </c>
      <c r="J57" s="50"/>
      <c r="L57" s="50"/>
      <c r="M57">
        <v>3879857</v>
      </c>
      <c r="O57" s="50"/>
      <c r="P57" s="50"/>
      <c r="Q57" s="50"/>
      <c r="U57" s="50"/>
      <c r="Y57">
        <v>1515227</v>
      </c>
      <c r="AC57">
        <v>5728928</v>
      </c>
    </row>
    <row r="58" spans="1:30" x14ac:dyDescent="0.25">
      <c r="A58" t="s">
        <v>169</v>
      </c>
      <c r="J58" s="50"/>
      <c r="L58" s="50"/>
      <c r="O58" s="50"/>
      <c r="P58" s="50"/>
      <c r="Q58" s="50"/>
      <c r="U58" s="50"/>
    </row>
    <row r="59" spans="1:30" x14ac:dyDescent="0.25">
      <c r="A59" s="34" t="s">
        <v>181</v>
      </c>
      <c r="B59" s="38" cm="1">
        <f t="array" ref="B59">SUM(B50:B58/B119*100)</f>
        <v>2.960598381545227</v>
      </c>
      <c r="C59" s="38" cm="1">
        <f t="array" ref="C59">SUM(C50:C58/C119*100)</f>
        <v>1.9127780564878603</v>
      </c>
      <c r="D59" s="38" cm="1">
        <f t="array" ref="D59">SUM(D50:D58/D119*100)</f>
        <v>4.4081492506581279</v>
      </c>
      <c r="E59" s="38" cm="1">
        <f t="array" ref="E59">SUM(E50:E58/E119*100)</f>
        <v>2.8780843036761126</v>
      </c>
      <c r="F59" s="38" cm="1">
        <f t="array" ref="F59">SUM(F50:F58/F119*100)</f>
        <v>2.215770678881031</v>
      </c>
      <c r="G59" s="38" cm="1">
        <f t="array" ref="G59">SUM(G50:G58/G119*100)</f>
        <v>0.9912066475592628</v>
      </c>
      <c r="H59" s="38" cm="1">
        <f t="array" ref="H59">SUM(H50:H58/H119*100)</f>
        <v>0</v>
      </c>
      <c r="I59" s="38" cm="1">
        <f t="array" ref="I59">SUM(I50:I58/I119*100)</f>
        <v>0</v>
      </c>
      <c r="J59" s="85"/>
      <c r="K59" s="38" cm="1">
        <f t="array" ref="K59">SUM(K52:K58/K119*100)</f>
        <v>1.6679726802248966</v>
      </c>
      <c r="L59" s="50"/>
      <c r="M59" s="38" cm="1">
        <f t="array" ref="M59">SUM(M51:M58/M119*100)</f>
        <v>10.366497109614372</v>
      </c>
      <c r="N59" s="38" cm="1">
        <f t="array" ref="N59">SUM(N51:N58/N119*100)</f>
        <v>8.1586344467312522</v>
      </c>
      <c r="O59" s="50"/>
      <c r="P59" s="50"/>
      <c r="Q59" s="50"/>
      <c r="R59" s="38" cm="1">
        <f t="array" ref="R59">SUM(R51:R58/R119*100)</f>
        <v>7.855445530073986</v>
      </c>
      <c r="S59" s="38" cm="1">
        <f t="array" ref="S59">SUM(S51:S58/S119*100)</f>
        <v>1.2883632234287359</v>
      </c>
      <c r="T59" s="38" cm="1">
        <f t="array" ref="T59">SUM(T52:T58/T119*100)</f>
        <v>1.3401750181714551</v>
      </c>
      <c r="U59" s="50"/>
      <c r="V59" s="38" cm="1">
        <f t="array" ref="V59">SUM(V52:V58/V119*100)</f>
        <v>0</v>
      </c>
      <c r="W59" s="38" cm="1">
        <f t="array" ref="W59">SUM(W51:W58/W119*100)</f>
        <v>1.7646800673292122</v>
      </c>
      <c r="X59" s="38" cm="1">
        <f t="array" ref="X59">SUM(X51:X58/X119*100)</f>
        <v>0</v>
      </c>
      <c r="Y59" s="38" cm="1">
        <f t="array" ref="Y59">SUM(Y50:Y58/Y119*100)</f>
        <v>6.8179909320500744</v>
      </c>
      <c r="Z59" s="38" cm="1">
        <f t="array" ref="Z59">SUM(Z49:Z58/Z119*100)</f>
        <v>10.91498119909123</v>
      </c>
      <c r="AA59" s="38" cm="1">
        <f t="array" ref="AA59">SUM(AA49:AA58/AA119*100)</f>
        <v>7.7676351047290337</v>
      </c>
      <c r="AB59" s="38" cm="1">
        <f t="array" ref="AB59">SUM(AB49:AB58/AB119*100)</f>
        <v>1.6534232432812164</v>
      </c>
      <c r="AC59" s="38" cm="1">
        <f t="array" ref="AC59">SUM(AC49:AC58/AC119*100)</f>
        <v>12.05347769953565</v>
      </c>
      <c r="AD59" s="38" cm="1">
        <f t="array" ref="AD59">SUM(AD49:AD58/AD119*100)</f>
        <v>1.806233582010969</v>
      </c>
    </row>
    <row r="60" spans="1:30" x14ac:dyDescent="0.25">
      <c r="A60" s="31" t="s">
        <v>170</v>
      </c>
      <c r="J60" s="50"/>
      <c r="L60" s="50"/>
      <c r="O60" s="50"/>
      <c r="P60" s="50"/>
      <c r="Q60" s="50"/>
      <c r="U60" s="50"/>
    </row>
    <row r="61" spans="1:30" x14ac:dyDescent="0.25">
      <c r="A61" t="s">
        <v>225</v>
      </c>
      <c r="J61" s="50"/>
      <c r="K61">
        <v>1304685</v>
      </c>
      <c r="L61" s="50"/>
      <c r="M61">
        <v>2206459</v>
      </c>
      <c r="O61" s="50"/>
      <c r="P61" s="50"/>
      <c r="Q61" s="50"/>
      <c r="R61">
        <v>2599238</v>
      </c>
      <c r="U61" s="50"/>
      <c r="V61">
        <v>2166953</v>
      </c>
      <c r="Y61">
        <v>2492542</v>
      </c>
      <c r="Z61">
        <v>1445585</v>
      </c>
      <c r="AD61">
        <v>1235213</v>
      </c>
    </row>
    <row r="62" spans="1:30" x14ac:dyDescent="0.25">
      <c r="A62" t="s">
        <v>224</v>
      </c>
      <c r="J62" s="50"/>
      <c r="L62" s="50"/>
      <c r="O62" s="50"/>
      <c r="P62" s="50"/>
      <c r="Q62" s="50"/>
      <c r="T62">
        <v>1430902</v>
      </c>
      <c r="U62" s="50"/>
    </row>
    <row r="63" spans="1:30" x14ac:dyDescent="0.25">
      <c r="A63" t="s">
        <v>223</v>
      </c>
      <c r="J63" s="50"/>
      <c r="L63" s="50"/>
      <c r="O63" s="50"/>
      <c r="P63" s="50"/>
      <c r="Q63" s="50"/>
      <c r="U63" s="50"/>
    </row>
    <row r="64" spans="1:30" x14ac:dyDescent="0.25">
      <c r="A64" t="s">
        <v>222</v>
      </c>
      <c r="J64" s="50"/>
      <c r="L64" s="50"/>
      <c r="O64" s="50"/>
      <c r="P64" s="50"/>
      <c r="Q64" s="50"/>
      <c r="S64">
        <v>1087797</v>
      </c>
      <c r="U64" s="50"/>
    </row>
    <row r="65" spans="1:30" x14ac:dyDescent="0.25">
      <c r="A65" t="s">
        <v>158</v>
      </c>
      <c r="J65" s="50"/>
      <c r="L65" s="50"/>
      <c r="O65" s="50"/>
      <c r="P65" s="50"/>
      <c r="Q65" s="50"/>
      <c r="S65">
        <v>8835012</v>
      </c>
      <c r="T65">
        <v>7544620</v>
      </c>
      <c r="U65" s="50"/>
    </row>
    <row r="66" spans="1:30" x14ac:dyDescent="0.25">
      <c r="A66" t="s">
        <v>171</v>
      </c>
      <c r="J66" s="50"/>
      <c r="L66" s="50"/>
      <c r="O66" s="50"/>
      <c r="P66" s="50"/>
      <c r="Q66" s="50"/>
      <c r="S66">
        <v>18371483</v>
      </c>
      <c r="T66">
        <v>8634012</v>
      </c>
      <c r="U66" s="50"/>
    </row>
    <row r="67" spans="1:30" x14ac:dyDescent="0.25">
      <c r="A67" t="s">
        <v>159</v>
      </c>
      <c r="B67">
        <v>3872468</v>
      </c>
      <c r="J67" s="50"/>
      <c r="L67" s="50"/>
      <c r="O67" s="50"/>
      <c r="P67" s="50"/>
      <c r="Q67" s="50"/>
      <c r="S67">
        <v>13653881</v>
      </c>
      <c r="T67">
        <v>6433884</v>
      </c>
      <c r="U67" s="50"/>
      <c r="W67">
        <v>6009939</v>
      </c>
      <c r="AB67">
        <v>2223756</v>
      </c>
    </row>
    <row r="68" spans="1:30" x14ac:dyDescent="0.25">
      <c r="A68" t="s">
        <v>160</v>
      </c>
      <c r="B68">
        <v>1997362</v>
      </c>
      <c r="J68" s="50"/>
      <c r="L68" s="50"/>
      <c r="O68" s="50"/>
      <c r="P68" s="50"/>
      <c r="Q68" s="50"/>
      <c r="S68">
        <v>11843220</v>
      </c>
      <c r="T68">
        <v>3404898</v>
      </c>
      <c r="U68" s="50"/>
      <c r="W68">
        <v>9249748</v>
      </c>
      <c r="AB68">
        <v>3761838</v>
      </c>
    </row>
    <row r="69" spans="1:30" x14ac:dyDescent="0.25">
      <c r="A69" t="s">
        <v>172</v>
      </c>
      <c r="J69" s="50"/>
      <c r="L69" s="50"/>
      <c r="O69" s="50"/>
      <c r="P69" s="50"/>
      <c r="Q69" s="50"/>
      <c r="S69">
        <v>2591183</v>
      </c>
      <c r="U69" s="50"/>
      <c r="V69">
        <v>3938199</v>
      </c>
      <c r="W69">
        <v>6987829</v>
      </c>
      <c r="X69">
        <v>1574351</v>
      </c>
      <c r="AB69">
        <v>5208219</v>
      </c>
    </row>
    <row r="70" spans="1:30" x14ac:dyDescent="0.25">
      <c r="A70" t="s">
        <v>173</v>
      </c>
      <c r="J70" s="50"/>
      <c r="L70" s="50"/>
      <c r="O70" s="50"/>
      <c r="P70" s="50"/>
      <c r="Q70" s="50"/>
      <c r="S70">
        <v>2745899</v>
      </c>
      <c r="U70" s="50"/>
      <c r="V70">
        <v>6889853</v>
      </c>
      <c r="W70">
        <v>9523270</v>
      </c>
      <c r="AB70">
        <v>8438027</v>
      </c>
    </row>
    <row r="71" spans="1:30" x14ac:dyDescent="0.25">
      <c r="A71" t="s">
        <v>174</v>
      </c>
      <c r="J71" s="50"/>
      <c r="L71" s="50"/>
      <c r="O71" s="50"/>
      <c r="P71" s="50"/>
      <c r="Q71" s="50"/>
      <c r="U71" s="50"/>
      <c r="V71">
        <v>7163642</v>
      </c>
      <c r="W71">
        <v>7962490</v>
      </c>
      <c r="AB71">
        <v>10468779</v>
      </c>
    </row>
    <row r="72" spans="1:30" x14ac:dyDescent="0.25">
      <c r="A72" t="s">
        <v>175</v>
      </c>
      <c r="J72" s="50"/>
      <c r="L72" s="50"/>
      <c r="O72" s="50"/>
      <c r="P72" s="50"/>
      <c r="Q72" s="50"/>
      <c r="U72" s="50"/>
      <c r="V72">
        <v>10010707</v>
      </c>
      <c r="W72">
        <v>10834561</v>
      </c>
      <c r="X72">
        <v>1658382</v>
      </c>
      <c r="AB72">
        <v>12005699</v>
      </c>
      <c r="AD72">
        <v>1551817</v>
      </c>
    </row>
    <row r="73" spans="1:30" x14ac:dyDescent="0.25">
      <c r="A73" t="s">
        <v>176</v>
      </c>
      <c r="J73" s="50"/>
      <c r="L73" s="50"/>
      <c r="O73" s="50"/>
      <c r="P73" s="50"/>
      <c r="Q73" s="50"/>
      <c r="U73" s="50"/>
      <c r="V73">
        <v>7727361</v>
      </c>
      <c r="W73">
        <v>8836708</v>
      </c>
      <c r="AB73">
        <v>9257727</v>
      </c>
    </row>
    <row r="74" spans="1:30" x14ac:dyDescent="0.25">
      <c r="A74" t="s">
        <v>200</v>
      </c>
      <c r="G74">
        <v>3304731</v>
      </c>
      <c r="J74" s="50"/>
      <c r="L74" s="50"/>
      <c r="O74" s="50"/>
      <c r="P74" s="50"/>
      <c r="Q74" s="50"/>
      <c r="R74">
        <v>3807995</v>
      </c>
      <c r="U74" s="50"/>
      <c r="V74">
        <v>7198782</v>
      </c>
      <c r="W74">
        <v>7406982</v>
      </c>
      <c r="X74">
        <v>5219021</v>
      </c>
      <c r="AB74">
        <v>9231615</v>
      </c>
      <c r="AD74">
        <v>3497855</v>
      </c>
    </row>
    <row r="75" spans="1:30" x14ac:dyDescent="0.25">
      <c r="A75" t="s">
        <v>201</v>
      </c>
      <c r="J75" s="50"/>
      <c r="L75" s="50"/>
      <c r="O75" s="50"/>
      <c r="P75" s="50"/>
      <c r="Q75" s="50"/>
      <c r="U75" s="50"/>
      <c r="V75">
        <v>4777356</v>
      </c>
      <c r="W75">
        <v>5678714</v>
      </c>
      <c r="AB75">
        <v>6120857</v>
      </c>
    </row>
    <row r="76" spans="1:30" x14ac:dyDescent="0.25">
      <c r="A76" t="s">
        <v>202</v>
      </c>
      <c r="G76">
        <v>1132464</v>
      </c>
      <c r="J76" s="50"/>
      <c r="L76" s="50"/>
      <c r="O76" s="50"/>
      <c r="P76" s="50"/>
      <c r="Q76" s="50"/>
      <c r="U76" s="50"/>
      <c r="V76">
        <v>3227496</v>
      </c>
      <c r="W76">
        <v>4475410</v>
      </c>
      <c r="X76">
        <v>7225019</v>
      </c>
      <c r="AB76">
        <v>5453074</v>
      </c>
      <c r="AD76">
        <v>3944702</v>
      </c>
    </row>
    <row r="77" spans="1:30" x14ac:dyDescent="0.25">
      <c r="A77" t="s">
        <v>203</v>
      </c>
      <c r="J77" s="50"/>
      <c r="L77" s="50"/>
      <c r="O77" s="50"/>
      <c r="P77" s="50"/>
      <c r="Q77" s="50"/>
      <c r="U77" s="50"/>
      <c r="V77">
        <v>1779721</v>
      </c>
      <c r="W77">
        <v>2019579</v>
      </c>
      <c r="AB77">
        <v>2570663</v>
      </c>
    </row>
    <row r="78" spans="1:30" x14ac:dyDescent="0.25">
      <c r="A78" t="s">
        <v>204</v>
      </c>
      <c r="J78" s="50"/>
      <c r="L78" s="50"/>
      <c r="O78" s="50"/>
      <c r="P78" s="50"/>
      <c r="Q78" s="50"/>
      <c r="U78" s="50"/>
      <c r="W78">
        <v>4062495</v>
      </c>
      <c r="X78">
        <v>1754281</v>
      </c>
      <c r="AB78">
        <v>3935210</v>
      </c>
    </row>
    <row r="79" spans="1:30" x14ac:dyDescent="0.25">
      <c r="A79" s="34" t="s">
        <v>181</v>
      </c>
      <c r="B79" s="38" cm="1">
        <f t="array" ref="B79">SUM(B61:B74/B119*100)</f>
        <v>1.4021127771411104</v>
      </c>
      <c r="C79" s="38" cm="1">
        <f t="array" ref="C79">SUM(C61:C74/C119*100)</f>
        <v>0</v>
      </c>
      <c r="D79" s="38" cm="1">
        <f t="array" ref="D79">SUM(D61:D74/D119*100)</f>
        <v>0</v>
      </c>
      <c r="E79" s="38" cm="1">
        <f t="array" ref="E79">SUM(E61:E74/E119*100)</f>
        <v>0</v>
      </c>
      <c r="F79" s="38" cm="1">
        <f t="array" ref="F79">SUM(F61:F76/F119*100)</f>
        <v>0</v>
      </c>
      <c r="G79" s="38" cm="1">
        <f t="array" ref="G79">SUM(G61:G76/G119*100)</f>
        <v>2.9980083478127098</v>
      </c>
      <c r="H79" s="38" cm="1">
        <f t="array" ref="H79">SUM(H61:H74/H119*100)</f>
        <v>0</v>
      </c>
      <c r="I79" s="38" cm="1">
        <f t="array" ref="I79">SUM(I61:I74/I119*100)</f>
        <v>0</v>
      </c>
      <c r="J79" s="85"/>
      <c r="K79" s="38" cm="1">
        <f t="array" ref="K79">SUM(K61:K74/K119*100)</f>
        <v>0.60232110826252938</v>
      </c>
      <c r="L79" s="50"/>
      <c r="M79" s="38" cm="1">
        <f t="array" ref="M79">SUM(M61:M74/M119*100)</f>
        <v>0.35312893453899374</v>
      </c>
      <c r="N79" s="38" cm="1">
        <f t="array" ref="N79">SUM(N61:N74/N119*100)</f>
        <v>0</v>
      </c>
      <c r="O79" s="50"/>
      <c r="P79" s="50"/>
      <c r="Q79" s="50"/>
      <c r="R79" s="38" cm="1">
        <f t="array" ref="R79">SUM(R61:R74/R119*100)</f>
        <v>0.87364847749095054</v>
      </c>
      <c r="S79" s="38" cm="1">
        <f t="array" ref="S79">SUM(S61:S74/S119*100)</f>
        <v>30.248576453921281</v>
      </c>
      <c r="T79" s="38" cm="1">
        <f t="array" ref="T79">SUM(T61:T74/T119*100)</f>
        <v>7.2006156193143616</v>
      </c>
      <c r="U79" s="50"/>
      <c r="V79" s="38" cm="1">
        <f t="array" ref="V79">SUM(V61:V77/V119*100)</f>
        <v>24.272059721574443</v>
      </c>
      <c r="W79" s="38" cm="1">
        <f t="array" ref="W79">SUM(W61:W78/W119*100)</f>
        <v>21.903926230851663</v>
      </c>
      <c r="X79" s="38" cm="1">
        <f t="array" ref="X79">SUM(X61:X78/X119*100)</f>
        <v>16.066588674224715</v>
      </c>
      <c r="Y79" s="38" cm="1">
        <f t="array" ref="Y79">SUM(Y61:Y78/Y119*100)</f>
        <v>0.29909043254291079</v>
      </c>
      <c r="Z79" s="38" cm="1">
        <f t="array" ref="Z79">SUM(Z61:Z78/Z119*100)</f>
        <v>1.7153585059347678</v>
      </c>
      <c r="AA79" s="38" cm="1">
        <f t="array" ref="AA79">SUM(AA61:AA78/AA119*100)</f>
        <v>0</v>
      </c>
      <c r="AB79" s="38" cm="1">
        <f t="array" ref="AB79">SUM(AB61:AB78/AB119*100)</f>
        <v>30.192219246770605</v>
      </c>
      <c r="AC79" s="38" cm="1">
        <f t="array" ref="AC79">SUM(AC61:AC78/AC119*100)</f>
        <v>0</v>
      </c>
      <c r="AD79" s="38" cm="1">
        <f t="array" ref="AD79">SUM(AD61:AD78/AD119*100)</f>
        <v>1.568928144125429</v>
      </c>
    </row>
    <row r="80" spans="1:30" x14ac:dyDescent="0.25">
      <c r="A80" s="32" t="s">
        <v>153</v>
      </c>
      <c r="J80" s="50"/>
      <c r="L80" s="50"/>
      <c r="O80" s="50"/>
      <c r="P80" s="50"/>
      <c r="Q80" s="50"/>
      <c r="U80" s="50"/>
    </row>
    <row r="81" spans="1:30" x14ac:dyDescent="0.25">
      <c r="A81" t="s">
        <v>177</v>
      </c>
      <c r="J81" s="50"/>
      <c r="L81" s="50"/>
      <c r="O81" s="50"/>
      <c r="P81" s="50"/>
      <c r="Q81" s="50"/>
      <c r="U81" s="50"/>
    </row>
    <row r="82" spans="1:30" x14ac:dyDescent="0.25">
      <c r="A82" s="31" t="s">
        <v>156</v>
      </c>
      <c r="J82" s="50"/>
      <c r="L82" s="50"/>
      <c r="O82" s="50"/>
      <c r="P82" s="50"/>
      <c r="Q82" s="50"/>
      <c r="U82" s="50"/>
    </row>
    <row r="83" spans="1:30" x14ac:dyDescent="0.25">
      <c r="A83" t="s">
        <v>273</v>
      </c>
      <c r="B83">
        <v>5085099</v>
      </c>
      <c r="J83" s="50"/>
      <c r="L83" s="50"/>
      <c r="O83" s="50"/>
      <c r="P83" s="50"/>
      <c r="Q83" s="50"/>
      <c r="U83" s="50"/>
    </row>
    <row r="84" spans="1:30" x14ac:dyDescent="0.25">
      <c r="A84" t="s">
        <v>274</v>
      </c>
      <c r="B84">
        <v>7861591</v>
      </c>
      <c r="J84" s="50"/>
      <c r="L84" s="50"/>
      <c r="O84" s="50"/>
      <c r="P84" s="50"/>
      <c r="Q84" s="50"/>
      <c r="U84" s="50"/>
      <c r="Z84">
        <v>2841410</v>
      </c>
    </row>
    <row r="85" spans="1:30" x14ac:dyDescent="0.25">
      <c r="A85" t="s">
        <v>272</v>
      </c>
      <c r="B85">
        <v>1925400</v>
      </c>
      <c r="J85" s="50"/>
      <c r="K85">
        <v>3269028</v>
      </c>
      <c r="L85" s="50"/>
      <c r="O85" s="50"/>
      <c r="P85" s="50"/>
      <c r="Q85" s="50"/>
      <c r="T85">
        <v>3515705</v>
      </c>
      <c r="U85" s="50"/>
    </row>
    <row r="86" spans="1:30" x14ac:dyDescent="0.25">
      <c r="A86" t="s">
        <v>183</v>
      </c>
      <c r="J86" s="50"/>
      <c r="L86" s="50"/>
      <c r="N86">
        <v>4407359</v>
      </c>
      <c r="O86" s="50"/>
      <c r="P86" s="50"/>
      <c r="Q86" s="50"/>
      <c r="U86" s="50"/>
    </row>
    <row r="87" spans="1:30" x14ac:dyDescent="0.25">
      <c r="A87" t="s">
        <v>277</v>
      </c>
      <c r="J87" s="50"/>
      <c r="L87" s="50"/>
      <c r="M87">
        <v>4254217</v>
      </c>
      <c r="N87">
        <v>1765936</v>
      </c>
      <c r="O87" s="50"/>
      <c r="P87" s="50"/>
      <c r="Q87" s="50"/>
      <c r="R87">
        <v>2910679</v>
      </c>
      <c r="U87" s="50"/>
      <c r="AA87">
        <v>1719437</v>
      </c>
    </row>
    <row r="88" spans="1:30" x14ac:dyDescent="0.25">
      <c r="A88" t="s">
        <v>278</v>
      </c>
      <c r="J88" s="50"/>
      <c r="L88" s="50"/>
      <c r="M88">
        <v>3700803</v>
      </c>
      <c r="N88">
        <v>4407359</v>
      </c>
      <c r="O88" s="50"/>
      <c r="P88" s="50"/>
      <c r="Q88" s="50"/>
      <c r="R88">
        <v>5036040</v>
      </c>
      <c r="U88" s="50"/>
      <c r="Y88">
        <v>1821790</v>
      </c>
      <c r="AD88">
        <v>1075731</v>
      </c>
    </row>
    <row r="89" spans="1:30" x14ac:dyDescent="0.25">
      <c r="A89" t="s">
        <v>188</v>
      </c>
      <c r="D89">
        <v>6099298</v>
      </c>
      <c r="J89" s="50"/>
      <c r="L89" s="50"/>
      <c r="M89">
        <v>8160076</v>
      </c>
      <c r="O89" s="50"/>
      <c r="P89" s="50"/>
      <c r="Q89" s="50"/>
      <c r="R89">
        <v>11064231</v>
      </c>
      <c r="U89" s="50"/>
      <c r="Y89">
        <v>5918305</v>
      </c>
      <c r="Z89">
        <v>1829272</v>
      </c>
    </row>
    <row r="90" spans="1:30" x14ac:dyDescent="0.25">
      <c r="A90" t="s">
        <v>187</v>
      </c>
      <c r="J90" s="50"/>
      <c r="L90" s="50"/>
      <c r="O90" s="50"/>
      <c r="P90" s="50"/>
      <c r="Q90" s="50"/>
      <c r="U90" s="50"/>
      <c r="V90">
        <v>11852575</v>
      </c>
      <c r="W90">
        <v>24565892</v>
      </c>
      <c r="AA90">
        <v>2101151</v>
      </c>
      <c r="AB90">
        <v>24906540</v>
      </c>
    </row>
    <row r="91" spans="1:30" x14ac:dyDescent="0.25">
      <c r="A91" t="s">
        <v>188</v>
      </c>
      <c r="J91" s="50"/>
      <c r="L91" s="50"/>
      <c r="O91" s="50"/>
      <c r="P91" s="50"/>
      <c r="Q91" s="50"/>
      <c r="U91" s="50"/>
    </row>
    <row r="92" spans="1:30" x14ac:dyDescent="0.25">
      <c r="A92" t="s">
        <v>188</v>
      </c>
      <c r="J92" s="50"/>
      <c r="L92" s="50"/>
      <c r="O92" s="50"/>
      <c r="P92" s="50"/>
      <c r="Q92" s="50"/>
      <c r="U92" s="50"/>
    </row>
    <row r="93" spans="1:30" x14ac:dyDescent="0.25">
      <c r="A93" t="s">
        <v>280</v>
      </c>
      <c r="J93" s="50"/>
      <c r="L93" s="50"/>
      <c r="O93" s="50"/>
      <c r="P93" s="50"/>
      <c r="Q93" s="50"/>
      <c r="U93" s="50"/>
    </row>
    <row r="94" spans="1:30" x14ac:dyDescent="0.25">
      <c r="A94" t="s">
        <v>247</v>
      </c>
      <c r="B94">
        <v>5674418</v>
      </c>
      <c r="D94">
        <v>5753940</v>
      </c>
      <c r="E94">
        <v>1762376</v>
      </c>
      <c r="J94" s="50"/>
      <c r="L94" s="50"/>
      <c r="M94">
        <v>5016307</v>
      </c>
      <c r="N94">
        <v>5222739</v>
      </c>
      <c r="O94" s="50"/>
      <c r="P94" s="50"/>
      <c r="Q94" s="50"/>
      <c r="R94">
        <v>11471438</v>
      </c>
      <c r="T94">
        <v>3253221</v>
      </c>
      <c r="U94" s="50"/>
      <c r="V94">
        <v>4328350</v>
      </c>
      <c r="Y94">
        <v>5793005</v>
      </c>
      <c r="Z94">
        <v>1666056</v>
      </c>
    </row>
    <row r="95" spans="1:30" x14ac:dyDescent="0.25">
      <c r="A95" t="s">
        <v>187</v>
      </c>
      <c r="J95" s="50"/>
      <c r="L95" s="50"/>
      <c r="O95" s="50"/>
      <c r="P95" s="50"/>
      <c r="Q95" s="50"/>
      <c r="U95" s="50"/>
      <c r="AD95">
        <v>2575381</v>
      </c>
    </row>
    <row r="96" spans="1:30" x14ac:dyDescent="0.25">
      <c r="A96" s="34" t="s">
        <v>181</v>
      </c>
      <c r="B96" s="38" cm="1">
        <f t="array" ref="B96">SUM(B83:B95/B119*100)</f>
        <v>4.9078970587618453</v>
      </c>
      <c r="C96" s="38" cm="1">
        <f t="array" ref="C96">SUM(C83:C95/C119*100)</f>
        <v>0</v>
      </c>
      <c r="D96" s="38" cm="1">
        <f t="array" ref="D96">SUM(D83:D95/D119*100)</f>
        <v>1.9389593595686123</v>
      </c>
      <c r="E96" s="38" cm="1">
        <f t="array" ref="E96">SUM(E83:E95/E119*100)</f>
        <v>2.3412143777601373</v>
      </c>
      <c r="F96" s="38" cm="1">
        <f t="array" ref="F96">SUM(F83:F95/F119*100)</f>
        <v>0</v>
      </c>
      <c r="G96" s="38" cm="1">
        <f t="array" ref="G96">SUM(G83:G95/G119*100)</f>
        <v>0</v>
      </c>
      <c r="H96" s="38" cm="1">
        <f t="array" ref="H96">SUM(H83:H95/H119*100)</f>
        <v>0</v>
      </c>
      <c r="I96" s="38" cm="1">
        <f t="array" ref="I96">SUM(I83:I95/I119*100)</f>
        <v>0</v>
      </c>
      <c r="J96" s="85"/>
      <c r="K96" s="38" cm="1">
        <f t="array" ref="K96">SUM(K83:K95/K119*100)</f>
        <v>1.5091800456824749</v>
      </c>
      <c r="L96" s="50"/>
      <c r="M96" s="38" cm="1">
        <f t="array" ref="M96">SUM(M83:M95/M119*100)</f>
        <v>3.3819390374822724</v>
      </c>
      <c r="N96" s="38" cm="1">
        <f t="array" ref="N96">SUM(N83:N95/N119*100)</f>
        <v>4.4432427334818687</v>
      </c>
      <c r="O96" s="50"/>
      <c r="P96" s="50"/>
      <c r="Q96" s="50"/>
      <c r="R96" s="38" cm="1">
        <f t="array" ref="R96">SUM(R83:R95/R119*100)</f>
        <v>4.156379495874182</v>
      </c>
      <c r="S96" s="38" cm="1">
        <f t="array" ref="S96">SUM(S83:S95/S119*100)</f>
        <v>0</v>
      </c>
      <c r="T96" s="38" cm="1">
        <f t="array" ref="T96">SUM(T83:T95/T119*100)</f>
        <v>1.7757167427532927</v>
      </c>
      <c r="U96" s="50"/>
      <c r="V96" s="38" cm="1">
        <f t="array" ref="V96">SUM(V83:V95/V119*100)</f>
        <v>7.1564117529426801</v>
      </c>
      <c r="W96" s="38" cm="1">
        <f t="array" ref="W96">SUM(W83:W95/W119*100)</f>
        <v>6.4792802712304161</v>
      </c>
      <c r="X96" s="38" cm="1">
        <f t="array" ref="X96">SUM(X83:X95/X119*100)</f>
        <v>0</v>
      </c>
      <c r="Y96" s="38" cm="1">
        <f t="array" ref="Y96">SUM(Y83:Y95/Y119*100)</f>
        <v>1.6238926897305905</v>
      </c>
      <c r="Z96" s="38" cm="1">
        <f t="array" ref="Z96">SUM(Z83:Z95/Z119*100)</f>
        <v>7.5192931776270981</v>
      </c>
      <c r="AA96" s="38" cm="1">
        <f t="array" ref="AA96">SUM(AA83:AA95/AA119*100)</f>
        <v>1.1176722187538597</v>
      </c>
      <c r="AB96" s="38" cm="1">
        <f t="array" ref="AB96">SUM(AB83:AB95/AB119*100)</f>
        <v>9.5580461572932318</v>
      </c>
      <c r="AC96" s="38" cm="1">
        <f t="array" ref="AC96">SUM(AC83:AC95/AC119*100)</f>
        <v>0</v>
      </c>
      <c r="AD96" s="38" cm="1">
        <f t="array" ref="AD96">SUM(AD83:AD95/AD119*100)</f>
        <v>0.55997689585650767</v>
      </c>
    </row>
    <row r="97" spans="1:30" x14ac:dyDescent="0.25">
      <c r="A97" s="31" t="s">
        <v>242</v>
      </c>
      <c r="J97" s="50"/>
      <c r="L97" s="50"/>
      <c r="O97" s="50"/>
      <c r="P97" s="50"/>
      <c r="Q97" s="50"/>
      <c r="U97" s="50"/>
    </row>
    <row r="98" spans="1:30" x14ac:dyDescent="0.25">
      <c r="A98" t="s">
        <v>243</v>
      </c>
      <c r="J98" s="50"/>
      <c r="L98" s="50"/>
      <c r="O98" s="50"/>
      <c r="P98" s="50"/>
      <c r="Q98" s="50"/>
      <c r="U98" s="50"/>
    </row>
    <row r="99" spans="1:30" x14ac:dyDescent="0.25">
      <c r="J99" s="50"/>
      <c r="L99" s="50"/>
      <c r="O99" s="50"/>
      <c r="P99" s="50"/>
      <c r="Q99" s="50"/>
      <c r="U99" s="50"/>
    </row>
    <row r="100" spans="1:30" x14ac:dyDescent="0.25">
      <c r="A100" s="34" t="s">
        <v>181</v>
      </c>
      <c r="J100" s="50"/>
      <c r="L100" s="50"/>
      <c r="O100" s="50"/>
      <c r="P100" s="50"/>
      <c r="Q100" s="50"/>
      <c r="U100" s="50"/>
    </row>
    <row r="101" spans="1:30" x14ac:dyDescent="0.25">
      <c r="A101" s="31" t="s">
        <v>216</v>
      </c>
      <c r="J101" s="50"/>
      <c r="L101" s="50"/>
      <c r="O101" s="50"/>
      <c r="P101" s="50"/>
      <c r="Q101" s="50"/>
      <c r="U101" s="50"/>
    </row>
    <row r="102" spans="1:30" x14ac:dyDescent="0.25">
      <c r="A102" t="s">
        <v>275</v>
      </c>
      <c r="D102">
        <v>3699428</v>
      </c>
      <c r="J102" s="50"/>
      <c r="L102" s="50"/>
      <c r="O102" s="50"/>
      <c r="P102" s="50"/>
      <c r="Q102" s="50"/>
      <c r="U102" s="50"/>
    </row>
    <row r="103" spans="1:30" x14ac:dyDescent="0.25">
      <c r="A103" t="s">
        <v>264</v>
      </c>
      <c r="J103" s="50"/>
      <c r="L103" s="50"/>
      <c r="O103" s="50"/>
      <c r="P103" s="50"/>
      <c r="Q103" s="50"/>
      <c r="U103" s="50"/>
    </row>
    <row r="104" spans="1:30" x14ac:dyDescent="0.25">
      <c r="A104" s="34" t="s">
        <v>181</v>
      </c>
      <c r="B104" s="38">
        <f t="shared" ref="B104" si="2">SUM(B102:B103)/B119*100</f>
        <v>0</v>
      </c>
      <c r="C104" s="38">
        <f>SUM(C102:C103)/C119*100</f>
        <v>0</v>
      </c>
      <c r="D104" s="38">
        <f>SUM(D102:D103)/D119*100</f>
        <v>0.60515451943597121</v>
      </c>
      <c r="E104" s="38">
        <f t="shared" ref="E104:G104" si="3">SUM(E102:E103)/E119*100</f>
        <v>0</v>
      </c>
      <c r="F104" s="38">
        <f t="shared" si="3"/>
        <v>0</v>
      </c>
      <c r="G104" s="38">
        <f t="shared" si="3"/>
        <v>0</v>
      </c>
      <c r="H104" s="38">
        <f t="shared" ref="H104" si="4">SUM(H102:H103)/H119*100</f>
        <v>0</v>
      </c>
      <c r="I104" s="38">
        <f t="shared" ref="I104" si="5">SUM(I102:I103)/I119*100</f>
        <v>0</v>
      </c>
      <c r="J104" s="85"/>
      <c r="K104" s="38"/>
      <c r="L104" s="85"/>
      <c r="M104" s="38"/>
      <c r="N104" s="38"/>
      <c r="O104" s="85"/>
      <c r="P104" s="85"/>
      <c r="Q104" s="85"/>
      <c r="R104" s="38"/>
      <c r="S104" s="38"/>
      <c r="T104" s="38"/>
      <c r="U104" s="85"/>
      <c r="V104" s="38"/>
      <c r="W104" s="38"/>
      <c r="X104" s="38"/>
      <c r="Y104" s="38"/>
      <c r="Z104" s="38"/>
      <c r="AA104" s="38"/>
      <c r="AB104" s="38"/>
      <c r="AC104" s="38"/>
      <c r="AD104" s="38"/>
    </row>
    <row r="105" spans="1:30" x14ac:dyDescent="0.25">
      <c r="A105" s="31" t="s">
        <v>197</v>
      </c>
      <c r="J105" s="50"/>
      <c r="L105" s="50"/>
      <c r="O105" s="50"/>
      <c r="P105" s="50"/>
      <c r="Q105" s="50"/>
      <c r="U105" s="50"/>
    </row>
    <row r="106" spans="1:30" x14ac:dyDescent="0.25">
      <c r="A106" t="s">
        <v>199</v>
      </c>
      <c r="J106" s="50"/>
      <c r="L106" s="50"/>
      <c r="O106" s="50"/>
      <c r="P106" s="50"/>
      <c r="Q106" s="50"/>
      <c r="U106" s="50"/>
    </row>
    <row r="107" spans="1:30" x14ac:dyDescent="0.25">
      <c r="A107" s="50" t="s">
        <v>213</v>
      </c>
      <c r="J107" s="50"/>
      <c r="L107" s="50"/>
      <c r="O107" s="50"/>
      <c r="P107" s="50"/>
      <c r="Q107" s="50"/>
      <c r="U107" s="50"/>
    </row>
    <row r="108" spans="1:30" x14ac:dyDescent="0.25">
      <c r="A108" t="s">
        <v>254</v>
      </c>
      <c r="J108" s="50"/>
      <c r="L108" s="50"/>
      <c r="O108" s="50"/>
      <c r="P108" s="50"/>
      <c r="Q108" s="50"/>
      <c r="U108" s="50"/>
    </row>
    <row r="109" spans="1:30" x14ac:dyDescent="0.25">
      <c r="A109" t="s">
        <v>254</v>
      </c>
      <c r="J109" s="50"/>
      <c r="L109" s="50"/>
      <c r="O109" s="50"/>
      <c r="P109" s="50"/>
      <c r="Q109" s="50"/>
      <c r="U109" s="50"/>
    </row>
    <row r="110" spans="1:30" x14ac:dyDescent="0.25">
      <c r="A110" s="34" t="s">
        <v>181</v>
      </c>
      <c r="J110" s="50"/>
      <c r="L110" s="50"/>
      <c r="O110" s="50"/>
      <c r="P110" s="50"/>
      <c r="Q110" s="50"/>
      <c r="U110" s="50"/>
    </row>
    <row r="111" spans="1:30" x14ac:dyDescent="0.25">
      <c r="A111" s="31" t="s">
        <v>244</v>
      </c>
      <c r="J111" s="50"/>
      <c r="L111" s="50"/>
      <c r="O111" s="50"/>
      <c r="P111" s="50"/>
      <c r="Q111" s="50"/>
      <c r="U111" s="50"/>
    </row>
    <row r="112" spans="1:30" x14ac:dyDescent="0.25">
      <c r="A112" t="s">
        <v>258</v>
      </c>
      <c r="J112" s="50"/>
      <c r="L112" s="50"/>
      <c r="O112" s="50"/>
      <c r="P112" s="50"/>
      <c r="Q112" s="50"/>
      <c r="U112" s="50"/>
    </row>
    <row r="113" spans="1:30" x14ac:dyDescent="0.25">
      <c r="A113" t="s">
        <v>259</v>
      </c>
      <c r="J113" s="50"/>
      <c r="L113" s="50"/>
      <c r="O113" s="50"/>
      <c r="P113" s="50"/>
      <c r="Q113" s="50"/>
      <c r="U113" s="50"/>
    </row>
    <row r="114" spans="1:30" x14ac:dyDescent="0.25">
      <c r="A114" t="s">
        <v>259</v>
      </c>
      <c r="J114" s="50"/>
      <c r="L114" s="50"/>
      <c r="O114" s="50"/>
      <c r="P114" s="50"/>
      <c r="Q114" s="50"/>
      <c r="U114" s="50"/>
      <c r="W114">
        <v>4104684</v>
      </c>
    </row>
    <row r="115" spans="1:30" x14ac:dyDescent="0.25">
      <c r="A115" t="s">
        <v>245</v>
      </c>
      <c r="J115" s="50"/>
      <c r="L115" s="50"/>
      <c r="O115" s="50"/>
      <c r="P115" s="50"/>
      <c r="Q115" s="50"/>
      <c r="R115">
        <v>5096390</v>
      </c>
      <c r="U115" s="50"/>
      <c r="V115">
        <v>1476183</v>
      </c>
    </row>
    <row r="116" spans="1:30" x14ac:dyDescent="0.25">
      <c r="A116" t="s">
        <v>246</v>
      </c>
      <c r="J116" s="50"/>
      <c r="K116">
        <v>2649757</v>
      </c>
      <c r="L116" s="50"/>
      <c r="O116" s="50"/>
      <c r="P116" s="50"/>
      <c r="Q116" s="50"/>
      <c r="U116" s="50"/>
    </row>
    <row r="117" spans="1:30" x14ac:dyDescent="0.25">
      <c r="A117" t="s">
        <v>279</v>
      </c>
      <c r="J117" s="50"/>
      <c r="L117" s="50"/>
      <c r="O117" s="50"/>
      <c r="P117" s="50"/>
      <c r="Q117" s="50"/>
      <c r="U117" s="50"/>
      <c r="W117">
        <v>4061532</v>
      </c>
      <c r="AB117">
        <v>1384124</v>
      </c>
    </row>
    <row r="118" spans="1:30" x14ac:dyDescent="0.25">
      <c r="A118" s="34" t="s">
        <v>181</v>
      </c>
      <c r="B118" s="38"/>
      <c r="C118" s="38"/>
      <c r="D118" s="38"/>
      <c r="E118" s="38"/>
      <c r="F118" s="38"/>
      <c r="G118" s="38"/>
      <c r="H118" s="38"/>
      <c r="I118" s="38"/>
      <c r="J118" s="85"/>
      <c r="K118" s="38">
        <f>SUM(K116/K119*100)</f>
        <v>1.2232872861007791</v>
      </c>
      <c r="L118" s="50"/>
      <c r="M118" s="38">
        <f t="shared" ref="M118:N118" si="6">SUM(M116/M119*100)</f>
        <v>0</v>
      </c>
      <c r="N118" s="38">
        <f t="shared" si="6"/>
        <v>0</v>
      </c>
      <c r="O118" s="50"/>
      <c r="P118" s="50"/>
      <c r="Q118" s="50"/>
      <c r="R118" s="38">
        <f t="shared" ref="R118:AB118" si="7">SUM(R116/R119*100)</f>
        <v>0</v>
      </c>
      <c r="S118" s="38">
        <f t="shared" si="7"/>
        <v>0</v>
      </c>
      <c r="T118" s="38">
        <f t="shared" si="7"/>
        <v>0</v>
      </c>
      <c r="U118" s="50"/>
      <c r="V118" s="38">
        <f t="shared" si="7"/>
        <v>0</v>
      </c>
      <c r="W118" s="38">
        <f t="shared" si="7"/>
        <v>0</v>
      </c>
      <c r="X118" s="38">
        <f t="shared" si="7"/>
        <v>0</v>
      </c>
      <c r="Y118" s="38">
        <f t="shared" si="7"/>
        <v>0</v>
      </c>
      <c r="Z118" s="38">
        <f t="shared" si="7"/>
        <v>0</v>
      </c>
      <c r="AA118" s="38">
        <f t="shared" si="7"/>
        <v>0</v>
      </c>
      <c r="AB118" s="38">
        <f t="shared" si="7"/>
        <v>0</v>
      </c>
      <c r="AC118" s="38"/>
      <c r="AD118" s="38"/>
    </row>
    <row r="119" spans="1:30" x14ac:dyDescent="0.25">
      <c r="A119" s="33" t="s">
        <v>180</v>
      </c>
      <c r="B119">
        <v>418641788</v>
      </c>
      <c r="C119">
        <v>1460922709</v>
      </c>
      <c r="D119">
        <v>611319569</v>
      </c>
      <c r="E119">
        <v>75276148</v>
      </c>
      <c r="F119">
        <v>83368510</v>
      </c>
      <c r="G119">
        <v>148004758</v>
      </c>
      <c r="H119">
        <v>45561414</v>
      </c>
      <c r="I119">
        <v>100301224</v>
      </c>
      <c r="J119" s="50"/>
      <c r="K119">
        <v>216609543</v>
      </c>
      <c r="L119" s="50"/>
      <c r="M119">
        <v>624830985</v>
      </c>
      <c r="N119">
        <v>355672511</v>
      </c>
      <c r="O119" s="50"/>
      <c r="P119" s="50"/>
      <c r="Q119" s="50"/>
      <c r="R119">
        <v>733387989</v>
      </c>
      <c r="S119">
        <v>195475232</v>
      </c>
      <c r="T119">
        <v>381194018</v>
      </c>
      <c r="U119" s="50"/>
      <c r="V119">
        <v>226103885</v>
      </c>
      <c r="W119">
        <v>379145383</v>
      </c>
      <c r="X119">
        <v>108492564</v>
      </c>
      <c r="Y119">
        <v>833374033</v>
      </c>
      <c r="Z119">
        <v>84273054</v>
      </c>
      <c r="AA119">
        <v>341834389</v>
      </c>
      <c r="AB119">
        <v>260581918</v>
      </c>
      <c r="AC119">
        <v>514357877</v>
      </c>
      <c r="AD119">
        <v>652011186</v>
      </c>
    </row>
    <row r="120" spans="1:30" x14ac:dyDescent="0.25">
      <c r="A120" s="31" t="s">
        <v>179</v>
      </c>
      <c r="J120" s="50"/>
      <c r="L120" s="50"/>
      <c r="O120" s="50"/>
      <c r="P120" s="50"/>
      <c r="Q120" s="50"/>
      <c r="U120" s="50"/>
    </row>
    <row r="121" spans="1:30" x14ac:dyDescent="0.25">
      <c r="A121" t="s">
        <v>134</v>
      </c>
      <c r="J121" s="50"/>
      <c r="L121" s="50"/>
      <c r="O121" s="50"/>
      <c r="P121" s="50"/>
      <c r="Q121" s="50"/>
      <c r="U121" s="50"/>
    </row>
    <row r="122" spans="1:30" x14ac:dyDescent="0.25">
      <c r="A122" t="s">
        <v>135</v>
      </c>
      <c r="J122" s="50"/>
      <c r="L122" s="50"/>
      <c r="O122" s="50"/>
      <c r="P122" s="50"/>
      <c r="Q122" s="50"/>
      <c r="U122" s="50"/>
    </row>
    <row r="123" spans="1:30" x14ac:dyDescent="0.25">
      <c r="A123" t="s">
        <v>161</v>
      </c>
      <c r="J123" s="50"/>
      <c r="L123" s="50"/>
      <c r="O123" s="50"/>
      <c r="P123" s="50"/>
      <c r="Q123" s="50"/>
      <c r="U123" s="50"/>
    </row>
    <row r="124" spans="1:30" x14ac:dyDescent="0.25">
      <c r="A124" t="s">
        <v>237</v>
      </c>
      <c r="B124">
        <v>58041810</v>
      </c>
      <c r="C124">
        <v>12550933</v>
      </c>
      <c r="D124">
        <v>5690375</v>
      </c>
      <c r="E124">
        <v>1403007</v>
      </c>
      <c r="F124">
        <v>1290169</v>
      </c>
      <c r="J124" s="50"/>
      <c r="L124" s="50"/>
      <c r="O124" s="50"/>
      <c r="P124" s="50"/>
      <c r="Q124" s="50"/>
      <c r="U124" s="50"/>
      <c r="AC124">
        <v>37175599</v>
      </c>
    </row>
    <row r="125" spans="1:30" x14ac:dyDescent="0.25">
      <c r="A125" t="s">
        <v>270</v>
      </c>
      <c r="J125" s="50"/>
      <c r="L125" s="50"/>
      <c r="O125" s="50"/>
      <c r="P125" s="50"/>
      <c r="Q125" s="50"/>
      <c r="U125" s="50"/>
    </row>
    <row r="126" spans="1:30" x14ac:dyDescent="0.25">
      <c r="A126" t="s">
        <v>238</v>
      </c>
      <c r="B126">
        <v>9442867</v>
      </c>
      <c r="J126" s="50"/>
      <c r="L126" s="50"/>
      <c r="O126" s="50"/>
      <c r="P126" s="50"/>
      <c r="Q126" s="50"/>
      <c r="U126" s="50"/>
    </row>
    <row r="127" spans="1:30" x14ac:dyDescent="0.25">
      <c r="A127" t="s">
        <v>239</v>
      </c>
      <c r="B127">
        <v>3771864</v>
      </c>
      <c r="J127" s="50"/>
      <c r="L127" s="50"/>
      <c r="O127" s="50"/>
      <c r="P127" s="50"/>
      <c r="Q127" s="50"/>
      <c r="U127" s="50"/>
    </row>
    <row r="128" spans="1:30" x14ac:dyDescent="0.25">
      <c r="A128" t="s">
        <v>276</v>
      </c>
      <c r="B128">
        <v>31659234</v>
      </c>
      <c r="E128">
        <v>7013672</v>
      </c>
      <c r="J128" s="50"/>
      <c r="L128" s="50"/>
      <c r="O128" s="50"/>
      <c r="P128" s="50"/>
      <c r="Q128" s="50"/>
      <c r="U128" s="50"/>
    </row>
    <row r="129" spans="1:25" x14ac:dyDescent="0.25">
      <c r="A129" t="s">
        <v>260</v>
      </c>
      <c r="D129">
        <v>3622277</v>
      </c>
      <c r="F129">
        <v>2600838</v>
      </c>
      <c r="J129" s="50"/>
      <c r="L129" s="50"/>
      <c r="M129">
        <v>5035422</v>
      </c>
      <c r="N129">
        <v>3797389</v>
      </c>
      <c r="O129" s="50"/>
      <c r="P129" s="50"/>
      <c r="Q129" s="50"/>
      <c r="U129" s="50"/>
    </row>
    <row r="130" spans="1:25" x14ac:dyDescent="0.25">
      <c r="A130" t="s">
        <v>281</v>
      </c>
      <c r="Y130">
        <v>2467606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FD35-F26A-445E-A395-4C91CC0D684C}">
  <dimension ref="A1:AE147"/>
  <sheetViews>
    <sheetView workbookViewId="0">
      <pane xSplit="1" topLeftCell="C1" activePane="topRight" state="frozen"/>
      <selection pane="topRight" activeCell="E12" sqref="E12"/>
    </sheetView>
  </sheetViews>
  <sheetFormatPr defaultColWidth="11.42578125" defaultRowHeight="15" x14ac:dyDescent="0.25"/>
  <cols>
    <col min="1" max="1" width="13.5703125" bestFit="1" customWidth="1"/>
    <col min="14" max="14" width="12.7109375" style="40" customWidth="1"/>
    <col min="23" max="31" width="12.42578125" customWidth="1"/>
    <col min="32" max="32" width="15.140625" customWidth="1"/>
  </cols>
  <sheetData>
    <row r="1" spans="1:31" x14ac:dyDescent="0.25"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8" t="s">
        <v>104</v>
      </c>
      <c r="H1" s="48" t="s">
        <v>105</v>
      </c>
      <c r="I1" s="48" t="s">
        <v>106</v>
      </c>
      <c r="J1" s="48" t="s">
        <v>107</v>
      </c>
      <c r="K1" s="48" t="s">
        <v>108</v>
      </c>
      <c r="L1" s="48" t="s">
        <v>109</v>
      </c>
      <c r="M1" s="48" t="s">
        <v>110</v>
      </c>
      <c r="N1" s="48" t="s">
        <v>111</v>
      </c>
      <c r="O1" s="48" t="s">
        <v>112</v>
      </c>
      <c r="P1" s="48" t="s">
        <v>113</v>
      </c>
      <c r="Q1" s="48" t="s">
        <v>114</v>
      </c>
      <c r="R1" s="48" t="s">
        <v>115</v>
      </c>
      <c r="S1" s="48" t="s">
        <v>116</v>
      </c>
      <c r="T1" s="48" t="s">
        <v>117</v>
      </c>
      <c r="U1" s="48" t="s">
        <v>118</v>
      </c>
      <c r="V1" s="48" t="s">
        <v>119</v>
      </c>
      <c r="W1" s="48" t="s">
        <v>120</v>
      </c>
      <c r="X1" s="48" t="s">
        <v>121</v>
      </c>
      <c r="Y1" s="48" t="s">
        <v>122</v>
      </c>
      <c r="Z1" s="48" t="s">
        <v>123</v>
      </c>
      <c r="AA1" s="48" t="s">
        <v>124</v>
      </c>
      <c r="AB1" s="48" t="s">
        <v>125</v>
      </c>
      <c r="AC1" s="48" t="s">
        <v>126</v>
      </c>
      <c r="AD1" s="48" t="s">
        <v>127</v>
      </c>
      <c r="AE1" s="48" t="s">
        <v>128</v>
      </c>
    </row>
    <row r="2" spans="1:31" x14ac:dyDescent="0.25">
      <c r="A2" s="31" t="s">
        <v>162</v>
      </c>
      <c r="L2" s="50"/>
      <c r="Q2" s="50"/>
      <c r="V2" s="50"/>
    </row>
    <row r="3" spans="1:31" x14ac:dyDescent="0.25">
      <c r="A3" t="s">
        <v>240</v>
      </c>
      <c r="L3" s="50"/>
      <c r="Q3" s="50"/>
      <c r="T3">
        <v>7086198</v>
      </c>
      <c r="V3" s="50"/>
      <c r="AB3">
        <v>934713</v>
      </c>
    </row>
    <row r="4" spans="1:31" x14ac:dyDescent="0.25">
      <c r="A4" t="s">
        <v>228</v>
      </c>
      <c r="L4" s="50"/>
      <c r="Q4" s="50"/>
      <c r="T4">
        <v>12678924</v>
      </c>
      <c r="V4" s="50"/>
      <c r="AB4">
        <v>2385508</v>
      </c>
    </row>
    <row r="5" spans="1:31" x14ac:dyDescent="0.25">
      <c r="A5" t="s">
        <v>229</v>
      </c>
      <c r="I5">
        <v>957512</v>
      </c>
      <c r="L5" s="50"/>
      <c r="Q5" s="50"/>
      <c r="T5">
        <v>15297196</v>
      </c>
      <c r="V5" s="50"/>
      <c r="Y5">
        <v>1950674</v>
      </c>
      <c r="AB5">
        <v>5444698</v>
      </c>
      <c r="AC5">
        <v>1718554</v>
      </c>
    </row>
    <row r="6" spans="1:31" x14ac:dyDescent="0.25">
      <c r="A6" t="s">
        <v>230</v>
      </c>
      <c r="E6">
        <v>2927800</v>
      </c>
      <c r="J6">
        <v>1596422</v>
      </c>
      <c r="L6" s="50"/>
      <c r="Q6" s="50"/>
      <c r="T6">
        <v>9231504</v>
      </c>
      <c r="V6" s="50"/>
      <c r="Y6">
        <v>8710694</v>
      </c>
      <c r="AC6">
        <v>3860076</v>
      </c>
    </row>
    <row r="7" spans="1:31" x14ac:dyDescent="0.25">
      <c r="A7" t="s">
        <v>231</v>
      </c>
      <c r="E7">
        <v>16138213</v>
      </c>
      <c r="J7">
        <v>1259144</v>
      </c>
      <c r="L7" s="50"/>
      <c r="Q7" s="50"/>
      <c r="T7">
        <v>11398186</v>
      </c>
      <c r="V7" s="50"/>
      <c r="X7">
        <v>1603749</v>
      </c>
      <c r="Y7">
        <v>21026536</v>
      </c>
      <c r="AB7">
        <v>4303636</v>
      </c>
      <c r="AC7">
        <v>2431939</v>
      </c>
    </row>
    <row r="8" spans="1:31" x14ac:dyDescent="0.25">
      <c r="A8" t="s">
        <v>232</v>
      </c>
      <c r="C8">
        <v>1954001</v>
      </c>
      <c r="E8">
        <v>9916193</v>
      </c>
      <c r="F8">
        <v>3779921</v>
      </c>
      <c r="G8">
        <v>6235003</v>
      </c>
      <c r="J8">
        <v>2977620</v>
      </c>
      <c r="L8" s="50"/>
      <c r="P8">
        <v>1516230</v>
      </c>
      <c r="Q8" s="50"/>
      <c r="S8">
        <v>1317099</v>
      </c>
      <c r="T8">
        <v>7588650</v>
      </c>
      <c r="V8" s="50"/>
      <c r="X8">
        <v>8161480</v>
      </c>
      <c r="Y8">
        <v>47972491</v>
      </c>
      <c r="AA8">
        <v>1827094</v>
      </c>
      <c r="AB8">
        <v>9680689</v>
      </c>
      <c r="AC8">
        <v>9452381</v>
      </c>
    </row>
    <row r="9" spans="1:31" x14ac:dyDescent="0.25">
      <c r="A9" t="s">
        <v>233</v>
      </c>
      <c r="C9">
        <v>2486992</v>
      </c>
      <c r="E9">
        <v>8483906</v>
      </c>
      <c r="F9">
        <v>5636529</v>
      </c>
      <c r="G9">
        <v>8423035</v>
      </c>
      <c r="J9">
        <v>2107667</v>
      </c>
      <c r="L9" s="50"/>
      <c r="Q9" s="50"/>
      <c r="T9">
        <v>7014151</v>
      </c>
      <c r="V9" s="50"/>
      <c r="X9">
        <v>10771350</v>
      </c>
      <c r="Y9">
        <v>96192485</v>
      </c>
      <c r="AA9">
        <v>1697224</v>
      </c>
      <c r="AB9">
        <v>6914895</v>
      </c>
      <c r="AC9">
        <v>6135953</v>
      </c>
    </row>
    <row r="10" spans="1:31" x14ac:dyDescent="0.25">
      <c r="A10" t="s">
        <v>138</v>
      </c>
      <c r="B10">
        <v>6030867</v>
      </c>
      <c r="C10">
        <v>16574150</v>
      </c>
      <c r="D10">
        <v>6032345</v>
      </c>
      <c r="E10">
        <v>285138144</v>
      </c>
      <c r="F10">
        <v>18171232</v>
      </c>
      <c r="G10">
        <v>29500388</v>
      </c>
      <c r="H10">
        <v>39430267</v>
      </c>
      <c r="I10">
        <v>49387006</v>
      </c>
      <c r="J10">
        <v>48875856</v>
      </c>
      <c r="K10">
        <v>4519519</v>
      </c>
      <c r="L10" s="50"/>
      <c r="M10">
        <v>5390798</v>
      </c>
      <c r="N10" s="40">
        <v>7430356</v>
      </c>
      <c r="O10">
        <v>6298374</v>
      </c>
      <c r="P10">
        <v>11038299</v>
      </c>
      <c r="Q10" s="50"/>
      <c r="R10">
        <v>19790065</v>
      </c>
      <c r="S10">
        <v>12972923</v>
      </c>
      <c r="T10">
        <v>42804277</v>
      </c>
      <c r="U10">
        <v>5826494</v>
      </c>
      <c r="V10" s="50"/>
      <c r="W10">
        <v>15135260</v>
      </c>
      <c r="X10">
        <v>46049412</v>
      </c>
      <c r="Y10">
        <v>397927732</v>
      </c>
      <c r="Z10">
        <v>7141350</v>
      </c>
      <c r="AA10">
        <v>13103757</v>
      </c>
      <c r="AB10">
        <v>15620448</v>
      </c>
      <c r="AC10">
        <v>187330502</v>
      </c>
      <c r="AD10">
        <v>10645585</v>
      </c>
      <c r="AE10">
        <v>5356487</v>
      </c>
    </row>
    <row r="11" spans="1:31" x14ac:dyDescent="0.25">
      <c r="A11" t="s">
        <v>139</v>
      </c>
      <c r="B11">
        <v>4491167</v>
      </c>
      <c r="C11">
        <v>12159738</v>
      </c>
      <c r="D11">
        <v>5017409</v>
      </c>
      <c r="E11">
        <v>19254281</v>
      </c>
      <c r="F11">
        <v>15824583</v>
      </c>
      <c r="G11">
        <v>23510368</v>
      </c>
      <c r="H11">
        <v>5922314</v>
      </c>
      <c r="I11">
        <v>5672790</v>
      </c>
      <c r="J11">
        <v>14352899</v>
      </c>
      <c r="K11">
        <v>3688039</v>
      </c>
      <c r="L11" s="50"/>
      <c r="M11">
        <v>2571777</v>
      </c>
      <c r="N11" s="40">
        <v>4526524</v>
      </c>
      <c r="O11">
        <v>3834969</v>
      </c>
      <c r="P11">
        <v>7392757</v>
      </c>
      <c r="Q11" s="50"/>
      <c r="R11">
        <v>1993366</v>
      </c>
      <c r="S11">
        <v>9496456</v>
      </c>
      <c r="T11">
        <v>12395804</v>
      </c>
      <c r="U11">
        <v>3827305</v>
      </c>
      <c r="V11" s="50"/>
      <c r="W11">
        <v>8783398</v>
      </c>
      <c r="X11">
        <v>38514546</v>
      </c>
      <c r="Y11">
        <v>390665893</v>
      </c>
      <c r="Z11">
        <v>4121081</v>
      </c>
      <c r="AA11">
        <v>9721011</v>
      </c>
      <c r="AB11">
        <v>9978807</v>
      </c>
      <c r="AC11">
        <v>101130112</v>
      </c>
      <c r="AD11">
        <v>7534832</v>
      </c>
      <c r="AE11">
        <v>3813207</v>
      </c>
    </row>
    <row r="12" spans="1:31" x14ac:dyDescent="0.25">
      <c r="A12" s="36" t="s">
        <v>181</v>
      </c>
      <c r="B12" s="82">
        <f>SUM(B4:B11)/B134*100</f>
        <v>7.9962086451077719</v>
      </c>
      <c r="C12" s="82">
        <f>SUM(C4:C11)/C134*100</f>
        <v>4.7816974673228723</v>
      </c>
      <c r="D12" s="82">
        <f>SUM(D10:D11)/D134*100</f>
        <v>11.072625393560429</v>
      </c>
      <c r="E12" s="82">
        <f>SUM(E6:E11)/E134*100</f>
        <v>13.186579961761533</v>
      </c>
      <c r="F12" s="82">
        <f>SUM(F6:F11)/F134*100</f>
        <v>6.1077504260098969</v>
      </c>
      <c r="G12" s="82">
        <f>SUM(G6:G11)/G134*100</f>
        <v>10.674031264316817</v>
      </c>
      <c r="H12" s="82">
        <f>SUM(H6:H11)/H134*100</f>
        <v>11.206968219323805</v>
      </c>
      <c r="I12" s="82">
        <f>SUM(I5:I11)/I134*100</f>
        <v>12.30165291366035</v>
      </c>
      <c r="J12" s="82">
        <f>SUM(J5:J11)/J134*100</f>
        <v>8.1729180612782564</v>
      </c>
      <c r="K12" s="82">
        <f>SUM(K5:K11)/K134*100</f>
        <v>17.727666392277666</v>
      </c>
      <c r="L12" s="50"/>
      <c r="M12" s="82">
        <f>SUM(M5:M11)/M134*100</f>
        <v>17.355776220380211</v>
      </c>
      <c r="N12" s="82">
        <f>SUM(N10:N11)/N134*100</f>
        <v>7.4645955058226621</v>
      </c>
      <c r="O12" s="82">
        <f>SUM(O10:O11)/O134*100</f>
        <v>7.7230445203241311</v>
      </c>
      <c r="P12" s="82">
        <f>SUM(P10:P11)/P134*100</f>
        <v>1.4806887887203322</v>
      </c>
      <c r="Q12" s="50"/>
      <c r="R12" s="82">
        <f>SUM(R10:R11)/R134*100</f>
        <v>16.723210184191274</v>
      </c>
      <c r="S12" s="82">
        <f>SUM(S10:S11)/S134*100</f>
        <v>7.7684536739420871</v>
      </c>
      <c r="T12" s="82">
        <f>SUM(T3:T11)/T134*100</f>
        <v>10.12870147361868</v>
      </c>
      <c r="U12" s="82">
        <f>SUM(U3:U11)/U134*100</f>
        <v>13.948459124810606</v>
      </c>
      <c r="V12" s="50"/>
      <c r="W12" s="82">
        <f t="shared" ref="W12:AD12" si="0">SUM(W3:W11)/W134*100</f>
        <v>15.388352129235647</v>
      </c>
      <c r="X12" s="82">
        <f t="shared" si="0"/>
        <v>17.535875736567462</v>
      </c>
      <c r="Y12" s="82">
        <f t="shared" si="0"/>
        <v>6.7741251416865271</v>
      </c>
      <c r="Z12" s="82">
        <f t="shared" si="0"/>
        <v>11.047029284326342</v>
      </c>
      <c r="AA12" s="82">
        <f t="shared" si="0"/>
        <v>8.5612802918310589</v>
      </c>
      <c r="AB12" s="82">
        <f t="shared" si="0"/>
        <v>7.746237735447564</v>
      </c>
      <c r="AC12" s="82">
        <f t="shared" si="0"/>
        <v>2.7506692289384409</v>
      </c>
      <c r="AD12" s="82">
        <f t="shared" si="0"/>
        <v>13.03557694462865</v>
      </c>
      <c r="AE12" s="82">
        <f>SUM(AE10:AE11)/AE134*100</f>
        <v>8.4846941003777427</v>
      </c>
    </row>
    <row r="13" spans="1:31" x14ac:dyDescent="0.25">
      <c r="A13" t="s">
        <v>0</v>
      </c>
      <c r="B13">
        <v>66984792</v>
      </c>
      <c r="C13">
        <v>158948835</v>
      </c>
      <c r="D13">
        <v>49976963</v>
      </c>
      <c r="E13">
        <v>551057141</v>
      </c>
      <c r="F13">
        <v>183689050</v>
      </c>
      <c r="G13">
        <v>116761824</v>
      </c>
      <c r="H13">
        <v>112050383</v>
      </c>
      <c r="I13">
        <v>126619704</v>
      </c>
      <c r="J13">
        <v>288540411</v>
      </c>
      <c r="K13">
        <v>25456966</v>
      </c>
      <c r="L13" s="50"/>
      <c r="M13">
        <v>21076748</v>
      </c>
      <c r="N13" s="40">
        <v>49323118</v>
      </c>
      <c r="O13">
        <v>56575509</v>
      </c>
      <c r="P13">
        <v>348082487</v>
      </c>
      <c r="Q13" s="50"/>
      <c r="R13">
        <v>50411727</v>
      </c>
      <c r="S13">
        <v>96188438</v>
      </c>
      <c r="T13">
        <v>139872288</v>
      </c>
      <c r="U13">
        <v>33110795</v>
      </c>
      <c r="V13" s="50"/>
      <c r="W13">
        <v>62189046</v>
      </c>
      <c r="X13">
        <v>182759144</v>
      </c>
      <c r="Y13">
        <v>4864703917</v>
      </c>
      <c r="Z13">
        <v>43155638</v>
      </c>
      <c r="AA13">
        <v>130623621</v>
      </c>
      <c r="AB13">
        <v>108559793</v>
      </c>
      <c r="AC13">
        <v>4080296599</v>
      </c>
      <c r="AD13">
        <v>58770317</v>
      </c>
      <c r="AE13">
        <v>46595137</v>
      </c>
    </row>
    <row r="14" spans="1:31" x14ac:dyDescent="0.25">
      <c r="A14" t="s">
        <v>140</v>
      </c>
      <c r="B14">
        <v>2063859</v>
      </c>
      <c r="C14">
        <v>20462648</v>
      </c>
      <c r="D14">
        <v>1677883</v>
      </c>
      <c r="E14">
        <v>22497485</v>
      </c>
      <c r="F14">
        <v>15807717</v>
      </c>
      <c r="G14">
        <v>14551647</v>
      </c>
      <c r="H14">
        <v>3866463</v>
      </c>
      <c r="I14">
        <v>3746704</v>
      </c>
      <c r="J14">
        <v>15193367</v>
      </c>
      <c r="L14" s="50"/>
      <c r="M14">
        <v>891099</v>
      </c>
      <c r="N14" s="40">
        <v>3720859</v>
      </c>
      <c r="O14">
        <v>3456145</v>
      </c>
      <c r="P14">
        <v>12737774</v>
      </c>
      <c r="Q14" s="50"/>
      <c r="R14">
        <v>1208841</v>
      </c>
      <c r="S14">
        <v>4777373</v>
      </c>
      <c r="T14">
        <v>8751148</v>
      </c>
      <c r="U14">
        <v>1623361</v>
      </c>
      <c r="V14" s="50"/>
      <c r="W14">
        <v>2957233</v>
      </c>
      <c r="X14">
        <v>19377288</v>
      </c>
      <c r="Y14">
        <v>681312516</v>
      </c>
      <c r="Z14">
        <v>2511786</v>
      </c>
      <c r="AA14">
        <v>5251930</v>
      </c>
      <c r="AB14">
        <v>9570057</v>
      </c>
      <c r="AC14">
        <v>253147465</v>
      </c>
      <c r="AD14">
        <v>3282321</v>
      </c>
      <c r="AE14">
        <v>2170889</v>
      </c>
    </row>
    <row r="15" spans="1:31" x14ac:dyDescent="0.25">
      <c r="A15" t="s">
        <v>1</v>
      </c>
      <c r="B15">
        <v>31447363</v>
      </c>
      <c r="C15">
        <v>252559503</v>
      </c>
      <c r="D15">
        <v>19440594</v>
      </c>
      <c r="E15">
        <v>425151202</v>
      </c>
      <c r="F15">
        <v>113797429</v>
      </c>
      <c r="G15">
        <v>192436092</v>
      </c>
      <c r="H15">
        <v>86940840</v>
      </c>
      <c r="I15">
        <v>86568577</v>
      </c>
      <c r="J15">
        <v>217435252</v>
      </c>
      <c r="K15">
        <v>9226343</v>
      </c>
      <c r="L15" s="50"/>
      <c r="M15">
        <v>7467182</v>
      </c>
      <c r="N15" s="40">
        <v>41433130</v>
      </c>
      <c r="O15">
        <v>49462963</v>
      </c>
      <c r="P15">
        <v>163752090</v>
      </c>
      <c r="Q15" s="50"/>
      <c r="R15">
        <v>32362706</v>
      </c>
      <c r="S15">
        <v>40206648</v>
      </c>
      <c r="T15">
        <v>92895698</v>
      </c>
      <c r="U15">
        <v>12034442</v>
      </c>
      <c r="V15" s="50"/>
      <c r="W15">
        <v>23293771</v>
      </c>
      <c r="X15">
        <v>77537945</v>
      </c>
      <c r="Y15">
        <v>6271837678</v>
      </c>
      <c r="Z15">
        <v>26362034</v>
      </c>
      <c r="AA15">
        <v>70858797</v>
      </c>
      <c r="AB15">
        <v>71387547</v>
      </c>
      <c r="AC15">
        <v>4717417032</v>
      </c>
      <c r="AD15">
        <v>26707357</v>
      </c>
      <c r="AE15">
        <v>26532886</v>
      </c>
    </row>
    <row r="16" spans="1:31" x14ac:dyDescent="0.25">
      <c r="A16" s="36" t="s">
        <v>181</v>
      </c>
      <c r="B16" s="82">
        <f t="shared" ref="B16:K16" si="1">SUM(B13:B15)/B134*100</f>
        <v>76.371839888150106</v>
      </c>
      <c r="C16" s="82">
        <f t="shared" si="1"/>
        <v>62.262606750968118</v>
      </c>
      <c r="D16" s="82">
        <f t="shared" si="1"/>
        <v>71.242597284098082</v>
      </c>
      <c r="E16" s="82">
        <f t="shared" si="1"/>
        <v>38.523286195421996</v>
      </c>
      <c r="F16" s="82">
        <f t="shared" si="1"/>
        <v>44.077929568646738</v>
      </c>
      <c r="G16" s="82">
        <f t="shared" si="1"/>
        <v>51.068044116035338</v>
      </c>
      <c r="H16" s="82">
        <f t="shared" si="1"/>
        <v>50.127679393760808</v>
      </c>
      <c r="I16" s="82">
        <f t="shared" si="1"/>
        <v>47.63989890946052</v>
      </c>
      <c r="J16" s="82">
        <f t="shared" si="1"/>
        <v>59.849588861946089</v>
      </c>
      <c r="K16" s="82">
        <f t="shared" si="1"/>
        <v>74.913163127483401</v>
      </c>
      <c r="L16" s="50"/>
      <c r="M16" s="82">
        <f>SUM(M13:M15)/M134*100</f>
        <v>64.158614061958829</v>
      </c>
      <c r="N16" s="82">
        <f>SUM(N13:N15)/N134*100</f>
        <v>58.981388816758781</v>
      </c>
      <c r="O16" s="82">
        <f>SUM(O13:O15)/O134*100</f>
        <v>83.450427151912209</v>
      </c>
      <c r="P16" s="82">
        <f>SUM(P13:P15)/P134*100</f>
        <v>42.142370952503583</v>
      </c>
      <c r="Q16" s="50"/>
      <c r="R16" s="82">
        <f>SUM(R13:R15)/R134*100</f>
        <v>64.474230118227297</v>
      </c>
      <c r="S16" s="82">
        <f>SUM(S13:S15)/S134*100</f>
        <v>48.808278492164327</v>
      </c>
      <c r="T16" s="82">
        <f>SUM(T13:T15)/T134*100</f>
        <v>19.493026436796811</v>
      </c>
      <c r="U16" s="82">
        <f>SUM(U13:U15)/U134*100</f>
        <v>67.574420963985162</v>
      </c>
      <c r="V16" s="50"/>
      <c r="W16" s="82">
        <f t="shared" ref="W16:AE16" si="2">SUM(W13:W15)/W134*100</f>
        <v>56.898954436624628</v>
      </c>
      <c r="X16" s="82">
        <f t="shared" si="2"/>
        <v>46.663273678363041</v>
      </c>
      <c r="Y16" s="82">
        <f t="shared" si="2"/>
        <v>83.006804668869179</v>
      </c>
      <c r="Z16" s="82">
        <f t="shared" si="2"/>
        <v>70.651845224193096</v>
      </c>
      <c r="AA16" s="82">
        <f t="shared" si="2"/>
        <v>67.171616471893714</v>
      </c>
      <c r="AB16" s="82">
        <f t="shared" si="2"/>
        <v>26.564543107236538</v>
      </c>
      <c r="AC16" s="82">
        <f t="shared" si="2"/>
        <v>79.779413079599323</v>
      </c>
      <c r="AD16" s="82">
        <f t="shared" si="2"/>
        <v>63.641980512732687</v>
      </c>
      <c r="AE16" s="82">
        <f t="shared" si="2"/>
        <v>69.673888181139176</v>
      </c>
    </row>
    <row r="17" spans="1:31" x14ac:dyDescent="0.25">
      <c r="A17" t="s">
        <v>141</v>
      </c>
      <c r="C17">
        <v>6060216</v>
      </c>
      <c r="F17">
        <v>8896252</v>
      </c>
      <c r="J17">
        <v>3655623</v>
      </c>
      <c r="L17" s="50"/>
      <c r="P17">
        <v>6942108</v>
      </c>
      <c r="Q17" s="50"/>
      <c r="S17">
        <v>1619669</v>
      </c>
      <c r="T17">
        <v>9370292</v>
      </c>
      <c r="V17" s="50"/>
      <c r="X17">
        <v>3913597</v>
      </c>
      <c r="Y17">
        <v>151808384</v>
      </c>
      <c r="AB17">
        <v>4978032</v>
      </c>
      <c r="AC17">
        <v>88324403</v>
      </c>
    </row>
    <row r="18" spans="1:31" x14ac:dyDescent="0.25">
      <c r="A18" t="s">
        <v>142</v>
      </c>
      <c r="B18">
        <v>2315292</v>
      </c>
      <c r="C18">
        <v>29183206</v>
      </c>
      <c r="E18">
        <v>42609852</v>
      </c>
      <c r="F18">
        <v>35169752</v>
      </c>
      <c r="G18">
        <v>12915141</v>
      </c>
      <c r="H18">
        <v>8026745</v>
      </c>
      <c r="I18">
        <v>4227822</v>
      </c>
      <c r="J18">
        <v>15990249</v>
      </c>
      <c r="L18" s="50"/>
      <c r="M18">
        <v>615547</v>
      </c>
      <c r="N18" s="40">
        <v>2186546</v>
      </c>
      <c r="O18">
        <v>2353050</v>
      </c>
      <c r="P18">
        <v>166269082</v>
      </c>
      <c r="Q18" s="50"/>
      <c r="R18">
        <v>1892271</v>
      </c>
      <c r="S18">
        <v>10259627</v>
      </c>
      <c r="T18">
        <v>99246205</v>
      </c>
      <c r="U18">
        <v>3412836</v>
      </c>
      <c r="V18" s="50"/>
      <c r="W18">
        <v>2212021</v>
      </c>
      <c r="X18">
        <v>9281783</v>
      </c>
      <c r="Y18">
        <v>184823067</v>
      </c>
      <c r="Z18">
        <v>1465027</v>
      </c>
      <c r="AA18">
        <v>4152262</v>
      </c>
      <c r="AB18">
        <v>26502056</v>
      </c>
      <c r="AC18">
        <v>192144082</v>
      </c>
      <c r="AD18">
        <v>2358500</v>
      </c>
      <c r="AE18">
        <v>1873113</v>
      </c>
    </row>
    <row r="19" spans="1:31" x14ac:dyDescent="0.25">
      <c r="A19" t="s">
        <v>143</v>
      </c>
      <c r="C19">
        <v>4994004</v>
      </c>
      <c r="E19">
        <v>5388724</v>
      </c>
      <c r="F19">
        <v>6658264</v>
      </c>
      <c r="J19">
        <v>2014722</v>
      </c>
      <c r="L19" s="50"/>
      <c r="P19">
        <v>20524964</v>
      </c>
      <c r="Q19" s="50"/>
      <c r="T19">
        <v>11450536</v>
      </c>
      <c r="V19" s="50"/>
      <c r="X19">
        <v>2338789</v>
      </c>
      <c r="Y19">
        <v>53562030</v>
      </c>
      <c r="AB19">
        <v>10362124</v>
      </c>
      <c r="AC19">
        <v>25517756</v>
      </c>
    </row>
    <row r="20" spans="1:31" x14ac:dyDescent="0.25">
      <c r="A20" t="s">
        <v>144</v>
      </c>
      <c r="B20">
        <v>1073186</v>
      </c>
      <c r="C20">
        <v>34525624</v>
      </c>
      <c r="E20">
        <v>12281270</v>
      </c>
      <c r="F20">
        <v>36240572</v>
      </c>
      <c r="G20">
        <v>14902928</v>
      </c>
      <c r="H20">
        <v>2944377</v>
      </c>
      <c r="I20">
        <v>1950286</v>
      </c>
      <c r="J20">
        <v>10298700</v>
      </c>
      <c r="L20" s="50"/>
      <c r="M20">
        <v>603422</v>
      </c>
      <c r="N20" s="40">
        <v>406058</v>
      </c>
      <c r="O20">
        <v>1754833</v>
      </c>
      <c r="P20">
        <v>160236694</v>
      </c>
      <c r="Q20" s="50"/>
      <c r="R20">
        <v>791280</v>
      </c>
      <c r="S20">
        <v>12328957</v>
      </c>
      <c r="T20">
        <v>58665675</v>
      </c>
      <c r="U20">
        <v>3884054</v>
      </c>
      <c r="V20" s="50"/>
      <c r="W20">
        <v>3070010</v>
      </c>
      <c r="X20">
        <v>7922347</v>
      </c>
      <c r="Y20">
        <v>84859746</v>
      </c>
      <c r="AA20">
        <v>3770401</v>
      </c>
      <c r="AB20">
        <v>50432661</v>
      </c>
      <c r="AC20">
        <v>84379851</v>
      </c>
      <c r="AD20">
        <v>3172259</v>
      </c>
      <c r="AE20">
        <v>1815006</v>
      </c>
    </row>
    <row r="21" spans="1:31" x14ac:dyDescent="0.25">
      <c r="A21" t="s">
        <v>145</v>
      </c>
      <c r="C21">
        <v>10386220</v>
      </c>
      <c r="E21">
        <v>5435183</v>
      </c>
      <c r="F21">
        <v>7074324</v>
      </c>
      <c r="L21" s="50"/>
      <c r="P21">
        <v>27649900</v>
      </c>
      <c r="Q21" s="50"/>
      <c r="S21">
        <v>2136932</v>
      </c>
      <c r="T21">
        <v>14426969</v>
      </c>
      <c r="V21" s="50"/>
      <c r="X21">
        <v>3005654</v>
      </c>
      <c r="Y21">
        <v>45090489</v>
      </c>
      <c r="AB21">
        <v>17386442</v>
      </c>
      <c r="AC21">
        <v>22165111</v>
      </c>
    </row>
    <row r="22" spans="1:31" x14ac:dyDescent="0.25">
      <c r="A22" t="s">
        <v>146</v>
      </c>
      <c r="B22">
        <v>974250</v>
      </c>
      <c r="C22">
        <v>32996217</v>
      </c>
      <c r="E22">
        <v>9497148</v>
      </c>
      <c r="F22">
        <v>21560872</v>
      </c>
      <c r="G22">
        <v>13063601</v>
      </c>
      <c r="H22">
        <v>2974505</v>
      </c>
      <c r="I22">
        <v>2086672</v>
      </c>
      <c r="J22">
        <v>11393063</v>
      </c>
      <c r="L22" s="50"/>
      <c r="N22" s="40">
        <v>1713683</v>
      </c>
      <c r="O22">
        <v>1739951</v>
      </c>
      <c r="P22">
        <v>91333088</v>
      </c>
      <c r="Q22" s="50"/>
      <c r="R22">
        <v>618363</v>
      </c>
      <c r="S22">
        <v>10707592</v>
      </c>
      <c r="T22">
        <v>44072199</v>
      </c>
      <c r="U22">
        <v>2428220</v>
      </c>
      <c r="V22" s="50"/>
      <c r="W22">
        <v>3839018</v>
      </c>
      <c r="X22">
        <v>9908263</v>
      </c>
      <c r="Y22">
        <v>54805095</v>
      </c>
      <c r="Z22">
        <v>1591744</v>
      </c>
      <c r="AA22">
        <v>3600342</v>
      </c>
      <c r="AB22">
        <v>49506422</v>
      </c>
      <c r="AC22">
        <v>42188221</v>
      </c>
      <c r="AD22">
        <v>3297950</v>
      </c>
      <c r="AE22">
        <v>1919143</v>
      </c>
    </row>
    <row r="23" spans="1:31" x14ac:dyDescent="0.25">
      <c r="A23" t="s">
        <v>147</v>
      </c>
      <c r="C23">
        <v>4632397</v>
      </c>
      <c r="F23">
        <v>4612683</v>
      </c>
      <c r="J23">
        <v>2391282</v>
      </c>
      <c r="L23" s="50"/>
      <c r="P23">
        <v>11578153</v>
      </c>
      <c r="Q23" s="50"/>
      <c r="S23">
        <v>1933339</v>
      </c>
      <c r="T23">
        <v>8379485</v>
      </c>
      <c r="V23" s="50"/>
      <c r="X23">
        <v>3483478</v>
      </c>
      <c r="Y23">
        <v>19110533</v>
      </c>
      <c r="AB23">
        <v>16897626</v>
      </c>
      <c r="AC23">
        <v>7411404</v>
      </c>
    </row>
    <row r="24" spans="1:31" x14ac:dyDescent="0.25">
      <c r="A24" t="s">
        <v>148</v>
      </c>
      <c r="C24">
        <v>10093338</v>
      </c>
      <c r="E24">
        <v>2616094</v>
      </c>
      <c r="F24">
        <v>7243390</v>
      </c>
      <c r="J24">
        <v>6139061</v>
      </c>
      <c r="L24" s="50"/>
      <c r="M24">
        <v>467050</v>
      </c>
      <c r="P24">
        <v>26985590</v>
      </c>
      <c r="Q24" s="50"/>
      <c r="S24">
        <v>5372488</v>
      </c>
      <c r="T24">
        <v>17737925</v>
      </c>
      <c r="V24" s="50"/>
      <c r="W24">
        <v>1852130</v>
      </c>
      <c r="X24">
        <v>5440782</v>
      </c>
      <c r="Y24">
        <v>28841822</v>
      </c>
      <c r="AB24">
        <v>33598682</v>
      </c>
      <c r="AC24">
        <v>14734972</v>
      </c>
    </row>
    <row r="25" spans="1:31" x14ac:dyDescent="0.25">
      <c r="A25" t="s">
        <v>149</v>
      </c>
      <c r="J25">
        <v>1678538</v>
      </c>
      <c r="L25" s="50"/>
      <c r="Q25" s="50"/>
      <c r="T25">
        <v>14029613</v>
      </c>
      <c r="V25" s="50"/>
      <c r="AC25">
        <v>4962369</v>
      </c>
    </row>
    <row r="26" spans="1:31" x14ac:dyDescent="0.25">
      <c r="A26" t="s">
        <v>150</v>
      </c>
      <c r="C26">
        <v>4304049</v>
      </c>
      <c r="F26">
        <v>3662861</v>
      </c>
      <c r="J26">
        <v>4467130</v>
      </c>
      <c r="L26" s="50"/>
      <c r="P26">
        <v>20840321</v>
      </c>
      <c r="Q26" s="50"/>
      <c r="S26">
        <v>6604944</v>
      </c>
      <c r="T26">
        <v>12812998</v>
      </c>
      <c r="V26" s="50"/>
      <c r="X26">
        <v>3536933</v>
      </c>
      <c r="Y26">
        <v>26735291</v>
      </c>
      <c r="AB26">
        <v>42902191</v>
      </c>
      <c r="AC26">
        <v>12618330</v>
      </c>
    </row>
    <row r="27" spans="1:31" x14ac:dyDescent="0.25">
      <c r="A27" t="s">
        <v>151</v>
      </c>
      <c r="L27" s="50"/>
      <c r="Q27" s="50"/>
      <c r="V27" s="50"/>
    </row>
    <row r="28" spans="1:31" x14ac:dyDescent="0.25">
      <c r="A28" t="s">
        <v>152</v>
      </c>
      <c r="C28">
        <v>1879306</v>
      </c>
      <c r="J28">
        <v>4272038</v>
      </c>
      <c r="L28" s="50"/>
      <c r="P28">
        <v>17304696</v>
      </c>
      <c r="Q28" s="50"/>
      <c r="S28">
        <v>5529034</v>
      </c>
      <c r="V28" s="50"/>
      <c r="X28">
        <v>2804631</v>
      </c>
      <c r="Y28">
        <v>14879872</v>
      </c>
      <c r="AB28">
        <v>62443278</v>
      </c>
      <c r="AC28">
        <v>7818174</v>
      </c>
    </row>
    <row r="29" spans="1:31" x14ac:dyDescent="0.25">
      <c r="A29" s="36" t="s">
        <v>181</v>
      </c>
      <c r="B29" s="82">
        <f t="shared" ref="B29:K29" si="3">SUM(B17:B28)/B134*100</f>
        <v>3.3154505440539097</v>
      </c>
      <c r="C29" s="82">
        <f t="shared" si="3"/>
        <v>20.042782328610411</v>
      </c>
      <c r="D29" s="82">
        <f t="shared" si="3"/>
        <v>0</v>
      </c>
      <c r="E29" s="82">
        <f t="shared" si="3"/>
        <v>3.0020859734362757</v>
      </c>
      <c r="F29" s="82">
        <f t="shared" si="3"/>
        <v>18.44736608134772</v>
      </c>
      <c r="G29" s="82">
        <f t="shared" si="3"/>
        <v>6.448647861486684</v>
      </c>
      <c r="H29" s="82">
        <f t="shared" si="3"/>
        <v>3.4460706566522421</v>
      </c>
      <c r="I29" s="82">
        <f t="shared" si="3"/>
        <v>1.8149828793586757</v>
      </c>
      <c r="J29" s="82">
        <f t="shared" si="3"/>
        <v>7.1544037930118751</v>
      </c>
      <c r="K29" s="82">
        <f t="shared" si="3"/>
        <v>0</v>
      </c>
      <c r="L29" s="50"/>
      <c r="M29" s="82">
        <f>SUM(M17:M28)/M134*100</f>
        <v>3.6749629946731073</v>
      </c>
      <c r="N29" s="82">
        <f>SUM(N17:N28)/N134*100</f>
        <v>2.6883844771363892</v>
      </c>
      <c r="O29" s="82">
        <f>SUM(O17:O28)/O134*100</f>
        <v>4.4568788729903988</v>
      </c>
      <c r="P29" s="82">
        <f>SUM(P17:P28)/P134*100</f>
        <v>44.158197167524783</v>
      </c>
      <c r="Q29" s="50"/>
      <c r="R29" s="82">
        <f>SUM(R17:R28)/R134*100</f>
        <v>2.5348900194888375</v>
      </c>
      <c r="S29" s="82">
        <f>SUM(S17:S28)/S134*100</f>
        <v>19.5314701927621</v>
      </c>
      <c r="T29" s="82">
        <f>SUM(T17:T28)/T134*100</f>
        <v>23.421408591027891</v>
      </c>
      <c r="U29" s="82">
        <f>SUM(U17:U28)/U134*100</f>
        <v>14.051494061486764</v>
      </c>
      <c r="V29" s="50"/>
      <c r="W29" s="82">
        <f t="shared" ref="W29:AE29" si="4">SUM(W17:W28)/W134*100</f>
        <v>7.0597247734021646</v>
      </c>
      <c r="X29" s="82">
        <f t="shared" si="4"/>
        <v>8.6154363440927231</v>
      </c>
      <c r="Y29" s="82">
        <f t="shared" si="4"/>
        <v>4.667461334561148</v>
      </c>
      <c r="Z29" s="82">
        <f t="shared" si="4"/>
        <v>2.998308158556489</v>
      </c>
      <c r="AA29" s="82">
        <f t="shared" si="4"/>
        <v>3.7440264762569289</v>
      </c>
      <c r="AB29" s="82">
        <f t="shared" si="4"/>
        <v>44.154700023885567</v>
      </c>
      <c r="AC29" s="82">
        <f t="shared" si="4"/>
        <v>4.4272451424832786</v>
      </c>
      <c r="AD29" s="82">
        <f t="shared" si="4"/>
        <v>6.3302901958318918</v>
      </c>
      <c r="AE29" s="82">
        <f t="shared" si="4"/>
        <v>5.1883850007069272</v>
      </c>
    </row>
    <row r="30" spans="1:31" x14ac:dyDescent="0.25">
      <c r="A30" s="34" t="s">
        <v>181</v>
      </c>
      <c r="B30" s="83">
        <f>(B12+B16+B29)</f>
        <v>87.68349907731178</v>
      </c>
      <c r="C30" s="83">
        <f>(C12+C16+C29)</f>
        <v>87.087086546901403</v>
      </c>
      <c r="D30" s="83">
        <f t="shared" ref="D30:M30" si="5">(D12+D16+D29)</f>
        <v>82.315222677658511</v>
      </c>
      <c r="E30" s="83">
        <f t="shared" si="5"/>
        <v>54.7119521306198</v>
      </c>
      <c r="F30" s="83">
        <f t="shared" si="5"/>
        <v>68.633046076004362</v>
      </c>
      <c r="G30" s="83">
        <f t="shared" si="5"/>
        <v>68.190723241838839</v>
      </c>
      <c r="H30" s="83">
        <f t="shared" si="5"/>
        <v>64.780718269736852</v>
      </c>
      <c r="I30" s="83">
        <f t="shared" si="5"/>
        <v>61.756534702479541</v>
      </c>
      <c r="J30" s="83">
        <f t="shared" si="5"/>
        <v>75.176910716236222</v>
      </c>
      <c r="K30" s="83">
        <f t="shared" si="5"/>
        <v>92.64082951976107</v>
      </c>
      <c r="L30" s="50"/>
      <c r="M30" s="83">
        <f t="shared" si="5"/>
        <v>85.189353277012145</v>
      </c>
      <c r="N30" s="83">
        <f>(N12+N16+N29)</f>
        <v>69.134368799717834</v>
      </c>
      <c r="O30" s="83">
        <f>(O12+O16+O29)</f>
        <v>95.630350545226747</v>
      </c>
      <c r="P30" s="83">
        <f>(P12+P16+P29)</f>
        <v>87.781256908748702</v>
      </c>
      <c r="Q30" s="50"/>
      <c r="R30" s="83">
        <f t="shared" ref="R30:AD30" si="6">(R12+R16+R29)</f>
        <v>83.732330321907412</v>
      </c>
      <c r="S30" s="83">
        <f t="shared" si="6"/>
        <v>76.10820235886851</v>
      </c>
      <c r="T30" s="83">
        <f t="shared" si="6"/>
        <v>53.043136501443385</v>
      </c>
      <c r="U30" s="83">
        <f t="shared" si="6"/>
        <v>95.574374150282537</v>
      </c>
      <c r="V30" s="50"/>
      <c r="W30" s="83">
        <f t="shared" si="6"/>
        <v>79.347031339262443</v>
      </c>
      <c r="X30" s="83">
        <f t="shared" si="6"/>
        <v>72.814585759023231</v>
      </c>
      <c r="Y30" s="83">
        <f t="shared" si="6"/>
        <v>94.448391145116858</v>
      </c>
      <c r="Z30" s="83">
        <f t="shared" si="6"/>
        <v>84.697182667075921</v>
      </c>
      <c r="AA30" s="83">
        <f t="shared" si="6"/>
        <v>79.476923239981701</v>
      </c>
      <c r="AB30" s="83">
        <f t="shared" si="6"/>
        <v>78.465480866569663</v>
      </c>
      <c r="AC30" s="83">
        <f t="shared" si="6"/>
        <v>86.95732745102103</v>
      </c>
      <c r="AD30" s="83">
        <f t="shared" si="6"/>
        <v>83.007847653193224</v>
      </c>
      <c r="AE30" s="83">
        <f>(AE12+AE16+AE29)</f>
        <v>83.346967282223844</v>
      </c>
    </row>
    <row r="31" spans="1:31" x14ac:dyDescent="0.25">
      <c r="A31" s="31" t="s">
        <v>163</v>
      </c>
      <c r="L31" s="50"/>
      <c r="Q31" s="50"/>
      <c r="V31" s="50"/>
    </row>
    <row r="32" spans="1:31" x14ac:dyDescent="0.25">
      <c r="A32" t="s">
        <v>164</v>
      </c>
      <c r="B32">
        <v>664211</v>
      </c>
      <c r="L32" s="50"/>
      <c r="M32">
        <v>503226</v>
      </c>
      <c r="Q32" s="50"/>
      <c r="T32">
        <v>7104116</v>
      </c>
      <c r="V32" s="50"/>
      <c r="Y32">
        <v>51547403</v>
      </c>
      <c r="AC32">
        <v>29315723</v>
      </c>
    </row>
    <row r="33" spans="1:31" x14ac:dyDescent="0.25">
      <c r="A33" t="s">
        <v>164</v>
      </c>
      <c r="B33">
        <v>1343445</v>
      </c>
      <c r="L33" s="50"/>
      <c r="M33">
        <v>1701356</v>
      </c>
      <c r="Q33" s="50"/>
      <c r="V33" s="50"/>
      <c r="Y33">
        <v>49764593</v>
      </c>
      <c r="AC33">
        <v>17892873</v>
      </c>
    </row>
    <row r="34" spans="1:31" x14ac:dyDescent="0.25">
      <c r="A34" t="s">
        <v>157</v>
      </c>
      <c r="B34">
        <v>566612</v>
      </c>
      <c r="C34">
        <v>3063062</v>
      </c>
      <c r="E34">
        <v>4329626</v>
      </c>
      <c r="F34">
        <v>2946633</v>
      </c>
      <c r="J34">
        <v>1870886</v>
      </c>
      <c r="L34" s="50"/>
      <c r="Q34" s="50"/>
      <c r="S34">
        <v>1184910</v>
      </c>
      <c r="T34">
        <v>10886392</v>
      </c>
      <c r="V34" s="50"/>
      <c r="Y34">
        <v>224114332</v>
      </c>
      <c r="AC34">
        <v>66088655</v>
      </c>
    </row>
    <row r="35" spans="1:31" x14ac:dyDescent="0.25">
      <c r="A35" t="s">
        <v>157</v>
      </c>
      <c r="F35">
        <v>3300271</v>
      </c>
      <c r="J35">
        <v>2784948</v>
      </c>
      <c r="L35" s="50"/>
      <c r="Q35" s="50"/>
      <c r="V35" s="50"/>
      <c r="Y35">
        <v>139455291</v>
      </c>
    </row>
    <row r="36" spans="1:31" x14ac:dyDescent="0.25">
      <c r="A36" t="s">
        <v>157</v>
      </c>
      <c r="B36">
        <v>954025</v>
      </c>
      <c r="C36">
        <v>5910600</v>
      </c>
      <c r="F36">
        <v>3341046</v>
      </c>
      <c r="L36" s="50"/>
      <c r="Q36" s="50"/>
      <c r="V36" s="50"/>
    </row>
    <row r="37" spans="1:31" x14ac:dyDescent="0.25">
      <c r="A37" t="s">
        <v>296</v>
      </c>
      <c r="L37" s="50"/>
      <c r="Q37" s="50"/>
      <c r="V37" s="50"/>
      <c r="Y37">
        <v>29361195</v>
      </c>
      <c r="AC37">
        <v>12040763</v>
      </c>
    </row>
    <row r="38" spans="1:31" x14ac:dyDescent="0.25">
      <c r="A38" t="s">
        <v>296</v>
      </c>
      <c r="L38" s="50"/>
      <c r="Q38" s="50"/>
      <c r="V38" s="50"/>
      <c r="Y38">
        <v>38003494</v>
      </c>
    </row>
    <row r="39" spans="1:31" x14ac:dyDescent="0.25">
      <c r="A39" s="31" t="s">
        <v>165</v>
      </c>
      <c r="L39" s="50"/>
      <c r="Q39" s="50"/>
      <c r="V39" s="50"/>
    </row>
    <row r="40" spans="1:31" x14ac:dyDescent="0.25">
      <c r="A40" t="s">
        <v>269</v>
      </c>
      <c r="E40">
        <v>3393610</v>
      </c>
      <c r="L40" s="50"/>
      <c r="Q40" s="50"/>
      <c r="V40" s="50"/>
    </row>
    <row r="41" spans="1:31" x14ac:dyDescent="0.25">
      <c r="A41" t="s">
        <v>269</v>
      </c>
      <c r="E41">
        <v>1372376</v>
      </c>
      <c r="L41" s="50"/>
      <c r="Q41" s="50"/>
      <c r="V41" s="50"/>
    </row>
    <row r="42" spans="1:31" x14ac:dyDescent="0.25">
      <c r="A42" t="s">
        <v>269</v>
      </c>
      <c r="E42">
        <v>5912974</v>
      </c>
      <c r="L42" s="50"/>
      <c r="Q42" s="50"/>
      <c r="V42" s="50"/>
    </row>
    <row r="43" spans="1:31" x14ac:dyDescent="0.25">
      <c r="A43" t="s">
        <v>269</v>
      </c>
      <c r="E43">
        <v>6547453</v>
      </c>
      <c r="L43" s="50"/>
      <c r="Q43" s="50"/>
      <c r="V43" s="50"/>
    </row>
    <row r="44" spans="1:31" x14ac:dyDescent="0.25">
      <c r="A44" t="s">
        <v>154</v>
      </c>
      <c r="B44">
        <v>991921</v>
      </c>
      <c r="C44">
        <v>5040237</v>
      </c>
      <c r="E44">
        <v>2171187</v>
      </c>
      <c r="F44">
        <v>7835628</v>
      </c>
      <c r="G44">
        <v>27307918</v>
      </c>
      <c r="H44">
        <v>4243710</v>
      </c>
      <c r="I44">
        <v>8318370</v>
      </c>
      <c r="J44">
        <v>23156556</v>
      </c>
      <c r="L44" s="50"/>
      <c r="M44">
        <v>1023958</v>
      </c>
      <c r="N44" s="40">
        <v>5943041</v>
      </c>
      <c r="P44">
        <v>5016373</v>
      </c>
      <c r="Q44" s="50"/>
      <c r="S44">
        <v>8262872</v>
      </c>
      <c r="V44" s="50"/>
      <c r="W44">
        <v>7048078</v>
      </c>
      <c r="X44">
        <v>48956893</v>
      </c>
      <c r="Z44">
        <v>2961339</v>
      </c>
      <c r="AA44">
        <v>17311722</v>
      </c>
      <c r="AB44">
        <v>20061491</v>
      </c>
      <c r="AC44">
        <v>86882756</v>
      </c>
      <c r="AD44">
        <v>5764410</v>
      </c>
      <c r="AE44">
        <v>4034054</v>
      </c>
    </row>
    <row r="45" spans="1:31" x14ac:dyDescent="0.25">
      <c r="A45" t="s">
        <v>154</v>
      </c>
      <c r="B45">
        <v>1509891</v>
      </c>
      <c r="C45">
        <v>2007788</v>
      </c>
      <c r="E45">
        <v>17021556</v>
      </c>
      <c r="H45">
        <v>4055689</v>
      </c>
      <c r="I45">
        <v>4329440</v>
      </c>
      <c r="L45" s="50"/>
      <c r="M45">
        <v>901425</v>
      </c>
      <c r="P45">
        <v>1940693</v>
      </c>
      <c r="Q45" s="50"/>
      <c r="S45">
        <v>3334370</v>
      </c>
      <c r="V45" s="50"/>
    </row>
    <row r="46" spans="1:31" x14ac:dyDescent="0.25">
      <c r="A46" t="s">
        <v>154</v>
      </c>
      <c r="E46">
        <v>28594727</v>
      </c>
      <c r="L46" s="50"/>
      <c r="Q46" s="50"/>
      <c r="V46" s="50"/>
    </row>
    <row r="47" spans="1:31" x14ac:dyDescent="0.25">
      <c r="A47" t="s">
        <v>219</v>
      </c>
      <c r="E47">
        <v>13537623</v>
      </c>
      <c r="I47">
        <v>1837521</v>
      </c>
      <c r="J47">
        <v>4354329</v>
      </c>
      <c r="L47" s="50"/>
      <c r="P47">
        <v>3368861</v>
      </c>
      <c r="Q47" s="50"/>
      <c r="T47">
        <v>21635957</v>
      </c>
      <c r="V47" s="50"/>
      <c r="AC47">
        <v>35185213</v>
      </c>
    </row>
    <row r="48" spans="1:31" x14ac:dyDescent="0.25">
      <c r="A48" t="s">
        <v>219</v>
      </c>
      <c r="E48">
        <v>10541056</v>
      </c>
      <c r="I48">
        <v>8313037</v>
      </c>
      <c r="J48">
        <v>7912915</v>
      </c>
      <c r="L48" s="50"/>
      <c r="Q48" s="50"/>
      <c r="V48" s="50"/>
      <c r="AC48">
        <v>40475694</v>
      </c>
    </row>
    <row r="49" spans="1:31" x14ac:dyDescent="0.25">
      <c r="A49" t="s">
        <v>219</v>
      </c>
      <c r="E49">
        <v>45512839</v>
      </c>
      <c r="H49">
        <v>2193419</v>
      </c>
      <c r="L49" s="50"/>
      <c r="Q49" s="50"/>
      <c r="V49" s="50"/>
    </row>
    <row r="50" spans="1:31" x14ac:dyDescent="0.25">
      <c r="A50" t="s">
        <v>155</v>
      </c>
      <c r="E50">
        <v>4863736</v>
      </c>
      <c r="F50">
        <v>25252112</v>
      </c>
      <c r="G50">
        <v>30165386</v>
      </c>
      <c r="H50">
        <v>39641015</v>
      </c>
      <c r="I50">
        <v>71790797</v>
      </c>
      <c r="J50">
        <v>76049007</v>
      </c>
      <c r="K50">
        <v>1841573</v>
      </c>
      <c r="L50" s="50"/>
      <c r="M50">
        <v>1779973</v>
      </c>
      <c r="O50">
        <v>5733381</v>
      </c>
      <c r="P50">
        <v>23535632</v>
      </c>
      <c r="Q50" s="50"/>
      <c r="R50">
        <v>3191572</v>
      </c>
      <c r="S50">
        <v>14226087</v>
      </c>
      <c r="T50">
        <v>61335970</v>
      </c>
      <c r="U50">
        <v>1645815</v>
      </c>
      <c r="V50" s="50"/>
      <c r="W50">
        <v>11875089</v>
      </c>
      <c r="X50">
        <v>46565076</v>
      </c>
      <c r="Z50">
        <v>5955936</v>
      </c>
      <c r="AA50">
        <v>21307699</v>
      </c>
      <c r="AB50">
        <v>26010199</v>
      </c>
      <c r="AC50">
        <v>346959141</v>
      </c>
      <c r="AD50">
        <v>6100349</v>
      </c>
    </row>
    <row r="51" spans="1:31" x14ac:dyDescent="0.25">
      <c r="A51" t="s">
        <v>155</v>
      </c>
      <c r="B51">
        <v>3606538</v>
      </c>
      <c r="C51">
        <v>11622733</v>
      </c>
      <c r="D51">
        <v>7091882</v>
      </c>
      <c r="E51">
        <v>278197608</v>
      </c>
      <c r="F51">
        <v>24250605</v>
      </c>
      <c r="G51">
        <v>71514334</v>
      </c>
      <c r="H51">
        <v>42283067</v>
      </c>
      <c r="I51">
        <v>42023534</v>
      </c>
      <c r="J51">
        <v>48775780</v>
      </c>
      <c r="L51" s="50"/>
      <c r="N51" s="40">
        <v>19877440</v>
      </c>
      <c r="P51">
        <v>28491485</v>
      </c>
      <c r="Q51" s="50"/>
      <c r="R51">
        <v>10555840</v>
      </c>
      <c r="S51">
        <v>8067796</v>
      </c>
      <c r="T51">
        <v>33822532</v>
      </c>
      <c r="U51">
        <v>1417183</v>
      </c>
      <c r="V51" s="50"/>
      <c r="W51">
        <v>5371471</v>
      </c>
      <c r="X51">
        <v>12897788</v>
      </c>
      <c r="Z51">
        <v>3828247</v>
      </c>
      <c r="AA51">
        <v>8690238</v>
      </c>
      <c r="AB51">
        <v>18613783</v>
      </c>
      <c r="AC51">
        <v>600330977</v>
      </c>
      <c r="AD51">
        <v>6578860</v>
      </c>
      <c r="AE51">
        <v>9749651</v>
      </c>
    </row>
    <row r="52" spans="1:31" x14ac:dyDescent="0.25">
      <c r="A52" t="s">
        <v>155</v>
      </c>
      <c r="B52">
        <v>4961529</v>
      </c>
      <c r="C52">
        <v>13368955</v>
      </c>
      <c r="D52">
        <v>4218067</v>
      </c>
      <c r="E52">
        <v>216996623</v>
      </c>
      <c r="L52" s="50"/>
      <c r="N52" s="40">
        <v>9976815</v>
      </c>
      <c r="Q52" s="50"/>
      <c r="V52" s="50"/>
      <c r="AE52">
        <v>4213787</v>
      </c>
    </row>
    <row r="53" spans="1:31" x14ac:dyDescent="0.25">
      <c r="A53" t="s">
        <v>186</v>
      </c>
      <c r="J53">
        <v>4420200</v>
      </c>
      <c r="L53" s="50"/>
      <c r="Q53" s="50"/>
      <c r="V53" s="50"/>
      <c r="AC53">
        <v>32134008</v>
      </c>
    </row>
    <row r="54" spans="1:31" x14ac:dyDescent="0.25">
      <c r="A54" t="s">
        <v>186</v>
      </c>
      <c r="E54">
        <v>118376695</v>
      </c>
      <c r="F54">
        <v>15133335</v>
      </c>
      <c r="H54">
        <v>15328042</v>
      </c>
      <c r="I54">
        <v>4691261</v>
      </c>
      <c r="J54">
        <v>8990917</v>
      </c>
      <c r="L54" s="50"/>
      <c r="Q54" s="50"/>
      <c r="V54" s="50"/>
      <c r="AC54">
        <v>120448466</v>
      </c>
    </row>
    <row r="55" spans="1:31" x14ac:dyDescent="0.25">
      <c r="A55" t="s">
        <v>182</v>
      </c>
      <c r="E55">
        <v>5636021</v>
      </c>
      <c r="F55">
        <v>3388558</v>
      </c>
      <c r="H55">
        <v>4519804</v>
      </c>
      <c r="I55">
        <v>9946850</v>
      </c>
      <c r="J55">
        <v>4394620</v>
      </c>
      <c r="L55" s="50"/>
      <c r="Q55" s="50"/>
      <c r="S55">
        <v>4831372</v>
      </c>
      <c r="V55" s="50"/>
      <c r="W55">
        <v>3494122</v>
      </c>
      <c r="X55">
        <v>8172758</v>
      </c>
      <c r="Z55">
        <v>1745567</v>
      </c>
      <c r="AA55">
        <v>2469632</v>
      </c>
    </row>
    <row r="56" spans="1:31" x14ac:dyDescent="0.25">
      <c r="A56" s="34" t="s">
        <v>181</v>
      </c>
      <c r="B56" s="84">
        <f>SUM(B44:B55)/B134*100</f>
        <v>8.412542875274589</v>
      </c>
      <c r="C56" s="84">
        <f>SUM(C44:C55)/C134*100</f>
        <v>4.6180787959978424</v>
      </c>
      <c r="D56" s="84">
        <f>SUM(D44:D55)/D134*100</f>
        <v>11.333358959599769</v>
      </c>
      <c r="E56" s="84">
        <f>SUM(E40:E55)/E134*100</f>
        <v>29.264569299733793</v>
      </c>
      <c r="F56" s="84">
        <f t="shared" ref="F56:K56" si="7">SUM(F44:F55)/F134*100</f>
        <v>10.672914692695997</v>
      </c>
      <c r="G56" s="84">
        <f t="shared" si="7"/>
        <v>20.346425572803618</v>
      </c>
      <c r="H56" s="84">
        <f t="shared" si="7"/>
        <v>27.741473866117104</v>
      </c>
      <c r="I56" s="84">
        <f t="shared" si="7"/>
        <v>33.21535850187567</v>
      </c>
      <c r="J56" s="84">
        <f t="shared" si="7"/>
        <v>20.447258898886876</v>
      </c>
      <c r="K56" s="84">
        <f t="shared" si="7"/>
        <v>3.9776498418927964</v>
      </c>
      <c r="L56" s="50"/>
      <c r="M56" s="84">
        <f>SUM(M44:M55)/M134*100</f>
        <v>8.0764488312942895</v>
      </c>
      <c r="N56" s="84">
        <f>SUM(N44:N55)/N134*100</f>
        <v>22.34799837768745</v>
      </c>
      <c r="O56" s="84">
        <f>SUM(O44:O55)/O134*100</f>
        <v>4.3696494547732652</v>
      </c>
      <c r="P56" s="84">
        <f>SUM(P44:P55)/P134*100</f>
        <v>5.0092329594888954</v>
      </c>
      <c r="Q56" s="50"/>
      <c r="R56" s="84">
        <f>SUM(R44:R55)/R134*100</f>
        <v>10.553932498726821</v>
      </c>
      <c r="S56" s="84">
        <f>SUM(S44:S55)/S134*100</f>
        <v>13.387727541729632</v>
      </c>
      <c r="T56" s="84">
        <f>SUM(T44:T55)/T134*100</f>
        <v>9.4264890704617255</v>
      </c>
      <c r="U56" s="84">
        <f>SUM(U44:U55)/U134*100</f>
        <v>4.4256258497174672</v>
      </c>
      <c r="V56" s="50"/>
      <c r="W56" s="84">
        <f t="shared" ref="W56:AE56" si="8">SUM(W44:W55)/W134*100</f>
        <v>17.878228122782573</v>
      </c>
      <c r="X56" s="84">
        <f t="shared" si="8"/>
        <v>19.453295988905158</v>
      </c>
      <c r="Y56" s="84">
        <f t="shared" si="8"/>
        <v>0</v>
      </c>
      <c r="Z56" s="84">
        <f t="shared" si="8"/>
        <v>14.213936986142631</v>
      </c>
      <c r="AA56" s="84">
        <f t="shared" si="8"/>
        <v>16.174164939900507</v>
      </c>
      <c r="AB56" s="84">
        <f t="shared" si="8"/>
        <v>9.0669250587083834</v>
      </c>
      <c r="AC56" s="84">
        <f t="shared" si="8"/>
        <v>11.127651481753091</v>
      </c>
      <c r="AD56" s="84">
        <f t="shared" si="8"/>
        <v>13.224295934021473</v>
      </c>
      <c r="AE56" s="84">
        <f t="shared" si="8"/>
        <v>16.653032717776149</v>
      </c>
    </row>
    <row r="57" spans="1:31" x14ac:dyDescent="0.25">
      <c r="A57" s="31" t="s">
        <v>166</v>
      </c>
      <c r="L57" s="50"/>
      <c r="Q57" s="50"/>
      <c r="V57" s="50"/>
    </row>
    <row r="58" spans="1:31" x14ac:dyDescent="0.25">
      <c r="A58" t="s">
        <v>234</v>
      </c>
      <c r="L58" s="50"/>
      <c r="Q58" s="50"/>
      <c r="T58">
        <v>8805507</v>
      </c>
      <c r="V58" s="50"/>
    </row>
    <row r="59" spans="1:31" x14ac:dyDescent="0.25">
      <c r="A59" t="s">
        <v>235</v>
      </c>
      <c r="L59" s="50"/>
      <c r="Q59" s="50"/>
      <c r="T59">
        <v>2461359</v>
      </c>
      <c r="V59" s="50"/>
    </row>
    <row r="60" spans="1:31" x14ac:dyDescent="0.25">
      <c r="A60" t="s">
        <v>236</v>
      </c>
      <c r="C60">
        <v>988639</v>
      </c>
      <c r="L60" s="50"/>
      <c r="N60" s="40">
        <v>1399219</v>
      </c>
      <c r="P60">
        <v>1021186</v>
      </c>
      <c r="Q60" s="50"/>
      <c r="S60">
        <v>1055366</v>
      </c>
      <c r="T60">
        <v>6002327</v>
      </c>
      <c r="V60" s="50"/>
      <c r="Y60">
        <v>1331754</v>
      </c>
      <c r="AB60">
        <v>3087306</v>
      </c>
    </row>
    <row r="61" spans="1:31" x14ac:dyDescent="0.25">
      <c r="A61" t="s">
        <v>184</v>
      </c>
      <c r="C61">
        <v>1590494</v>
      </c>
      <c r="E61">
        <v>3879764</v>
      </c>
      <c r="F61">
        <v>1681439</v>
      </c>
      <c r="G61">
        <v>1738379</v>
      </c>
      <c r="L61" s="50"/>
      <c r="P61">
        <v>1908659</v>
      </c>
      <c r="Q61" s="50"/>
      <c r="S61">
        <v>1141051</v>
      </c>
      <c r="T61">
        <v>12360963</v>
      </c>
      <c r="V61" s="50"/>
      <c r="Y61">
        <v>4307421</v>
      </c>
      <c r="AC61">
        <v>3346331</v>
      </c>
    </row>
    <row r="62" spans="1:31" x14ac:dyDescent="0.25">
      <c r="A62" t="s">
        <v>185</v>
      </c>
      <c r="C62">
        <v>4226516</v>
      </c>
      <c r="E62">
        <v>24674422</v>
      </c>
      <c r="F62">
        <v>9172456</v>
      </c>
      <c r="G62">
        <v>6092545</v>
      </c>
      <c r="H62">
        <v>1087641</v>
      </c>
      <c r="J62">
        <v>2984251</v>
      </c>
      <c r="L62" s="50"/>
      <c r="P62">
        <v>7488762</v>
      </c>
      <c r="Q62" s="50"/>
      <c r="S62">
        <v>2512066</v>
      </c>
      <c r="T62">
        <v>29857545</v>
      </c>
      <c r="V62" s="50"/>
      <c r="X62">
        <v>2291280</v>
      </c>
      <c r="Y62">
        <v>11972488</v>
      </c>
      <c r="AB62">
        <v>12158093</v>
      </c>
      <c r="AC62">
        <v>11492787</v>
      </c>
    </row>
    <row r="63" spans="1:31" x14ac:dyDescent="0.25">
      <c r="A63" t="s">
        <v>136</v>
      </c>
      <c r="B63">
        <v>1608839</v>
      </c>
      <c r="C63">
        <v>9304625</v>
      </c>
      <c r="D63">
        <v>2309533</v>
      </c>
      <c r="E63">
        <v>61802215</v>
      </c>
      <c r="F63">
        <v>22628709</v>
      </c>
      <c r="G63">
        <v>19720337</v>
      </c>
      <c r="H63">
        <v>5637278</v>
      </c>
      <c r="I63">
        <v>3789803</v>
      </c>
      <c r="J63">
        <v>8788959</v>
      </c>
      <c r="L63" s="50"/>
      <c r="M63">
        <v>884969</v>
      </c>
      <c r="N63" s="40">
        <v>2134132</v>
      </c>
      <c r="P63">
        <v>24024055</v>
      </c>
      <c r="Q63" s="50"/>
      <c r="R63">
        <v>2201498</v>
      </c>
      <c r="S63">
        <v>6058342</v>
      </c>
      <c r="T63">
        <v>54417313</v>
      </c>
      <c r="V63" s="50"/>
      <c r="W63">
        <v>1938770</v>
      </c>
      <c r="X63">
        <v>7645805</v>
      </c>
      <c r="Y63">
        <v>22428379</v>
      </c>
      <c r="Z63">
        <v>1110112</v>
      </c>
      <c r="AB63">
        <v>19110667</v>
      </c>
      <c r="AC63">
        <v>33091533</v>
      </c>
    </row>
    <row r="64" spans="1:31" x14ac:dyDescent="0.25">
      <c r="A64" t="s">
        <v>137</v>
      </c>
      <c r="C64">
        <v>6109344</v>
      </c>
      <c r="E64">
        <v>147707754</v>
      </c>
      <c r="F64">
        <v>20113494</v>
      </c>
      <c r="G64">
        <v>9921890</v>
      </c>
      <c r="H64">
        <v>14905462</v>
      </c>
      <c r="I64">
        <v>11648906</v>
      </c>
      <c r="J64">
        <v>11540692</v>
      </c>
      <c r="K64">
        <v>1565577</v>
      </c>
      <c r="L64" s="50"/>
      <c r="P64">
        <v>6051556</v>
      </c>
      <c r="Q64" s="50"/>
      <c r="R64">
        <v>5241140</v>
      </c>
      <c r="S64">
        <v>3286490</v>
      </c>
      <c r="T64">
        <v>35428643</v>
      </c>
      <c r="V64" s="50"/>
      <c r="Y64">
        <v>20927991</v>
      </c>
      <c r="AB64">
        <v>11306453</v>
      </c>
      <c r="AC64">
        <v>10215658</v>
      </c>
    </row>
    <row r="65" spans="1:31" x14ac:dyDescent="0.25">
      <c r="A65" t="s">
        <v>167</v>
      </c>
      <c r="C65">
        <v>3563145</v>
      </c>
      <c r="E65">
        <v>36141740</v>
      </c>
      <c r="F65">
        <v>9706330</v>
      </c>
      <c r="H65">
        <v>3985212</v>
      </c>
      <c r="I65">
        <v>3274432</v>
      </c>
      <c r="L65" s="50"/>
      <c r="P65">
        <v>2477616</v>
      </c>
      <c r="Q65" s="50"/>
      <c r="T65">
        <v>16847675</v>
      </c>
      <c r="V65" s="50"/>
      <c r="Y65">
        <v>20335988</v>
      </c>
      <c r="AB65">
        <v>12121017</v>
      </c>
      <c r="AC65">
        <v>11791428</v>
      </c>
    </row>
    <row r="66" spans="1:31" x14ac:dyDescent="0.25">
      <c r="A66" t="s">
        <v>168</v>
      </c>
      <c r="C66">
        <v>2373399</v>
      </c>
      <c r="E66">
        <v>43117222</v>
      </c>
      <c r="F66">
        <v>5649021</v>
      </c>
      <c r="H66">
        <v>4645748</v>
      </c>
      <c r="I66">
        <v>4183051</v>
      </c>
      <c r="L66" s="50"/>
      <c r="Q66" s="50"/>
      <c r="T66">
        <v>12442463</v>
      </c>
      <c r="V66" s="50"/>
      <c r="Y66">
        <v>28358315</v>
      </c>
    </row>
    <row r="67" spans="1:31" x14ac:dyDescent="0.25">
      <c r="A67" t="s">
        <v>169</v>
      </c>
      <c r="C67">
        <v>2844698</v>
      </c>
      <c r="E67">
        <v>10339021</v>
      </c>
      <c r="F67">
        <v>4541392</v>
      </c>
      <c r="L67" s="50"/>
      <c r="Q67" s="50"/>
      <c r="T67">
        <v>4699354</v>
      </c>
      <c r="V67" s="50"/>
      <c r="Y67">
        <v>33264264</v>
      </c>
      <c r="AC67">
        <v>4092200</v>
      </c>
    </row>
    <row r="68" spans="1:31" x14ac:dyDescent="0.25">
      <c r="A68" t="s">
        <v>257</v>
      </c>
      <c r="C68">
        <v>3295430</v>
      </c>
      <c r="L68" s="50"/>
      <c r="Q68" s="50"/>
      <c r="V68" s="50"/>
    </row>
    <row r="69" spans="1:31" x14ac:dyDescent="0.25">
      <c r="A69" t="s">
        <v>301</v>
      </c>
      <c r="L69" s="50"/>
      <c r="Q69" s="50"/>
      <c r="V69" s="50"/>
    </row>
    <row r="70" spans="1:31" x14ac:dyDescent="0.25">
      <c r="A70" t="s">
        <v>302</v>
      </c>
      <c r="L70" s="50"/>
      <c r="Q70" s="50"/>
      <c r="V70" s="50"/>
      <c r="AB70">
        <v>3313283</v>
      </c>
    </row>
    <row r="71" spans="1:31" x14ac:dyDescent="0.25">
      <c r="A71" s="34" t="s">
        <v>181</v>
      </c>
      <c r="B71" s="83">
        <f t="shared" ref="B71:K71" si="9">SUM(B60:B68)/B134*100</f>
        <v>1.2226355018798212</v>
      </c>
      <c r="C71" s="83">
        <f t="shared" si="9"/>
        <v>4.9433329702545352</v>
      </c>
      <c r="D71" s="83">
        <f t="shared" si="9"/>
        <v>2.3143133994716809</v>
      </c>
      <c r="E71" s="83">
        <f t="shared" si="9"/>
        <v>12.638979330736275</v>
      </c>
      <c r="F71" s="83">
        <f t="shared" si="9"/>
        <v>10.33984130812865</v>
      </c>
      <c r="G71" s="83">
        <f t="shared" si="9"/>
        <v>5.9109903059076983</v>
      </c>
      <c r="H71" s="83">
        <f t="shared" si="9"/>
        <v>7.4778078641460439</v>
      </c>
      <c r="I71" s="83">
        <f t="shared" si="9"/>
        <v>5.0281067956447814</v>
      </c>
      <c r="J71" s="83">
        <f t="shared" si="9"/>
        <v>2.6773030804760265</v>
      </c>
      <c r="K71" s="83">
        <f t="shared" si="9"/>
        <v>3.3815206383461307</v>
      </c>
      <c r="L71" s="50"/>
      <c r="M71" s="83">
        <f>SUM(M60:M68)/M134*100</f>
        <v>1.9289393099560947</v>
      </c>
      <c r="N71" s="83">
        <f>SUM(N60:N67)/N134*100</f>
        <v>2.205846006240257</v>
      </c>
      <c r="O71" s="83">
        <f>SUM(O60:O67)/O134*100</f>
        <v>0</v>
      </c>
      <c r="P71" s="83">
        <f>SUM(P60:P67)/P134*100</f>
        <v>3.4522120075242122</v>
      </c>
      <c r="Q71" s="50"/>
      <c r="R71" s="83">
        <f>SUM(R60:R67)/R134*100</f>
        <v>5.7137371793657739</v>
      </c>
      <c r="S71" s="83">
        <f>SUM(S58:S67)/S134*100</f>
        <v>4.858724691181517</v>
      </c>
      <c r="T71" s="83">
        <f>SUM(T58:T67)/T134*100</f>
        <v>14.796024359435805</v>
      </c>
      <c r="U71" s="83">
        <f>SUM(U58:U67)/U134*100</f>
        <v>0</v>
      </c>
      <c r="V71" s="50"/>
      <c r="W71" s="83">
        <f t="shared" ref="W71:AD71" si="10">SUM(W58:W67)/W134*100</f>
        <v>1.2473306595043163</v>
      </c>
      <c r="X71" s="83">
        <f t="shared" si="10"/>
        <v>1.6579885576008855</v>
      </c>
      <c r="Y71" s="83">
        <f t="shared" si="10"/>
        <v>1.0038946374488373</v>
      </c>
      <c r="Z71" s="83">
        <f t="shared" si="10"/>
        <v>1.0888803467814439</v>
      </c>
      <c r="AA71" s="83">
        <f t="shared" si="10"/>
        <v>0</v>
      </c>
      <c r="AB71" s="83">
        <f t="shared" si="10"/>
        <v>8.0994845711212147</v>
      </c>
      <c r="AC71" s="83">
        <f t="shared" si="10"/>
        <v>0.65254177050511597</v>
      </c>
      <c r="AD71" s="83">
        <f t="shared" si="10"/>
        <v>0</v>
      </c>
      <c r="AE71" s="83">
        <f>SUM(AE60:AE67)/AE134*100</f>
        <v>0</v>
      </c>
    </row>
    <row r="72" spans="1:31" x14ac:dyDescent="0.25">
      <c r="A72" s="31" t="s">
        <v>170</v>
      </c>
      <c r="L72" s="50"/>
      <c r="Q72" s="50"/>
      <c r="V72" s="50"/>
    </row>
    <row r="73" spans="1:31" x14ac:dyDescent="0.25">
      <c r="A73" t="s">
        <v>266</v>
      </c>
      <c r="L73" s="50"/>
      <c r="Q73" s="50"/>
      <c r="V73" s="50"/>
    </row>
    <row r="74" spans="1:31" x14ac:dyDescent="0.25">
      <c r="A74" t="s">
        <v>227</v>
      </c>
      <c r="L74" s="50"/>
      <c r="Q74" s="50"/>
      <c r="V74" s="50"/>
      <c r="Y74">
        <v>3754468</v>
      </c>
    </row>
    <row r="75" spans="1:31" x14ac:dyDescent="0.25">
      <c r="A75" t="s">
        <v>226</v>
      </c>
      <c r="L75" s="50"/>
      <c r="Q75" s="50"/>
      <c r="V75" s="50"/>
      <c r="Y75">
        <v>19907876</v>
      </c>
    </row>
    <row r="76" spans="1:31" x14ac:dyDescent="0.25">
      <c r="A76" t="s">
        <v>225</v>
      </c>
      <c r="J76">
        <v>6177833</v>
      </c>
      <c r="L76" s="50"/>
      <c r="N76" s="40">
        <v>1215658</v>
      </c>
      <c r="Q76" s="50"/>
      <c r="V76" s="50"/>
      <c r="X76">
        <v>4940621</v>
      </c>
      <c r="AA76">
        <v>1459266</v>
      </c>
      <c r="AC76">
        <v>2940458</v>
      </c>
      <c r="AD76">
        <v>2755873</v>
      </c>
    </row>
    <row r="77" spans="1:31" x14ac:dyDescent="0.25">
      <c r="A77" t="s">
        <v>224</v>
      </c>
      <c r="L77" s="50"/>
      <c r="N77" s="40">
        <v>1281833</v>
      </c>
      <c r="Q77" s="50"/>
      <c r="V77" s="50"/>
      <c r="AA77">
        <v>1728127</v>
      </c>
      <c r="AD77">
        <v>2499069</v>
      </c>
    </row>
    <row r="78" spans="1:31" x14ac:dyDescent="0.25">
      <c r="A78" t="s">
        <v>223</v>
      </c>
      <c r="L78" s="50"/>
      <c r="Q78" s="50"/>
      <c r="V78" s="50"/>
    </row>
    <row r="79" spans="1:31" x14ac:dyDescent="0.25">
      <c r="A79" t="s">
        <v>222</v>
      </c>
      <c r="L79" s="50"/>
      <c r="Q79" s="50"/>
      <c r="V79" s="50"/>
    </row>
    <row r="80" spans="1:31" x14ac:dyDescent="0.25">
      <c r="A80" t="s">
        <v>158</v>
      </c>
      <c r="L80" s="50"/>
      <c r="Q80" s="50"/>
      <c r="V80" s="50"/>
    </row>
    <row r="81" spans="1:31" x14ac:dyDescent="0.25">
      <c r="A81" t="s">
        <v>159</v>
      </c>
      <c r="L81" s="50"/>
      <c r="Q81" s="50"/>
      <c r="V81" s="50"/>
    </row>
    <row r="82" spans="1:31" x14ac:dyDescent="0.25">
      <c r="A82" t="s">
        <v>160</v>
      </c>
      <c r="L82" s="50"/>
      <c r="Q82" s="50"/>
      <c r="V82" s="50"/>
    </row>
    <row r="83" spans="1:31" x14ac:dyDescent="0.25">
      <c r="A83" t="s">
        <v>172</v>
      </c>
      <c r="L83" s="50"/>
      <c r="Q83" s="50"/>
      <c r="V83" s="50"/>
    </row>
    <row r="84" spans="1:31" x14ac:dyDescent="0.25">
      <c r="A84" t="s">
        <v>173</v>
      </c>
      <c r="L84" s="50"/>
      <c r="Q84" s="50"/>
      <c r="V84" s="50"/>
    </row>
    <row r="85" spans="1:31" x14ac:dyDescent="0.25">
      <c r="A85" t="s">
        <v>174</v>
      </c>
      <c r="L85" s="50"/>
      <c r="Q85" s="50"/>
      <c r="V85" s="50"/>
    </row>
    <row r="86" spans="1:31" x14ac:dyDescent="0.25">
      <c r="A86" t="s">
        <v>175</v>
      </c>
      <c r="L86" s="50"/>
      <c r="Q86" s="50"/>
      <c r="V86" s="50"/>
    </row>
    <row r="87" spans="1:31" x14ac:dyDescent="0.25">
      <c r="A87" t="s">
        <v>176</v>
      </c>
      <c r="L87" s="50"/>
      <c r="Q87" s="50"/>
      <c r="V87" s="50"/>
    </row>
    <row r="88" spans="1:31" x14ac:dyDescent="0.25">
      <c r="A88" t="s">
        <v>200</v>
      </c>
      <c r="L88" s="50"/>
      <c r="Q88" s="50"/>
      <c r="V88" s="50"/>
      <c r="Y88">
        <v>5515937</v>
      </c>
      <c r="AC88">
        <v>14948011</v>
      </c>
    </row>
    <row r="89" spans="1:31" x14ac:dyDescent="0.25">
      <c r="A89" t="s">
        <v>201</v>
      </c>
      <c r="L89" s="50"/>
      <c r="Q89" s="50"/>
      <c r="V89" s="50"/>
    </row>
    <row r="90" spans="1:31" x14ac:dyDescent="0.25">
      <c r="A90" t="s">
        <v>202</v>
      </c>
      <c r="L90" s="50"/>
      <c r="Q90" s="50"/>
      <c r="V90" s="50"/>
      <c r="Y90">
        <v>3340156</v>
      </c>
    </row>
    <row r="91" spans="1:31" x14ac:dyDescent="0.25">
      <c r="A91" s="34" t="s">
        <v>181</v>
      </c>
      <c r="B91" s="83">
        <f t="shared" ref="B91:K91" si="11">SUM(B73:B87)/B134*100</f>
        <v>0</v>
      </c>
      <c r="C91" s="83">
        <f t="shared" si="11"/>
        <v>0</v>
      </c>
      <c r="D91" s="83">
        <f t="shared" si="11"/>
        <v>0</v>
      </c>
      <c r="E91" s="83">
        <f t="shared" si="11"/>
        <v>0</v>
      </c>
      <c r="F91" s="83">
        <f t="shared" si="11"/>
        <v>0</v>
      </c>
      <c r="G91" s="83">
        <f t="shared" si="11"/>
        <v>0</v>
      </c>
      <c r="H91" s="83">
        <f t="shared" si="11"/>
        <v>0</v>
      </c>
      <c r="I91" s="83">
        <f t="shared" si="11"/>
        <v>0</v>
      </c>
      <c r="J91" s="83">
        <f t="shared" si="11"/>
        <v>0.70944500502603358</v>
      </c>
      <c r="K91" s="83">
        <f t="shared" si="11"/>
        <v>0</v>
      </c>
      <c r="L91" s="50"/>
      <c r="M91" s="83">
        <f>SUM(M73:M87)/M134*100</f>
        <v>0</v>
      </c>
      <c r="N91" s="83">
        <f>SUM(N73:N87)/N134*100</f>
        <v>1.5591659441620676</v>
      </c>
      <c r="O91" s="83">
        <f>SUM(O73:O87)/O134*100</f>
        <v>0</v>
      </c>
      <c r="P91" s="83">
        <f>SUM(P73:P87)/P134*100</f>
        <v>0</v>
      </c>
      <c r="Q91" s="50"/>
      <c r="R91" s="83">
        <f>SUM(R73:R87)/R134*100</f>
        <v>0</v>
      </c>
      <c r="S91" s="83">
        <f>SUM(S73:S87)/S134*100</f>
        <v>0</v>
      </c>
      <c r="T91" s="83">
        <f>SUM(T73:T87)/T134*100</f>
        <v>0</v>
      </c>
      <c r="U91" s="83">
        <f>SUM(U73:U87)/U134*100</f>
        <v>0</v>
      </c>
      <c r="V91" s="50"/>
      <c r="W91" s="83">
        <f>SUM(W73:W87)/W134*100</f>
        <v>0</v>
      </c>
      <c r="X91" s="83">
        <f>SUM(X73:X87)/X134*100</f>
        <v>0.82433561607278638</v>
      </c>
      <c r="Y91" s="83">
        <f t="shared" ref="Y91:AD91" si="12">SUM(Y73:Y90)/Y134*100</f>
        <v>0.22840454136961114</v>
      </c>
      <c r="Z91" s="83">
        <f t="shared" si="12"/>
        <v>0</v>
      </c>
      <c r="AA91" s="83">
        <f t="shared" si="12"/>
        <v>1.0356399031533874</v>
      </c>
      <c r="AB91" s="83">
        <f t="shared" si="12"/>
        <v>0</v>
      </c>
      <c r="AC91" s="83">
        <f t="shared" si="12"/>
        <v>0.15767909180965373</v>
      </c>
      <c r="AD91" s="83">
        <f t="shared" si="12"/>
        <v>3.7678564127852936</v>
      </c>
      <c r="AE91" s="83">
        <f>SUM(AE73:AE87)/AE134*100</f>
        <v>0</v>
      </c>
    </row>
    <row r="92" spans="1:31" x14ac:dyDescent="0.25">
      <c r="A92" s="32" t="s">
        <v>153</v>
      </c>
      <c r="L92" s="50"/>
      <c r="Q92" s="50"/>
      <c r="V92" s="50"/>
    </row>
    <row r="93" spans="1:31" x14ac:dyDescent="0.25">
      <c r="A93" t="s">
        <v>177</v>
      </c>
      <c r="L93" s="50"/>
      <c r="Q93" s="50"/>
      <c r="T93">
        <v>2226113</v>
      </c>
      <c r="V93" s="50"/>
    </row>
    <row r="94" spans="1:31" x14ac:dyDescent="0.25">
      <c r="A94" s="31" t="s">
        <v>267</v>
      </c>
      <c r="L94" s="50"/>
      <c r="Q94" s="50"/>
      <c r="V94" s="50"/>
    </row>
    <row r="95" spans="1:31" x14ac:dyDescent="0.25">
      <c r="A95" t="s">
        <v>178</v>
      </c>
      <c r="L95" s="50"/>
      <c r="Q95" s="50"/>
      <c r="T95">
        <v>4456350</v>
      </c>
      <c r="V95" s="50"/>
    </row>
    <row r="96" spans="1:31" x14ac:dyDescent="0.25">
      <c r="A96" t="s">
        <v>291</v>
      </c>
      <c r="L96" s="50"/>
      <c r="Q96" s="50"/>
      <c r="T96">
        <v>3282560</v>
      </c>
      <c r="V96" s="50"/>
    </row>
    <row r="97" spans="1:31" x14ac:dyDescent="0.25">
      <c r="A97" t="s">
        <v>292</v>
      </c>
      <c r="L97" s="50"/>
      <c r="Q97" s="50"/>
      <c r="T97">
        <v>2875181</v>
      </c>
      <c r="V97" s="50"/>
    </row>
    <row r="98" spans="1:31" x14ac:dyDescent="0.25">
      <c r="A98" t="s">
        <v>289</v>
      </c>
      <c r="C98">
        <v>5216596</v>
      </c>
      <c r="F98">
        <v>11651400</v>
      </c>
      <c r="G98">
        <v>13318891</v>
      </c>
      <c r="J98">
        <v>3957075</v>
      </c>
      <c r="L98" s="50"/>
      <c r="Q98" s="50"/>
      <c r="V98" s="50"/>
    </row>
    <row r="99" spans="1:31" x14ac:dyDescent="0.25">
      <c r="A99" t="s">
        <v>188</v>
      </c>
      <c r="E99">
        <v>8217624</v>
      </c>
      <c r="L99" s="50"/>
      <c r="Q99" s="50"/>
      <c r="S99">
        <v>1531319</v>
      </c>
      <c r="T99">
        <v>11311935</v>
      </c>
      <c r="V99" s="50"/>
      <c r="X99">
        <v>13633940</v>
      </c>
      <c r="AA99">
        <v>3466688</v>
      </c>
      <c r="AB99">
        <v>12415986</v>
      </c>
    </row>
    <row r="100" spans="1:31" x14ac:dyDescent="0.25">
      <c r="A100" t="s">
        <v>188</v>
      </c>
      <c r="L100" s="50"/>
      <c r="N100" s="40">
        <v>1509408</v>
      </c>
      <c r="Q100" s="50"/>
      <c r="V100" s="50"/>
    </row>
    <row r="101" spans="1:31" x14ac:dyDescent="0.25">
      <c r="A101" t="s">
        <v>187</v>
      </c>
      <c r="C101">
        <v>3790509</v>
      </c>
      <c r="L101" s="50"/>
      <c r="P101">
        <v>5187544</v>
      </c>
      <c r="Q101" s="50"/>
      <c r="S101">
        <v>4441629</v>
      </c>
      <c r="V101" s="50"/>
    </row>
    <row r="102" spans="1:31" x14ac:dyDescent="0.25">
      <c r="A102" t="s">
        <v>287</v>
      </c>
      <c r="B102" t="s">
        <v>288</v>
      </c>
      <c r="L102" s="50"/>
      <c r="Q102" s="50"/>
      <c r="S102">
        <v>3918991</v>
      </c>
      <c r="V102" s="50"/>
    </row>
    <row r="103" spans="1:31" x14ac:dyDescent="0.25">
      <c r="A103" t="s">
        <v>247</v>
      </c>
      <c r="C103">
        <v>5271576</v>
      </c>
      <c r="D103">
        <v>1857579</v>
      </c>
      <c r="E103">
        <v>7058900</v>
      </c>
      <c r="F103">
        <v>12325636</v>
      </c>
      <c r="G103">
        <v>19570152</v>
      </c>
      <c r="L103" s="50"/>
      <c r="N103" s="40">
        <v>3238415</v>
      </c>
      <c r="P103">
        <v>2764055</v>
      </c>
      <c r="Q103" s="50"/>
      <c r="S103">
        <v>3934579</v>
      </c>
      <c r="T103">
        <v>15627739</v>
      </c>
      <c r="V103" s="50"/>
      <c r="W103">
        <v>2374107</v>
      </c>
      <c r="X103">
        <v>12881271</v>
      </c>
      <c r="AA103">
        <v>5113932</v>
      </c>
    </row>
    <row r="104" spans="1:31" x14ac:dyDescent="0.25">
      <c r="A104" s="34" t="s">
        <v>181</v>
      </c>
      <c r="B104" s="83">
        <f t="shared" ref="B104:M104" si="13">SUM(B95:B103)/B134*100</f>
        <v>0</v>
      </c>
      <c r="C104" s="83">
        <f t="shared" si="13"/>
        <v>2.0580731781497938</v>
      </c>
      <c r="D104" s="83">
        <f t="shared" si="13"/>
        <v>1.8614239200207165</v>
      </c>
      <c r="E104" s="83">
        <f t="shared" si="13"/>
        <v>0.58926451576012306</v>
      </c>
      <c r="F104" s="83">
        <f t="shared" si="13"/>
        <v>3.373372751766226</v>
      </c>
      <c r="G104" s="83">
        <f t="shared" si="13"/>
        <v>5.18789611110049</v>
      </c>
      <c r="H104" s="83">
        <f t="shared" si="13"/>
        <v>0</v>
      </c>
      <c r="I104" s="83">
        <f t="shared" si="13"/>
        <v>0</v>
      </c>
      <c r="J104" s="83">
        <f t="shared" si="13"/>
        <v>0.45441938836213142</v>
      </c>
      <c r="K104" s="83">
        <f t="shared" si="13"/>
        <v>0</v>
      </c>
      <c r="L104" s="50"/>
      <c r="M104" s="83">
        <f t="shared" si="13"/>
        <v>0</v>
      </c>
      <c r="N104" s="83">
        <f>SUM(N95:N103)/N134*100</f>
        <v>2.9640322749949375</v>
      </c>
      <c r="O104" s="83">
        <f>SUM(O95:O103)/O134*100</f>
        <v>0</v>
      </c>
      <c r="P104" s="83">
        <f>SUM(P95:P103)/P134*100</f>
        <v>0.63880460738113998</v>
      </c>
      <c r="Q104" s="50"/>
      <c r="R104" s="83">
        <f>SUM(R95:R103)/R134*100</f>
        <v>0</v>
      </c>
      <c r="S104" s="83">
        <f>SUM(S95:S103)/S134*100</f>
        <v>4.7803130008589205</v>
      </c>
      <c r="T104" s="83">
        <f>SUM(T95:T103)/T134*100</f>
        <v>3.0309670369481148</v>
      </c>
      <c r="U104" s="83">
        <f>SUM(U95:U103)/U134*100</f>
        <v>0</v>
      </c>
      <c r="V104" s="50"/>
      <c r="W104" s="83">
        <f t="shared" ref="W104:AD104" si="14">SUM(W95:W103)/W134*100</f>
        <v>1.5274098784506747</v>
      </c>
      <c r="X104" s="83">
        <f t="shared" si="14"/>
        <v>4.4240253998404091</v>
      </c>
      <c r="Y104" s="83">
        <f t="shared" si="14"/>
        <v>0</v>
      </c>
      <c r="Z104" s="83">
        <f t="shared" si="14"/>
        <v>0</v>
      </c>
      <c r="AA104" s="83">
        <f t="shared" si="14"/>
        <v>2.7879939705571353</v>
      </c>
      <c r="AB104" s="83">
        <f t="shared" si="14"/>
        <v>1.7403415229254406</v>
      </c>
      <c r="AC104" s="83">
        <f t="shared" si="14"/>
        <v>0</v>
      </c>
      <c r="AD104" s="83">
        <f t="shared" si="14"/>
        <v>0</v>
      </c>
      <c r="AE104" s="83">
        <f>SUM(AE95:AE103)/AE134*100</f>
        <v>0</v>
      </c>
    </row>
    <row r="105" spans="1:31" x14ac:dyDescent="0.25">
      <c r="A105" s="31" t="s">
        <v>242</v>
      </c>
      <c r="L105" s="50"/>
      <c r="Q105" s="50"/>
      <c r="V105" s="50"/>
    </row>
    <row r="106" spans="1:31" x14ac:dyDescent="0.25">
      <c r="A106" t="s">
        <v>243</v>
      </c>
      <c r="L106" s="50"/>
      <c r="P106">
        <v>37301602</v>
      </c>
      <c r="Q106" s="50"/>
      <c r="T106">
        <v>100124729</v>
      </c>
      <c r="V106" s="50"/>
    </row>
    <row r="107" spans="1:31" x14ac:dyDescent="0.25">
      <c r="A107" t="s">
        <v>295</v>
      </c>
      <c r="L107" s="50"/>
      <c r="Q107" s="50"/>
      <c r="V107" s="50"/>
      <c r="X107">
        <v>4949210</v>
      </c>
      <c r="AA107">
        <v>1616650</v>
      </c>
    </row>
    <row r="108" spans="1:31" x14ac:dyDescent="0.25">
      <c r="A108" s="34" t="s">
        <v>181</v>
      </c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50"/>
      <c r="M108" s="34"/>
      <c r="N108" s="88"/>
      <c r="O108" s="34"/>
      <c r="P108" s="89">
        <f>P106/P134*100</f>
        <v>2.9966847196768276</v>
      </c>
      <c r="Q108" s="50"/>
      <c r="R108" s="89">
        <f t="shared" ref="R108:AE108" si="15">R106/R134*100</f>
        <v>0</v>
      </c>
      <c r="S108" s="89">
        <f t="shared" si="15"/>
        <v>0</v>
      </c>
      <c r="T108" s="89">
        <f t="shared" si="15"/>
        <v>8.081073979729144</v>
      </c>
      <c r="U108" s="89">
        <f t="shared" si="15"/>
        <v>0</v>
      </c>
      <c r="V108" s="50"/>
      <c r="W108" s="89">
        <f t="shared" si="15"/>
        <v>0</v>
      </c>
      <c r="X108" s="89">
        <f t="shared" si="15"/>
        <v>0</v>
      </c>
      <c r="Y108" s="89">
        <f t="shared" si="15"/>
        <v>0</v>
      </c>
      <c r="Z108" s="89">
        <f t="shared" si="15"/>
        <v>0</v>
      </c>
      <c r="AA108" s="89">
        <f t="shared" si="15"/>
        <v>0</v>
      </c>
      <c r="AB108" s="89">
        <f t="shared" si="15"/>
        <v>0</v>
      </c>
      <c r="AC108" s="89">
        <f t="shared" si="15"/>
        <v>0</v>
      </c>
      <c r="AD108" s="89">
        <f t="shared" si="15"/>
        <v>0</v>
      </c>
      <c r="AE108" s="89">
        <f t="shared" si="15"/>
        <v>0</v>
      </c>
    </row>
    <row r="109" spans="1:31" x14ac:dyDescent="0.25">
      <c r="A109" s="31" t="s">
        <v>216</v>
      </c>
      <c r="L109" s="50"/>
      <c r="Q109" s="50"/>
      <c r="V109" s="50"/>
    </row>
    <row r="110" spans="1:31" x14ac:dyDescent="0.25">
      <c r="A110" t="s">
        <v>263</v>
      </c>
      <c r="L110" s="50"/>
      <c r="Q110" s="50"/>
      <c r="V110" s="50"/>
    </row>
    <row r="111" spans="1:31" x14ac:dyDescent="0.25">
      <c r="A111" t="s">
        <v>264</v>
      </c>
      <c r="L111" s="50"/>
      <c r="Q111" s="50"/>
      <c r="V111" s="50"/>
    </row>
    <row r="112" spans="1:31" x14ac:dyDescent="0.25">
      <c r="A112" s="34" t="s">
        <v>181</v>
      </c>
      <c r="L112" s="50"/>
      <c r="Q112" s="50"/>
      <c r="V112" s="50"/>
    </row>
    <row r="113" spans="1:28" x14ac:dyDescent="0.25">
      <c r="A113" s="31" t="s">
        <v>197</v>
      </c>
      <c r="L113" s="50"/>
      <c r="Q113" s="50"/>
      <c r="V113" s="50"/>
    </row>
    <row r="114" spans="1:28" x14ac:dyDescent="0.25">
      <c r="A114" t="s">
        <v>199</v>
      </c>
      <c r="L114" s="50"/>
      <c r="Q114" s="50"/>
      <c r="V114" s="50"/>
    </row>
    <row r="115" spans="1:28" x14ac:dyDescent="0.25">
      <c r="A115" s="50" t="s">
        <v>213</v>
      </c>
      <c r="L115" s="50"/>
      <c r="Q115" s="50"/>
      <c r="V115" s="50"/>
    </row>
    <row r="116" spans="1:28" x14ac:dyDescent="0.25">
      <c r="A116" t="s">
        <v>254</v>
      </c>
      <c r="E116">
        <v>25589737</v>
      </c>
      <c r="F116">
        <v>16722921</v>
      </c>
      <c r="L116" s="50"/>
      <c r="Q116" s="50"/>
      <c r="V116" s="50"/>
    </row>
    <row r="117" spans="1:28" x14ac:dyDescent="0.25">
      <c r="A117" t="s">
        <v>254</v>
      </c>
      <c r="E117">
        <v>42546345</v>
      </c>
      <c r="F117">
        <v>21094349</v>
      </c>
      <c r="L117" s="50"/>
      <c r="Q117" s="50"/>
      <c r="V117" s="50"/>
    </row>
    <row r="118" spans="1:28" x14ac:dyDescent="0.25">
      <c r="A118" s="50" t="s">
        <v>299</v>
      </c>
      <c r="L118" s="50"/>
      <c r="Q118" s="50"/>
      <c r="V118" s="50"/>
    </row>
    <row r="119" spans="1:28" x14ac:dyDescent="0.25">
      <c r="A119" t="s">
        <v>300</v>
      </c>
      <c r="L119" s="50"/>
      <c r="Q119" s="50"/>
      <c r="V119" s="50"/>
      <c r="Y119">
        <v>27843899</v>
      </c>
    </row>
    <row r="120" spans="1:28" x14ac:dyDescent="0.25">
      <c r="A120" t="s">
        <v>297</v>
      </c>
      <c r="L120" s="50"/>
      <c r="Q120" s="50"/>
      <c r="V120" s="50"/>
      <c r="Y120">
        <v>39605452</v>
      </c>
    </row>
    <row r="121" spans="1:28" x14ac:dyDescent="0.25">
      <c r="A121" t="s">
        <v>298</v>
      </c>
      <c r="L121" s="50"/>
      <c r="Q121" s="50"/>
      <c r="V121" s="50"/>
      <c r="Y121">
        <v>15253583</v>
      </c>
    </row>
    <row r="122" spans="1:28" x14ac:dyDescent="0.25">
      <c r="A122" s="34" t="s">
        <v>181</v>
      </c>
      <c r="L122" s="50"/>
      <c r="Q122" s="50"/>
      <c r="V122" s="50"/>
    </row>
    <row r="123" spans="1:28" x14ac:dyDescent="0.25">
      <c r="A123" s="31" t="s">
        <v>244</v>
      </c>
      <c r="L123" s="50"/>
      <c r="Q123" s="50"/>
      <c r="V123" s="50"/>
    </row>
    <row r="124" spans="1:28" x14ac:dyDescent="0.25">
      <c r="A124" t="s">
        <v>271</v>
      </c>
      <c r="F124">
        <v>2212628</v>
      </c>
      <c r="G124">
        <v>2307381</v>
      </c>
      <c r="L124" s="50"/>
      <c r="Q124" s="50"/>
      <c r="T124">
        <v>6973683</v>
      </c>
      <c r="V124" s="50"/>
      <c r="AB124">
        <v>3074426</v>
      </c>
    </row>
    <row r="125" spans="1:28" x14ac:dyDescent="0.25">
      <c r="A125" t="s">
        <v>259</v>
      </c>
      <c r="L125" s="50"/>
      <c r="N125" s="40">
        <v>2864983</v>
      </c>
      <c r="Q125" s="50"/>
      <c r="T125">
        <v>1497640</v>
      </c>
      <c r="V125" s="50"/>
    </row>
    <row r="126" spans="1:28" x14ac:dyDescent="0.25">
      <c r="A126" t="s">
        <v>259</v>
      </c>
      <c r="L126" s="50"/>
      <c r="Q126" s="50"/>
      <c r="T126">
        <v>1989987</v>
      </c>
      <c r="V126" s="50"/>
    </row>
    <row r="127" spans="1:28" x14ac:dyDescent="0.25">
      <c r="A127" t="s">
        <v>259</v>
      </c>
      <c r="L127" s="50"/>
      <c r="Q127" s="50"/>
      <c r="T127">
        <v>3517241</v>
      </c>
      <c r="V127" s="50"/>
    </row>
    <row r="128" spans="1:28" x14ac:dyDescent="0.25">
      <c r="A128" t="s">
        <v>245</v>
      </c>
      <c r="L128" s="50"/>
      <c r="Q128" s="50"/>
      <c r="T128">
        <v>91121337</v>
      </c>
      <c r="V128" s="50"/>
      <c r="AB128">
        <v>8582597</v>
      </c>
    </row>
    <row r="129" spans="1:31" x14ac:dyDescent="0.25">
      <c r="A129" t="s">
        <v>290</v>
      </c>
      <c r="L129" s="50"/>
      <c r="Q129" s="50"/>
      <c r="T129">
        <v>2598843</v>
      </c>
      <c r="V129" s="50"/>
    </row>
    <row r="130" spans="1:31" x14ac:dyDescent="0.25">
      <c r="A130" t="s">
        <v>294</v>
      </c>
      <c r="L130" s="50"/>
      <c r="Q130" s="50"/>
      <c r="T130">
        <v>16085377</v>
      </c>
      <c r="V130" s="50"/>
    </row>
    <row r="131" spans="1:31" x14ac:dyDescent="0.25">
      <c r="A131" t="s">
        <v>303</v>
      </c>
      <c r="L131" s="50"/>
      <c r="Q131" s="50"/>
      <c r="V131" s="50"/>
      <c r="AB131">
        <v>3776779</v>
      </c>
    </row>
    <row r="132" spans="1:31" x14ac:dyDescent="0.25">
      <c r="A132" s="34" t="s">
        <v>181</v>
      </c>
      <c r="B132" s="83">
        <f t="shared" ref="B132:M132" si="16">SUM(B124:B128)/B134*100</f>
        <v>0</v>
      </c>
      <c r="C132" s="83">
        <f t="shared" si="16"/>
        <v>0</v>
      </c>
      <c r="D132" s="83">
        <f t="shared" si="16"/>
        <v>0</v>
      </c>
      <c r="E132" s="83">
        <f t="shared" si="16"/>
        <v>0</v>
      </c>
      <c r="F132" s="83">
        <f t="shared" si="16"/>
        <v>0.31129865280241481</v>
      </c>
      <c r="G132" s="83">
        <f t="shared" si="16"/>
        <v>0.36396476834936059</v>
      </c>
      <c r="H132" s="83">
        <f t="shared" si="16"/>
        <v>0</v>
      </c>
      <c r="I132" s="83">
        <f t="shared" si="16"/>
        <v>0</v>
      </c>
      <c r="J132" s="83">
        <f t="shared" si="16"/>
        <v>0</v>
      </c>
      <c r="K132" s="83">
        <f t="shared" si="16"/>
        <v>0</v>
      </c>
      <c r="L132" s="50"/>
      <c r="M132" s="83">
        <f t="shared" si="16"/>
        <v>0</v>
      </c>
      <c r="N132" s="83">
        <f>SUM(N124:N128)/N134*100</f>
        <v>1.7885885971974567</v>
      </c>
      <c r="O132" s="83">
        <f>SUM(O124:O128)/O134*100</f>
        <v>0</v>
      </c>
      <c r="P132" s="83">
        <f t="shared" ref="P132:S132" si="17">SUM(P124:P128)/P134*100</f>
        <v>0</v>
      </c>
      <c r="Q132" s="50"/>
      <c r="R132" s="83">
        <f t="shared" si="17"/>
        <v>0</v>
      </c>
      <c r="S132" s="83">
        <f t="shared" si="17"/>
        <v>0</v>
      </c>
      <c r="T132" s="83">
        <f>SUM(T124:T130)/T134*100</f>
        <v>9.9906241370479201</v>
      </c>
      <c r="U132" s="83">
        <f>SUM(U124:U130)/U134*100</f>
        <v>0</v>
      </c>
      <c r="V132" s="50"/>
      <c r="W132" s="83">
        <f t="shared" ref="W132:AA132" si="18">SUM(W124:W130)/W134*100</f>
        <v>0</v>
      </c>
      <c r="X132" s="83">
        <f t="shared" si="18"/>
        <v>0</v>
      </c>
      <c r="Y132" s="83">
        <f t="shared" si="18"/>
        <v>0</v>
      </c>
      <c r="Z132" s="83">
        <f t="shared" si="18"/>
        <v>0</v>
      </c>
      <c r="AA132" s="83">
        <f t="shared" si="18"/>
        <v>0</v>
      </c>
      <c r="AB132" s="83">
        <f>SUM(AB124:AB131)/AB134*100</f>
        <v>2.1633470331884808</v>
      </c>
      <c r="AC132" s="83">
        <f>SUM(AC124:AC131)/AC134*100</f>
        <v>0</v>
      </c>
      <c r="AD132" s="83">
        <f>SUM(AD124:AD131)/AD134*100</f>
        <v>0</v>
      </c>
      <c r="AE132" s="83">
        <f>SUM(AE124:AE128)/AE134*100</f>
        <v>0</v>
      </c>
    </row>
    <row r="133" spans="1:31" x14ac:dyDescent="0.25">
      <c r="L133" s="50"/>
      <c r="Q133" s="50"/>
      <c r="V133" s="50"/>
    </row>
    <row r="134" spans="1:31" x14ac:dyDescent="0.25">
      <c r="A134" s="33" t="s">
        <v>180</v>
      </c>
      <c r="B134">
        <v>131587787</v>
      </c>
      <c r="C134">
        <v>693788790</v>
      </c>
      <c r="D134">
        <v>99793442</v>
      </c>
      <c r="E134">
        <v>2592473090</v>
      </c>
      <c r="F134">
        <v>710773394</v>
      </c>
      <c r="G134">
        <v>633957240</v>
      </c>
      <c r="H134">
        <v>404681981</v>
      </c>
      <c r="I134">
        <v>455364075</v>
      </c>
      <c r="J134">
        <v>870798012</v>
      </c>
      <c r="K134">
        <v>46298017</v>
      </c>
      <c r="L134" s="50"/>
      <c r="M134">
        <v>45878530</v>
      </c>
      <c r="N134" s="40">
        <v>160181218</v>
      </c>
      <c r="O134">
        <v>131209175</v>
      </c>
      <c r="P134">
        <v>1244762312</v>
      </c>
      <c r="Q134" s="50"/>
      <c r="R134">
        <v>130258669</v>
      </c>
      <c r="S134">
        <v>289238759</v>
      </c>
      <c r="T134">
        <v>1239002752</v>
      </c>
      <c r="U134">
        <v>69210505</v>
      </c>
      <c r="V134" s="50"/>
      <c r="W134">
        <v>155433524</v>
      </c>
      <c r="X134">
        <v>599345813</v>
      </c>
      <c r="Y134">
        <v>14237211224</v>
      </c>
      <c r="Z134">
        <v>101949861</v>
      </c>
      <c r="AA134">
        <v>307770393</v>
      </c>
      <c r="AB134">
        <v>713422385</v>
      </c>
      <c r="AC134">
        <v>11344857961</v>
      </c>
      <c r="AD134">
        <v>139467682</v>
      </c>
      <c r="AE134">
        <v>108073360</v>
      </c>
    </row>
    <row r="135" spans="1:31" x14ac:dyDescent="0.25">
      <c r="L135" s="50"/>
      <c r="Q135" s="50"/>
      <c r="V135" s="50"/>
    </row>
    <row r="136" spans="1:31" x14ac:dyDescent="0.25">
      <c r="A136" s="31" t="s">
        <v>179</v>
      </c>
      <c r="L136" s="50"/>
      <c r="Q136" s="50"/>
      <c r="V136" s="50"/>
    </row>
    <row r="137" spans="1:31" x14ac:dyDescent="0.25">
      <c r="A137" t="s">
        <v>134</v>
      </c>
      <c r="L137" s="50"/>
      <c r="Q137" s="50"/>
      <c r="V137" s="50"/>
    </row>
    <row r="138" spans="1:31" x14ac:dyDescent="0.25">
      <c r="A138" t="s">
        <v>135</v>
      </c>
      <c r="L138" s="50"/>
      <c r="Q138" s="50"/>
      <c r="V138" s="50"/>
    </row>
    <row r="139" spans="1:31" x14ac:dyDescent="0.25">
      <c r="A139" t="s">
        <v>161</v>
      </c>
      <c r="L139" s="50"/>
      <c r="Q139" s="50"/>
      <c r="V139" s="50"/>
    </row>
    <row r="140" spans="1:31" x14ac:dyDescent="0.25">
      <c r="A140" t="s">
        <v>237</v>
      </c>
      <c r="C140">
        <v>6849626</v>
      </c>
      <c r="D140">
        <v>8759155</v>
      </c>
      <c r="E140">
        <v>468733062</v>
      </c>
      <c r="F140">
        <v>13541409</v>
      </c>
      <c r="L140" s="50"/>
      <c r="M140">
        <v>2551898</v>
      </c>
      <c r="Q140" s="50"/>
      <c r="V140" s="50"/>
    </row>
    <row r="141" spans="1:31" x14ac:dyDescent="0.25">
      <c r="A141" t="s">
        <v>270</v>
      </c>
      <c r="E141">
        <v>3289168</v>
      </c>
      <c r="L141" s="50"/>
      <c r="Q141" s="50"/>
      <c r="V141" s="50"/>
    </row>
    <row r="142" spans="1:31" x14ac:dyDescent="0.25">
      <c r="A142" t="s">
        <v>238</v>
      </c>
      <c r="C142">
        <v>2464873</v>
      </c>
      <c r="E142">
        <v>8058710</v>
      </c>
      <c r="F142">
        <v>4246891</v>
      </c>
      <c r="L142" s="50"/>
      <c r="Q142" s="50"/>
      <c r="V142" s="50"/>
    </row>
    <row r="143" spans="1:31" x14ac:dyDescent="0.25">
      <c r="A143" t="s">
        <v>239</v>
      </c>
      <c r="C143">
        <v>1687577</v>
      </c>
      <c r="E143">
        <v>3731754</v>
      </c>
      <c r="F143">
        <v>6106802</v>
      </c>
      <c r="L143" s="50"/>
      <c r="M143">
        <v>1076111</v>
      </c>
      <c r="Q143" s="50"/>
      <c r="V143" s="50"/>
    </row>
    <row r="144" spans="1:31" x14ac:dyDescent="0.25">
      <c r="A144" t="s">
        <v>268</v>
      </c>
      <c r="D144">
        <v>5806927</v>
      </c>
      <c r="E144">
        <v>12895453</v>
      </c>
      <c r="L144" s="50"/>
      <c r="Q144" s="50"/>
      <c r="V144" s="50"/>
      <c r="Z144">
        <v>103093553</v>
      </c>
    </row>
    <row r="145" spans="1:28" x14ac:dyDescent="0.25">
      <c r="A145" t="s">
        <v>260</v>
      </c>
      <c r="E145">
        <v>7160504</v>
      </c>
      <c r="F145">
        <v>10697860</v>
      </c>
      <c r="L145" s="50"/>
      <c r="Q145" s="50"/>
      <c r="V145" s="50"/>
    </row>
    <row r="146" spans="1:28" x14ac:dyDescent="0.25">
      <c r="A146" t="s">
        <v>261</v>
      </c>
      <c r="T146">
        <v>5074462</v>
      </c>
      <c r="AB146">
        <v>1999501</v>
      </c>
    </row>
    <row r="147" spans="1:28" x14ac:dyDescent="0.25">
      <c r="A147" t="s">
        <v>293</v>
      </c>
      <c r="T147">
        <v>5555243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6194-2346-455D-A215-59411BFD30E8}">
  <sheetPr filterMode="1"/>
  <dimension ref="A1:P125"/>
  <sheetViews>
    <sheetView zoomScaleNormal="100" workbookViewId="0">
      <selection activeCell="A82" sqref="A82"/>
    </sheetView>
  </sheetViews>
  <sheetFormatPr defaultColWidth="11.42578125" defaultRowHeight="15" x14ac:dyDescent="0.25"/>
  <cols>
    <col min="7" max="7" width="24.85546875" bestFit="1" customWidth="1"/>
    <col min="11" max="11" width="19.42578125" customWidth="1"/>
  </cols>
  <sheetData>
    <row r="1" spans="1:16" ht="36.75" x14ac:dyDescent="0.35">
      <c r="A1" s="11" t="s">
        <v>61</v>
      </c>
      <c r="B1" t="s">
        <v>68</v>
      </c>
      <c r="C1" t="s">
        <v>69</v>
      </c>
      <c r="D1" t="s">
        <v>67</v>
      </c>
      <c r="E1" t="s">
        <v>73</v>
      </c>
      <c r="G1" t="s">
        <v>70</v>
      </c>
      <c r="H1" t="s">
        <v>71</v>
      </c>
      <c r="I1" t="s">
        <v>72</v>
      </c>
      <c r="J1" t="s">
        <v>131</v>
      </c>
      <c r="K1" t="s">
        <v>66</v>
      </c>
      <c r="L1" s="11" t="s">
        <v>62</v>
      </c>
      <c r="M1" s="12" t="s">
        <v>63</v>
      </c>
      <c r="N1" s="11" t="s">
        <v>64</v>
      </c>
      <c r="O1" s="12" t="s">
        <v>63</v>
      </c>
      <c r="P1" s="13" t="s">
        <v>65</v>
      </c>
    </row>
    <row r="2" spans="1:16" hidden="1" x14ac:dyDescent="0.25">
      <c r="A2" s="11" t="s">
        <v>4</v>
      </c>
      <c r="B2">
        <v>26547</v>
      </c>
      <c r="C2" t="s">
        <v>60</v>
      </c>
      <c r="E2" t="s">
        <v>220</v>
      </c>
      <c r="F2">
        <v>4053</v>
      </c>
      <c r="G2">
        <v>126661</v>
      </c>
      <c r="J2" s="39">
        <f>F2/G2</f>
        <v>3.199879994631339E-2</v>
      </c>
      <c r="L2" s="11"/>
      <c r="M2" s="12"/>
      <c r="N2" s="11"/>
      <c r="O2" s="12"/>
      <c r="P2" s="13"/>
    </row>
    <row r="3" spans="1:16" hidden="1" x14ac:dyDescent="0.25">
      <c r="A3" s="11" t="s">
        <v>5</v>
      </c>
      <c r="B3">
        <v>182112</v>
      </c>
      <c r="C3" t="s">
        <v>60</v>
      </c>
      <c r="E3" t="s">
        <v>220</v>
      </c>
      <c r="F3">
        <v>18909</v>
      </c>
      <c r="G3">
        <v>106398</v>
      </c>
      <c r="H3">
        <v>68940</v>
      </c>
      <c r="I3">
        <v>67101</v>
      </c>
      <c r="J3" s="39">
        <f>F3/G3</f>
        <v>0.17771950600575198</v>
      </c>
      <c r="K3">
        <f>(H3/(H3+I3))*100</f>
        <v>50.675899177453857</v>
      </c>
      <c r="L3" s="11"/>
      <c r="M3" s="12"/>
      <c r="N3" s="11"/>
      <c r="O3" s="12"/>
      <c r="P3" s="13"/>
    </row>
    <row r="4" spans="1:16" hidden="1" x14ac:dyDescent="0.25">
      <c r="A4" s="11" t="s">
        <v>6</v>
      </c>
      <c r="B4">
        <v>909673</v>
      </c>
      <c r="C4">
        <v>90301</v>
      </c>
      <c r="D4">
        <f>B4/C4</f>
        <v>10.073786558288392</v>
      </c>
      <c r="E4" t="s">
        <v>220</v>
      </c>
      <c r="F4">
        <v>10249</v>
      </c>
      <c r="G4">
        <v>61969</v>
      </c>
      <c r="H4">
        <v>38874</v>
      </c>
      <c r="I4">
        <v>32346</v>
      </c>
      <c r="J4" s="39">
        <f t="shared" ref="J4:J59" si="0">F4/G4</f>
        <v>0.16538914618599623</v>
      </c>
      <c r="K4">
        <f>(H4/(H4+I4))*100</f>
        <v>54.582982308340355</v>
      </c>
      <c r="L4" s="11"/>
      <c r="M4" s="12"/>
      <c r="N4" s="11"/>
      <c r="O4" s="12"/>
      <c r="P4" s="13"/>
    </row>
    <row r="5" spans="1:16" hidden="1" x14ac:dyDescent="0.25">
      <c r="A5" s="11" t="s">
        <v>7</v>
      </c>
      <c r="E5" t="s">
        <v>220</v>
      </c>
      <c r="F5">
        <v>3136</v>
      </c>
      <c r="G5">
        <v>50826</v>
      </c>
      <c r="J5" s="39">
        <f t="shared" si="0"/>
        <v>6.1700704363908239E-2</v>
      </c>
      <c r="L5" s="11"/>
      <c r="M5" s="12"/>
      <c r="N5" s="11"/>
      <c r="O5" s="12"/>
      <c r="P5" s="13"/>
    </row>
    <row r="6" spans="1:16" hidden="1" x14ac:dyDescent="0.25">
      <c r="A6" s="11" t="s">
        <v>8</v>
      </c>
      <c r="E6" t="s">
        <v>220</v>
      </c>
      <c r="G6">
        <v>86858</v>
      </c>
      <c r="J6" s="39">
        <f t="shared" si="0"/>
        <v>0</v>
      </c>
      <c r="L6" s="11"/>
      <c r="M6" s="12"/>
      <c r="N6" s="11"/>
      <c r="O6" s="12"/>
      <c r="P6" s="13"/>
    </row>
    <row r="7" spans="1:16" hidden="1" x14ac:dyDescent="0.25">
      <c r="A7" s="11" t="s">
        <v>20</v>
      </c>
      <c r="B7">
        <v>1915906</v>
      </c>
      <c r="C7">
        <v>182531</v>
      </c>
      <c r="D7">
        <f>B7/C7</f>
        <v>10.496332129884786</v>
      </c>
      <c r="E7" t="s">
        <v>220</v>
      </c>
      <c r="F7">
        <v>80406</v>
      </c>
      <c r="G7">
        <v>338348</v>
      </c>
      <c r="J7" s="39">
        <f t="shared" si="0"/>
        <v>0.23764290020925202</v>
      </c>
      <c r="L7" s="11"/>
      <c r="M7" s="12"/>
      <c r="N7" s="11"/>
      <c r="O7" s="12"/>
      <c r="P7" s="13"/>
    </row>
    <row r="8" spans="1:16" hidden="1" x14ac:dyDescent="0.25">
      <c r="A8" s="11" t="s">
        <v>21</v>
      </c>
      <c r="E8" t="s">
        <v>220</v>
      </c>
      <c r="G8">
        <v>327287</v>
      </c>
      <c r="J8" s="39">
        <f t="shared" si="0"/>
        <v>0</v>
      </c>
      <c r="L8" s="11"/>
      <c r="M8" s="12"/>
      <c r="N8" s="11"/>
      <c r="O8" s="12"/>
      <c r="P8" s="13"/>
    </row>
    <row r="9" spans="1:16" hidden="1" x14ac:dyDescent="0.25">
      <c r="A9" s="11" t="s">
        <v>23</v>
      </c>
      <c r="E9" t="s">
        <v>220</v>
      </c>
      <c r="F9">
        <v>9273</v>
      </c>
      <c r="G9">
        <v>214550</v>
      </c>
      <c r="J9" s="39">
        <f t="shared" si="0"/>
        <v>4.3220694476811934E-2</v>
      </c>
      <c r="L9" s="11"/>
      <c r="M9" s="12"/>
      <c r="N9" s="11"/>
      <c r="O9" s="12"/>
      <c r="P9" s="13"/>
    </row>
    <row r="10" spans="1:16" hidden="1" x14ac:dyDescent="0.25">
      <c r="A10" s="11" t="s">
        <v>24</v>
      </c>
      <c r="E10" t="s">
        <v>220</v>
      </c>
      <c r="F10">
        <v>10727</v>
      </c>
      <c r="G10">
        <v>267759</v>
      </c>
      <c r="J10" s="39">
        <f t="shared" si="0"/>
        <v>4.0062145436754695E-2</v>
      </c>
      <c r="L10" s="11"/>
      <c r="M10" s="12"/>
      <c r="N10" s="11"/>
      <c r="O10" s="12"/>
      <c r="P10" s="13"/>
    </row>
    <row r="11" spans="1:16" hidden="1" x14ac:dyDescent="0.25">
      <c r="A11" s="11" t="s">
        <v>25</v>
      </c>
      <c r="B11">
        <v>316549</v>
      </c>
      <c r="E11" t="s">
        <v>220</v>
      </c>
      <c r="F11">
        <v>9430</v>
      </c>
      <c r="G11">
        <v>76483</v>
      </c>
      <c r="H11">
        <v>30528</v>
      </c>
      <c r="I11">
        <v>23921</v>
      </c>
      <c r="J11" s="39">
        <f t="shared" si="0"/>
        <v>0.1232953728279487</v>
      </c>
      <c r="K11">
        <f t="shared" ref="K11:K73" si="1">(H11/(H11+I11))*100</f>
        <v>56.067145402119408</v>
      </c>
      <c r="L11" s="11"/>
      <c r="M11" s="12"/>
      <c r="N11" s="11"/>
      <c r="O11" s="12"/>
      <c r="P11" s="13"/>
    </row>
    <row r="12" spans="1:16" hidden="1" x14ac:dyDescent="0.25">
      <c r="A12" s="11" t="s">
        <v>26</v>
      </c>
      <c r="B12">
        <v>337163</v>
      </c>
      <c r="C12" t="s">
        <v>60</v>
      </c>
      <c r="E12" t="s">
        <v>220</v>
      </c>
      <c r="F12">
        <v>26372</v>
      </c>
      <c r="G12">
        <v>525478</v>
      </c>
      <c r="J12" s="39">
        <f t="shared" si="0"/>
        <v>5.018668716863503E-2</v>
      </c>
      <c r="L12" s="11"/>
      <c r="M12" s="12"/>
      <c r="N12" s="11"/>
      <c r="O12" s="12"/>
      <c r="P12" s="13"/>
    </row>
    <row r="13" spans="1:16" hidden="1" x14ac:dyDescent="0.25">
      <c r="A13" s="11" t="s">
        <v>27</v>
      </c>
      <c r="B13">
        <v>934324</v>
      </c>
      <c r="C13" t="s">
        <v>60</v>
      </c>
      <c r="E13" t="s">
        <v>220</v>
      </c>
      <c r="F13">
        <v>74625</v>
      </c>
      <c r="G13">
        <v>398977</v>
      </c>
      <c r="J13" s="39">
        <f t="shared" si="0"/>
        <v>0.1870408569917564</v>
      </c>
      <c r="L13" s="11"/>
      <c r="M13" s="12"/>
      <c r="N13" s="11"/>
      <c r="O13" s="12"/>
      <c r="P13" s="13"/>
    </row>
    <row r="14" spans="1:16" hidden="1" x14ac:dyDescent="0.25">
      <c r="A14" s="11" t="s">
        <v>30</v>
      </c>
      <c r="B14">
        <v>7020257</v>
      </c>
      <c r="C14">
        <v>819411</v>
      </c>
      <c r="D14">
        <f t="shared" ref="D14" si="2">B14/C14</f>
        <v>8.5674429559769152</v>
      </c>
      <c r="E14" t="s">
        <v>220</v>
      </c>
      <c r="F14">
        <v>44860</v>
      </c>
      <c r="G14">
        <v>216294</v>
      </c>
      <c r="H14">
        <v>52395</v>
      </c>
      <c r="I14">
        <v>34601</v>
      </c>
      <c r="J14" s="39">
        <f t="shared" si="0"/>
        <v>0.20740288681146957</v>
      </c>
      <c r="K14">
        <f t="shared" si="1"/>
        <v>60.226906984229153</v>
      </c>
      <c r="L14" s="11"/>
      <c r="M14" s="12"/>
      <c r="N14" s="11"/>
      <c r="O14" s="12"/>
      <c r="P14" s="13"/>
    </row>
    <row r="15" spans="1:16" hidden="1" x14ac:dyDescent="0.25">
      <c r="A15" s="11" t="s">
        <v>31</v>
      </c>
      <c r="E15" t="s">
        <v>220</v>
      </c>
      <c r="F15">
        <v>10090</v>
      </c>
      <c r="G15">
        <v>666668</v>
      </c>
      <c r="H15">
        <v>123468</v>
      </c>
      <c r="I15">
        <v>138240</v>
      </c>
      <c r="J15" s="39">
        <f t="shared" si="0"/>
        <v>1.513496973006054E-2</v>
      </c>
      <c r="K15">
        <f t="shared" si="1"/>
        <v>47.177770645146502</v>
      </c>
      <c r="L15" s="11"/>
      <c r="M15" s="12"/>
      <c r="N15" s="11"/>
      <c r="O15" s="12"/>
      <c r="P15" s="13"/>
    </row>
    <row r="16" spans="1:16" hidden="1" x14ac:dyDescent="0.25">
      <c r="A16" s="11" t="s">
        <v>32</v>
      </c>
      <c r="E16" t="s">
        <v>220</v>
      </c>
      <c r="F16">
        <v>42475</v>
      </c>
      <c r="G16">
        <v>227875</v>
      </c>
      <c r="H16">
        <v>242914</v>
      </c>
      <c r="I16">
        <v>154323</v>
      </c>
      <c r="J16" s="39">
        <f t="shared" si="0"/>
        <v>0.1863960504662644</v>
      </c>
      <c r="K16">
        <f t="shared" si="1"/>
        <v>61.150899840649288</v>
      </c>
      <c r="L16" s="11"/>
      <c r="M16" s="12"/>
      <c r="N16" s="11"/>
      <c r="O16" s="12"/>
      <c r="P16" s="13"/>
    </row>
    <row r="17" spans="1:16" hidden="1" x14ac:dyDescent="0.25">
      <c r="A17" s="11" t="s">
        <v>33</v>
      </c>
      <c r="E17" t="s">
        <v>220</v>
      </c>
      <c r="F17">
        <v>25913</v>
      </c>
      <c r="G17">
        <v>452097</v>
      </c>
      <c r="J17" s="39">
        <f t="shared" si="0"/>
        <v>5.7317345613883748E-2</v>
      </c>
      <c r="L17" s="11"/>
      <c r="M17" s="12"/>
      <c r="N17" s="11"/>
      <c r="O17" s="12"/>
      <c r="P17" s="13"/>
    </row>
    <row r="18" spans="1:16" x14ac:dyDescent="0.25">
      <c r="A18" s="11" t="s">
        <v>35</v>
      </c>
      <c r="B18">
        <v>38354201</v>
      </c>
      <c r="C18">
        <v>4401170</v>
      </c>
      <c r="D18">
        <f>B18/C18</f>
        <v>8.7145465864758691</v>
      </c>
      <c r="E18" t="s">
        <v>221</v>
      </c>
      <c r="F18">
        <v>255155</v>
      </c>
      <c r="G18">
        <v>518137</v>
      </c>
      <c r="J18" s="39">
        <f t="shared" si="0"/>
        <v>0.49244697830882567</v>
      </c>
      <c r="L18" s="11"/>
      <c r="M18" s="12"/>
      <c r="N18" s="11"/>
      <c r="O18" s="12"/>
      <c r="P18" s="13"/>
    </row>
    <row r="19" spans="1:16" hidden="1" x14ac:dyDescent="0.25">
      <c r="A19" s="11" t="s">
        <v>36</v>
      </c>
      <c r="E19" t="s">
        <v>220</v>
      </c>
      <c r="F19">
        <v>10622</v>
      </c>
      <c r="G19">
        <v>459115</v>
      </c>
      <c r="J19" s="39">
        <f t="shared" si="0"/>
        <v>2.3135815645317623E-2</v>
      </c>
      <c r="L19" s="11"/>
      <c r="M19" s="12"/>
      <c r="N19" s="11"/>
      <c r="O19" s="12"/>
      <c r="P19" s="13"/>
    </row>
    <row r="20" spans="1:16" x14ac:dyDescent="0.25">
      <c r="A20" t="s">
        <v>37</v>
      </c>
      <c r="B20">
        <v>10128881</v>
      </c>
      <c r="C20">
        <v>1210159</v>
      </c>
      <c r="D20">
        <f>B20/C20</f>
        <v>8.3698761898229908</v>
      </c>
      <c r="E20" t="s">
        <v>221</v>
      </c>
      <c r="F20">
        <v>71427</v>
      </c>
      <c r="G20">
        <v>269015</v>
      </c>
      <c r="J20" s="39">
        <f t="shared" si="0"/>
        <v>0.2655130754790625</v>
      </c>
    </row>
    <row r="21" spans="1:16" hidden="1" x14ac:dyDescent="0.25">
      <c r="A21" t="s">
        <v>40</v>
      </c>
      <c r="E21" t="s">
        <v>220</v>
      </c>
      <c r="F21">
        <v>15910</v>
      </c>
      <c r="G21">
        <v>279956</v>
      </c>
      <c r="J21" s="39">
        <f t="shared" si="0"/>
        <v>5.6830359056423155E-2</v>
      </c>
    </row>
    <row r="22" spans="1:16" hidden="1" x14ac:dyDescent="0.25">
      <c r="A22" t="s">
        <v>41</v>
      </c>
      <c r="E22" t="s">
        <v>220</v>
      </c>
      <c r="G22">
        <v>533912</v>
      </c>
      <c r="J22" s="39">
        <f t="shared" si="0"/>
        <v>0</v>
      </c>
    </row>
    <row r="23" spans="1:16" x14ac:dyDescent="0.25">
      <c r="A23" t="s">
        <v>42</v>
      </c>
      <c r="B23">
        <v>6403761</v>
      </c>
      <c r="C23">
        <v>755785</v>
      </c>
      <c r="D23">
        <f t="shared" ref="D23:D76" si="3">B23/C23</f>
        <v>8.4729929808080335</v>
      </c>
      <c r="E23" t="s">
        <v>221</v>
      </c>
      <c r="F23">
        <v>248393</v>
      </c>
      <c r="G23">
        <v>831164</v>
      </c>
      <c r="H23">
        <v>770170</v>
      </c>
      <c r="I23">
        <v>507793</v>
      </c>
      <c r="J23" s="39">
        <f t="shared" si="0"/>
        <v>0.29884956518809763</v>
      </c>
      <c r="K23">
        <f t="shared" si="1"/>
        <v>60.265438044763421</v>
      </c>
    </row>
    <row r="24" spans="1:16" hidden="1" x14ac:dyDescent="0.25">
      <c r="A24" t="s">
        <v>43</v>
      </c>
      <c r="E24" t="s">
        <v>220</v>
      </c>
      <c r="F24">
        <v>17058</v>
      </c>
      <c r="G24">
        <v>403193</v>
      </c>
      <c r="J24" s="39">
        <f t="shared" si="0"/>
        <v>4.230728212047332E-2</v>
      </c>
    </row>
    <row r="25" spans="1:16" hidden="1" x14ac:dyDescent="0.25">
      <c r="A25" t="s">
        <v>45</v>
      </c>
      <c r="B25">
        <v>1457525</v>
      </c>
      <c r="C25">
        <v>233206</v>
      </c>
      <c r="D25">
        <f t="shared" si="3"/>
        <v>6.2499463993207724</v>
      </c>
      <c r="E25" t="s">
        <v>220</v>
      </c>
      <c r="F25">
        <v>42769</v>
      </c>
      <c r="G25">
        <v>481666</v>
      </c>
      <c r="J25" s="39">
        <f t="shared" si="0"/>
        <v>8.8793894524421491E-2</v>
      </c>
    </row>
    <row r="26" spans="1:16" hidden="1" x14ac:dyDescent="0.25">
      <c r="A26" t="s">
        <v>49</v>
      </c>
      <c r="E26" t="s">
        <v>220</v>
      </c>
      <c r="F26">
        <v>14388</v>
      </c>
      <c r="G26">
        <v>313052</v>
      </c>
      <c r="J26" s="39">
        <f t="shared" si="0"/>
        <v>4.5960415522021902E-2</v>
      </c>
    </row>
    <row r="27" spans="1:16" hidden="1" x14ac:dyDescent="0.25">
      <c r="A27" t="s">
        <v>50</v>
      </c>
      <c r="E27" t="s">
        <v>220</v>
      </c>
      <c r="F27">
        <v>62558</v>
      </c>
      <c r="G27">
        <v>759919</v>
      </c>
      <c r="H27">
        <v>235607</v>
      </c>
      <c r="I27">
        <v>180173</v>
      </c>
      <c r="J27" s="39">
        <f t="shared" si="0"/>
        <v>8.2321931679560589E-2</v>
      </c>
      <c r="K27">
        <f t="shared" si="1"/>
        <v>56.666265813651449</v>
      </c>
    </row>
    <row r="28" spans="1:16" hidden="1" x14ac:dyDescent="0.25">
      <c r="A28" t="s">
        <v>51</v>
      </c>
      <c r="E28" t="s">
        <v>220</v>
      </c>
      <c r="F28">
        <v>14306</v>
      </c>
      <c r="G28">
        <v>789560</v>
      </c>
      <c r="J28" s="39">
        <f t="shared" si="0"/>
        <v>1.8118952327878819E-2</v>
      </c>
    </row>
    <row r="29" spans="1:16" hidden="1" x14ac:dyDescent="0.25">
      <c r="A29" t="s">
        <v>52</v>
      </c>
      <c r="E29" t="s">
        <v>220</v>
      </c>
      <c r="F29">
        <v>16416</v>
      </c>
      <c r="G29">
        <v>326999</v>
      </c>
      <c r="J29" s="39">
        <f t="shared" si="0"/>
        <v>5.0201988385285584E-2</v>
      </c>
    </row>
    <row r="30" spans="1:16" hidden="1" x14ac:dyDescent="0.25">
      <c r="A30" t="s">
        <v>53</v>
      </c>
      <c r="B30">
        <v>228185</v>
      </c>
      <c r="C30" t="s">
        <v>60</v>
      </c>
      <c r="E30" t="s">
        <v>220</v>
      </c>
      <c r="F30">
        <v>17698</v>
      </c>
      <c r="G30">
        <v>330143</v>
      </c>
      <c r="J30" s="39">
        <f t="shared" si="0"/>
        <v>5.3607073298540329E-2</v>
      </c>
    </row>
    <row r="31" spans="1:16" hidden="1" x14ac:dyDescent="0.25">
      <c r="A31" t="s">
        <v>54</v>
      </c>
      <c r="E31" t="s">
        <v>220</v>
      </c>
      <c r="F31">
        <v>17423</v>
      </c>
      <c r="G31">
        <v>417714</v>
      </c>
      <c r="J31" s="39">
        <f t="shared" si="0"/>
        <v>4.1710356847029305E-2</v>
      </c>
    </row>
    <row r="32" spans="1:16" hidden="1" x14ac:dyDescent="0.25">
      <c r="A32" t="s">
        <v>55</v>
      </c>
      <c r="B32" t="s">
        <v>74</v>
      </c>
      <c r="C32" t="s">
        <v>60</v>
      </c>
      <c r="E32" t="s">
        <v>220</v>
      </c>
      <c r="F32">
        <v>14747</v>
      </c>
      <c r="G32">
        <v>290233</v>
      </c>
      <c r="J32" s="39">
        <f t="shared" si="0"/>
        <v>5.0810900207764104E-2</v>
      </c>
    </row>
    <row r="33" spans="1:11" hidden="1" x14ac:dyDescent="0.25">
      <c r="A33" t="s">
        <v>56</v>
      </c>
      <c r="B33">
        <v>630048</v>
      </c>
      <c r="E33" t="s">
        <v>220</v>
      </c>
      <c r="F33">
        <v>11566</v>
      </c>
      <c r="G33">
        <v>426076</v>
      </c>
      <c r="J33" s="39">
        <f t="shared" si="0"/>
        <v>2.7145391901914211E-2</v>
      </c>
    </row>
    <row r="34" spans="1:11" hidden="1" x14ac:dyDescent="0.25">
      <c r="A34" t="s">
        <v>57</v>
      </c>
      <c r="E34" t="s">
        <v>220</v>
      </c>
      <c r="F34">
        <v>25395</v>
      </c>
      <c r="G34">
        <v>624047</v>
      </c>
      <c r="J34" s="39">
        <f t="shared" si="0"/>
        <v>4.0694050287878959E-2</v>
      </c>
    </row>
    <row r="35" spans="1:11" hidden="1" x14ac:dyDescent="0.25">
      <c r="A35" t="s">
        <v>58</v>
      </c>
      <c r="B35">
        <v>173155</v>
      </c>
      <c r="C35" t="s">
        <v>60</v>
      </c>
      <c r="E35" t="s">
        <v>220</v>
      </c>
      <c r="F35">
        <v>11211</v>
      </c>
      <c r="G35">
        <v>267378</v>
      </c>
      <c r="J35" s="39">
        <f t="shared" si="0"/>
        <v>4.1929403316652826E-2</v>
      </c>
    </row>
    <row r="36" spans="1:11" hidden="1" x14ac:dyDescent="0.25">
      <c r="A36" t="s">
        <v>59</v>
      </c>
      <c r="E36" t="s">
        <v>220</v>
      </c>
      <c r="F36">
        <v>28116</v>
      </c>
      <c r="G36">
        <v>267431</v>
      </c>
      <c r="J36" s="39">
        <f t="shared" si="0"/>
        <v>0.10513366064517576</v>
      </c>
    </row>
    <row r="37" spans="1:11" hidden="1" x14ac:dyDescent="0.25">
      <c r="A37" s="22" t="s">
        <v>10</v>
      </c>
      <c r="B37">
        <v>78517</v>
      </c>
      <c r="C37" t="s">
        <v>60</v>
      </c>
      <c r="E37" t="s">
        <v>220</v>
      </c>
      <c r="F37">
        <v>72506</v>
      </c>
      <c r="G37">
        <v>152087</v>
      </c>
      <c r="H37">
        <v>98922</v>
      </c>
      <c r="I37">
        <v>28498</v>
      </c>
      <c r="J37" s="29">
        <f t="shared" si="0"/>
        <v>0.47674028680952352</v>
      </c>
      <c r="K37">
        <f t="shared" si="1"/>
        <v>77.634594255218957</v>
      </c>
    </row>
    <row r="38" spans="1:11" hidden="1" x14ac:dyDescent="0.25">
      <c r="A38" s="22" t="s">
        <v>11</v>
      </c>
      <c r="E38" t="s">
        <v>220</v>
      </c>
      <c r="F38">
        <v>10318</v>
      </c>
      <c r="G38">
        <v>85237</v>
      </c>
      <c r="H38">
        <v>27322</v>
      </c>
      <c r="I38" t="s">
        <v>129</v>
      </c>
      <c r="J38" s="29">
        <f t="shared" si="0"/>
        <v>0.12105071741145278</v>
      </c>
    </row>
    <row r="39" spans="1:11" hidden="1" x14ac:dyDescent="0.25">
      <c r="A39" s="22" t="s">
        <v>12</v>
      </c>
      <c r="B39" t="s">
        <v>129</v>
      </c>
      <c r="C39" t="s">
        <v>129</v>
      </c>
      <c r="E39" t="s">
        <v>220</v>
      </c>
      <c r="F39">
        <v>12909</v>
      </c>
      <c r="G39">
        <v>136305</v>
      </c>
      <c r="H39">
        <v>31412</v>
      </c>
      <c r="I39">
        <v>22920</v>
      </c>
      <c r="J39" s="29">
        <f t="shared" si="0"/>
        <v>9.4706723891273242E-2</v>
      </c>
      <c r="K39">
        <f t="shared" si="1"/>
        <v>57.81491570345284</v>
      </c>
    </row>
    <row r="40" spans="1:11" hidden="1" x14ac:dyDescent="0.25">
      <c r="A40" s="23" t="s">
        <v>13</v>
      </c>
      <c r="B40">
        <v>77664</v>
      </c>
      <c r="C40" t="s">
        <v>60</v>
      </c>
      <c r="G40">
        <v>57447</v>
      </c>
      <c r="J40" s="29">
        <f t="shared" si="0"/>
        <v>0</v>
      </c>
    </row>
    <row r="41" spans="1:11" hidden="1" x14ac:dyDescent="0.25">
      <c r="A41" s="22" t="s">
        <v>14</v>
      </c>
      <c r="G41">
        <v>39985</v>
      </c>
      <c r="J41" s="29">
        <f t="shared" si="0"/>
        <v>0</v>
      </c>
    </row>
    <row r="42" spans="1:11" hidden="1" x14ac:dyDescent="0.25">
      <c r="A42" s="22" t="s">
        <v>80</v>
      </c>
      <c r="E42" t="s">
        <v>220</v>
      </c>
      <c r="F42">
        <v>4378</v>
      </c>
      <c r="G42">
        <v>133352</v>
      </c>
      <c r="H42">
        <v>68250</v>
      </c>
      <c r="I42">
        <v>38712</v>
      </c>
      <c r="J42" s="29">
        <f t="shared" si="0"/>
        <v>3.2830403743475914E-2</v>
      </c>
      <c r="K42">
        <f t="shared" si="1"/>
        <v>63.807707410108264</v>
      </c>
    </row>
    <row r="43" spans="1:11" hidden="1" x14ac:dyDescent="0.25">
      <c r="A43" s="22" t="s">
        <v>81</v>
      </c>
      <c r="G43">
        <v>84972</v>
      </c>
      <c r="J43" s="29">
        <f t="shared" si="0"/>
        <v>0</v>
      </c>
    </row>
    <row r="44" spans="1:11" hidden="1" x14ac:dyDescent="0.25">
      <c r="A44" s="22" t="s">
        <v>82</v>
      </c>
      <c r="E44" t="s">
        <v>220</v>
      </c>
      <c r="F44">
        <v>6822</v>
      </c>
      <c r="G44">
        <v>214187</v>
      </c>
      <c r="H44">
        <v>47994</v>
      </c>
      <c r="I44">
        <v>27867</v>
      </c>
      <c r="J44" s="29">
        <f t="shared" si="0"/>
        <v>3.1850672543151548E-2</v>
      </c>
      <c r="K44">
        <f t="shared" si="1"/>
        <v>63.265709653181482</v>
      </c>
    </row>
    <row r="45" spans="1:11" hidden="1" x14ac:dyDescent="0.25">
      <c r="A45" s="22" t="s">
        <v>84</v>
      </c>
      <c r="B45">
        <v>610149</v>
      </c>
      <c r="C45">
        <v>123516</v>
      </c>
      <c r="D45">
        <f t="shared" si="3"/>
        <v>4.9398377538132712</v>
      </c>
      <c r="E45" t="s">
        <v>220</v>
      </c>
      <c r="F45">
        <v>22297</v>
      </c>
      <c r="G45">
        <v>200333</v>
      </c>
      <c r="H45">
        <v>226569</v>
      </c>
      <c r="I45">
        <v>171650</v>
      </c>
      <c r="J45" s="29">
        <f t="shared" si="0"/>
        <v>0.11129968602277208</v>
      </c>
      <c r="K45">
        <f t="shared" si="1"/>
        <v>56.895577559081815</v>
      </c>
    </row>
    <row r="46" spans="1:11" hidden="1" x14ac:dyDescent="0.25">
      <c r="A46" s="22" t="s">
        <v>86</v>
      </c>
      <c r="B46">
        <v>535634</v>
      </c>
      <c r="C46">
        <v>115755</v>
      </c>
      <c r="D46">
        <f t="shared" si="3"/>
        <v>4.6273076756943547</v>
      </c>
      <c r="E46" t="s">
        <v>220</v>
      </c>
      <c r="F46">
        <v>93466</v>
      </c>
      <c r="G46">
        <v>253472</v>
      </c>
      <c r="H46">
        <v>144193</v>
      </c>
      <c r="I46">
        <v>107467</v>
      </c>
      <c r="J46" s="29">
        <f t="shared" si="0"/>
        <v>0.36874289862391113</v>
      </c>
      <c r="K46">
        <f t="shared" si="1"/>
        <v>57.296749582770403</v>
      </c>
    </row>
    <row r="47" spans="1:11" hidden="1" x14ac:dyDescent="0.25">
      <c r="A47" s="22" t="s">
        <v>87</v>
      </c>
      <c r="B47" t="s">
        <v>129</v>
      </c>
      <c r="C47" t="s">
        <v>129</v>
      </c>
      <c r="E47" t="s">
        <v>220</v>
      </c>
      <c r="F47">
        <v>43027</v>
      </c>
      <c r="G47">
        <v>512642</v>
      </c>
      <c r="H47">
        <v>59805</v>
      </c>
      <c r="I47">
        <v>44266</v>
      </c>
      <c r="J47" s="29">
        <f t="shared" si="0"/>
        <v>8.3931866682792275E-2</v>
      </c>
      <c r="K47">
        <f t="shared" si="1"/>
        <v>57.465576385352314</v>
      </c>
    </row>
    <row r="48" spans="1:11" x14ac:dyDescent="0.25">
      <c r="A48" s="22" t="s">
        <v>91</v>
      </c>
      <c r="B48">
        <v>1605368</v>
      </c>
      <c r="C48">
        <v>357998</v>
      </c>
      <c r="D48">
        <f t="shared" si="3"/>
        <v>4.4842932083419464</v>
      </c>
      <c r="E48" t="s">
        <v>221</v>
      </c>
      <c r="F48">
        <v>161948</v>
      </c>
      <c r="G48">
        <v>330315</v>
      </c>
      <c r="H48">
        <v>348528</v>
      </c>
      <c r="I48">
        <v>109709</v>
      </c>
      <c r="J48" s="29">
        <f t="shared" si="0"/>
        <v>0.49028351724868685</v>
      </c>
      <c r="K48">
        <f t="shared" si="1"/>
        <v>76.058458832438234</v>
      </c>
    </row>
    <row r="49" spans="1:11" x14ac:dyDescent="0.25">
      <c r="A49" s="22" t="s">
        <v>92</v>
      </c>
      <c r="E49" t="s">
        <v>221</v>
      </c>
      <c r="F49">
        <v>107055</v>
      </c>
      <c r="G49">
        <v>186973</v>
      </c>
      <c r="H49">
        <v>67498</v>
      </c>
      <c r="I49">
        <v>41206</v>
      </c>
      <c r="J49" s="29">
        <f t="shared" si="0"/>
        <v>0.572569301449942</v>
      </c>
      <c r="K49">
        <f t="shared" si="1"/>
        <v>62.093391227553731</v>
      </c>
    </row>
    <row r="50" spans="1:11" x14ac:dyDescent="0.25">
      <c r="A50" s="22" t="s">
        <v>93</v>
      </c>
      <c r="B50" t="s">
        <v>129</v>
      </c>
      <c r="C50" t="s">
        <v>129</v>
      </c>
      <c r="E50" t="s">
        <v>221</v>
      </c>
      <c r="F50">
        <v>229768</v>
      </c>
      <c r="G50">
        <v>291493</v>
      </c>
      <c r="H50">
        <v>97271</v>
      </c>
      <c r="I50">
        <v>58779</v>
      </c>
      <c r="J50" s="29">
        <f t="shared" si="0"/>
        <v>0.78824534379899347</v>
      </c>
      <c r="K50">
        <f t="shared" si="1"/>
        <v>62.333226529958353</v>
      </c>
    </row>
    <row r="51" spans="1:11" x14ac:dyDescent="0.25">
      <c r="A51" s="22" t="s">
        <v>95</v>
      </c>
      <c r="E51" t="s">
        <v>221</v>
      </c>
      <c r="F51">
        <v>172351</v>
      </c>
      <c r="G51">
        <v>1439810</v>
      </c>
      <c r="J51" s="29">
        <f t="shared" si="0"/>
        <v>0.11970398872073398</v>
      </c>
    </row>
    <row r="52" spans="1:11" hidden="1" x14ac:dyDescent="0.25">
      <c r="A52" s="22" t="s">
        <v>96</v>
      </c>
      <c r="E52" t="s">
        <v>220</v>
      </c>
      <c r="F52">
        <v>107348</v>
      </c>
      <c r="G52">
        <v>670032</v>
      </c>
      <c r="H52">
        <v>176952</v>
      </c>
      <c r="I52">
        <v>123836</v>
      </c>
      <c r="J52" s="29">
        <f t="shared" si="0"/>
        <v>0.16021324354657687</v>
      </c>
      <c r="K52">
        <f t="shared" si="1"/>
        <v>58.829474580102925</v>
      </c>
    </row>
    <row r="53" spans="1:11" hidden="1" x14ac:dyDescent="0.25">
      <c r="A53" s="22" t="s">
        <v>97</v>
      </c>
      <c r="E53" t="s">
        <v>220</v>
      </c>
      <c r="F53">
        <v>48939</v>
      </c>
      <c r="G53">
        <v>479996</v>
      </c>
      <c r="H53">
        <v>97946</v>
      </c>
      <c r="I53">
        <v>63649</v>
      </c>
      <c r="J53" s="29">
        <f t="shared" si="0"/>
        <v>0.10195709964249702</v>
      </c>
      <c r="K53">
        <f t="shared" si="1"/>
        <v>60.612023886877687</v>
      </c>
    </row>
    <row r="54" spans="1:11" hidden="1" x14ac:dyDescent="0.25">
      <c r="A54" s="22" t="s">
        <v>98</v>
      </c>
      <c r="B54" t="s">
        <v>129</v>
      </c>
      <c r="C54" t="s">
        <v>129</v>
      </c>
      <c r="E54" t="s">
        <v>220</v>
      </c>
      <c r="F54">
        <v>78687</v>
      </c>
      <c r="G54">
        <v>317336</v>
      </c>
      <c r="H54">
        <v>58920</v>
      </c>
      <c r="I54">
        <v>55396</v>
      </c>
      <c r="J54" s="29">
        <f t="shared" si="0"/>
        <v>0.24796115158696144</v>
      </c>
      <c r="K54">
        <f t="shared" si="1"/>
        <v>51.541341544490713</v>
      </c>
    </row>
    <row r="55" spans="1:11" hidden="1" x14ac:dyDescent="0.25">
      <c r="A55" s="22" t="s">
        <v>99</v>
      </c>
      <c r="E55" t="s">
        <v>220</v>
      </c>
      <c r="F55">
        <v>40957</v>
      </c>
      <c r="G55">
        <v>217975</v>
      </c>
      <c r="H55">
        <v>50373</v>
      </c>
      <c r="I55">
        <v>40234</v>
      </c>
      <c r="J55" s="29">
        <f t="shared" si="0"/>
        <v>0.187897694689758</v>
      </c>
      <c r="K55">
        <f t="shared" si="1"/>
        <v>55.595042325648123</v>
      </c>
    </row>
    <row r="56" spans="1:11" hidden="1" x14ac:dyDescent="0.25">
      <c r="A56" s="22" t="s">
        <v>100</v>
      </c>
      <c r="E56" t="s">
        <v>220</v>
      </c>
      <c r="F56">
        <v>43626</v>
      </c>
      <c r="G56">
        <v>156847</v>
      </c>
      <c r="H56">
        <v>80988</v>
      </c>
      <c r="I56">
        <v>60086</v>
      </c>
      <c r="J56" s="29">
        <f t="shared" si="0"/>
        <v>0.27814366867074281</v>
      </c>
      <c r="K56">
        <f t="shared" si="1"/>
        <v>57.408168762493439</v>
      </c>
    </row>
    <row r="57" spans="1:11" hidden="1" x14ac:dyDescent="0.25">
      <c r="A57" s="22" t="s">
        <v>101</v>
      </c>
      <c r="E57" t="s">
        <v>220</v>
      </c>
      <c r="F57">
        <v>120905</v>
      </c>
      <c r="G57">
        <v>865268</v>
      </c>
      <c r="J57" s="29">
        <f t="shared" si="0"/>
        <v>0.13973127400990212</v>
      </c>
    </row>
    <row r="58" spans="1:11" hidden="1" x14ac:dyDescent="0.25">
      <c r="A58" s="22" t="s">
        <v>102</v>
      </c>
      <c r="B58">
        <v>609612</v>
      </c>
      <c r="C58">
        <v>289604</v>
      </c>
      <c r="D58">
        <f t="shared" si="3"/>
        <v>2.1049847377798647</v>
      </c>
      <c r="E58" t="s">
        <v>220</v>
      </c>
      <c r="F58">
        <v>51129</v>
      </c>
      <c r="G58">
        <v>346494</v>
      </c>
      <c r="H58">
        <v>45640</v>
      </c>
      <c r="I58" t="s">
        <v>60</v>
      </c>
      <c r="J58" s="29">
        <f t="shared" si="0"/>
        <v>0.14756099672721606</v>
      </c>
    </row>
    <row r="59" spans="1:11" hidden="1" x14ac:dyDescent="0.25">
      <c r="A59" s="22" t="s">
        <v>103</v>
      </c>
      <c r="B59" t="s">
        <v>129</v>
      </c>
      <c r="C59" t="s">
        <v>129</v>
      </c>
      <c r="E59" t="s">
        <v>220</v>
      </c>
      <c r="F59">
        <v>29356</v>
      </c>
      <c r="G59">
        <v>182273</v>
      </c>
      <c r="H59">
        <v>137773</v>
      </c>
      <c r="I59">
        <v>63244</v>
      </c>
      <c r="J59" s="29">
        <f t="shared" si="0"/>
        <v>0.16105512061577962</v>
      </c>
      <c r="K59">
        <f t="shared" si="1"/>
        <v>68.537984349582374</v>
      </c>
    </row>
    <row r="60" spans="1:11" hidden="1" x14ac:dyDescent="0.25">
      <c r="A60" s="22" t="s">
        <v>15</v>
      </c>
      <c r="F60">
        <v>47944</v>
      </c>
    </row>
    <row r="61" spans="1:11" hidden="1" x14ac:dyDescent="0.25">
      <c r="A61" s="22" t="s">
        <v>16</v>
      </c>
      <c r="B61">
        <v>159715</v>
      </c>
      <c r="C61" t="s">
        <v>129</v>
      </c>
      <c r="E61" t="s">
        <v>220</v>
      </c>
      <c r="F61">
        <v>31478</v>
      </c>
      <c r="G61">
        <v>96877</v>
      </c>
      <c r="H61">
        <v>102737</v>
      </c>
      <c r="I61">
        <v>107908</v>
      </c>
      <c r="K61">
        <f t="shared" si="1"/>
        <v>48.77257945833037</v>
      </c>
    </row>
    <row r="62" spans="1:11" hidden="1" x14ac:dyDescent="0.25">
      <c r="A62" s="22" t="s">
        <v>17</v>
      </c>
      <c r="E62" t="s">
        <v>220</v>
      </c>
      <c r="F62">
        <v>7466</v>
      </c>
      <c r="G62">
        <v>135148</v>
      </c>
    </row>
    <row r="63" spans="1:11" hidden="1" x14ac:dyDescent="0.25">
      <c r="A63" s="23" t="s">
        <v>18</v>
      </c>
      <c r="B63">
        <v>1195142</v>
      </c>
      <c r="C63">
        <v>654942</v>
      </c>
      <c r="D63">
        <f t="shared" si="3"/>
        <v>1.824805860671632</v>
      </c>
      <c r="E63" t="s">
        <v>220</v>
      </c>
      <c r="F63">
        <v>18108</v>
      </c>
      <c r="G63">
        <v>154614</v>
      </c>
      <c r="H63">
        <v>63177</v>
      </c>
      <c r="I63">
        <v>34092</v>
      </c>
      <c r="K63">
        <f t="shared" si="1"/>
        <v>64.950806526231375</v>
      </c>
    </row>
    <row r="64" spans="1:11" hidden="1" x14ac:dyDescent="0.25">
      <c r="A64" s="22" t="s">
        <v>19</v>
      </c>
      <c r="B64">
        <v>1289488</v>
      </c>
      <c r="C64">
        <v>236619</v>
      </c>
      <c r="D64">
        <f t="shared" si="3"/>
        <v>5.4496384483071942</v>
      </c>
      <c r="E64" t="s">
        <v>220</v>
      </c>
      <c r="F64">
        <v>13935</v>
      </c>
      <c r="G64">
        <v>82703</v>
      </c>
      <c r="H64">
        <v>83196</v>
      </c>
      <c r="I64">
        <v>27526</v>
      </c>
      <c r="K64">
        <f t="shared" si="1"/>
        <v>75.139538664402735</v>
      </c>
    </row>
    <row r="65" spans="1:11" x14ac:dyDescent="0.25">
      <c r="A65" s="22" t="s">
        <v>104</v>
      </c>
      <c r="B65">
        <v>913813</v>
      </c>
      <c r="C65" t="s">
        <v>129</v>
      </c>
      <c r="E65" t="s">
        <v>221</v>
      </c>
      <c r="F65">
        <v>128179</v>
      </c>
      <c r="G65">
        <v>1997370</v>
      </c>
      <c r="H65">
        <v>428919</v>
      </c>
      <c r="I65">
        <v>246128</v>
      </c>
      <c r="K65">
        <f t="shared" si="1"/>
        <v>63.53913134937271</v>
      </c>
    </row>
    <row r="66" spans="1:11" hidden="1" x14ac:dyDescent="0.25">
      <c r="A66" s="22" t="s">
        <v>105</v>
      </c>
      <c r="B66">
        <v>1416324</v>
      </c>
      <c r="C66">
        <v>1302418</v>
      </c>
      <c r="D66">
        <f t="shared" si="3"/>
        <v>1.0874573293673766</v>
      </c>
      <c r="E66" t="s">
        <v>220</v>
      </c>
      <c r="F66">
        <v>29677</v>
      </c>
      <c r="G66">
        <v>583284</v>
      </c>
    </row>
    <row r="67" spans="1:11" hidden="1" x14ac:dyDescent="0.25">
      <c r="A67" s="22" t="s">
        <v>106</v>
      </c>
      <c r="B67">
        <v>928823</v>
      </c>
      <c r="C67">
        <v>379653</v>
      </c>
      <c r="D67">
        <f t="shared" si="3"/>
        <v>2.4465050980764014</v>
      </c>
      <c r="E67" t="s">
        <v>220</v>
      </c>
      <c r="F67">
        <v>22889</v>
      </c>
      <c r="G67">
        <v>461011</v>
      </c>
    </row>
    <row r="68" spans="1:11" hidden="1" x14ac:dyDescent="0.25">
      <c r="A68" s="22" t="s">
        <v>107</v>
      </c>
      <c r="B68">
        <v>708817</v>
      </c>
      <c r="C68">
        <v>277006</v>
      </c>
      <c r="D68">
        <f t="shared" si="3"/>
        <v>2.5588507108149283</v>
      </c>
      <c r="E68" t="s">
        <v>220</v>
      </c>
      <c r="F68">
        <v>55143</v>
      </c>
      <c r="G68">
        <v>884524</v>
      </c>
    </row>
    <row r="69" spans="1:11" hidden="1" x14ac:dyDescent="0.25">
      <c r="A69" s="22" t="s">
        <v>108</v>
      </c>
      <c r="G69">
        <v>481002</v>
      </c>
    </row>
    <row r="70" spans="1:11" hidden="1" x14ac:dyDescent="0.25">
      <c r="A70" s="22" t="s">
        <v>110</v>
      </c>
      <c r="G70">
        <v>568395</v>
      </c>
    </row>
    <row r="71" spans="1:11" hidden="1" x14ac:dyDescent="0.25">
      <c r="A71" s="22" t="s">
        <v>111</v>
      </c>
      <c r="B71" t="s">
        <v>129</v>
      </c>
      <c r="C71" t="s">
        <v>129</v>
      </c>
      <c r="G71">
        <v>411558</v>
      </c>
    </row>
    <row r="72" spans="1:11" hidden="1" x14ac:dyDescent="0.25">
      <c r="A72" s="22" t="s">
        <v>112</v>
      </c>
      <c r="E72" t="s">
        <v>220</v>
      </c>
      <c r="F72">
        <v>18933</v>
      </c>
      <c r="G72">
        <v>254834</v>
      </c>
      <c r="H72">
        <v>52207</v>
      </c>
      <c r="I72">
        <v>40741</v>
      </c>
      <c r="K72">
        <f t="shared" si="1"/>
        <v>56.167964883590827</v>
      </c>
    </row>
    <row r="73" spans="1:11" x14ac:dyDescent="0.25">
      <c r="A73" s="22" t="s">
        <v>113</v>
      </c>
      <c r="B73" t="s">
        <v>129</v>
      </c>
      <c r="C73" t="s">
        <v>129</v>
      </c>
      <c r="E73" t="s">
        <v>221</v>
      </c>
      <c r="F73">
        <v>122312</v>
      </c>
      <c r="G73">
        <v>172862</v>
      </c>
      <c r="H73">
        <v>129490</v>
      </c>
      <c r="I73">
        <v>73670</v>
      </c>
      <c r="K73">
        <f t="shared" si="1"/>
        <v>63.737940539476277</v>
      </c>
    </row>
    <row r="74" spans="1:11" hidden="1" x14ac:dyDescent="0.25">
      <c r="A74" s="22" t="s">
        <v>115</v>
      </c>
      <c r="B74">
        <v>493701</v>
      </c>
      <c r="C74">
        <v>268064</v>
      </c>
      <c r="D74">
        <f t="shared" si="3"/>
        <v>1.8417280947833352</v>
      </c>
      <c r="E74" t="s">
        <v>220</v>
      </c>
      <c r="G74">
        <v>242227</v>
      </c>
    </row>
    <row r="75" spans="1:11" hidden="1" x14ac:dyDescent="0.25">
      <c r="A75" s="22" t="s">
        <v>116</v>
      </c>
      <c r="E75" t="s">
        <v>220</v>
      </c>
      <c r="F75">
        <v>72019</v>
      </c>
      <c r="G75">
        <v>612342</v>
      </c>
    </row>
    <row r="76" spans="1:11" x14ac:dyDescent="0.25">
      <c r="A76" s="22" t="s">
        <v>117</v>
      </c>
      <c r="B76">
        <v>12081633</v>
      </c>
      <c r="C76">
        <v>1688877</v>
      </c>
      <c r="D76">
        <f t="shared" si="3"/>
        <v>7.153648844764894</v>
      </c>
      <c r="E76" t="s">
        <v>221</v>
      </c>
      <c r="F76">
        <v>346382</v>
      </c>
      <c r="G76">
        <v>684363</v>
      </c>
    </row>
    <row r="77" spans="1:11" hidden="1" x14ac:dyDescent="0.25">
      <c r="A77" s="22" t="s">
        <v>118</v>
      </c>
      <c r="B77" t="s">
        <v>129</v>
      </c>
      <c r="C77" t="s">
        <v>129</v>
      </c>
      <c r="G77">
        <v>1220283</v>
      </c>
    </row>
    <row r="78" spans="1:11" hidden="1" x14ac:dyDescent="0.25">
      <c r="A78" s="22" t="s">
        <v>120</v>
      </c>
      <c r="E78" t="s">
        <v>220</v>
      </c>
      <c r="F78">
        <v>73117</v>
      </c>
      <c r="G78">
        <v>1267309</v>
      </c>
    </row>
    <row r="79" spans="1:11" x14ac:dyDescent="0.25">
      <c r="A79" s="22" t="s">
        <v>121</v>
      </c>
      <c r="B79">
        <v>463015</v>
      </c>
      <c r="C79" t="s">
        <v>129</v>
      </c>
      <c r="E79" t="s">
        <v>221</v>
      </c>
      <c r="F79">
        <v>185592</v>
      </c>
      <c r="G79">
        <v>1522787</v>
      </c>
    </row>
    <row r="80" spans="1:11" hidden="1" x14ac:dyDescent="0.25">
      <c r="A80" s="22" t="s">
        <v>122</v>
      </c>
      <c r="E80" t="s">
        <v>220</v>
      </c>
      <c r="F80">
        <v>19427</v>
      </c>
      <c r="G80" t="s">
        <v>132</v>
      </c>
      <c r="H80">
        <v>481213</v>
      </c>
      <c r="I80">
        <v>495635</v>
      </c>
      <c r="K80">
        <f t="shared" ref="K80:K85" si="4">(H80/(H80+I80))*100</f>
        <v>49.26180941149493</v>
      </c>
    </row>
    <row r="81" spans="1:11" hidden="1" x14ac:dyDescent="0.25">
      <c r="A81" s="22" t="s">
        <v>123</v>
      </c>
      <c r="E81" t="s">
        <v>220</v>
      </c>
      <c r="F81">
        <v>42931</v>
      </c>
      <c r="G81">
        <v>535094</v>
      </c>
      <c r="H81">
        <v>96067</v>
      </c>
      <c r="I81">
        <v>97705</v>
      </c>
      <c r="K81">
        <f t="shared" si="4"/>
        <v>49.577338315133254</v>
      </c>
    </row>
    <row r="82" spans="1:11" x14ac:dyDescent="0.25">
      <c r="A82" s="22" t="s">
        <v>124</v>
      </c>
      <c r="B82">
        <v>474284</v>
      </c>
      <c r="C82" t="s">
        <v>129</v>
      </c>
      <c r="E82" t="s">
        <v>221</v>
      </c>
      <c r="F82">
        <v>135322</v>
      </c>
      <c r="G82">
        <v>1101474</v>
      </c>
      <c r="H82">
        <v>171651</v>
      </c>
      <c r="I82">
        <v>110152</v>
      </c>
      <c r="K82">
        <f t="shared" si="4"/>
        <v>60.911700727103693</v>
      </c>
    </row>
    <row r="83" spans="1:11" x14ac:dyDescent="0.25">
      <c r="A83" s="22" t="s">
        <v>125</v>
      </c>
      <c r="B83">
        <v>3496461</v>
      </c>
      <c r="C83">
        <v>284007</v>
      </c>
      <c r="D83">
        <f>B83/C83</f>
        <v>12.311178949814618</v>
      </c>
      <c r="E83" t="s">
        <v>221</v>
      </c>
      <c r="F83">
        <v>227055</v>
      </c>
      <c r="G83">
        <v>501657</v>
      </c>
      <c r="H83">
        <v>279895</v>
      </c>
      <c r="I83">
        <v>176261</v>
      </c>
      <c r="K83">
        <f t="shared" si="4"/>
        <v>61.35949105130701</v>
      </c>
    </row>
    <row r="84" spans="1:11" x14ac:dyDescent="0.25">
      <c r="A84" s="22" t="s">
        <v>126</v>
      </c>
      <c r="E84" t="s">
        <v>221</v>
      </c>
      <c r="F84">
        <v>1038451</v>
      </c>
      <c r="G84" t="s">
        <v>74</v>
      </c>
      <c r="H84" t="s">
        <v>74</v>
      </c>
      <c r="I84" t="s">
        <v>74</v>
      </c>
      <c r="K84" t="s">
        <v>133</v>
      </c>
    </row>
    <row r="85" spans="1:11" hidden="1" x14ac:dyDescent="0.25">
      <c r="A85" s="22" t="s">
        <v>127</v>
      </c>
      <c r="G85">
        <v>917206</v>
      </c>
      <c r="H85">
        <v>183525</v>
      </c>
      <c r="I85">
        <v>247006</v>
      </c>
      <c r="K85">
        <f t="shared" si="4"/>
        <v>42.627592438175185</v>
      </c>
    </row>
    <row r="86" spans="1:11" hidden="1" x14ac:dyDescent="0.25">
      <c r="A86" s="22" t="s">
        <v>128</v>
      </c>
      <c r="G86">
        <v>1757841</v>
      </c>
    </row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</sheetData>
  <autoFilter ref="A1:P86" xr:uid="{5D466194-2346-455D-A215-59411BFD30E8}">
    <filterColumn colId="4">
      <filters>
        <filter val="Yes"/>
      </filters>
    </filterColumn>
  </autoFilter>
  <conditionalFormatting sqref="M1:M19 O1:O19">
    <cfRule type="cellIs" dxfId="1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1A38-AA89-4CBF-BF95-186943EF9AEB}">
  <dimension ref="A1:AK106"/>
  <sheetViews>
    <sheetView workbookViewId="0">
      <pane xSplit="1" topLeftCell="R1" activePane="topRight" state="frozen"/>
      <selection pane="topRight" activeCell="W8" sqref="W8"/>
    </sheetView>
  </sheetViews>
  <sheetFormatPr defaultColWidth="11.42578125" defaultRowHeight="15" x14ac:dyDescent="0.25"/>
  <cols>
    <col min="13" max="16" width="12.28515625" customWidth="1"/>
    <col min="17" max="17" width="19.7109375" bestFit="1" customWidth="1"/>
    <col min="18" max="23" width="12.28515625" customWidth="1"/>
    <col min="24" max="24" width="21.42578125" customWidth="1"/>
    <col min="25" max="25" width="27.85546875" bestFit="1" customWidth="1"/>
    <col min="26" max="26" width="27.85546875" customWidth="1"/>
    <col min="27" max="27" width="87.28515625" bestFit="1" customWidth="1"/>
    <col min="28" max="28" width="22.5703125" customWidth="1"/>
    <col min="29" max="29" width="27.85546875" bestFit="1" customWidth="1"/>
    <col min="30" max="30" width="39.42578125" bestFit="1" customWidth="1"/>
    <col min="31" max="31" width="61.42578125" bestFit="1" customWidth="1"/>
    <col min="32" max="32" width="41.85546875" bestFit="1" customWidth="1"/>
    <col min="33" max="33" width="42.85546875" bestFit="1" customWidth="1"/>
    <col min="34" max="34" width="27.42578125" bestFit="1" customWidth="1"/>
    <col min="35" max="35" width="16.85546875" bestFit="1" customWidth="1"/>
  </cols>
  <sheetData>
    <row r="1" spans="1:37" ht="33.950000000000003" customHeight="1" x14ac:dyDescent="0.25">
      <c r="A1" s="2" t="s">
        <v>2</v>
      </c>
      <c r="B1" s="18" t="s">
        <v>79</v>
      </c>
      <c r="C1" s="3" t="s">
        <v>3</v>
      </c>
      <c r="D1" s="3" t="s">
        <v>207</v>
      </c>
      <c r="E1" s="3" t="s">
        <v>208</v>
      </c>
      <c r="F1" s="3" t="s">
        <v>209</v>
      </c>
      <c r="G1" s="3" t="s">
        <v>210</v>
      </c>
      <c r="H1" s="3" t="s">
        <v>211</v>
      </c>
      <c r="I1" s="3" t="s">
        <v>212</v>
      </c>
      <c r="J1" s="3" t="s">
        <v>75</v>
      </c>
      <c r="K1" s="3" t="s">
        <v>76</v>
      </c>
      <c r="L1" s="3" t="s">
        <v>213</v>
      </c>
      <c r="M1" s="28" t="s">
        <v>255</v>
      </c>
      <c r="N1" s="28" t="s">
        <v>217</v>
      </c>
      <c r="O1" s="28" t="s">
        <v>130</v>
      </c>
      <c r="P1" s="28" t="s">
        <v>198</v>
      </c>
      <c r="Q1" s="28" t="s">
        <v>284</v>
      </c>
      <c r="R1" s="28" t="s">
        <v>216</v>
      </c>
      <c r="S1" s="28" t="s">
        <v>218</v>
      </c>
      <c r="T1" s="28" t="s">
        <v>187</v>
      </c>
      <c r="U1" s="28" t="s">
        <v>299</v>
      </c>
      <c r="V1" s="28" t="s">
        <v>156</v>
      </c>
      <c r="W1" s="28" t="s">
        <v>153</v>
      </c>
      <c r="X1" s="28" t="s">
        <v>214</v>
      </c>
      <c r="Y1" s="27" t="s">
        <v>248</v>
      </c>
      <c r="Z1" s="27" t="s">
        <v>304</v>
      </c>
      <c r="AA1" s="27" t="s">
        <v>249</v>
      </c>
      <c r="AB1" s="16"/>
      <c r="AC1" s="27" t="s">
        <v>248</v>
      </c>
      <c r="AD1" s="16"/>
      <c r="AE1" s="16"/>
    </row>
    <row r="2" spans="1:37" x14ac:dyDescent="0.25">
      <c r="A2" s="1" t="s">
        <v>4</v>
      </c>
      <c r="B2" s="17" t="s">
        <v>265</v>
      </c>
      <c r="C2" s="6">
        <v>27.10980397922625</v>
      </c>
      <c r="D2" s="14">
        <v>5.0999999999999996</v>
      </c>
      <c r="E2" s="14">
        <v>64.2</v>
      </c>
      <c r="F2" s="14">
        <v>1.17</v>
      </c>
      <c r="G2" s="14">
        <v>17.5</v>
      </c>
      <c r="H2" s="14">
        <v>0.8</v>
      </c>
      <c r="I2" s="14">
        <v>6.01</v>
      </c>
      <c r="J2" s="14">
        <v>1.6773278614231435</v>
      </c>
      <c r="K2" s="14">
        <v>0.72115618260320735</v>
      </c>
      <c r="L2" s="14" t="s">
        <v>129</v>
      </c>
      <c r="M2" s="14"/>
      <c r="O2" s="5"/>
      <c r="P2" s="5"/>
      <c r="Q2" s="5"/>
      <c r="R2" s="5"/>
      <c r="S2" s="5"/>
      <c r="T2" s="48"/>
      <c r="U2" s="48"/>
      <c r="V2" s="48" t="s">
        <v>74</v>
      </c>
      <c r="W2" s="48" t="s">
        <v>74</v>
      </c>
      <c r="X2" s="48" t="s">
        <v>74</v>
      </c>
      <c r="Y2" s="17">
        <v>3</v>
      </c>
      <c r="Z2" s="17">
        <v>3</v>
      </c>
      <c r="AA2" s="17"/>
      <c r="AB2" s="25"/>
      <c r="AC2" s="16">
        <v>1</v>
      </c>
      <c r="AD2" s="16" t="s">
        <v>251</v>
      </c>
    </row>
    <row r="3" spans="1:37" x14ac:dyDescent="0.25">
      <c r="A3" s="4" t="s">
        <v>5</v>
      </c>
      <c r="B3" s="17" t="s">
        <v>265</v>
      </c>
      <c r="C3" s="6">
        <v>46.142838447407001</v>
      </c>
      <c r="D3" s="14">
        <v>4.5199999999999996</v>
      </c>
      <c r="E3" s="14">
        <v>64.349999999999994</v>
      </c>
      <c r="F3" s="14">
        <v>5.0599999999999996</v>
      </c>
      <c r="G3" s="14">
        <v>14.3</v>
      </c>
      <c r="H3" s="14">
        <v>2.9</v>
      </c>
      <c r="I3" s="14">
        <v>6.09</v>
      </c>
      <c r="J3" s="14">
        <v>1.4364809290836345</v>
      </c>
      <c r="K3" s="14">
        <v>0.50187117440396833</v>
      </c>
      <c r="L3" s="30" t="s">
        <v>129</v>
      </c>
      <c r="M3" s="14"/>
      <c r="N3" s="46" t="s">
        <v>74</v>
      </c>
      <c r="O3" s="46">
        <v>50.675899177453857</v>
      </c>
      <c r="P3" s="14"/>
      <c r="Q3" s="14"/>
      <c r="R3" s="14"/>
      <c r="S3" s="14"/>
      <c r="T3" s="48" t="s">
        <v>74</v>
      </c>
      <c r="U3" s="48"/>
      <c r="V3" s="48" t="s">
        <v>74</v>
      </c>
      <c r="W3" s="72"/>
      <c r="X3" s="72"/>
      <c r="Y3" s="17">
        <v>3</v>
      </c>
      <c r="Z3" s="17">
        <v>2</v>
      </c>
      <c r="AA3" s="17"/>
      <c r="AB3" s="95"/>
      <c r="AC3" s="16">
        <v>2</v>
      </c>
      <c r="AD3" t="s">
        <v>250</v>
      </c>
    </row>
    <row r="4" spans="1:37" x14ac:dyDescent="0.25">
      <c r="A4" s="4" t="s">
        <v>6</v>
      </c>
      <c r="B4" s="17" t="s">
        <v>78</v>
      </c>
      <c r="C4" s="6">
        <v>96.79152408630371</v>
      </c>
      <c r="D4" s="14">
        <v>3.43</v>
      </c>
      <c r="E4" s="14">
        <v>62.59</v>
      </c>
      <c r="F4" s="45">
        <v>15.39</v>
      </c>
      <c r="G4" s="14">
        <v>10.199999999999999</v>
      </c>
      <c r="H4" s="14">
        <v>7.2</v>
      </c>
      <c r="I4" s="14">
        <v>0.79</v>
      </c>
      <c r="J4" s="14">
        <v>1.3079353429896179</v>
      </c>
      <c r="K4" s="14">
        <v>0.28245255177533063</v>
      </c>
      <c r="L4" s="14"/>
      <c r="M4" s="45">
        <v>10.073786558288392</v>
      </c>
      <c r="N4" s="46" t="s">
        <v>74</v>
      </c>
      <c r="O4" s="46">
        <v>54.582982308340355</v>
      </c>
      <c r="P4" s="14"/>
      <c r="Q4" s="14"/>
      <c r="R4" s="14"/>
      <c r="S4" s="14"/>
      <c r="T4" s="14"/>
      <c r="U4" s="14"/>
      <c r="V4" s="14"/>
      <c r="W4" s="14"/>
      <c r="X4" s="14"/>
      <c r="Y4" s="17">
        <v>2</v>
      </c>
      <c r="Z4" s="17">
        <v>1</v>
      </c>
      <c r="AA4" s="17" t="s">
        <v>306</v>
      </c>
      <c r="AB4" s="96"/>
      <c r="AC4">
        <v>3</v>
      </c>
      <c r="AD4" s="16" t="s">
        <v>252</v>
      </c>
    </row>
    <row r="5" spans="1:37" x14ac:dyDescent="0.25">
      <c r="A5" s="4" t="s">
        <v>7</v>
      </c>
      <c r="B5" s="17" t="s">
        <v>78</v>
      </c>
      <c r="C5" s="6">
        <v>23.620781876500928</v>
      </c>
      <c r="D5" s="14">
        <v>4.37</v>
      </c>
      <c r="E5" s="14">
        <v>52.21</v>
      </c>
      <c r="F5" s="14">
        <v>1.1499999999999999</v>
      </c>
      <c r="G5" s="14">
        <v>6.3</v>
      </c>
      <c r="H5" s="14">
        <v>2.5</v>
      </c>
      <c r="I5" s="14">
        <v>9.76</v>
      </c>
      <c r="J5" s="14">
        <v>1.225914939246934</v>
      </c>
      <c r="K5" s="14">
        <v>8.266696187254309E-2</v>
      </c>
      <c r="L5" s="14"/>
      <c r="M5" s="14"/>
      <c r="N5" s="14"/>
      <c r="O5" s="14"/>
      <c r="P5" s="14"/>
      <c r="Q5" s="14"/>
      <c r="R5" s="14"/>
      <c r="S5" s="14"/>
      <c r="T5" s="45">
        <v>21.39</v>
      </c>
      <c r="U5" s="14"/>
      <c r="V5" s="14"/>
      <c r="W5" s="14"/>
      <c r="X5" s="14"/>
      <c r="Y5" s="17">
        <v>1</v>
      </c>
      <c r="Z5" s="17">
        <v>1</v>
      </c>
      <c r="AA5" s="17" t="s">
        <v>313</v>
      </c>
      <c r="AB5" s="16"/>
      <c r="AC5" s="16"/>
    </row>
    <row r="6" spans="1:37" x14ac:dyDescent="0.25">
      <c r="A6" s="4" t="s">
        <v>8</v>
      </c>
      <c r="B6" s="17" t="s">
        <v>78</v>
      </c>
      <c r="C6" s="6">
        <v>14.873552764129913</v>
      </c>
      <c r="D6" s="14">
        <v>6.77</v>
      </c>
      <c r="E6" s="14">
        <v>45.6</v>
      </c>
      <c r="F6" s="14">
        <v>3.62</v>
      </c>
      <c r="G6" s="14">
        <v>5.4</v>
      </c>
      <c r="H6" s="14">
        <v>0</v>
      </c>
      <c r="I6" s="45">
        <v>36.729999999999997</v>
      </c>
      <c r="J6" s="45">
        <v>2.2681375024487118</v>
      </c>
      <c r="K6" s="45">
        <v>0.99520775229015035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7">
        <v>1</v>
      </c>
      <c r="Z6" s="17">
        <v>2</v>
      </c>
      <c r="AA6" s="17"/>
      <c r="AB6" s="24"/>
      <c r="AC6" s="26"/>
      <c r="AD6" s="16"/>
    </row>
    <row r="7" spans="1:37" x14ac:dyDescent="0.25">
      <c r="A7" s="4" t="s">
        <v>20</v>
      </c>
      <c r="B7" s="17" t="s">
        <v>78</v>
      </c>
      <c r="C7" s="6">
        <v>20.838386248333926</v>
      </c>
      <c r="D7" s="14">
        <v>3.23</v>
      </c>
      <c r="E7" s="14">
        <v>37.299999999999997</v>
      </c>
      <c r="F7" s="45">
        <v>37.11</v>
      </c>
      <c r="G7" s="14">
        <v>3.2</v>
      </c>
      <c r="H7" s="45">
        <v>9.6</v>
      </c>
      <c r="I7" s="14">
        <v>9.5399999999999991</v>
      </c>
      <c r="J7" s="14">
        <v>1.7413339092585922</v>
      </c>
      <c r="K7" s="14">
        <v>0.1315099800476022</v>
      </c>
      <c r="L7" s="14" t="s">
        <v>74</v>
      </c>
      <c r="M7" s="45">
        <v>10.496332129884786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7">
        <v>1</v>
      </c>
      <c r="Z7" s="17">
        <v>2</v>
      </c>
      <c r="AA7" s="17" t="s">
        <v>306</v>
      </c>
      <c r="AB7" s="24"/>
      <c r="AC7" s="26"/>
      <c r="AD7" s="16"/>
    </row>
    <row r="8" spans="1:37" x14ac:dyDescent="0.25">
      <c r="A8" s="4" t="s">
        <v>21</v>
      </c>
      <c r="B8" s="17" t="s">
        <v>78</v>
      </c>
      <c r="C8" s="6">
        <v>7.0425771344181376</v>
      </c>
      <c r="D8" s="14">
        <v>15.09</v>
      </c>
      <c r="E8" s="14">
        <v>50.09</v>
      </c>
      <c r="F8" s="14">
        <v>3.61</v>
      </c>
      <c r="G8" s="14">
        <v>12.1</v>
      </c>
      <c r="H8" s="14">
        <v>0</v>
      </c>
      <c r="I8" s="45">
        <v>15.39</v>
      </c>
      <c r="J8" s="45">
        <v>2.4425475015924185</v>
      </c>
      <c r="K8" s="14">
        <v>0.62661691338063696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7">
        <v>1</v>
      </c>
      <c r="Z8" s="17">
        <v>2</v>
      </c>
      <c r="AA8" s="5" t="s">
        <v>77</v>
      </c>
      <c r="AC8" s="16"/>
    </row>
    <row r="9" spans="1:37" x14ac:dyDescent="0.25">
      <c r="A9" s="19" t="s">
        <v>22</v>
      </c>
      <c r="B9" s="20" t="s">
        <v>78</v>
      </c>
      <c r="C9" s="10">
        <v>2.6064428086177074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20"/>
      <c r="Z9" s="20"/>
      <c r="AA9" s="21"/>
      <c r="AC9" s="16"/>
    </row>
    <row r="10" spans="1:37" x14ac:dyDescent="0.25">
      <c r="A10" s="4" t="s">
        <v>23</v>
      </c>
      <c r="B10" s="17" t="s">
        <v>78</v>
      </c>
      <c r="C10" s="6">
        <v>6.0654108399278375</v>
      </c>
      <c r="D10" s="14">
        <v>2.74</v>
      </c>
      <c r="E10" s="14">
        <v>25.85</v>
      </c>
      <c r="F10" s="45">
        <v>28.52</v>
      </c>
      <c r="G10" s="14" t="s">
        <v>215</v>
      </c>
      <c r="H10" s="14">
        <v>0</v>
      </c>
      <c r="I10" s="45">
        <v>41.05</v>
      </c>
      <c r="J10" s="45">
        <v>2.8137045309032036</v>
      </c>
      <c r="K10" s="14">
        <v>0.27810740790965588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7">
        <v>1</v>
      </c>
      <c r="Z10" s="17">
        <v>2</v>
      </c>
      <c r="AA10" s="17"/>
      <c r="AC10" s="16"/>
    </row>
    <row r="11" spans="1:37" x14ac:dyDescent="0.25">
      <c r="A11" s="4" t="s">
        <v>24</v>
      </c>
      <c r="B11" s="17" t="s">
        <v>78</v>
      </c>
      <c r="C11" s="6">
        <v>13.653449727205665</v>
      </c>
      <c r="D11" s="14">
        <v>4.7699999999999996</v>
      </c>
      <c r="E11" s="14">
        <v>21.5</v>
      </c>
      <c r="F11" s="14" t="s">
        <v>215</v>
      </c>
      <c r="G11" s="14" t="s">
        <v>215</v>
      </c>
      <c r="H11" s="14">
        <v>0</v>
      </c>
      <c r="I11" s="45">
        <v>73.73</v>
      </c>
      <c r="J11" s="45">
        <v>3.0197542082965394</v>
      </c>
      <c r="K11" s="14">
        <v>0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7">
        <v>1</v>
      </c>
      <c r="Z11" s="17">
        <v>2</v>
      </c>
      <c r="AA11" s="17"/>
      <c r="AE11" s="97"/>
      <c r="AF11" s="97"/>
    </row>
    <row r="12" spans="1:37" x14ac:dyDescent="0.25">
      <c r="A12" s="19" t="s">
        <v>9</v>
      </c>
      <c r="B12" s="20" t="s">
        <v>265</v>
      </c>
      <c r="C12" s="10">
        <v>3.9759750500524413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21"/>
      <c r="Z12" s="21"/>
      <c r="AA12" s="21"/>
    </row>
    <row r="13" spans="1:37" x14ac:dyDescent="0.25">
      <c r="A13" s="4" t="s">
        <v>25</v>
      </c>
      <c r="B13" s="17" t="s">
        <v>265</v>
      </c>
      <c r="C13" s="6">
        <v>46.253088451330342</v>
      </c>
      <c r="D13" s="14">
        <v>3.3</v>
      </c>
      <c r="E13" s="14">
        <v>56.05</v>
      </c>
      <c r="F13" s="45">
        <v>33.39</v>
      </c>
      <c r="G13" s="14">
        <v>3.9</v>
      </c>
      <c r="H13" s="14">
        <v>1.4</v>
      </c>
      <c r="I13" s="14">
        <v>0.9607245742066971</v>
      </c>
      <c r="J13" s="14">
        <v>1.3893809817751808</v>
      </c>
      <c r="K13" s="14">
        <v>0.17322562304546985</v>
      </c>
      <c r="L13" s="14" t="s">
        <v>129</v>
      </c>
      <c r="M13" s="14"/>
      <c r="N13" s="46" t="s">
        <v>74</v>
      </c>
      <c r="O13" s="46">
        <v>56.067145402119408</v>
      </c>
      <c r="P13" s="14"/>
      <c r="Q13" s="14"/>
      <c r="R13" s="14"/>
      <c r="S13" s="14"/>
      <c r="T13" s="14"/>
      <c r="U13" s="14"/>
      <c r="V13" s="14"/>
      <c r="W13" s="14"/>
      <c r="X13" s="14"/>
      <c r="Y13" s="17">
        <v>2</v>
      </c>
      <c r="Z13" s="17">
        <v>3</v>
      </c>
      <c r="AA13" s="17"/>
    </row>
    <row r="14" spans="1:37" x14ac:dyDescent="0.25">
      <c r="A14" s="4" t="s">
        <v>26</v>
      </c>
      <c r="B14" s="17" t="s">
        <v>265</v>
      </c>
      <c r="C14" s="6">
        <v>10.689129269031776</v>
      </c>
      <c r="D14" s="14">
        <v>14.74</v>
      </c>
      <c r="E14" s="14">
        <v>39.24</v>
      </c>
      <c r="F14" s="14">
        <v>13.61</v>
      </c>
      <c r="G14" s="14">
        <v>9.6999999999999993</v>
      </c>
      <c r="H14" s="14">
        <v>7.1</v>
      </c>
      <c r="I14" s="14">
        <v>5.58</v>
      </c>
      <c r="J14" s="14">
        <v>1.7979381798832803</v>
      </c>
      <c r="K14" s="14">
        <v>0.62322863219135527</v>
      </c>
      <c r="L14" s="14" t="s">
        <v>129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7">
        <v>1</v>
      </c>
      <c r="Z14" s="17">
        <v>3</v>
      </c>
      <c r="AA14" s="17"/>
    </row>
    <row r="15" spans="1:37" x14ac:dyDescent="0.25">
      <c r="A15" s="4" t="s">
        <v>27</v>
      </c>
      <c r="B15" s="17" t="s">
        <v>265</v>
      </c>
      <c r="C15" s="6">
        <v>211.53505925162284</v>
      </c>
      <c r="D15" s="14">
        <v>2.3196382389185159</v>
      </c>
      <c r="E15" s="14">
        <v>43.8742998998679</v>
      </c>
      <c r="F15" s="45">
        <v>39.82455780164576</v>
      </c>
      <c r="G15" s="14">
        <v>8.385562084200112</v>
      </c>
      <c r="H15" s="14">
        <v>0.9622959819718252</v>
      </c>
      <c r="I15" s="14">
        <v>2.2036155822172545</v>
      </c>
      <c r="J15" s="14">
        <v>1.2698684802155935</v>
      </c>
      <c r="K15" s="14">
        <v>0.60194668039901822</v>
      </c>
      <c r="L15" s="14" t="s">
        <v>129</v>
      </c>
      <c r="M15" s="14"/>
      <c r="N15" s="14"/>
      <c r="O15" s="14"/>
      <c r="P15" s="14"/>
      <c r="Q15" s="14"/>
      <c r="R15" s="45" t="s">
        <v>74</v>
      </c>
      <c r="S15" s="14"/>
      <c r="T15" s="48" t="s">
        <v>74</v>
      </c>
      <c r="U15" s="48"/>
      <c r="V15" s="14"/>
      <c r="W15" s="14"/>
      <c r="X15" s="14"/>
      <c r="Y15" s="17">
        <v>1</v>
      </c>
      <c r="Z15" s="17">
        <v>1</v>
      </c>
      <c r="AA15" s="17" t="s">
        <v>305</v>
      </c>
      <c r="AC15" s="16"/>
      <c r="AJ15" s="7"/>
      <c r="AK15" s="7"/>
    </row>
    <row r="16" spans="1:37" x14ac:dyDescent="0.25">
      <c r="A16" s="19" t="s">
        <v>28</v>
      </c>
      <c r="B16" s="20" t="s">
        <v>265</v>
      </c>
      <c r="C16" s="10">
        <v>3.904231846936792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20"/>
      <c r="Z16" s="20"/>
      <c r="AA16" s="21"/>
      <c r="AB16" s="24"/>
      <c r="AC16" s="16"/>
      <c r="AJ16" s="7"/>
      <c r="AK16" s="7"/>
    </row>
    <row r="17" spans="1:37" x14ac:dyDescent="0.25">
      <c r="A17" s="19" t="s">
        <v>29</v>
      </c>
      <c r="B17" s="20" t="s">
        <v>265</v>
      </c>
      <c r="C17" s="10">
        <v>1.3753766928537106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20"/>
      <c r="Z17" s="20"/>
      <c r="AA17" s="21"/>
      <c r="AJ17" s="7"/>
      <c r="AK17" s="7"/>
    </row>
    <row r="18" spans="1:37" x14ac:dyDescent="0.25">
      <c r="A18" s="4" t="s">
        <v>30</v>
      </c>
      <c r="B18" s="17" t="s">
        <v>265</v>
      </c>
      <c r="C18" s="6">
        <v>44.522610276260117</v>
      </c>
      <c r="D18" s="14">
        <v>6.1653533249809076</v>
      </c>
      <c r="E18" s="14">
        <v>22.631984721098661</v>
      </c>
      <c r="F18" s="45">
        <v>39.466051420287727</v>
      </c>
      <c r="G18" s="14">
        <v>8.0415512478185356</v>
      </c>
      <c r="H18" s="14">
        <v>9.3123313713294458</v>
      </c>
      <c r="I18" s="14">
        <v>1.8591306728944139</v>
      </c>
      <c r="J18" s="14">
        <v>1.9498070117780264</v>
      </c>
      <c r="K18" s="45">
        <v>1.0752371593037116</v>
      </c>
      <c r="L18" s="45" t="s">
        <v>74</v>
      </c>
      <c r="M18" s="45">
        <v>8.5674429559769152</v>
      </c>
      <c r="N18" s="46" t="s">
        <v>74</v>
      </c>
      <c r="O18" s="46">
        <v>60.226906984229153</v>
      </c>
      <c r="P18" s="14"/>
      <c r="Q18" s="14"/>
      <c r="R18" s="45" t="s">
        <v>74</v>
      </c>
      <c r="S18" s="45" t="s">
        <v>74</v>
      </c>
      <c r="T18" s="14"/>
      <c r="U18" s="14"/>
      <c r="V18" s="14"/>
      <c r="W18" s="14"/>
      <c r="X18" s="14"/>
      <c r="Y18" s="17">
        <v>2</v>
      </c>
      <c r="Z18" s="17">
        <v>1</v>
      </c>
      <c r="AA18" s="17" t="s">
        <v>306</v>
      </c>
      <c r="AJ18" s="7"/>
      <c r="AK18" s="7"/>
    </row>
    <row r="19" spans="1:37" x14ac:dyDescent="0.25">
      <c r="A19" s="4" t="s">
        <v>31</v>
      </c>
      <c r="B19" s="17" t="s">
        <v>78</v>
      </c>
      <c r="C19" s="6">
        <v>20.671676740497034</v>
      </c>
      <c r="D19" s="14">
        <v>8.4530589193223946</v>
      </c>
      <c r="E19" s="14">
        <v>46.782193787845863</v>
      </c>
      <c r="F19" s="14">
        <v>2.7395474692707205</v>
      </c>
      <c r="G19" s="14">
        <v>2.4460532366406511</v>
      </c>
      <c r="H19" s="14">
        <v>0</v>
      </c>
      <c r="I19" s="45">
        <v>38.376734632397167</v>
      </c>
      <c r="J19" s="14">
        <v>1.719722965528097</v>
      </c>
      <c r="K19" s="14">
        <v>0.87155257712240342</v>
      </c>
      <c r="L19" s="14" t="s">
        <v>129</v>
      </c>
      <c r="M19" s="14"/>
      <c r="N19" s="46" t="s">
        <v>74</v>
      </c>
      <c r="O19" s="46">
        <v>47.177770645146502</v>
      </c>
      <c r="P19" s="14"/>
      <c r="Q19" s="14"/>
      <c r="R19" s="14"/>
      <c r="S19" s="14"/>
      <c r="T19" s="14"/>
      <c r="U19" s="14"/>
      <c r="V19" s="14"/>
      <c r="W19" s="14"/>
      <c r="X19" s="14"/>
      <c r="Y19" s="17">
        <v>2</v>
      </c>
      <c r="Z19" s="17">
        <v>3</v>
      </c>
      <c r="AA19" s="17"/>
      <c r="AE19" s="8"/>
      <c r="AJ19" s="7"/>
      <c r="AK19" s="7"/>
    </row>
    <row r="20" spans="1:37" x14ac:dyDescent="0.25">
      <c r="A20" s="4" t="s">
        <v>32</v>
      </c>
      <c r="B20" s="17" t="s">
        <v>265</v>
      </c>
      <c r="C20" s="6">
        <v>108.90741019159964</v>
      </c>
      <c r="D20" s="14">
        <v>4.3444109009370537</v>
      </c>
      <c r="E20" s="14">
        <v>49.595768780034241</v>
      </c>
      <c r="F20" s="45">
        <v>18.900783020958649</v>
      </c>
      <c r="G20" s="14">
        <v>1.8474326187614303</v>
      </c>
      <c r="H20" s="14">
        <v>3.1060932713236724</v>
      </c>
      <c r="I20" s="45">
        <v>19.52446897430692</v>
      </c>
      <c r="J20" s="46">
        <v>1.0267998731623791</v>
      </c>
      <c r="K20" s="14">
        <v>7.8179444516697574E-2</v>
      </c>
      <c r="L20" s="14"/>
      <c r="M20" s="14"/>
      <c r="N20" s="46" t="s">
        <v>74</v>
      </c>
      <c r="O20" s="46">
        <v>61.150899840649288</v>
      </c>
      <c r="P20" s="14"/>
      <c r="Q20" s="14"/>
      <c r="R20" s="14"/>
      <c r="S20" s="14"/>
      <c r="T20" s="14"/>
      <c r="U20" s="14"/>
      <c r="V20" s="14" t="s">
        <v>74</v>
      </c>
      <c r="W20" s="14"/>
      <c r="X20" s="14"/>
      <c r="Y20" s="17">
        <v>2</v>
      </c>
      <c r="Z20" s="17">
        <v>2</v>
      </c>
      <c r="AA20" s="17"/>
      <c r="AJ20" s="7"/>
      <c r="AK20" s="7"/>
    </row>
    <row r="21" spans="1:37" x14ac:dyDescent="0.25">
      <c r="A21" s="4" t="s">
        <v>33</v>
      </c>
      <c r="B21" s="17" t="s">
        <v>78</v>
      </c>
      <c r="C21" s="6">
        <v>13.938912891357175</v>
      </c>
      <c r="D21" s="73">
        <v>7.6503517743952605</v>
      </c>
      <c r="E21" s="14">
        <v>27.238882073451421</v>
      </c>
      <c r="F21" s="14">
        <v>0</v>
      </c>
      <c r="G21" s="14">
        <v>2.0071347828588761</v>
      </c>
      <c r="H21" s="14">
        <v>1.7118682075015001</v>
      </c>
      <c r="I21" s="45">
        <v>55.299661623187887</v>
      </c>
      <c r="J21" s="45">
        <v>2.0379388128246054</v>
      </c>
      <c r="K21" s="14">
        <v>0.25116826409452081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4" t="s">
        <v>74</v>
      </c>
      <c r="Y21" s="17">
        <v>1</v>
      </c>
      <c r="Z21" s="17">
        <v>2</v>
      </c>
      <c r="AA21" s="17" t="s">
        <v>253</v>
      </c>
      <c r="AJ21" s="7"/>
      <c r="AK21" s="7"/>
    </row>
    <row r="22" spans="1:37" x14ac:dyDescent="0.25">
      <c r="A22" s="19" t="s">
        <v>34</v>
      </c>
      <c r="B22" s="20" t="s">
        <v>78</v>
      </c>
      <c r="C22" s="10">
        <v>4.4469007987895859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20"/>
      <c r="Z22" s="20"/>
      <c r="AA22" s="21"/>
      <c r="AB22" s="16"/>
      <c r="AC22" s="16"/>
      <c r="AD22" s="9"/>
      <c r="AJ22" s="7"/>
      <c r="AK22" s="7"/>
    </row>
    <row r="23" spans="1:37" x14ac:dyDescent="0.25">
      <c r="A23" s="4" t="s">
        <v>35</v>
      </c>
      <c r="B23" s="17" t="s">
        <v>78</v>
      </c>
      <c r="C23" s="6">
        <v>161.10732390509455</v>
      </c>
      <c r="D23" s="14">
        <v>4.0117331981847375</v>
      </c>
      <c r="E23" s="14">
        <v>38.318724907884736</v>
      </c>
      <c r="F23" s="45">
        <v>24.017629665383996</v>
      </c>
      <c r="G23" s="14">
        <v>15.27211662228243</v>
      </c>
      <c r="H23" s="45">
        <v>9.7290796229240701</v>
      </c>
      <c r="I23" s="14">
        <v>1.7463586343856492</v>
      </c>
      <c r="J23" s="14">
        <v>1.2650735871658685</v>
      </c>
      <c r="K23" s="45">
        <v>1.0176409613379873</v>
      </c>
      <c r="L23" s="45" t="s">
        <v>74</v>
      </c>
      <c r="M23" s="45">
        <v>8.7145465864758691</v>
      </c>
      <c r="N23" s="14"/>
      <c r="O23" s="14"/>
      <c r="P23" s="92" t="s">
        <v>74</v>
      </c>
      <c r="Q23" s="46"/>
      <c r="R23" s="45" t="s">
        <v>74</v>
      </c>
      <c r="S23" s="45" t="s">
        <v>74</v>
      </c>
      <c r="T23" s="48" t="s">
        <v>74</v>
      </c>
      <c r="U23" s="48"/>
      <c r="V23" s="14"/>
      <c r="W23" s="14"/>
      <c r="X23" s="14"/>
      <c r="Y23" s="17">
        <v>2</v>
      </c>
      <c r="Z23" s="17">
        <v>1</v>
      </c>
      <c r="AA23" s="17" t="s">
        <v>308</v>
      </c>
      <c r="AB23" s="16"/>
      <c r="AC23" s="16"/>
      <c r="AD23" s="9"/>
      <c r="AJ23" s="7"/>
      <c r="AK23" s="7"/>
    </row>
    <row r="24" spans="1:37" x14ac:dyDescent="0.25">
      <c r="A24" s="4" t="s">
        <v>36</v>
      </c>
      <c r="B24" s="17" t="s">
        <v>78</v>
      </c>
      <c r="C24" s="6">
        <v>10.430060570391793</v>
      </c>
      <c r="D24" s="14">
        <v>6.2459747418585616</v>
      </c>
      <c r="E24" s="14">
        <v>32.296501793223449</v>
      </c>
      <c r="F24" s="14">
        <v>0</v>
      </c>
      <c r="G24" s="14">
        <v>2.1889206824263057</v>
      </c>
      <c r="H24" s="14">
        <v>0</v>
      </c>
      <c r="I24" s="45">
        <v>59.268602782491683</v>
      </c>
      <c r="J24" s="45">
        <v>3.3587039741844835</v>
      </c>
      <c r="K24" s="14">
        <v>0.29541457272217769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7">
        <v>1</v>
      </c>
      <c r="Z24" s="17">
        <v>2</v>
      </c>
      <c r="AA24" s="17"/>
      <c r="AB24" s="16"/>
      <c r="AC24" s="16"/>
      <c r="AD24" s="9"/>
      <c r="AJ24" s="7"/>
      <c r="AK24" s="7"/>
    </row>
    <row r="25" spans="1:37" x14ac:dyDescent="0.25">
      <c r="A25" s="4" t="s">
        <v>37</v>
      </c>
      <c r="B25" s="17" t="s">
        <v>78</v>
      </c>
      <c r="C25" s="6">
        <v>113.22011526279752</v>
      </c>
      <c r="D25" s="14">
        <v>2.3557775371749692</v>
      </c>
      <c r="E25" s="14">
        <v>40.577712352013343</v>
      </c>
      <c r="F25" s="45">
        <v>37.049946638863616</v>
      </c>
      <c r="G25" s="14">
        <v>6.3314387176907294</v>
      </c>
      <c r="H25" s="45">
        <v>11.011730834374641</v>
      </c>
      <c r="I25" s="14">
        <v>0</v>
      </c>
      <c r="J25" s="45">
        <v>2.2103768292804284</v>
      </c>
      <c r="K25" s="14">
        <v>0.40787569883484698</v>
      </c>
      <c r="L25" s="45" t="s">
        <v>74</v>
      </c>
      <c r="M25" s="45">
        <v>8.3698761898229908</v>
      </c>
      <c r="N25" s="14"/>
      <c r="O25" s="14"/>
      <c r="P25" s="92" t="s">
        <v>74</v>
      </c>
      <c r="Q25" s="14"/>
      <c r="R25" s="14"/>
      <c r="S25" s="14"/>
      <c r="T25" s="14"/>
      <c r="U25" s="14"/>
      <c r="V25" s="14"/>
      <c r="W25" s="14"/>
      <c r="X25" s="14"/>
      <c r="Y25" s="17">
        <v>2</v>
      </c>
      <c r="Z25" s="17">
        <v>1</v>
      </c>
      <c r="AA25" s="17" t="s">
        <v>314</v>
      </c>
      <c r="AB25" s="16"/>
      <c r="AC25" s="16"/>
      <c r="AD25" s="9"/>
      <c r="AJ25" s="7"/>
      <c r="AK25" s="7"/>
    </row>
    <row r="26" spans="1:37" x14ac:dyDescent="0.25">
      <c r="A26" s="19" t="s">
        <v>38</v>
      </c>
      <c r="B26" s="20" t="s">
        <v>78</v>
      </c>
      <c r="C26" s="10">
        <v>2.6201384984275173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20"/>
      <c r="Z26" s="20"/>
      <c r="AA26" s="21"/>
      <c r="AB26" s="16"/>
      <c r="AC26" s="16"/>
      <c r="AD26" s="9"/>
      <c r="AJ26" s="7"/>
      <c r="AK26" s="7"/>
    </row>
    <row r="27" spans="1:37" x14ac:dyDescent="0.25">
      <c r="A27" s="19" t="s">
        <v>39</v>
      </c>
      <c r="B27" s="20" t="s">
        <v>265</v>
      </c>
      <c r="C27" s="10">
        <v>1.7401477214665171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20"/>
      <c r="Z27" s="20"/>
      <c r="AA27" s="21"/>
      <c r="AB27" s="16"/>
      <c r="AC27" s="16"/>
      <c r="AD27" s="9"/>
      <c r="AJ27" s="7"/>
      <c r="AK27" s="7"/>
    </row>
    <row r="28" spans="1:37" x14ac:dyDescent="0.25">
      <c r="A28" s="4" t="s">
        <v>40</v>
      </c>
      <c r="B28" s="17" t="s">
        <v>265</v>
      </c>
      <c r="C28" s="6">
        <v>12.323300633114389</v>
      </c>
      <c r="D28" s="14">
        <v>6.4670267281621072</v>
      </c>
      <c r="E28" s="14">
        <v>42.747399744881619</v>
      </c>
      <c r="F28" s="14">
        <v>4.3369091593157698</v>
      </c>
      <c r="G28" s="14">
        <v>2.8410819270960226</v>
      </c>
      <c r="H28" s="14">
        <v>0</v>
      </c>
      <c r="I28" s="45">
        <v>43.607582440544483</v>
      </c>
      <c r="J28" s="14">
        <v>1.8609272129931835</v>
      </c>
      <c r="K28" s="14">
        <v>0.23354359763299362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7">
        <v>1</v>
      </c>
      <c r="Z28" s="17">
        <v>3</v>
      </c>
      <c r="AA28" s="17"/>
      <c r="AB28" s="16"/>
      <c r="AC28" s="16"/>
      <c r="AD28" s="9"/>
      <c r="AJ28" s="7"/>
      <c r="AK28" s="7"/>
    </row>
    <row r="29" spans="1:37" x14ac:dyDescent="0.25">
      <c r="A29" s="4" t="s">
        <v>41</v>
      </c>
      <c r="B29" s="17" t="s">
        <v>265</v>
      </c>
      <c r="C29" s="6">
        <v>9.0893942089311945</v>
      </c>
      <c r="D29" s="14">
        <v>8.5361874935300648</v>
      </c>
      <c r="E29" s="14">
        <v>30.166115766377981</v>
      </c>
      <c r="F29" s="14">
        <v>2.9288777212779058</v>
      </c>
      <c r="G29" s="14">
        <v>8.5579529056203985</v>
      </c>
      <c r="H29" s="14">
        <v>0</v>
      </c>
      <c r="I29" s="45">
        <v>48.301602158850599</v>
      </c>
      <c r="J29" s="45">
        <v>2.7034049760826404</v>
      </c>
      <c r="K29" s="14">
        <v>0.83565056644041635</v>
      </c>
      <c r="L29" s="14"/>
      <c r="M29" s="14"/>
      <c r="N29" s="14"/>
      <c r="O29" s="14"/>
      <c r="R29" s="14"/>
      <c r="S29" s="14"/>
      <c r="T29" s="14"/>
      <c r="U29" s="14"/>
      <c r="V29" s="14"/>
      <c r="W29" s="14"/>
      <c r="X29" s="14"/>
      <c r="Y29" s="17">
        <v>1</v>
      </c>
      <c r="Z29" s="17">
        <v>2</v>
      </c>
      <c r="AA29" s="17"/>
      <c r="AB29" s="16"/>
      <c r="AC29" s="16"/>
      <c r="AD29" s="9"/>
      <c r="AJ29" s="7"/>
      <c r="AK29" s="7"/>
    </row>
    <row r="30" spans="1:37" x14ac:dyDescent="0.25">
      <c r="A30" s="4" t="s">
        <v>42</v>
      </c>
      <c r="B30" s="17" t="s">
        <v>265</v>
      </c>
      <c r="C30" s="6">
        <v>181.50964021954863</v>
      </c>
      <c r="D30" s="14">
        <v>10.953209536883589</v>
      </c>
      <c r="E30" s="14">
        <v>54.439121293995065</v>
      </c>
      <c r="F30" s="45">
        <v>16.386487315693319</v>
      </c>
      <c r="G30" s="14">
        <v>7.7408159336220264</v>
      </c>
      <c r="H30" s="14">
        <v>6.8215973009763022</v>
      </c>
      <c r="I30" s="14">
        <v>0.68195293673472479</v>
      </c>
      <c r="J30" s="14">
        <v>1.1451835620143029</v>
      </c>
      <c r="K30" s="14">
        <v>0.23944495491946244</v>
      </c>
      <c r="L30" s="45" t="s">
        <v>74</v>
      </c>
      <c r="M30" s="45">
        <v>8.4729929808080335</v>
      </c>
      <c r="N30" s="46" t="s">
        <v>74</v>
      </c>
      <c r="O30" s="46">
        <v>60.265438044763421</v>
      </c>
      <c r="P30" s="92" t="s">
        <v>74</v>
      </c>
      <c r="Q30" s="46"/>
      <c r="R30" s="14"/>
      <c r="S30" s="14"/>
      <c r="T30" s="14"/>
      <c r="U30" s="14"/>
      <c r="V30" s="14" t="s">
        <v>74</v>
      </c>
      <c r="W30" s="14"/>
      <c r="X30" s="14"/>
      <c r="Y30" s="17">
        <v>2</v>
      </c>
      <c r="Z30" s="17">
        <v>1</v>
      </c>
      <c r="AA30" s="17" t="s">
        <v>307</v>
      </c>
      <c r="AB30" s="16"/>
      <c r="AC30" s="16"/>
      <c r="AD30" s="9"/>
      <c r="AJ30" s="7"/>
      <c r="AK30" s="7"/>
    </row>
    <row r="31" spans="1:37" x14ac:dyDescent="0.25">
      <c r="A31" s="4" t="s">
        <v>43</v>
      </c>
      <c r="B31" s="17" t="s">
        <v>265</v>
      </c>
      <c r="C31" s="6">
        <v>12.026411870423638</v>
      </c>
      <c r="D31" s="14">
        <v>8.3199554216924643</v>
      </c>
      <c r="E31" s="73">
        <v>36.350710187759482</v>
      </c>
      <c r="F31" s="14">
        <v>0</v>
      </c>
      <c r="G31" s="14">
        <v>4.5019262575161481</v>
      </c>
      <c r="H31" s="14">
        <v>1.4941009909093201</v>
      </c>
      <c r="I31" s="45">
        <v>49.333307142122592</v>
      </c>
      <c r="J31" s="45">
        <v>2.0860168713759006</v>
      </c>
      <c r="K31" s="14">
        <v>0.17595207354288434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 t="s">
        <v>74</v>
      </c>
      <c r="Y31" s="17">
        <v>1</v>
      </c>
      <c r="Z31" s="17">
        <v>2</v>
      </c>
      <c r="AA31" s="5" t="s">
        <v>77</v>
      </c>
      <c r="AB31" s="16"/>
      <c r="AC31" s="16"/>
      <c r="AD31" s="9"/>
      <c r="AJ31" s="7"/>
      <c r="AK31" s="7"/>
    </row>
    <row r="32" spans="1:37" x14ac:dyDescent="0.25">
      <c r="A32" s="19" t="s">
        <v>44</v>
      </c>
      <c r="B32" s="20" t="s">
        <v>265</v>
      </c>
      <c r="C32" s="10">
        <v>1.8269990366979834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20"/>
      <c r="Z32" s="20"/>
      <c r="AA32" s="21"/>
      <c r="AB32" s="16"/>
      <c r="AC32" s="16"/>
      <c r="AD32" s="9"/>
      <c r="AJ32" s="7"/>
      <c r="AK32" s="7"/>
    </row>
    <row r="33" spans="1:37" x14ac:dyDescent="0.25">
      <c r="A33" s="4" t="s">
        <v>45</v>
      </c>
      <c r="B33" s="17" t="s">
        <v>265</v>
      </c>
      <c r="C33" s="6">
        <v>15.283313980428963</v>
      </c>
      <c r="D33" s="14">
        <v>5.0961131430955415</v>
      </c>
      <c r="E33" s="14">
        <v>25.667366134768159</v>
      </c>
      <c r="F33" s="45">
        <v>21.882367687486973</v>
      </c>
      <c r="G33" s="14">
        <v>4.009527585454312</v>
      </c>
      <c r="H33" s="14">
        <v>1.526652798679748</v>
      </c>
      <c r="I33" s="45">
        <v>41.817972650515266</v>
      </c>
      <c r="J33" s="45">
        <v>2.8933505379962541</v>
      </c>
      <c r="K33" s="14">
        <v>0.62361939221088347</v>
      </c>
      <c r="L33" s="45" t="s">
        <v>74</v>
      </c>
      <c r="M33" s="45">
        <v>6.2499463993207724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7">
        <v>1</v>
      </c>
      <c r="Z33" s="17">
        <v>1</v>
      </c>
      <c r="AA33" s="17" t="s">
        <v>306</v>
      </c>
      <c r="AB33" s="16"/>
      <c r="AC33" s="16"/>
      <c r="AD33" s="9"/>
      <c r="AJ33" s="7"/>
      <c r="AK33" s="7"/>
    </row>
    <row r="34" spans="1:37" x14ac:dyDescent="0.25">
      <c r="A34" s="19" t="s">
        <v>46</v>
      </c>
      <c r="B34" s="20" t="s">
        <v>265</v>
      </c>
      <c r="C34" s="10">
        <v>3.838218698530901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20"/>
      <c r="Z34" s="20"/>
      <c r="AA34" s="20"/>
      <c r="AB34" s="16"/>
      <c r="AC34" s="16"/>
      <c r="AD34" s="9"/>
      <c r="AJ34" s="7"/>
      <c r="AK34" s="7"/>
    </row>
    <row r="35" spans="1:37" x14ac:dyDescent="0.25">
      <c r="A35" s="19" t="s">
        <v>47</v>
      </c>
      <c r="B35" s="20" t="s">
        <v>265</v>
      </c>
      <c r="C35" s="10">
        <v>3.8414658727220941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20"/>
      <c r="Z35" s="20"/>
      <c r="AA35" s="20"/>
      <c r="AB35" s="16"/>
      <c r="AC35" s="16"/>
      <c r="AD35" s="9"/>
      <c r="AJ35" s="7"/>
      <c r="AK35" s="7"/>
    </row>
    <row r="36" spans="1:37" x14ac:dyDescent="0.25">
      <c r="A36" s="19" t="s">
        <v>48</v>
      </c>
      <c r="B36" s="20" t="s">
        <v>78</v>
      </c>
      <c r="C36" s="10">
        <v>2.0483219619656357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20"/>
      <c r="Z36" s="20"/>
      <c r="AA36" s="20"/>
      <c r="AB36" s="16"/>
      <c r="AC36" s="16"/>
      <c r="AD36" s="9"/>
      <c r="AJ36" s="7"/>
      <c r="AK36" s="7"/>
    </row>
    <row r="37" spans="1:37" x14ac:dyDescent="0.25">
      <c r="A37" s="4" t="s">
        <v>49</v>
      </c>
      <c r="B37" s="17" t="s">
        <v>78</v>
      </c>
      <c r="C37" s="6">
        <v>6.8192890502648353</v>
      </c>
      <c r="D37" s="14">
        <v>4.7110869550874011</v>
      </c>
      <c r="E37" s="14">
        <v>34.358232181825869</v>
      </c>
      <c r="F37" s="45">
        <v>33.879708777399458</v>
      </c>
      <c r="G37" s="14">
        <v>0</v>
      </c>
      <c r="H37" s="14">
        <v>0</v>
      </c>
      <c r="I37" s="45">
        <v>15.793755002882284</v>
      </c>
      <c r="J37" s="45">
        <v>3.3186283825870349</v>
      </c>
      <c r="K37" s="14">
        <v>0.21995961330649097</v>
      </c>
      <c r="L37" s="14"/>
      <c r="M37" s="14"/>
      <c r="N37" s="14"/>
      <c r="O37" s="14"/>
      <c r="P37" s="14"/>
      <c r="Q37" s="14"/>
      <c r="R37" s="45" t="s">
        <v>74</v>
      </c>
      <c r="S37" s="14"/>
      <c r="T37" s="14"/>
      <c r="U37" s="14"/>
      <c r="V37" s="14"/>
      <c r="W37" s="14"/>
      <c r="X37" s="14"/>
      <c r="Y37" s="17">
        <v>1</v>
      </c>
      <c r="Z37" s="17">
        <v>1</v>
      </c>
      <c r="AA37" s="17"/>
      <c r="AB37" s="16"/>
      <c r="AC37" s="16"/>
      <c r="AD37" s="9"/>
      <c r="AJ37" s="7"/>
      <c r="AK37" s="7"/>
    </row>
    <row r="38" spans="1:37" x14ac:dyDescent="0.25">
      <c r="A38" s="4" t="s">
        <v>50</v>
      </c>
      <c r="B38" s="17" t="s">
        <v>78</v>
      </c>
      <c r="C38" s="6">
        <v>60.155857215574414</v>
      </c>
      <c r="D38" s="14">
        <v>2.9374712562115763</v>
      </c>
      <c r="E38" s="14">
        <v>39.647191929698003</v>
      </c>
      <c r="F38" s="14">
        <v>3.7849545594082703</v>
      </c>
      <c r="G38" s="14">
        <v>2.2661596819225314</v>
      </c>
      <c r="H38" s="14">
        <v>0.17766437177380762</v>
      </c>
      <c r="I38" s="45">
        <v>50.999960019720582</v>
      </c>
      <c r="J38" s="46">
        <v>0.85713823533884448</v>
      </c>
      <c r="K38" s="14">
        <v>7.0415737328285669E-2</v>
      </c>
      <c r="L38" s="14"/>
      <c r="M38" s="14"/>
      <c r="N38" s="46" t="s">
        <v>74</v>
      </c>
      <c r="O38" s="46">
        <v>56.666265813651449</v>
      </c>
      <c r="P38" s="14"/>
      <c r="Q38" s="14"/>
      <c r="R38" s="45" t="s">
        <v>74</v>
      </c>
      <c r="S38" s="14"/>
      <c r="T38" s="14"/>
      <c r="U38" s="14"/>
      <c r="V38" s="14"/>
      <c r="W38" s="14"/>
      <c r="X38" s="14"/>
      <c r="Y38" s="17">
        <v>2</v>
      </c>
      <c r="Z38" s="17">
        <v>1</v>
      </c>
      <c r="AA38" s="5" t="s">
        <v>77</v>
      </c>
      <c r="AB38" s="16"/>
      <c r="AC38" s="16"/>
      <c r="AD38" s="9"/>
      <c r="AJ38" s="7"/>
      <c r="AK38" s="7"/>
    </row>
    <row r="39" spans="1:37" x14ac:dyDescent="0.25">
      <c r="A39" s="4" t="s">
        <v>51</v>
      </c>
      <c r="B39" s="17" t="s">
        <v>78</v>
      </c>
      <c r="C39" s="6">
        <v>11.167690501334306</v>
      </c>
      <c r="D39" s="14">
        <v>10.505379725692237</v>
      </c>
      <c r="E39" s="14">
        <v>52.799910643529287</v>
      </c>
      <c r="F39" s="14">
        <v>2.1820848915577593</v>
      </c>
      <c r="G39" s="14">
        <v>3.3150867175796606</v>
      </c>
      <c r="H39" s="14">
        <v>0</v>
      </c>
      <c r="I39" s="45">
        <v>30.347721394981956</v>
      </c>
      <c r="J39" s="45">
        <v>2.3982041512214494</v>
      </c>
      <c r="K39" s="14">
        <v>0.18021493252936027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7">
        <v>1</v>
      </c>
      <c r="Z39" s="17">
        <v>2</v>
      </c>
      <c r="AA39" s="5" t="s">
        <v>77</v>
      </c>
      <c r="AB39" s="16"/>
      <c r="AC39" s="16"/>
      <c r="AD39" s="9"/>
      <c r="AJ39" s="7"/>
      <c r="AK39" s="7"/>
    </row>
    <row r="40" spans="1:37" x14ac:dyDescent="0.25">
      <c r="A40" s="4" t="s">
        <v>52</v>
      </c>
      <c r="B40" s="17" t="s">
        <v>78</v>
      </c>
      <c r="C40" s="6">
        <v>14.412864275272051</v>
      </c>
      <c r="D40" s="14">
        <v>6.3683761689925653</v>
      </c>
      <c r="E40" s="14">
        <v>45.349436289699511</v>
      </c>
      <c r="F40" s="45">
        <v>23.708602414612542</v>
      </c>
      <c r="G40" s="14">
        <v>0</v>
      </c>
      <c r="H40" s="14">
        <v>0</v>
      </c>
      <c r="I40" s="45">
        <v>24.573585126695381</v>
      </c>
      <c r="J40" s="14">
        <v>1.7744209342495769</v>
      </c>
      <c r="K40" s="14">
        <v>0.14248328454046344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7">
        <v>1</v>
      </c>
      <c r="Z40" s="17">
        <v>2</v>
      </c>
      <c r="AA40" s="5" t="s">
        <v>77</v>
      </c>
      <c r="AB40" s="16"/>
      <c r="AC40" s="16"/>
      <c r="AD40" s="9"/>
      <c r="AJ40" s="7"/>
      <c r="AK40" s="7"/>
    </row>
    <row r="41" spans="1:37" x14ac:dyDescent="0.25">
      <c r="A41" s="4" t="s">
        <v>53</v>
      </c>
      <c r="B41" s="17" t="s">
        <v>78</v>
      </c>
      <c r="C41" s="6">
        <v>4.5770462399824527</v>
      </c>
      <c r="D41" s="14">
        <v>8.8814347763103996</v>
      </c>
      <c r="E41" s="14">
        <v>47.483920634771124</v>
      </c>
      <c r="F41" s="14">
        <v>2.2629777957835069</v>
      </c>
      <c r="G41" s="14">
        <v>0</v>
      </c>
      <c r="H41" s="14">
        <v>0</v>
      </c>
      <c r="I41" s="45">
        <v>41.37166679313497</v>
      </c>
      <c r="J41" s="45">
        <v>3.4858111130634604</v>
      </c>
      <c r="K41" s="14">
        <v>0.27950105261425134</v>
      </c>
      <c r="L41" s="14" t="s">
        <v>129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7">
        <v>1</v>
      </c>
      <c r="Z41" s="17">
        <v>2</v>
      </c>
      <c r="AA41" s="17"/>
      <c r="AB41" s="16"/>
      <c r="AC41" s="16"/>
      <c r="AD41" s="9"/>
      <c r="AJ41" s="7"/>
      <c r="AK41" s="7"/>
    </row>
    <row r="42" spans="1:37" x14ac:dyDescent="0.25">
      <c r="A42" s="4" t="s">
        <v>54</v>
      </c>
      <c r="B42" s="17" t="s">
        <v>78</v>
      </c>
      <c r="C42" s="6">
        <v>22.862114748864872</v>
      </c>
      <c r="D42" s="14">
        <v>11.859506902799708</v>
      </c>
      <c r="E42" s="14">
        <v>55.255132170300257</v>
      </c>
      <c r="F42" s="45">
        <v>19.121527270262849</v>
      </c>
      <c r="G42" s="14">
        <v>1.8509939901274093</v>
      </c>
      <c r="H42" s="14">
        <v>0</v>
      </c>
      <c r="I42" s="14">
        <v>11.912839666509772</v>
      </c>
      <c r="J42" s="45">
        <v>2.6218526753598042</v>
      </c>
      <c r="K42" s="14">
        <v>0.33724838842518751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7">
        <v>1</v>
      </c>
      <c r="Z42" s="17">
        <v>3</v>
      </c>
      <c r="AA42" s="87" t="s">
        <v>77</v>
      </c>
      <c r="AB42" s="16"/>
      <c r="AC42" s="16"/>
      <c r="AD42" s="9"/>
      <c r="AJ42" s="7"/>
      <c r="AK42" s="7"/>
    </row>
    <row r="43" spans="1:37" x14ac:dyDescent="0.25">
      <c r="A43" s="4" t="s">
        <v>55</v>
      </c>
      <c r="B43" s="17" t="s">
        <v>78</v>
      </c>
      <c r="C43" s="6">
        <v>18.756732899537695</v>
      </c>
      <c r="D43" s="14">
        <v>11.734269100790634</v>
      </c>
      <c r="E43" s="14">
        <v>46.442601633617763</v>
      </c>
      <c r="F43" s="14">
        <v>14.235923559365427</v>
      </c>
      <c r="G43" s="14">
        <v>6.7188958965510306</v>
      </c>
      <c r="H43" s="45">
        <v>12.561447829900404</v>
      </c>
      <c r="I43" s="14">
        <v>3.4508534037541874</v>
      </c>
      <c r="J43" s="45">
        <v>1.969905613786904</v>
      </c>
      <c r="K43" s="14">
        <v>0.21550615536986242</v>
      </c>
      <c r="L43" s="14" t="s">
        <v>129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7">
        <v>1</v>
      </c>
      <c r="Z43" s="17">
        <v>3</v>
      </c>
      <c r="AA43" s="17"/>
      <c r="AB43" s="16"/>
      <c r="AC43" s="16"/>
      <c r="AD43" s="9"/>
      <c r="AJ43" s="7"/>
      <c r="AK43" s="7"/>
    </row>
    <row r="44" spans="1:37" x14ac:dyDescent="0.25">
      <c r="A44" s="4" t="s">
        <v>56</v>
      </c>
      <c r="B44" s="17" t="s">
        <v>265</v>
      </c>
      <c r="C44" s="6">
        <v>21.20253012888973</v>
      </c>
      <c r="D44" s="14">
        <v>8.784108282487928</v>
      </c>
      <c r="E44" s="14">
        <v>38.593562484077999</v>
      </c>
      <c r="F44" s="45">
        <v>35.287928395330198</v>
      </c>
      <c r="G44" s="14">
        <v>8.2708271108588853</v>
      </c>
      <c r="H44" s="14">
        <v>3.4454009121551255</v>
      </c>
      <c r="I44" s="14">
        <v>3.3094077432732134</v>
      </c>
      <c r="J44" s="45">
        <v>2.3132770610419029</v>
      </c>
      <c r="K44" s="14">
        <v>0.5211775617941875</v>
      </c>
      <c r="L44" s="14" t="s">
        <v>129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7">
        <v>1</v>
      </c>
      <c r="Z44" s="17">
        <v>2</v>
      </c>
      <c r="AA44" s="17"/>
      <c r="AB44" s="16"/>
      <c r="AC44" s="16"/>
      <c r="AD44" s="9"/>
      <c r="AJ44" s="7"/>
      <c r="AK44" s="7"/>
    </row>
    <row r="45" spans="1:37" x14ac:dyDescent="0.25">
      <c r="A45" s="4" t="s">
        <v>57</v>
      </c>
      <c r="B45" s="17" t="s">
        <v>265</v>
      </c>
      <c r="C45" s="6">
        <v>35.144752981608995</v>
      </c>
      <c r="D45" s="14">
        <v>12.576121826283087</v>
      </c>
      <c r="E45" s="14">
        <v>28.679045173887079</v>
      </c>
      <c r="F45" s="14">
        <v>0.71647534541482183</v>
      </c>
      <c r="G45" s="14">
        <v>3.3330009735011776</v>
      </c>
      <c r="H45" s="14">
        <v>2.6406598142998061</v>
      </c>
      <c r="I45" s="45">
        <v>49.817148625107073</v>
      </c>
      <c r="J45" s="45">
        <v>2.1841720858596743</v>
      </c>
      <c r="K45" s="14">
        <v>0.33838311092091472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7">
        <v>1</v>
      </c>
      <c r="Z45" s="17">
        <v>2</v>
      </c>
      <c r="AA45" s="5" t="s">
        <v>77</v>
      </c>
      <c r="AB45" s="16"/>
      <c r="AC45" s="16"/>
      <c r="AD45" s="9"/>
      <c r="AJ45" s="7"/>
      <c r="AK45" s="7"/>
    </row>
    <row r="46" spans="1:37" x14ac:dyDescent="0.25">
      <c r="A46" s="4" t="s">
        <v>58</v>
      </c>
      <c r="B46" s="17" t="s">
        <v>265</v>
      </c>
      <c r="C46" s="6">
        <v>14.132854603496892</v>
      </c>
      <c r="D46" s="14">
        <v>6.7750754099146029</v>
      </c>
      <c r="E46" s="14">
        <v>54.533237226713993</v>
      </c>
      <c r="F46" s="14">
        <v>10.665397877151129</v>
      </c>
      <c r="G46" s="90">
        <v>24.92273929303051</v>
      </c>
      <c r="H46" s="14">
        <v>3.1035501931897689</v>
      </c>
      <c r="I46" s="14">
        <v>0</v>
      </c>
      <c r="J46" s="14">
        <v>1.781775096085497</v>
      </c>
      <c r="K46" s="45">
        <v>1.1222712272713307</v>
      </c>
      <c r="L46" s="14" t="s">
        <v>129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7">
        <v>3</v>
      </c>
      <c r="Z46" s="17">
        <v>3</v>
      </c>
      <c r="AA46" s="17"/>
      <c r="AB46" s="16"/>
      <c r="AC46" s="16"/>
      <c r="AD46" s="9"/>
      <c r="AJ46" s="7"/>
      <c r="AK46" s="7"/>
    </row>
    <row r="47" spans="1:37" x14ac:dyDescent="0.25">
      <c r="A47" s="4" t="s">
        <v>59</v>
      </c>
      <c r="B47" s="17" t="s">
        <v>265</v>
      </c>
      <c r="C47" s="6">
        <v>20.658433197720477</v>
      </c>
      <c r="D47" s="14">
        <v>5.9476771690263224</v>
      </c>
      <c r="E47" s="14">
        <v>25.150780249809259</v>
      </c>
      <c r="F47" s="45">
        <v>44.595234127387542</v>
      </c>
      <c r="G47" s="14">
        <v>1.8807281169114014</v>
      </c>
      <c r="H47" s="14">
        <v>5.8101311732820751</v>
      </c>
      <c r="I47" s="14">
        <v>13.087012278897426</v>
      </c>
      <c r="J47" s="14">
        <v>1.9294061086416885</v>
      </c>
      <c r="K47" s="14">
        <v>0.22103005792534411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 t="s">
        <v>74</v>
      </c>
      <c r="W47" s="14"/>
      <c r="X47" s="14"/>
      <c r="Y47" s="17">
        <v>1</v>
      </c>
      <c r="Z47" s="17">
        <v>3</v>
      </c>
      <c r="AA47" s="17"/>
      <c r="AB47" s="16"/>
      <c r="AC47" s="16"/>
      <c r="AD47" s="9"/>
      <c r="AJ47" s="7"/>
      <c r="AK47" s="7"/>
    </row>
    <row r="48" spans="1:37" x14ac:dyDescent="0.25">
      <c r="A48" s="48" t="s">
        <v>10</v>
      </c>
      <c r="B48" s="17" t="s">
        <v>78</v>
      </c>
      <c r="C48" s="74">
        <v>66.208287982030456</v>
      </c>
      <c r="D48" s="72">
        <v>5.7008936241214414</v>
      </c>
      <c r="E48" s="72">
        <v>58.674700911606081</v>
      </c>
      <c r="F48" s="72">
        <v>12.580923479143943</v>
      </c>
      <c r="G48" s="72">
        <v>8.1176588133624143</v>
      </c>
      <c r="H48" s="72">
        <v>2.960598381545227</v>
      </c>
      <c r="I48" s="72">
        <v>1.4021127771411104</v>
      </c>
      <c r="J48" s="14">
        <v>1.6216212158869299</v>
      </c>
      <c r="K48" s="72">
        <v>0.33303139209386579</v>
      </c>
      <c r="L48" s="14" t="s">
        <v>129</v>
      </c>
      <c r="M48" s="72"/>
      <c r="N48" s="46" t="s">
        <v>74</v>
      </c>
      <c r="O48" s="75">
        <v>77.634594255218957</v>
      </c>
      <c r="P48" s="14"/>
      <c r="Q48" s="14"/>
      <c r="R48" s="72"/>
      <c r="S48" s="72"/>
      <c r="T48" s="72"/>
      <c r="U48" s="72"/>
      <c r="V48" s="14" t="s">
        <v>74</v>
      </c>
      <c r="W48" s="72"/>
      <c r="X48" s="72" t="s">
        <v>74</v>
      </c>
      <c r="Y48" s="17">
        <v>3</v>
      </c>
      <c r="Z48" s="17">
        <v>2</v>
      </c>
      <c r="AA48" s="17" t="s">
        <v>309</v>
      </c>
      <c r="AB48" s="16"/>
      <c r="AC48" s="16"/>
      <c r="AD48" s="9"/>
      <c r="AJ48" s="7"/>
      <c r="AK48" s="7"/>
    </row>
    <row r="49" spans="1:37" x14ac:dyDescent="0.25">
      <c r="A49" s="48" t="s">
        <v>11</v>
      </c>
      <c r="B49" s="17" t="s">
        <v>78</v>
      </c>
      <c r="C49" s="74">
        <v>178.51210072286571</v>
      </c>
      <c r="D49" s="72">
        <v>1.6219205748549976</v>
      </c>
      <c r="E49" s="72">
        <v>81.773389833725972</v>
      </c>
      <c r="F49" s="72">
        <v>9.8812487553713542</v>
      </c>
      <c r="G49" s="72">
        <v>4.2517674355625346</v>
      </c>
      <c r="H49" s="72">
        <v>1.9127780564878603</v>
      </c>
      <c r="I49" s="14">
        <v>0</v>
      </c>
      <c r="J49" s="46">
        <v>0.58257989674345245</v>
      </c>
      <c r="K49" s="72">
        <v>7.3308307892303581E-2</v>
      </c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17">
        <v>3</v>
      </c>
      <c r="Z49" s="17">
        <v>2</v>
      </c>
      <c r="AA49" s="17"/>
      <c r="AB49" s="16"/>
      <c r="AC49" s="16"/>
      <c r="AJ49" s="7"/>
      <c r="AK49" s="7"/>
    </row>
    <row r="50" spans="1:37" x14ac:dyDescent="0.25">
      <c r="A50" s="48" t="s">
        <v>12</v>
      </c>
      <c r="B50" s="17" t="s">
        <v>78</v>
      </c>
      <c r="C50" s="74">
        <v>65.01583387598069</v>
      </c>
      <c r="D50" s="72">
        <v>3.6997485680030633</v>
      </c>
      <c r="E50" s="72">
        <v>64.357506278357008</v>
      </c>
      <c r="F50" s="81">
        <v>15.764383946950014</v>
      </c>
      <c r="G50" s="72">
        <v>8.4949554428544722</v>
      </c>
      <c r="H50" s="72">
        <v>4.4081492506581279</v>
      </c>
      <c r="I50" s="14">
        <v>0</v>
      </c>
      <c r="J50" s="46">
        <v>0.99420991884325083</v>
      </c>
      <c r="K50" s="72">
        <v>0.2183362801034601</v>
      </c>
      <c r="L50" s="72"/>
      <c r="M50" s="72"/>
      <c r="N50" s="46" t="s">
        <v>74</v>
      </c>
      <c r="O50" s="76">
        <v>57.81491570345284</v>
      </c>
      <c r="P50" s="14"/>
      <c r="Q50" s="14"/>
      <c r="R50" s="45" t="s">
        <v>74</v>
      </c>
      <c r="S50" s="72"/>
      <c r="T50" s="72"/>
      <c r="U50" s="72"/>
      <c r="V50" s="72"/>
      <c r="W50" s="72"/>
      <c r="X50" s="72"/>
      <c r="Y50" s="17">
        <v>2</v>
      </c>
      <c r="Z50" s="17">
        <v>1</v>
      </c>
      <c r="AA50" s="17"/>
      <c r="AB50" s="16"/>
      <c r="AC50" s="16"/>
      <c r="AJ50" s="7"/>
      <c r="AK50" s="7"/>
    </row>
    <row r="51" spans="1:37" x14ac:dyDescent="0.25">
      <c r="A51" s="49" t="s">
        <v>13</v>
      </c>
      <c r="B51" s="17" t="s">
        <v>78</v>
      </c>
      <c r="C51" s="74">
        <v>13.445163959874865</v>
      </c>
      <c r="D51" s="72">
        <v>8.3151172931962449</v>
      </c>
      <c r="E51" s="72">
        <v>62.404464426102145</v>
      </c>
      <c r="F51" s="72">
        <v>7.2119431509699465</v>
      </c>
      <c r="G51" s="72">
        <v>16.849176448295413</v>
      </c>
      <c r="H51" s="72">
        <v>2.8780843036761126</v>
      </c>
      <c r="I51" s="14">
        <v>0</v>
      </c>
      <c r="J51" s="45">
        <v>2.301692760402775</v>
      </c>
      <c r="K51" s="72">
        <v>0.65616333394310555</v>
      </c>
      <c r="L51" s="14" t="s">
        <v>129</v>
      </c>
      <c r="M51" s="72"/>
      <c r="N51" s="72"/>
      <c r="O51" s="72"/>
      <c r="P51" s="14"/>
      <c r="Q51" s="14"/>
      <c r="R51" s="72"/>
      <c r="S51" s="72"/>
      <c r="T51" s="72"/>
      <c r="U51" s="72"/>
      <c r="V51" s="72"/>
      <c r="W51" s="72"/>
      <c r="X51" s="72" t="s">
        <v>74</v>
      </c>
      <c r="Y51" s="17">
        <v>1</v>
      </c>
      <c r="Z51" s="17">
        <v>3</v>
      </c>
      <c r="AA51" s="17"/>
      <c r="AB51" s="16"/>
      <c r="AC51" s="16"/>
      <c r="AJ51" s="7"/>
      <c r="AK51" s="7"/>
    </row>
    <row r="52" spans="1:37" x14ac:dyDescent="0.25">
      <c r="A52" s="48" t="s">
        <v>14</v>
      </c>
      <c r="B52" s="17" t="s">
        <v>78</v>
      </c>
      <c r="C52" s="74">
        <v>14.151014085652021</v>
      </c>
      <c r="D52" s="72">
        <v>7.7696938568291554</v>
      </c>
      <c r="E52" s="72">
        <v>66.006688856499892</v>
      </c>
      <c r="F52" s="72">
        <v>8.9645838698568561</v>
      </c>
      <c r="G52" s="72">
        <v>15.043262737933063</v>
      </c>
      <c r="H52" s="72">
        <v>2.215770678881031</v>
      </c>
      <c r="I52" s="14">
        <v>0</v>
      </c>
      <c r="J52" s="45">
        <v>2.0711800748153952</v>
      </c>
      <c r="K52" s="72">
        <v>0.52860390446570393</v>
      </c>
      <c r="L52" s="72"/>
      <c r="M52" s="72"/>
      <c r="N52" s="72"/>
      <c r="O52" s="72"/>
      <c r="P52" s="14"/>
      <c r="Q52" s="14"/>
      <c r="R52" s="72"/>
      <c r="S52" s="72"/>
      <c r="T52" s="72"/>
      <c r="U52" s="72"/>
      <c r="V52" s="72"/>
      <c r="W52" s="72"/>
      <c r="X52" s="72" t="s">
        <v>74</v>
      </c>
      <c r="Y52" s="17">
        <v>1</v>
      </c>
      <c r="Z52" s="17">
        <v>3</v>
      </c>
      <c r="AA52" s="17"/>
      <c r="AB52" s="16"/>
      <c r="AC52" s="16"/>
      <c r="AD52" s="9"/>
      <c r="AJ52" s="7"/>
      <c r="AK52" s="7"/>
    </row>
    <row r="53" spans="1:37" x14ac:dyDescent="0.25">
      <c r="A53" s="48" t="s">
        <v>80</v>
      </c>
      <c r="B53" s="17" t="s">
        <v>78</v>
      </c>
      <c r="C53" s="74">
        <v>27.777411536259361</v>
      </c>
      <c r="D53" s="72">
        <v>4.6887729109357421</v>
      </c>
      <c r="E53" s="72">
        <v>73.85435000677478</v>
      </c>
      <c r="F53" s="45">
        <v>14.877687918654615</v>
      </c>
      <c r="G53" s="72">
        <v>2.1702119873740813</v>
      </c>
      <c r="H53" s="72">
        <v>0.9912066475592628</v>
      </c>
      <c r="I53" s="72">
        <v>2.9980083478127098</v>
      </c>
      <c r="J53" s="14">
        <v>1.1973292419285038</v>
      </c>
      <c r="K53" s="14">
        <v>6.5966899578701305E-2</v>
      </c>
      <c r="L53" s="14"/>
      <c r="M53" s="14"/>
      <c r="N53" s="46" t="s">
        <v>74</v>
      </c>
      <c r="O53" s="46">
        <v>63.807707410108264</v>
      </c>
      <c r="P53" s="14"/>
      <c r="Q53" s="14"/>
      <c r="R53" s="14"/>
      <c r="S53" s="14"/>
      <c r="T53" s="14"/>
      <c r="U53" s="14"/>
      <c r="V53" s="14"/>
      <c r="W53" s="14"/>
      <c r="X53" s="14"/>
      <c r="Y53" s="17">
        <v>2</v>
      </c>
      <c r="Z53" s="17">
        <v>3</v>
      </c>
      <c r="AA53" s="17"/>
      <c r="AB53" s="16"/>
      <c r="AC53" s="16"/>
      <c r="AD53" s="9"/>
      <c r="AJ53" s="7"/>
      <c r="AK53" s="7"/>
    </row>
    <row r="54" spans="1:37" x14ac:dyDescent="0.25">
      <c r="A54" s="48" t="s">
        <v>81</v>
      </c>
      <c r="B54" s="17" t="s">
        <v>78</v>
      </c>
      <c r="C54" s="74">
        <v>5.3605195950015911</v>
      </c>
      <c r="D54" s="72">
        <v>18.825030320612964</v>
      </c>
      <c r="E54" s="72">
        <v>70.264976850806249</v>
      </c>
      <c r="F54" s="72">
        <v>6.7765478042450571</v>
      </c>
      <c r="G54" s="72">
        <v>4.1334450243357237</v>
      </c>
      <c r="H54" s="14">
        <v>0</v>
      </c>
      <c r="I54" s="14">
        <v>0</v>
      </c>
      <c r="J54" s="45">
        <v>2.0220345021330197</v>
      </c>
      <c r="K54" s="14">
        <v>0.1777758142970097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7">
        <v>1</v>
      </c>
      <c r="Z54" s="17">
        <v>3</v>
      </c>
      <c r="AA54" s="17"/>
      <c r="AB54" s="16"/>
      <c r="AC54" s="16"/>
      <c r="AD54" s="9"/>
      <c r="AJ54" s="7"/>
      <c r="AK54" s="7"/>
    </row>
    <row r="55" spans="1:37" x14ac:dyDescent="0.25">
      <c r="A55" s="48" t="s">
        <v>82</v>
      </c>
      <c r="B55" s="17" t="s">
        <v>78</v>
      </c>
      <c r="C55" s="74">
        <v>13.388682561920675</v>
      </c>
      <c r="D55" s="72">
        <v>4.8071756332704378</v>
      </c>
      <c r="E55" s="72">
        <v>78.346940212813351</v>
      </c>
      <c r="F55" s="72">
        <v>11.92910467373758</v>
      </c>
      <c r="G55" s="72">
        <v>4.9167794801786266</v>
      </c>
      <c r="H55" s="14">
        <v>0</v>
      </c>
      <c r="I55" s="14">
        <v>0</v>
      </c>
      <c r="J55" s="46">
        <v>0.95856105935750135</v>
      </c>
      <c r="K55" s="14">
        <v>0.32839562601949845</v>
      </c>
      <c r="L55" s="14"/>
      <c r="M55" s="14"/>
      <c r="N55" s="46" t="s">
        <v>74</v>
      </c>
      <c r="O55" s="46">
        <v>63.265709653181482</v>
      </c>
      <c r="P55" s="14"/>
      <c r="Q55" s="14"/>
      <c r="R55" s="14"/>
      <c r="S55" s="14"/>
      <c r="T55" s="14"/>
      <c r="U55" s="14"/>
      <c r="V55" s="14"/>
      <c r="W55" s="14"/>
      <c r="X55" s="14"/>
      <c r="Y55" s="17">
        <v>3</v>
      </c>
      <c r="Z55" s="17">
        <v>2</v>
      </c>
      <c r="AA55" s="17"/>
      <c r="AB55" s="16"/>
      <c r="AC55" s="16"/>
    </row>
    <row r="56" spans="1:37" x14ac:dyDescent="0.25">
      <c r="A56" s="77" t="s">
        <v>83</v>
      </c>
      <c r="B56" s="20" t="s">
        <v>78</v>
      </c>
      <c r="C56" s="78">
        <v>2.6273928772601756</v>
      </c>
      <c r="D56" s="79"/>
      <c r="E56" s="79"/>
      <c r="F56" s="79"/>
      <c r="G56" s="79"/>
      <c r="H56" s="79"/>
      <c r="I56" s="79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20"/>
      <c r="Z56" s="20"/>
      <c r="AA56" s="20"/>
      <c r="AB56" s="16"/>
      <c r="AC56" s="16"/>
    </row>
    <row r="57" spans="1:37" x14ac:dyDescent="0.25">
      <c r="A57" s="48" t="s">
        <v>84</v>
      </c>
      <c r="B57" s="17" t="s">
        <v>78</v>
      </c>
      <c r="C57" s="74">
        <v>30.311823697115823</v>
      </c>
      <c r="D57" s="72">
        <v>5.0320502268914353</v>
      </c>
      <c r="E57" s="72">
        <v>65.601921333632106</v>
      </c>
      <c r="F57" s="45">
        <v>18.966952901054778</v>
      </c>
      <c r="G57" s="72">
        <v>5.3963144181510048</v>
      </c>
      <c r="H57" s="72">
        <v>1.6679726802248966</v>
      </c>
      <c r="I57" s="72">
        <v>0.60232110826252938</v>
      </c>
      <c r="J57" s="46">
        <v>0.82072293523078976</v>
      </c>
      <c r="K57" s="14">
        <v>0.15499234521118535</v>
      </c>
      <c r="L57" s="14" t="s">
        <v>74</v>
      </c>
      <c r="M57" s="14">
        <v>4.9398377538132712</v>
      </c>
      <c r="N57" s="46" t="s">
        <v>74</v>
      </c>
      <c r="O57" s="46">
        <v>56.895577559081815</v>
      </c>
      <c r="P57" s="14"/>
      <c r="Q57" s="14"/>
      <c r="R57" s="14"/>
      <c r="S57" s="14"/>
      <c r="T57" s="14"/>
      <c r="U57" s="14"/>
      <c r="V57" s="14" t="s">
        <v>74</v>
      </c>
      <c r="W57" s="14"/>
      <c r="X57" s="14"/>
      <c r="Y57" s="17">
        <v>2</v>
      </c>
      <c r="Z57" s="17">
        <v>3</v>
      </c>
      <c r="AA57" s="17"/>
      <c r="AB57" s="16"/>
      <c r="AC57" s="16"/>
    </row>
    <row r="58" spans="1:37" x14ac:dyDescent="0.25">
      <c r="A58" s="77" t="s">
        <v>85</v>
      </c>
      <c r="B58" s="20" t="s">
        <v>78</v>
      </c>
      <c r="C58" s="78">
        <v>0.92460826421323994</v>
      </c>
      <c r="D58" s="79"/>
      <c r="E58" s="79"/>
      <c r="F58" s="79"/>
      <c r="G58" s="79"/>
      <c r="H58" s="79"/>
      <c r="I58" s="79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20"/>
      <c r="Z58" s="20"/>
      <c r="AA58" s="20"/>
      <c r="AB58" s="16"/>
      <c r="AC58" s="16"/>
    </row>
    <row r="59" spans="1:37" x14ac:dyDescent="0.25">
      <c r="A59" s="48" t="s">
        <v>86</v>
      </c>
      <c r="B59" s="17" t="s">
        <v>78</v>
      </c>
      <c r="C59" s="74">
        <v>89.453704222795395</v>
      </c>
      <c r="D59" s="72">
        <v>9.5664908487212745</v>
      </c>
      <c r="E59" s="72">
        <v>49.240267430079513</v>
      </c>
      <c r="F59" s="45">
        <v>15.620992611305919</v>
      </c>
      <c r="G59" s="72">
        <v>11.229613236929984</v>
      </c>
      <c r="H59" s="45">
        <v>10.366497109614372</v>
      </c>
      <c r="I59" s="72">
        <v>0.35312893453899374</v>
      </c>
      <c r="J59" s="46">
        <v>0.97594592630464538</v>
      </c>
      <c r="K59" s="14">
        <v>0.42459265834891402</v>
      </c>
      <c r="L59" s="14" t="s">
        <v>74</v>
      </c>
      <c r="M59" s="14">
        <v>4.6273076756943547</v>
      </c>
      <c r="N59" s="46" t="s">
        <v>74</v>
      </c>
      <c r="O59" s="46">
        <v>57.296749582770403</v>
      </c>
      <c r="P59" s="14"/>
      <c r="Q59" s="14"/>
      <c r="R59" s="14"/>
      <c r="S59" s="14"/>
      <c r="T59" s="14"/>
      <c r="U59" s="14"/>
      <c r="V59" s="14"/>
      <c r="W59" s="14"/>
      <c r="X59" s="14"/>
      <c r="Y59" s="17">
        <v>2</v>
      </c>
      <c r="Z59" s="17">
        <v>2</v>
      </c>
      <c r="AA59" s="17"/>
      <c r="AB59" s="16"/>
      <c r="AC59" s="16"/>
    </row>
    <row r="60" spans="1:37" x14ac:dyDescent="0.25">
      <c r="A60" s="48" t="s">
        <v>87</v>
      </c>
      <c r="B60" s="17" t="s">
        <v>78</v>
      </c>
      <c r="C60" s="74">
        <v>63.640951883552013</v>
      </c>
      <c r="D60" s="72">
        <v>4.5326747222250185</v>
      </c>
      <c r="E60" s="72">
        <v>31.047599571168433</v>
      </c>
      <c r="F60" s="45">
        <v>46.762867203982502</v>
      </c>
      <c r="G60" s="72">
        <v>5.0549813224109421</v>
      </c>
      <c r="H60" s="14">
        <v>8.1586344467312522</v>
      </c>
      <c r="I60" s="14">
        <v>0</v>
      </c>
      <c r="J60" s="14">
        <v>1.5676234735363308</v>
      </c>
      <c r="K60" s="14">
        <v>0.30728336019778479</v>
      </c>
      <c r="L60" s="14" t="s">
        <v>129</v>
      </c>
      <c r="M60" s="14"/>
      <c r="N60" s="46" t="s">
        <v>74</v>
      </c>
      <c r="O60" s="46">
        <v>57.465576385352314</v>
      </c>
      <c r="P60" s="14"/>
      <c r="Q60" s="14"/>
      <c r="R60" s="14"/>
      <c r="S60" s="14"/>
      <c r="T60" s="14"/>
      <c r="U60" s="14"/>
      <c r="V60" s="14"/>
      <c r="W60" s="14"/>
      <c r="X60" s="14"/>
      <c r="Y60" s="17">
        <v>2</v>
      </c>
      <c r="Z60" s="17">
        <v>3</v>
      </c>
      <c r="AA60" s="17"/>
      <c r="AB60" s="16"/>
      <c r="AC60" s="16"/>
    </row>
    <row r="61" spans="1:37" x14ac:dyDescent="0.25">
      <c r="A61" s="77" t="s">
        <v>88</v>
      </c>
      <c r="B61" s="20" t="s">
        <v>78</v>
      </c>
      <c r="C61" s="78">
        <v>1.2265092947939806</v>
      </c>
      <c r="D61" s="79"/>
      <c r="E61" s="79"/>
      <c r="F61" s="79"/>
      <c r="G61" s="79"/>
      <c r="H61" s="79"/>
      <c r="I61" s="79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20"/>
      <c r="Z61" s="20"/>
      <c r="AA61" s="20"/>
      <c r="AB61" s="16"/>
      <c r="AC61" s="16"/>
    </row>
    <row r="62" spans="1:37" x14ac:dyDescent="0.25">
      <c r="A62" s="77" t="s">
        <v>89</v>
      </c>
      <c r="B62" s="20" t="s">
        <v>78</v>
      </c>
      <c r="C62" s="78">
        <v>2.0352794569743029</v>
      </c>
      <c r="D62" s="79"/>
      <c r="E62" s="79"/>
      <c r="F62" s="79"/>
      <c r="G62" s="79"/>
      <c r="H62" s="79"/>
      <c r="I62" s="79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20"/>
      <c r="Z62" s="20"/>
      <c r="AA62" s="20"/>
      <c r="AB62" s="16"/>
      <c r="AC62" s="16"/>
    </row>
    <row r="63" spans="1:37" x14ac:dyDescent="0.25">
      <c r="A63" s="77" t="s">
        <v>90</v>
      </c>
      <c r="B63" s="20" t="s">
        <v>78</v>
      </c>
      <c r="C63" s="78">
        <v>3.7504520937883226</v>
      </c>
      <c r="D63" s="79"/>
      <c r="E63" s="79"/>
      <c r="F63" s="79"/>
      <c r="G63" s="79"/>
      <c r="H63" s="79"/>
      <c r="I63" s="79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21"/>
      <c r="Z63" s="21"/>
      <c r="AA63" s="21"/>
    </row>
    <row r="64" spans="1:37" x14ac:dyDescent="0.25">
      <c r="A64" s="48" t="s">
        <v>91</v>
      </c>
      <c r="B64" s="17" t="s">
        <v>78</v>
      </c>
      <c r="C64" s="74">
        <v>54.161637698801592</v>
      </c>
      <c r="D64" s="72">
        <v>7.780397259819317</v>
      </c>
      <c r="E64" s="72">
        <v>48.905437964569664</v>
      </c>
      <c r="F64" s="45">
        <v>21.633234301577851</v>
      </c>
      <c r="G64" s="72">
        <v>7.1096619772975309</v>
      </c>
      <c r="H64" s="14">
        <v>7.855445530073986</v>
      </c>
      <c r="I64" s="72">
        <v>0.87364847749095054</v>
      </c>
      <c r="J64" s="14">
        <v>1.2290634524665176</v>
      </c>
      <c r="K64" s="14">
        <v>0.21159905142199653</v>
      </c>
      <c r="L64" s="14" t="s">
        <v>74</v>
      </c>
      <c r="M64" s="14">
        <v>4.4842932083419464</v>
      </c>
      <c r="N64" s="80" t="s">
        <v>74</v>
      </c>
      <c r="O64" s="80">
        <v>76.058458832438234</v>
      </c>
      <c r="P64" s="92" t="s">
        <v>74</v>
      </c>
      <c r="Q64" s="14"/>
      <c r="R64" s="14"/>
      <c r="S64" s="14"/>
      <c r="T64" s="14"/>
      <c r="U64" s="14"/>
      <c r="V64" s="14"/>
      <c r="W64" s="14"/>
      <c r="X64" s="14"/>
      <c r="Y64" s="5">
        <v>2</v>
      </c>
      <c r="Z64" s="5">
        <v>3</v>
      </c>
      <c r="AA64" s="17" t="s">
        <v>309</v>
      </c>
    </row>
    <row r="65" spans="1:29" x14ac:dyDescent="0.25">
      <c r="A65" s="48" t="s">
        <v>92</v>
      </c>
      <c r="B65" s="17" t="s">
        <v>78</v>
      </c>
      <c r="C65" s="74">
        <v>31.811235170994507</v>
      </c>
      <c r="D65" s="72">
        <v>1.9300015461805411</v>
      </c>
      <c r="E65" s="72">
        <v>27.932656961880472</v>
      </c>
      <c r="F65" s="45">
        <v>36.582911435040529</v>
      </c>
      <c r="G65" s="72">
        <v>2.0174903795484433</v>
      </c>
      <c r="H65" s="72">
        <v>1.2883632234287359</v>
      </c>
      <c r="I65" s="45">
        <v>30.248576453921281</v>
      </c>
      <c r="J65" s="45">
        <v>2.0239374886215589</v>
      </c>
      <c r="K65" s="14">
        <v>0.226060906359041</v>
      </c>
      <c r="L65" s="14"/>
      <c r="M65" s="14"/>
      <c r="N65" s="46" t="s">
        <v>74</v>
      </c>
      <c r="O65" s="46">
        <v>62.093391227553731</v>
      </c>
      <c r="P65" s="92" t="s">
        <v>74</v>
      </c>
      <c r="Q65" s="14"/>
      <c r="R65" s="45" t="s">
        <v>74</v>
      </c>
      <c r="S65" s="14"/>
      <c r="T65" s="14"/>
      <c r="U65" s="14"/>
      <c r="V65" s="14"/>
      <c r="W65" s="14"/>
      <c r="X65" s="14"/>
      <c r="Y65" s="5">
        <v>2</v>
      </c>
      <c r="Z65" s="5">
        <v>1</v>
      </c>
      <c r="AA65" s="17" t="s">
        <v>309</v>
      </c>
    </row>
    <row r="66" spans="1:29" x14ac:dyDescent="0.25">
      <c r="A66" s="48" t="s">
        <v>93</v>
      </c>
      <c r="B66" s="17" t="s">
        <v>78</v>
      </c>
      <c r="C66" s="74">
        <v>77.495215761315379</v>
      </c>
      <c r="D66" s="72">
        <v>5.490705785419749</v>
      </c>
      <c r="E66" s="72">
        <v>71.542471844350928</v>
      </c>
      <c r="F66" s="72">
        <v>10.264336572039282</v>
      </c>
      <c r="G66" s="72">
        <v>2.3859784179509345</v>
      </c>
      <c r="H66" s="72">
        <v>1.3401750181714551</v>
      </c>
      <c r="I66" s="72">
        <v>7.2006156193143616</v>
      </c>
      <c r="J66" s="14">
        <v>1.0561038420685414</v>
      </c>
      <c r="K66" s="14">
        <v>3.0161069097250894E-2</v>
      </c>
      <c r="L66" s="14" t="s">
        <v>129</v>
      </c>
      <c r="M66" s="14"/>
      <c r="N66" s="46" t="s">
        <v>74</v>
      </c>
      <c r="O66" s="46">
        <v>62.333226529958353</v>
      </c>
      <c r="P66" s="92" t="s">
        <v>74</v>
      </c>
      <c r="Q66" s="14"/>
      <c r="R66" s="14"/>
      <c r="S66" s="14"/>
      <c r="T66" s="14"/>
      <c r="U66" s="14"/>
      <c r="V66" s="14" t="s">
        <v>74</v>
      </c>
      <c r="W66" s="14"/>
      <c r="X66" s="14"/>
      <c r="Y66" s="5">
        <v>3</v>
      </c>
      <c r="Z66" s="5">
        <v>2</v>
      </c>
      <c r="AA66" s="17" t="s">
        <v>309</v>
      </c>
    </row>
    <row r="67" spans="1:29" x14ac:dyDescent="0.25">
      <c r="A67" s="77" t="s">
        <v>94</v>
      </c>
      <c r="B67" s="20" t="s">
        <v>78</v>
      </c>
      <c r="C67" s="78">
        <v>2.0499049683305621</v>
      </c>
      <c r="D67" s="79"/>
      <c r="E67" s="79"/>
      <c r="F67" s="79"/>
      <c r="G67" s="79"/>
      <c r="H67" s="79"/>
      <c r="I67" s="79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21"/>
      <c r="Z67" s="21"/>
      <c r="AA67" s="21"/>
    </row>
    <row r="68" spans="1:29" x14ac:dyDescent="0.25">
      <c r="A68" s="48" t="s">
        <v>95</v>
      </c>
      <c r="B68" s="17" t="s">
        <v>78</v>
      </c>
      <c r="C68" s="74">
        <v>37.364792089892653</v>
      </c>
      <c r="D68" s="72">
        <v>10.799190381005616</v>
      </c>
      <c r="E68" s="72">
        <v>38.55780894698028</v>
      </c>
      <c r="F68" s="72">
        <v>0</v>
      </c>
      <c r="G68" s="72">
        <v>18.561650986226972</v>
      </c>
      <c r="H68" s="72">
        <v>0</v>
      </c>
      <c r="I68" s="45">
        <v>24.272059721574443</v>
      </c>
      <c r="J68" s="14">
        <v>1.6661378064065018</v>
      </c>
      <c r="K68" s="45">
        <v>1.082055370751787</v>
      </c>
      <c r="L68" s="14"/>
      <c r="M68" s="14"/>
      <c r="N68" s="14"/>
      <c r="O68" s="14"/>
      <c r="P68" s="92" t="s">
        <v>74</v>
      </c>
      <c r="Q68" s="14"/>
      <c r="R68" s="14"/>
      <c r="S68" s="14"/>
      <c r="T68" s="71">
        <v>5.2</v>
      </c>
      <c r="U68" s="14"/>
      <c r="V68" s="14"/>
      <c r="W68" s="14"/>
      <c r="X68" s="14" t="s">
        <v>74</v>
      </c>
      <c r="Y68" s="5">
        <v>2</v>
      </c>
      <c r="Z68" s="5">
        <v>2</v>
      </c>
      <c r="AA68" s="5" t="s">
        <v>315</v>
      </c>
    </row>
    <row r="69" spans="1:29" x14ac:dyDescent="0.25">
      <c r="A69" s="48" t="s">
        <v>96</v>
      </c>
      <c r="B69" s="17" t="s">
        <v>78</v>
      </c>
      <c r="C69" s="74">
        <v>31.885703317157553</v>
      </c>
      <c r="D69" s="72">
        <v>5.6934363354755666</v>
      </c>
      <c r="E69" s="72">
        <v>37.992928163917533</v>
      </c>
      <c r="F69" s="72">
        <v>5.7152786164878604</v>
      </c>
      <c r="G69" s="72">
        <v>19.367855522587231</v>
      </c>
      <c r="H69" s="72">
        <v>1.7646800673292122</v>
      </c>
      <c r="I69" s="81">
        <v>21.903926230851663</v>
      </c>
      <c r="J69" s="46">
        <v>0.96636504532906364</v>
      </c>
      <c r="K69" s="45">
        <v>1.0258476155663003</v>
      </c>
      <c r="L69" s="14"/>
      <c r="M69" s="14"/>
      <c r="N69" s="46" t="s">
        <v>74</v>
      </c>
      <c r="O69" s="46">
        <v>58.829474580102925</v>
      </c>
      <c r="P69" s="14"/>
      <c r="Q69" s="14"/>
      <c r="R69" s="14"/>
      <c r="S69" s="14"/>
      <c r="T69" s="71">
        <v>6.5</v>
      </c>
      <c r="U69" s="14"/>
      <c r="V69" s="14"/>
      <c r="W69" s="14"/>
      <c r="X69" s="14"/>
      <c r="Y69" s="5">
        <v>2</v>
      </c>
      <c r="Z69" s="5">
        <v>2</v>
      </c>
      <c r="AA69" s="5" t="s">
        <v>305</v>
      </c>
    </row>
    <row r="70" spans="1:29" x14ac:dyDescent="0.25">
      <c r="A70" s="48" t="s">
        <v>97</v>
      </c>
      <c r="B70" s="17" t="s">
        <v>78</v>
      </c>
      <c r="C70" s="74">
        <v>7.877326944836426</v>
      </c>
      <c r="D70" s="72">
        <v>5.0037936240496634</v>
      </c>
      <c r="E70" s="72">
        <v>32.573955022392134</v>
      </c>
      <c r="F70" s="45">
        <v>40.19533172798829</v>
      </c>
      <c r="G70" s="72">
        <v>6.1603309513452</v>
      </c>
      <c r="H70" s="72">
        <v>0</v>
      </c>
      <c r="I70" s="45">
        <v>16.066588674224715</v>
      </c>
      <c r="J70" s="45">
        <v>2.6078241708970253</v>
      </c>
      <c r="K70" s="14">
        <v>0.68230556871924219</v>
      </c>
      <c r="L70" s="14"/>
      <c r="M70" s="14"/>
      <c r="N70" s="46" t="s">
        <v>74</v>
      </c>
      <c r="O70" s="46">
        <v>60.612023886877687</v>
      </c>
      <c r="P70" s="14"/>
      <c r="Q70" s="14"/>
      <c r="R70" s="14"/>
      <c r="S70" s="14"/>
      <c r="T70" s="14"/>
      <c r="U70" s="14"/>
      <c r="V70" s="14"/>
      <c r="W70" s="14"/>
      <c r="X70" s="14"/>
      <c r="Y70" s="5">
        <v>2</v>
      </c>
      <c r="Z70" s="5">
        <v>2</v>
      </c>
      <c r="AA70" s="5"/>
    </row>
    <row r="71" spans="1:29" x14ac:dyDescent="0.25">
      <c r="A71" s="48" t="s">
        <v>98</v>
      </c>
      <c r="B71" s="17" t="s">
        <v>78</v>
      </c>
      <c r="C71" s="74">
        <v>40.604881698098083</v>
      </c>
      <c r="D71" s="72">
        <v>4.0511319843343374</v>
      </c>
      <c r="E71" s="72">
        <v>65.217904383637062</v>
      </c>
      <c r="F71" s="72">
        <v>11.620554776752925</v>
      </c>
      <c r="G71" s="72">
        <v>9.3679889111687729</v>
      </c>
      <c r="H71" s="72">
        <v>6.8179909320500744</v>
      </c>
      <c r="I71" s="72">
        <v>0.29909043254291079</v>
      </c>
      <c r="J71" s="46">
        <v>1.016681837517355</v>
      </c>
      <c r="K71" s="14">
        <v>0.213761071993462</v>
      </c>
      <c r="L71" s="14" t="s">
        <v>129</v>
      </c>
      <c r="M71" s="14"/>
      <c r="N71" s="46" t="s">
        <v>74</v>
      </c>
      <c r="O71" s="46">
        <v>51.541341544490713</v>
      </c>
      <c r="P71" s="14"/>
      <c r="Q71" s="14"/>
      <c r="R71" s="14"/>
      <c r="S71" s="14"/>
      <c r="T71" s="14"/>
      <c r="U71" s="14"/>
      <c r="V71" s="14" t="s">
        <v>74</v>
      </c>
      <c r="W71" s="14"/>
      <c r="X71" s="14"/>
      <c r="Y71" s="5">
        <v>3</v>
      </c>
      <c r="Z71" s="5">
        <v>2</v>
      </c>
      <c r="AA71" s="17"/>
    </row>
    <row r="72" spans="1:29" x14ac:dyDescent="0.25">
      <c r="A72" s="48" t="s">
        <v>99</v>
      </c>
      <c r="B72" s="17" t="s">
        <v>78</v>
      </c>
      <c r="C72" s="74">
        <v>5.0726013215692847</v>
      </c>
      <c r="D72" s="72">
        <v>11.554461999205582</v>
      </c>
      <c r="E72" s="72">
        <v>55.889413951937712</v>
      </c>
      <c r="F72" s="72">
        <v>6.5317438240697907</v>
      </c>
      <c r="G72" s="72">
        <v>2.6566724400423412</v>
      </c>
      <c r="H72" s="81">
        <v>10.91498119909123</v>
      </c>
      <c r="I72" s="72">
        <v>1.7153585059347678</v>
      </c>
      <c r="J72" s="45">
        <v>2.2202014223182243</v>
      </c>
      <c r="K72" s="14">
        <v>0.15893400600466212</v>
      </c>
      <c r="L72" s="14"/>
      <c r="M72" s="14"/>
      <c r="N72" s="46" t="s">
        <v>74</v>
      </c>
      <c r="O72" s="46">
        <v>55.595042325648123</v>
      </c>
      <c r="P72" s="14"/>
      <c r="Q72" s="14"/>
      <c r="R72" s="14"/>
      <c r="S72" s="14"/>
      <c r="T72" s="14"/>
      <c r="U72" s="14"/>
      <c r="V72" s="14" t="s">
        <v>74</v>
      </c>
      <c r="W72" s="14"/>
      <c r="X72" s="14"/>
      <c r="Y72" s="5">
        <v>2</v>
      </c>
      <c r="Z72" s="5">
        <v>2</v>
      </c>
      <c r="AA72" s="5"/>
    </row>
    <row r="73" spans="1:29" x14ac:dyDescent="0.25">
      <c r="A73" s="48" t="s">
        <v>100</v>
      </c>
      <c r="B73" s="17" t="s">
        <v>78</v>
      </c>
      <c r="C73" s="74">
        <v>51.588797730205719</v>
      </c>
      <c r="D73" s="72">
        <v>3.7017966615406857</v>
      </c>
      <c r="E73" s="72">
        <v>70.247887786386514</v>
      </c>
      <c r="F73" s="72">
        <v>11.120067267427562</v>
      </c>
      <c r="G73" s="72">
        <v>3.9646268591191975</v>
      </c>
      <c r="H73" s="72">
        <v>7.7676351047290337</v>
      </c>
      <c r="I73" s="72">
        <v>0</v>
      </c>
      <c r="J73" s="14">
        <v>1.0998978639337871</v>
      </c>
      <c r="K73" s="14">
        <v>0.1214248524189572</v>
      </c>
      <c r="L73" s="14"/>
      <c r="M73" s="14"/>
      <c r="N73" s="46" t="s">
        <v>74</v>
      </c>
      <c r="O73" s="46">
        <v>57.408168762493439</v>
      </c>
      <c r="P73" s="14"/>
      <c r="Q73" s="14"/>
      <c r="R73" s="14"/>
      <c r="S73" s="14"/>
      <c r="T73" s="14" t="s">
        <v>74</v>
      </c>
      <c r="U73" s="14"/>
      <c r="V73" s="14" t="s">
        <v>74</v>
      </c>
      <c r="W73" s="14"/>
      <c r="X73" s="14"/>
      <c r="Y73" s="5">
        <v>3</v>
      </c>
      <c r="Z73" s="5">
        <v>2</v>
      </c>
      <c r="AA73" s="5"/>
    </row>
    <row r="74" spans="1:29" x14ac:dyDescent="0.25">
      <c r="A74" s="48" t="s">
        <v>101</v>
      </c>
      <c r="B74" s="17" t="s">
        <v>78</v>
      </c>
      <c r="C74" s="74">
        <v>15.885711750566935</v>
      </c>
      <c r="D74" s="72">
        <v>4.0965966026852252</v>
      </c>
      <c r="E74" s="72">
        <v>31.07898453644815</v>
      </c>
      <c r="F74" s="72">
        <v>8.5058162017212577</v>
      </c>
      <c r="G74" s="72">
        <v>14.383747455569807</v>
      </c>
      <c r="H74" s="72">
        <v>1.6534232432812164</v>
      </c>
      <c r="I74" s="45">
        <v>30.192219246770605</v>
      </c>
      <c r="J74" s="14">
        <v>1.1035456752310269</v>
      </c>
      <c r="K74" s="45">
        <v>0.97354756614699378</v>
      </c>
      <c r="L74" s="14"/>
      <c r="M74" s="14"/>
      <c r="N74" s="14"/>
      <c r="O74" s="14"/>
      <c r="P74" s="14"/>
      <c r="Q74" s="14"/>
      <c r="R74" s="14"/>
      <c r="S74" s="14"/>
      <c r="T74" s="71">
        <v>9.6</v>
      </c>
      <c r="U74" s="14"/>
      <c r="V74" s="14"/>
      <c r="W74" s="14"/>
      <c r="X74" s="14"/>
      <c r="Y74" s="5">
        <v>1</v>
      </c>
      <c r="Z74" s="5">
        <v>1</v>
      </c>
      <c r="AA74" s="5" t="s">
        <v>312</v>
      </c>
    </row>
    <row r="75" spans="1:29" x14ac:dyDescent="0.25">
      <c r="A75" s="48" t="s">
        <v>102</v>
      </c>
      <c r="B75" s="17" t="s">
        <v>78</v>
      </c>
      <c r="C75" s="74">
        <v>39.980269040028908</v>
      </c>
      <c r="D75" s="45">
        <v>21.351826211072101</v>
      </c>
      <c r="E75" s="72">
        <v>41.321058061681057</v>
      </c>
      <c r="F75" s="72">
        <v>1.1785477137740032</v>
      </c>
      <c r="G75" s="91">
        <v>24.095090313937199</v>
      </c>
      <c r="H75" s="45">
        <v>12.05347769953565</v>
      </c>
      <c r="I75" s="72">
        <v>0</v>
      </c>
      <c r="J75" s="14">
        <v>1.3560619316693547</v>
      </c>
      <c r="K75" s="45">
        <v>1.0577550172533332</v>
      </c>
      <c r="L75" s="14" t="s">
        <v>74</v>
      </c>
      <c r="M75" s="14">
        <v>2.1049847377798647</v>
      </c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>
        <v>1</v>
      </c>
      <c r="Z75" s="5">
        <v>2</v>
      </c>
      <c r="AA75" s="5"/>
    </row>
    <row r="76" spans="1:29" x14ac:dyDescent="0.25">
      <c r="A76" s="48" t="s">
        <v>103</v>
      </c>
      <c r="B76" s="17" t="s">
        <v>78</v>
      </c>
      <c r="C76" s="74">
        <v>52.212863037622277</v>
      </c>
      <c r="D76" s="72">
        <v>1.7354369438686286</v>
      </c>
      <c r="E76" s="72">
        <v>37.44037943545343</v>
      </c>
      <c r="F76" s="45">
        <v>50.906814657011118</v>
      </c>
      <c r="G76" s="72">
        <v>5.9822303416739242</v>
      </c>
      <c r="H76" s="72">
        <v>1.806233582010969</v>
      </c>
      <c r="I76" s="14">
        <v>1.568928144125429</v>
      </c>
      <c r="J76" s="14">
        <v>1.3645427645571506</v>
      </c>
      <c r="K76" s="14">
        <v>0.2147152308263931</v>
      </c>
      <c r="L76" s="14" t="s">
        <v>129</v>
      </c>
      <c r="M76" s="14"/>
      <c r="N76" s="46" t="s">
        <v>74</v>
      </c>
      <c r="O76" s="46">
        <v>68.537984349582374</v>
      </c>
      <c r="P76" s="14"/>
      <c r="Q76" s="14"/>
      <c r="R76" s="14"/>
      <c r="S76" s="14"/>
      <c r="T76" s="14" t="s">
        <v>74</v>
      </c>
      <c r="U76" s="14"/>
      <c r="V76" s="14"/>
      <c r="W76" s="14"/>
      <c r="X76" s="14"/>
      <c r="Y76" s="5">
        <v>2</v>
      </c>
      <c r="Z76" s="5">
        <v>3</v>
      </c>
      <c r="AA76" s="5" t="s">
        <v>285</v>
      </c>
    </row>
    <row r="77" spans="1:29" x14ac:dyDescent="0.25">
      <c r="A77" s="48" t="s">
        <v>15</v>
      </c>
      <c r="B77" s="17" t="s">
        <v>265</v>
      </c>
      <c r="C77" s="74">
        <v>10.38834451632396</v>
      </c>
      <c r="D77" s="72">
        <v>7.9962086451077719</v>
      </c>
      <c r="E77" s="72">
        <v>76.371839888150106</v>
      </c>
      <c r="F77" s="72">
        <v>3.3154505440539097</v>
      </c>
      <c r="G77" s="72">
        <v>8.412542875274589</v>
      </c>
      <c r="H77" s="72">
        <v>1.2226355018798212</v>
      </c>
      <c r="I77" s="72">
        <v>0</v>
      </c>
      <c r="J77" s="45">
        <v>2.1300606985711328</v>
      </c>
      <c r="K77" s="14">
        <v>0.25647451586970671</v>
      </c>
      <c r="L77" s="14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>
        <v>1</v>
      </c>
      <c r="Z77" s="5">
        <v>3</v>
      </c>
      <c r="AA77" s="5"/>
    </row>
    <row r="78" spans="1:29" x14ac:dyDescent="0.25">
      <c r="A78" s="48" t="s">
        <v>16</v>
      </c>
      <c r="B78" s="17" t="s">
        <v>265</v>
      </c>
      <c r="C78" s="74">
        <v>86.552590925815991</v>
      </c>
      <c r="D78" s="72">
        <v>4.7816974673228723</v>
      </c>
      <c r="E78" s="72">
        <v>62.262606750968118</v>
      </c>
      <c r="F78" s="81">
        <v>20.042782328610411</v>
      </c>
      <c r="G78" s="72">
        <v>4.6180787959978424</v>
      </c>
      <c r="H78" s="72">
        <v>4.9433329702545352</v>
      </c>
      <c r="I78" s="72">
        <v>0</v>
      </c>
      <c r="J78" s="46">
        <v>0.63855158692098846</v>
      </c>
      <c r="K78" s="14">
        <v>0.10430945437281318</v>
      </c>
      <c r="L78" s="14" t="s">
        <v>129</v>
      </c>
      <c r="M78" s="5"/>
      <c r="N78" s="46" t="s">
        <v>74</v>
      </c>
      <c r="O78" s="46">
        <v>48.77257945833037</v>
      </c>
      <c r="P78" s="14"/>
      <c r="Q78" s="46" t="s">
        <v>74</v>
      </c>
      <c r="R78" s="14"/>
      <c r="S78" s="14"/>
      <c r="T78" s="48" t="s">
        <v>74</v>
      </c>
      <c r="U78" s="48"/>
      <c r="V78" s="14" t="s">
        <v>74</v>
      </c>
      <c r="W78" s="14"/>
      <c r="X78" s="14"/>
      <c r="Y78" s="5">
        <v>2</v>
      </c>
      <c r="Z78" s="5">
        <v>3</v>
      </c>
      <c r="AA78" s="5"/>
    </row>
    <row r="79" spans="1:29" x14ac:dyDescent="0.25">
      <c r="A79" s="48" t="s">
        <v>17</v>
      </c>
      <c r="B79" s="17" t="s">
        <v>265</v>
      </c>
      <c r="C79" s="74">
        <v>5.9890304864954738</v>
      </c>
      <c r="D79" s="72">
        <v>11.072625393560429</v>
      </c>
      <c r="E79" s="72">
        <v>71.242597284098082</v>
      </c>
      <c r="F79" s="72">
        <v>0</v>
      </c>
      <c r="G79" s="72">
        <v>13.509040002849085</v>
      </c>
      <c r="H79" s="72">
        <v>2.3143133994716809</v>
      </c>
      <c r="I79" s="72">
        <v>0</v>
      </c>
      <c r="J79" s="45">
        <v>2.5578953045861916</v>
      </c>
      <c r="K79" s="14">
        <v>0.59327216404506478</v>
      </c>
      <c r="L79" s="14"/>
      <c r="M79" s="5"/>
      <c r="N79" s="5"/>
      <c r="O79" s="5"/>
      <c r="P79" s="14"/>
      <c r="Q79" s="14"/>
      <c r="R79" s="14"/>
      <c r="S79" s="14"/>
      <c r="T79" s="48" t="s">
        <v>74</v>
      </c>
      <c r="U79" s="48"/>
      <c r="V79" s="14" t="s">
        <v>74</v>
      </c>
      <c r="W79" s="14"/>
      <c r="X79" s="14"/>
      <c r="Y79" s="5">
        <v>1</v>
      </c>
      <c r="Z79" s="5">
        <v>3</v>
      </c>
      <c r="AA79" s="5"/>
    </row>
    <row r="80" spans="1:29" x14ac:dyDescent="0.25">
      <c r="A80" s="49" t="s">
        <v>18</v>
      </c>
      <c r="B80" s="17" t="s">
        <v>265</v>
      </c>
      <c r="C80" s="74">
        <v>291.61162476899034</v>
      </c>
      <c r="D80" s="14">
        <v>13.186579961761533</v>
      </c>
      <c r="E80" s="72">
        <v>38.523286195421996</v>
      </c>
      <c r="F80" s="72">
        <v>3.0020859734362757</v>
      </c>
      <c r="G80" s="91">
        <v>29.264569299733793</v>
      </c>
      <c r="H80" s="45">
        <v>12.638979330736275</v>
      </c>
      <c r="I80" s="72">
        <v>0</v>
      </c>
      <c r="J80" s="14">
        <v>1.3046423411453574</v>
      </c>
      <c r="K80" s="45">
        <v>1.1647477998998295</v>
      </c>
      <c r="L80" s="14" t="s">
        <v>74</v>
      </c>
      <c r="M80" s="14">
        <v>1.824805860671632</v>
      </c>
      <c r="N80" s="46" t="s">
        <v>74</v>
      </c>
      <c r="O80" s="46">
        <v>64.950806526231375</v>
      </c>
      <c r="P80" s="14"/>
      <c r="Q80" s="14"/>
      <c r="R80" s="14"/>
      <c r="S80" s="14"/>
      <c r="T80" s="14"/>
      <c r="U80" s="14"/>
      <c r="V80" s="14" t="s">
        <v>74</v>
      </c>
      <c r="W80" s="14"/>
      <c r="X80" s="14" t="s">
        <v>74</v>
      </c>
      <c r="Y80" s="5">
        <v>2</v>
      </c>
      <c r="Z80" s="5">
        <v>1</v>
      </c>
      <c r="AA80" s="5" t="s">
        <v>311</v>
      </c>
      <c r="AB80" s="25"/>
      <c r="AC80" s="16"/>
    </row>
    <row r="81" spans="1:29" x14ac:dyDescent="0.25">
      <c r="A81" s="48" t="s">
        <v>19</v>
      </c>
      <c r="B81" s="17" t="s">
        <v>265</v>
      </c>
      <c r="C81" s="74">
        <v>136.19659727723084</v>
      </c>
      <c r="D81" s="72">
        <v>6.1077504260098969</v>
      </c>
      <c r="E81" s="72">
        <v>44.077929568646738</v>
      </c>
      <c r="F81" s="81">
        <v>18.44736608134772</v>
      </c>
      <c r="G81" s="72">
        <v>10.672914692695997</v>
      </c>
      <c r="H81" s="81">
        <v>10.33984130812865</v>
      </c>
      <c r="I81" s="72">
        <v>0</v>
      </c>
      <c r="J81" s="14">
        <v>1.6282184600283045</v>
      </c>
      <c r="K81" s="14">
        <v>0.40200100160438501</v>
      </c>
      <c r="L81" s="14" t="s">
        <v>74</v>
      </c>
      <c r="M81" s="14">
        <v>5.4496384483071942</v>
      </c>
      <c r="N81" s="46" t="s">
        <v>74</v>
      </c>
      <c r="O81" s="80">
        <v>75.139538664402735</v>
      </c>
      <c r="P81" s="14"/>
      <c r="Q81" s="14"/>
      <c r="R81" s="14"/>
      <c r="S81" s="14"/>
      <c r="T81" s="14"/>
      <c r="U81" s="14"/>
      <c r="V81" s="14" t="s">
        <v>74</v>
      </c>
      <c r="W81" s="14"/>
      <c r="X81" s="14"/>
      <c r="Y81" s="5">
        <v>2</v>
      </c>
      <c r="Z81" s="5">
        <v>2</v>
      </c>
      <c r="AA81" s="87" t="s">
        <v>310</v>
      </c>
      <c r="AB81" s="95"/>
      <c r="AC81" s="16"/>
    </row>
    <row r="82" spans="1:29" x14ac:dyDescent="0.25">
      <c r="A82" s="48" t="s">
        <v>104</v>
      </c>
      <c r="B82" s="17" t="s">
        <v>265</v>
      </c>
      <c r="C82" s="74">
        <v>38.857238924448204</v>
      </c>
      <c r="D82" s="72">
        <v>10.674031264316817</v>
      </c>
      <c r="E82" s="72">
        <v>51.068044116035338</v>
      </c>
      <c r="F82" s="72">
        <v>6.448647861486684</v>
      </c>
      <c r="G82" s="91">
        <v>20.346425572803618</v>
      </c>
      <c r="H82" s="72">
        <v>5.9109903059076983</v>
      </c>
      <c r="I82" s="72">
        <v>0</v>
      </c>
      <c r="J82" s="14">
        <v>1.784572838076357</v>
      </c>
      <c r="K82" s="14">
        <v>0.28462665421738914</v>
      </c>
      <c r="L82" s="14" t="s">
        <v>129</v>
      </c>
      <c r="M82" s="14"/>
      <c r="N82" s="46" t="s">
        <v>74</v>
      </c>
      <c r="O82" s="46">
        <v>63.53913134937271</v>
      </c>
      <c r="P82" s="92" t="s">
        <v>74</v>
      </c>
      <c r="Q82" s="14"/>
      <c r="R82" s="14"/>
      <c r="S82" s="14"/>
      <c r="T82" s="14"/>
      <c r="U82" s="14"/>
      <c r="V82" s="14"/>
      <c r="W82" s="14"/>
      <c r="X82" s="14" t="s">
        <v>74</v>
      </c>
      <c r="Y82" s="5">
        <v>3</v>
      </c>
      <c r="Z82" s="5">
        <v>2</v>
      </c>
      <c r="AA82" s="5" t="s">
        <v>319</v>
      </c>
      <c r="AB82" s="96"/>
    </row>
    <row r="83" spans="1:29" x14ac:dyDescent="0.25">
      <c r="A83" s="48" t="s">
        <v>105</v>
      </c>
      <c r="B83" s="17" t="s">
        <v>265</v>
      </c>
      <c r="C83" s="74">
        <v>17.412597472768436</v>
      </c>
      <c r="D83" s="14">
        <v>11.206968219323805</v>
      </c>
      <c r="E83" s="72">
        <v>50.127679393760808</v>
      </c>
      <c r="F83" s="72">
        <v>3.4460706566522421</v>
      </c>
      <c r="G83" s="91">
        <v>27.741473866117104</v>
      </c>
      <c r="H83" s="14">
        <v>7.4778078641460439</v>
      </c>
      <c r="I83" s="72">
        <v>0</v>
      </c>
      <c r="J83" s="14">
        <v>1.2888118288252104</v>
      </c>
      <c r="K83" s="14">
        <v>0.94229687681876551</v>
      </c>
      <c r="L83" s="14" t="s">
        <v>74</v>
      </c>
      <c r="M83" s="14">
        <v>1.0874573293673766</v>
      </c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>
        <v>1</v>
      </c>
      <c r="Z83" s="5">
        <v>2</v>
      </c>
      <c r="AA83" s="5"/>
      <c r="AB83" s="16"/>
      <c r="AC83" s="16"/>
    </row>
    <row r="84" spans="1:29" x14ac:dyDescent="0.25">
      <c r="A84" s="48" t="s">
        <v>106</v>
      </c>
      <c r="B84" s="17" t="s">
        <v>265</v>
      </c>
      <c r="C84" s="74">
        <v>31.522637260865398</v>
      </c>
      <c r="D84" s="14">
        <v>12.30165291366035</v>
      </c>
      <c r="E84" s="72">
        <v>47.63989890946052</v>
      </c>
      <c r="F84" s="72">
        <v>1.8149828793586757</v>
      </c>
      <c r="G84" s="91">
        <v>33.21535850187567</v>
      </c>
      <c r="H84" s="14">
        <v>5.0281067956447814</v>
      </c>
      <c r="I84" s="72">
        <v>0</v>
      </c>
      <c r="J84" s="14">
        <v>1.4626520197969755</v>
      </c>
      <c r="K84" s="45">
        <v>1.314730297576683</v>
      </c>
      <c r="L84" s="14" t="s">
        <v>74</v>
      </c>
      <c r="M84" s="14">
        <v>2.4465050980764014</v>
      </c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>
        <v>1</v>
      </c>
      <c r="Z84" s="5">
        <v>3</v>
      </c>
      <c r="AA84" s="5"/>
    </row>
    <row r="85" spans="1:29" x14ac:dyDescent="0.25">
      <c r="A85" s="48" t="s">
        <v>107</v>
      </c>
      <c r="B85" s="17" t="s">
        <v>265</v>
      </c>
      <c r="C85" s="74">
        <v>77.513062994718922</v>
      </c>
      <c r="D85" s="14">
        <v>8.1729180612782564</v>
      </c>
      <c r="E85" s="72">
        <v>59.849588861946089</v>
      </c>
      <c r="F85" s="72">
        <v>7.1544037930118751</v>
      </c>
      <c r="G85" s="91">
        <v>20.447258898886876</v>
      </c>
      <c r="H85" s="14">
        <v>2.6773030804760265</v>
      </c>
      <c r="I85" s="72">
        <v>0</v>
      </c>
      <c r="J85" s="14">
        <v>1.3270176217791951</v>
      </c>
      <c r="K85" s="14">
        <v>0.57407796505784625</v>
      </c>
      <c r="L85" s="14" t="s">
        <v>74</v>
      </c>
      <c r="M85" s="14">
        <v>2.5588507108149283</v>
      </c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>
        <v>1</v>
      </c>
      <c r="Z85" s="5">
        <v>3</v>
      </c>
      <c r="AA85" s="5"/>
    </row>
    <row r="86" spans="1:29" x14ac:dyDescent="0.25">
      <c r="A86" s="48" t="s">
        <v>108</v>
      </c>
      <c r="B86" s="17" t="s">
        <v>265</v>
      </c>
      <c r="C86" s="74">
        <v>6.2347522466107126</v>
      </c>
      <c r="D86" s="72">
        <v>17.727666392277666</v>
      </c>
      <c r="E86" s="72">
        <v>74.913163127483401</v>
      </c>
      <c r="F86" s="72">
        <v>0</v>
      </c>
      <c r="G86" s="72">
        <v>3.9776498418927964</v>
      </c>
      <c r="H86" s="72">
        <v>3.3815206383461307</v>
      </c>
      <c r="I86" s="72">
        <v>0</v>
      </c>
      <c r="J86" s="45">
        <v>2.7591610240373678</v>
      </c>
      <c r="K86" s="14">
        <v>0.19959945126687789</v>
      </c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>
        <v>1</v>
      </c>
      <c r="Z86" s="5">
        <v>3</v>
      </c>
      <c r="AA86" s="5"/>
    </row>
    <row r="87" spans="1:29" x14ac:dyDescent="0.25">
      <c r="A87" s="77" t="s">
        <v>109</v>
      </c>
      <c r="B87" s="20" t="s">
        <v>265</v>
      </c>
      <c r="C87" s="78">
        <v>1.8171516649597548</v>
      </c>
      <c r="D87" s="79"/>
      <c r="E87" s="79"/>
      <c r="F87" s="79"/>
      <c r="G87" s="79"/>
      <c r="H87" s="79"/>
      <c r="I87" s="79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21"/>
      <c r="Z87" s="21"/>
      <c r="AA87" s="21"/>
    </row>
    <row r="88" spans="1:29" x14ac:dyDescent="0.25">
      <c r="A88" s="48" t="s">
        <v>110</v>
      </c>
      <c r="B88" s="17" t="s">
        <v>265</v>
      </c>
      <c r="C88" s="74">
        <v>24.219658969354587</v>
      </c>
      <c r="D88" s="72">
        <v>17.355776220380211</v>
      </c>
      <c r="E88" s="72">
        <v>64.158614061958829</v>
      </c>
      <c r="F88" s="72">
        <v>3.6749629946731073</v>
      </c>
      <c r="G88" s="72">
        <v>8.0764488312942895</v>
      </c>
      <c r="H88" s="72">
        <v>1.9289393099560947</v>
      </c>
      <c r="I88" s="72">
        <v>0</v>
      </c>
      <c r="J88" s="45">
        <v>2.794590623577728</v>
      </c>
      <c r="K88" s="14">
        <v>0.22848411847782446</v>
      </c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>
        <v>1</v>
      </c>
      <c r="Z88" s="5">
        <v>3</v>
      </c>
      <c r="AA88" s="5"/>
    </row>
    <row r="89" spans="1:29" x14ac:dyDescent="0.25">
      <c r="A89" s="48" t="s">
        <v>111</v>
      </c>
      <c r="B89" s="17" t="s">
        <v>265</v>
      </c>
      <c r="C89" s="74">
        <v>4.8417857153201336</v>
      </c>
      <c r="D89" s="72">
        <v>7.4645955058226621</v>
      </c>
      <c r="E89" s="72">
        <v>58.981388816758781</v>
      </c>
      <c r="F89" s="72">
        <v>2.6883844771363892</v>
      </c>
      <c r="G89" s="91">
        <v>22.34799837768745</v>
      </c>
      <c r="H89" s="72">
        <v>2.205846006240257</v>
      </c>
      <c r="I89" s="72">
        <v>1.5591659441620676</v>
      </c>
      <c r="J89" s="14">
        <v>1.1904270326668538</v>
      </c>
      <c r="K89" s="14">
        <v>0.7205406639565971</v>
      </c>
      <c r="L89" s="14" t="s">
        <v>129</v>
      </c>
      <c r="M89" s="14"/>
      <c r="N89" s="14"/>
      <c r="O89" s="14"/>
      <c r="P89" s="14"/>
      <c r="Q89" s="14"/>
      <c r="R89" s="14"/>
      <c r="S89" s="14"/>
      <c r="T89" s="14"/>
      <c r="U89" s="14"/>
      <c r="V89" s="14" t="s">
        <v>74</v>
      </c>
      <c r="W89" s="14"/>
      <c r="X89" s="14"/>
      <c r="Y89" s="5">
        <v>1</v>
      </c>
      <c r="Z89" s="5">
        <v>3</v>
      </c>
      <c r="AA89" s="5"/>
    </row>
    <row r="90" spans="1:29" x14ac:dyDescent="0.25">
      <c r="A90" s="48" t="s">
        <v>112</v>
      </c>
      <c r="B90" s="17" t="s">
        <v>265</v>
      </c>
      <c r="C90" s="74">
        <v>25.440754248690396</v>
      </c>
      <c r="D90" s="72">
        <v>7.7230445203241311</v>
      </c>
      <c r="E90" s="72">
        <v>83.450427151912209</v>
      </c>
      <c r="F90" s="72">
        <v>4.4568788729903988</v>
      </c>
      <c r="G90" s="72">
        <v>4.3696494547732652</v>
      </c>
      <c r="H90" s="72">
        <v>0</v>
      </c>
      <c r="I90" s="72">
        <v>0</v>
      </c>
      <c r="J90" s="14">
        <v>1.143795388885215</v>
      </c>
      <c r="K90" s="14">
        <v>0.11591260717640389</v>
      </c>
      <c r="L90" s="14"/>
      <c r="M90" s="14"/>
      <c r="N90" s="46" t="s">
        <v>74</v>
      </c>
      <c r="O90" s="46">
        <v>56.167964883590827</v>
      </c>
      <c r="P90" s="14"/>
      <c r="Q90" s="14"/>
      <c r="R90" s="14"/>
      <c r="S90" s="14"/>
      <c r="T90" s="14"/>
      <c r="U90" s="14"/>
      <c r="V90" s="14"/>
      <c r="W90" s="14"/>
      <c r="X90" s="14"/>
      <c r="Y90">
        <v>3</v>
      </c>
      <c r="Z90" s="94">
        <v>2</v>
      </c>
      <c r="AA90" s="93"/>
    </row>
    <row r="91" spans="1:29" x14ac:dyDescent="0.25">
      <c r="A91" s="48" t="s">
        <v>113</v>
      </c>
      <c r="B91" s="17" t="s">
        <v>265</v>
      </c>
      <c r="C91" s="74">
        <v>115.89171553137827</v>
      </c>
      <c r="D91" s="72">
        <v>1.4806887887203322</v>
      </c>
      <c r="E91" s="72">
        <v>42.142370952503583</v>
      </c>
      <c r="F91" s="45">
        <v>44.158197167524783</v>
      </c>
      <c r="G91" s="72">
        <v>5.0092329594888954</v>
      </c>
      <c r="H91" s="72">
        <v>3.4522120075242122</v>
      </c>
      <c r="I91" s="72">
        <v>0</v>
      </c>
      <c r="J91" s="45">
        <v>2.1256674464429737</v>
      </c>
      <c r="K91" s="14">
        <v>0.31771879674940334</v>
      </c>
      <c r="L91" s="14" t="s">
        <v>129</v>
      </c>
      <c r="M91" s="14"/>
      <c r="N91" s="46" t="s">
        <v>74</v>
      </c>
      <c r="O91" s="46">
        <v>63.737940539476277</v>
      </c>
      <c r="P91" s="92" t="s">
        <v>74</v>
      </c>
      <c r="Q91" s="14"/>
      <c r="R91" s="14"/>
      <c r="S91" s="45" t="s">
        <v>74</v>
      </c>
      <c r="T91" s="48" t="s">
        <v>74</v>
      </c>
      <c r="U91" s="14"/>
      <c r="V91" s="14"/>
      <c r="W91" s="14"/>
      <c r="X91" s="14"/>
      <c r="Y91" s="5">
        <v>2</v>
      </c>
      <c r="Z91" s="5">
        <v>1</v>
      </c>
      <c r="AA91" s="5" t="s">
        <v>309</v>
      </c>
    </row>
    <row r="92" spans="1:29" x14ac:dyDescent="0.25">
      <c r="A92" s="77" t="s">
        <v>114</v>
      </c>
      <c r="B92" s="20" t="s">
        <v>265</v>
      </c>
      <c r="C92" s="78">
        <v>3.8792421338008438</v>
      </c>
      <c r="D92" s="79"/>
      <c r="E92" s="79"/>
      <c r="F92" s="79"/>
      <c r="G92" s="79"/>
      <c r="H92" s="79"/>
      <c r="I92" s="79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21"/>
      <c r="Z92" s="21"/>
      <c r="AA92" s="21"/>
    </row>
    <row r="93" spans="1:29" x14ac:dyDescent="0.25">
      <c r="A93" s="48" t="s">
        <v>115</v>
      </c>
      <c r="B93" s="17" t="s">
        <v>265</v>
      </c>
      <c r="C93" s="74">
        <v>30.687094076686542</v>
      </c>
      <c r="D93" s="72">
        <v>16.723210184191274</v>
      </c>
      <c r="E93" s="72">
        <v>64.474230118227297</v>
      </c>
      <c r="F93" s="72">
        <v>2.5348900194888375</v>
      </c>
      <c r="G93" s="72">
        <v>10.553932498726821</v>
      </c>
      <c r="H93" s="72">
        <v>5.7137371793657739</v>
      </c>
      <c r="I93" s="72">
        <v>0</v>
      </c>
      <c r="J93" s="14">
        <v>1.5577105017114452</v>
      </c>
      <c r="K93" s="14">
        <v>0.42479179584055793</v>
      </c>
      <c r="L93" s="14" t="s">
        <v>74</v>
      </c>
      <c r="M93" s="14">
        <v>1.824805860671632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>
        <v>1</v>
      </c>
      <c r="Z93" s="5">
        <v>3</v>
      </c>
      <c r="AA93" s="5"/>
    </row>
    <row r="94" spans="1:29" x14ac:dyDescent="0.25">
      <c r="A94" s="48" t="s">
        <v>116</v>
      </c>
      <c r="B94" s="17" t="s">
        <v>265</v>
      </c>
      <c r="C94" s="74">
        <v>40.199434140545577</v>
      </c>
      <c r="D94" s="72">
        <v>7.7684536739420871</v>
      </c>
      <c r="E94" s="72">
        <v>48.808278492164327</v>
      </c>
      <c r="F94" s="45">
        <v>19.5314701927621</v>
      </c>
      <c r="G94" s="72">
        <v>13.387727541729632</v>
      </c>
      <c r="H94" s="72">
        <v>4.8587246911815196</v>
      </c>
      <c r="I94" s="72">
        <v>0</v>
      </c>
      <c r="J94" s="45">
        <v>2.3923515832506106</v>
      </c>
      <c r="K94" s="14">
        <v>0.5544825074699089</v>
      </c>
      <c r="M94" s="14"/>
      <c r="N94" s="14"/>
      <c r="O94" s="14"/>
      <c r="P94" s="14"/>
      <c r="Q94" s="14"/>
      <c r="R94" s="14"/>
      <c r="S94" s="14"/>
      <c r="T94" s="48" t="s">
        <v>74</v>
      </c>
      <c r="U94" s="14"/>
      <c r="V94" s="14"/>
      <c r="W94" s="14"/>
      <c r="X94" s="14"/>
      <c r="Y94" s="5">
        <v>1</v>
      </c>
      <c r="Z94" s="5">
        <v>2</v>
      </c>
      <c r="AA94" s="5"/>
    </row>
    <row r="95" spans="1:29" x14ac:dyDescent="0.25">
      <c r="A95" s="48" t="s">
        <v>117</v>
      </c>
      <c r="B95" s="17" t="s">
        <v>265</v>
      </c>
      <c r="C95" s="74">
        <v>130.56919568063833</v>
      </c>
      <c r="D95" s="72">
        <v>10.12870147361868</v>
      </c>
      <c r="E95" s="72">
        <v>19.493026436796811</v>
      </c>
      <c r="F95" s="81">
        <v>23.421408591027891</v>
      </c>
      <c r="G95" s="72">
        <v>9.4264890704617255</v>
      </c>
      <c r="H95" s="81">
        <v>14.796024359435805</v>
      </c>
      <c r="I95" s="72">
        <v>0</v>
      </c>
      <c r="J95" s="14">
        <v>1.5056917705704735</v>
      </c>
      <c r="K95" s="45">
        <v>1.0243585445689853</v>
      </c>
      <c r="L95" s="45" t="s">
        <v>74</v>
      </c>
      <c r="M95" s="45">
        <v>7.153648844764894</v>
      </c>
      <c r="N95" s="14"/>
      <c r="O95" s="14"/>
      <c r="P95" s="92" t="s">
        <v>74</v>
      </c>
      <c r="Q95" s="14"/>
      <c r="R95" s="45" t="s">
        <v>74</v>
      </c>
      <c r="S95" s="45" t="s">
        <v>74</v>
      </c>
      <c r="T95" s="14"/>
      <c r="U95" s="14"/>
      <c r="V95" s="48" t="s">
        <v>74</v>
      </c>
      <c r="W95" s="48" t="s">
        <v>74</v>
      </c>
      <c r="X95" s="14" t="s">
        <v>74</v>
      </c>
      <c r="Y95" s="5">
        <v>2</v>
      </c>
      <c r="Z95" s="5">
        <v>2</v>
      </c>
      <c r="AA95" s="5" t="s">
        <v>318</v>
      </c>
    </row>
    <row r="96" spans="1:29" x14ac:dyDescent="0.25">
      <c r="A96" s="48" t="s">
        <v>118</v>
      </c>
      <c r="B96" s="17" t="s">
        <v>265</v>
      </c>
      <c r="C96" s="74">
        <v>27.939294714694988</v>
      </c>
      <c r="D96" s="72">
        <v>13.948459124810606</v>
      </c>
      <c r="E96" s="72">
        <v>67.574420963985162</v>
      </c>
      <c r="F96" s="72">
        <v>14.051494061486764</v>
      </c>
      <c r="G96" s="72">
        <v>4.4256258497174672</v>
      </c>
      <c r="H96" s="72">
        <v>0</v>
      </c>
      <c r="I96" s="72">
        <v>0</v>
      </c>
      <c r="J96" s="45">
        <v>2.7513361234363836</v>
      </c>
      <c r="K96" s="14">
        <v>0.25451932046371573</v>
      </c>
      <c r="L96" s="14" t="s">
        <v>129</v>
      </c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>
        <v>1</v>
      </c>
      <c r="Z96" s="5">
        <v>3</v>
      </c>
      <c r="AA96" s="5"/>
    </row>
    <row r="97" spans="1:27" x14ac:dyDescent="0.25">
      <c r="A97" s="77" t="s">
        <v>119</v>
      </c>
      <c r="B97" s="20" t="s">
        <v>265</v>
      </c>
      <c r="C97" s="78">
        <v>1.3376717589478662</v>
      </c>
      <c r="D97" s="79"/>
      <c r="E97" s="79"/>
      <c r="F97" s="79"/>
      <c r="G97" s="79"/>
      <c r="H97" s="79"/>
      <c r="I97" s="79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21"/>
      <c r="Z97" s="21"/>
      <c r="AA97" s="21"/>
    </row>
    <row r="98" spans="1:27" x14ac:dyDescent="0.25">
      <c r="A98" s="48" t="s">
        <v>120</v>
      </c>
      <c r="B98" s="17" t="s">
        <v>265</v>
      </c>
      <c r="C98" s="74">
        <v>10.327465029139756</v>
      </c>
      <c r="D98" s="72">
        <v>15.388352129235647</v>
      </c>
      <c r="E98" s="72">
        <v>56.898954436624628</v>
      </c>
      <c r="F98" s="72">
        <v>7.0597247734021646</v>
      </c>
      <c r="G98" s="72">
        <v>17.878228122782573</v>
      </c>
      <c r="H98" s="72">
        <v>1.2473306595043163</v>
      </c>
      <c r="I98" s="72">
        <v>0</v>
      </c>
      <c r="J98" s="45">
        <v>2.6697715024329893</v>
      </c>
      <c r="K98" s="14">
        <v>0.74039364429228738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>
        <v>1</v>
      </c>
      <c r="Z98" s="5">
        <v>3</v>
      </c>
      <c r="AA98" s="5"/>
    </row>
    <row r="99" spans="1:27" x14ac:dyDescent="0.25">
      <c r="A99" s="48" t="s">
        <v>121</v>
      </c>
      <c r="B99" s="17" t="s">
        <v>265</v>
      </c>
      <c r="C99" s="74">
        <v>39.399410025390232</v>
      </c>
      <c r="D99" s="72">
        <v>17.535875736567462</v>
      </c>
      <c r="E99" s="72">
        <v>46.663273678363041</v>
      </c>
      <c r="F99" s="72">
        <v>8.6154363440927231</v>
      </c>
      <c r="G99" s="72">
        <v>19.453295988905158</v>
      </c>
      <c r="H99" s="72">
        <v>1.6579885576008855</v>
      </c>
      <c r="I99" s="72">
        <v>0.82433561607278638</v>
      </c>
      <c r="J99" s="45">
        <v>2.3570284716728049</v>
      </c>
      <c r="K99" s="14">
        <v>0.76688728338105938</v>
      </c>
      <c r="L99" s="14" t="s">
        <v>129</v>
      </c>
      <c r="M99" s="14"/>
      <c r="N99" s="14"/>
      <c r="O99" s="14"/>
      <c r="P99" s="92" t="s">
        <v>74</v>
      </c>
      <c r="Q99" s="46" t="s">
        <v>74</v>
      </c>
      <c r="R99" s="14"/>
      <c r="S99" s="14"/>
      <c r="T99" s="14"/>
      <c r="U99" s="14"/>
      <c r="V99" s="14" t="s">
        <v>74</v>
      </c>
      <c r="W99" s="14"/>
      <c r="X99" s="14"/>
      <c r="Y99" s="5">
        <v>2</v>
      </c>
      <c r="Z99" s="5">
        <v>2</v>
      </c>
      <c r="AA99" s="5" t="s">
        <v>309</v>
      </c>
    </row>
    <row r="100" spans="1:27" x14ac:dyDescent="0.25">
      <c r="A100" s="48" t="s">
        <v>122</v>
      </c>
      <c r="B100" s="17" t="s">
        <v>265</v>
      </c>
      <c r="C100" s="74">
        <v>14992.749794368177</v>
      </c>
      <c r="D100" s="72">
        <v>6.7741251416865271</v>
      </c>
      <c r="E100" s="72">
        <v>83.006804668869179</v>
      </c>
      <c r="F100" s="72">
        <v>4.667461334561148</v>
      </c>
      <c r="G100" s="72">
        <v>0</v>
      </c>
      <c r="H100" s="72">
        <v>1.0038946374488373</v>
      </c>
      <c r="I100" s="72">
        <v>0.22840454136961114</v>
      </c>
      <c r="J100" s="46">
        <v>0.80017539458529563</v>
      </c>
      <c r="K100" s="14">
        <v>7.4422563201029359E-3</v>
      </c>
      <c r="L100" s="14"/>
      <c r="M100" s="14"/>
      <c r="N100" s="46" t="s">
        <v>74</v>
      </c>
      <c r="O100" s="46">
        <v>49.26180941149493</v>
      </c>
      <c r="P100" s="14"/>
      <c r="Q100" s="14"/>
      <c r="R100" s="14"/>
      <c r="S100" s="14"/>
      <c r="T100" s="14"/>
      <c r="U100" s="14" t="s">
        <v>74</v>
      </c>
      <c r="V100" s="14"/>
      <c r="W100" s="14"/>
      <c r="X100" s="14"/>
      <c r="Y100" s="5">
        <v>3</v>
      </c>
      <c r="Z100" s="5">
        <v>2</v>
      </c>
      <c r="AA100" s="5"/>
    </row>
    <row r="101" spans="1:27" x14ac:dyDescent="0.25">
      <c r="A101" s="48" t="s">
        <v>123</v>
      </c>
      <c r="B101" s="17" t="s">
        <v>265</v>
      </c>
      <c r="C101" s="74">
        <v>12.044224822224487</v>
      </c>
      <c r="D101" s="72">
        <v>11.047029284326342</v>
      </c>
      <c r="E101" s="72">
        <v>70.651845224193096</v>
      </c>
      <c r="F101" s="72">
        <v>2.998308158556489</v>
      </c>
      <c r="G101" s="72">
        <v>14.213936986142631</v>
      </c>
      <c r="H101" s="72">
        <v>1.0888803467814439</v>
      </c>
      <c r="I101" s="72">
        <v>0</v>
      </c>
      <c r="J101" s="14">
        <v>1.6370374911131667</v>
      </c>
      <c r="K101" s="14">
        <v>0.37114674080156335</v>
      </c>
      <c r="L101" s="14"/>
      <c r="M101" s="14"/>
      <c r="N101" s="46" t="s">
        <v>74</v>
      </c>
      <c r="O101" s="46">
        <v>49.577338315133254</v>
      </c>
      <c r="P101" s="14"/>
      <c r="Q101" s="14"/>
      <c r="R101" s="14"/>
      <c r="S101" s="14"/>
      <c r="T101" s="14"/>
      <c r="U101" s="14"/>
      <c r="V101" s="14"/>
      <c r="W101" s="14"/>
      <c r="X101" s="14" t="s">
        <v>74</v>
      </c>
      <c r="Y101" s="5">
        <v>3</v>
      </c>
      <c r="Z101" s="5">
        <v>2</v>
      </c>
      <c r="AA101" s="5"/>
    </row>
    <row r="102" spans="1:27" x14ac:dyDescent="0.25">
      <c r="A102" s="48" t="s">
        <v>124</v>
      </c>
      <c r="B102" s="17" t="s">
        <v>265</v>
      </c>
      <c r="C102" s="74">
        <v>23.367938786611692</v>
      </c>
      <c r="D102" s="72">
        <v>8.5612802918310589</v>
      </c>
      <c r="E102" s="72">
        <v>67.171616471893714</v>
      </c>
      <c r="F102" s="72">
        <v>3.7440264762569289</v>
      </c>
      <c r="G102" s="72">
        <v>16.174164939900507</v>
      </c>
      <c r="H102" s="72">
        <v>0</v>
      </c>
      <c r="I102" s="72">
        <v>1.0356399031533874</v>
      </c>
      <c r="J102" s="14">
        <v>1.8434354876219532</v>
      </c>
      <c r="K102" s="14">
        <v>0.42334809889589292</v>
      </c>
      <c r="L102" s="14" t="s">
        <v>129</v>
      </c>
      <c r="M102" s="14"/>
      <c r="N102" s="46" t="s">
        <v>74</v>
      </c>
      <c r="O102" s="46">
        <v>60.911700727103693</v>
      </c>
      <c r="P102" s="92" t="s">
        <v>74</v>
      </c>
      <c r="Q102" s="46" t="s">
        <v>74</v>
      </c>
      <c r="R102" s="14"/>
      <c r="S102" s="14"/>
      <c r="T102" s="14"/>
      <c r="U102" s="14"/>
      <c r="V102" s="14" t="s">
        <v>74</v>
      </c>
      <c r="W102" s="14"/>
      <c r="X102" s="14"/>
      <c r="Y102" s="5">
        <v>3</v>
      </c>
      <c r="Z102" s="5">
        <v>2</v>
      </c>
      <c r="AA102" s="5" t="s">
        <v>309</v>
      </c>
    </row>
    <row r="103" spans="1:27" x14ac:dyDescent="0.25">
      <c r="A103" s="48" t="s">
        <v>125</v>
      </c>
      <c r="B103" s="17" t="s">
        <v>265</v>
      </c>
      <c r="C103" s="74">
        <v>58.333658195191518</v>
      </c>
      <c r="D103" s="73">
        <v>7.746237735447564</v>
      </c>
      <c r="E103" s="72">
        <v>26.564543107236538</v>
      </c>
      <c r="F103" s="81">
        <v>44.154700023885567</v>
      </c>
      <c r="G103" s="72">
        <v>9.0669250587083834</v>
      </c>
      <c r="H103" s="72">
        <v>8.0994845711212147</v>
      </c>
      <c r="I103" s="72">
        <v>0</v>
      </c>
      <c r="J103" s="14">
        <v>1.5207105099156859</v>
      </c>
      <c r="K103" s="14">
        <v>0.62509476617819637</v>
      </c>
      <c r="L103" s="45" t="s">
        <v>74</v>
      </c>
      <c r="M103" s="45">
        <v>12.311178949814618</v>
      </c>
      <c r="N103" s="46" t="s">
        <v>74</v>
      </c>
      <c r="O103" s="46">
        <v>61.35949105130701</v>
      </c>
      <c r="P103" s="92" t="s">
        <v>74</v>
      </c>
      <c r="Q103" s="14"/>
      <c r="R103" s="45" t="s">
        <v>74</v>
      </c>
      <c r="S103" s="45" t="s">
        <v>74</v>
      </c>
      <c r="T103" s="14"/>
      <c r="U103" s="14"/>
      <c r="V103" s="14" t="s">
        <v>74</v>
      </c>
      <c r="W103" s="14"/>
      <c r="X103" s="14"/>
      <c r="Y103" s="5">
        <v>2</v>
      </c>
      <c r="Z103" s="5">
        <v>1</v>
      </c>
      <c r="AA103" s="5" t="s">
        <v>317</v>
      </c>
    </row>
    <row r="104" spans="1:27" x14ac:dyDescent="0.25">
      <c r="A104" s="48" t="s">
        <v>126</v>
      </c>
      <c r="B104" s="17" t="s">
        <v>265</v>
      </c>
      <c r="C104" s="74">
        <v>1600.4974126522316</v>
      </c>
      <c r="D104" s="72">
        <v>2.7506692289384409</v>
      </c>
      <c r="E104" s="72">
        <v>79.779413079599323</v>
      </c>
      <c r="F104" s="72">
        <v>4.4272451424832786</v>
      </c>
      <c r="G104" s="72">
        <v>11.127651481753091</v>
      </c>
      <c r="H104" s="72">
        <v>0.65254177050511597</v>
      </c>
      <c r="I104" s="72">
        <v>0.15767909180965373</v>
      </c>
      <c r="J104" s="46">
        <v>0.86494294893197388</v>
      </c>
      <c r="K104" s="14">
        <v>0.20080694828847601</v>
      </c>
      <c r="L104" s="14"/>
      <c r="M104" s="14"/>
      <c r="N104" s="46" t="s">
        <v>74</v>
      </c>
      <c r="O104" s="46"/>
      <c r="P104" s="92" t="s">
        <v>74</v>
      </c>
      <c r="Q104" s="14"/>
      <c r="R104" s="45" t="s">
        <v>74</v>
      </c>
      <c r="S104" s="14"/>
      <c r="T104" s="14"/>
      <c r="U104" s="14"/>
      <c r="V104" s="14"/>
      <c r="W104" s="14"/>
      <c r="X104" s="14"/>
      <c r="Y104" s="5">
        <v>2</v>
      </c>
      <c r="Z104" s="5">
        <v>1</v>
      </c>
      <c r="AA104" s="5" t="s">
        <v>316</v>
      </c>
    </row>
    <row r="105" spans="1:27" x14ac:dyDescent="0.25">
      <c r="A105" s="48" t="s">
        <v>127</v>
      </c>
      <c r="B105" s="17" t="s">
        <v>265</v>
      </c>
      <c r="C105" s="74">
        <v>13.711737315684353</v>
      </c>
      <c r="D105" s="72">
        <v>13.03557694462865</v>
      </c>
      <c r="E105" s="72">
        <v>63.641980512732687</v>
      </c>
      <c r="F105" s="72">
        <v>6.3302901958318918</v>
      </c>
      <c r="G105" s="72">
        <v>13.224295934021473</v>
      </c>
      <c r="H105" s="72">
        <v>0</v>
      </c>
      <c r="I105" s="72">
        <v>3.7678564127852936</v>
      </c>
      <c r="J105" s="45">
        <v>2.200529127610793</v>
      </c>
      <c r="K105" s="14">
        <v>0.47474592862184006</v>
      </c>
      <c r="L105" s="14"/>
      <c r="M105" s="14"/>
      <c r="N105" s="46" t="s">
        <v>74</v>
      </c>
      <c r="O105" s="46">
        <v>42.627592438175185</v>
      </c>
      <c r="P105" s="14"/>
      <c r="Q105" s="14"/>
      <c r="R105" s="14"/>
      <c r="S105" s="14"/>
      <c r="T105" s="14"/>
      <c r="U105" s="14"/>
      <c r="V105" s="14"/>
      <c r="W105" s="14"/>
      <c r="X105" s="14"/>
      <c r="Y105" s="5">
        <v>2</v>
      </c>
      <c r="Z105" s="5">
        <v>3</v>
      </c>
      <c r="AA105" s="5"/>
    </row>
    <row r="106" spans="1:27" x14ac:dyDescent="0.25">
      <c r="A106" s="48" t="s">
        <v>128</v>
      </c>
      <c r="B106" s="17" t="s">
        <v>265</v>
      </c>
      <c r="C106" s="74">
        <v>9.3628183492859414</v>
      </c>
      <c r="D106" s="72">
        <v>8.4846941003777427</v>
      </c>
      <c r="E106" s="72">
        <v>69.673888181139176</v>
      </c>
      <c r="F106" s="72">
        <v>5.1883850007069272</v>
      </c>
      <c r="G106" s="72">
        <v>16.653032717776149</v>
      </c>
      <c r="H106" s="72">
        <v>0</v>
      </c>
      <c r="I106" s="72">
        <v>0</v>
      </c>
      <c r="J106" s="14">
        <v>1.7561277352188525</v>
      </c>
      <c r="K106" s="14">
        <v>0.52626909865741711</v>
      </c>
      <c r="L106" s="14"/>
      <c r="M106" s="14"/>
      <c r="N106" s="14"/>
      <c r="O106" s="5"/>
      <c r="P106" s="5"/>
      <c r="Q106" s="5"/>
      <c r="R106" s="5"/>
      <c r="S106" s="5"/>
      <c r="T106" s="5"/>
      <c r="U106" s="5"/>
      <c r="V106" s="5"/>
      <c r="W106" s="5"/>
      <c r="X106" s="48" t="s">
        <v>74</v>
      </c>
      <c r="Y106" s="5">
        <v>1</v>
      </c>
      <c r="Z106" s="5">
        <v>3</v>
      </c>
      <c r="AA106" s="5"/>
    </row>
  </sheetData>
  <autoFilter ref="A1:AA106" xr:uid="{A3021A38-AA89-4CBF-BF95-186943EF9AEB}"/>
  <mergeCells count="3">
    <mergeCell ref="AB3:AB4"/>
    <mergeCell ref="AE11:AF11"/>
    <mergeCell ref="AB81:AB8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9CA6-CF61-436F-B00D-D04FEE627EBE}">
  <dimension ref="A1:F1"/>
  <sheetViews>
    <sheetView workbookViewId="0">
      <selection activeCell="J18" sqref="J18"/>
    </sheetView>
  </sheetViews>
  <sheetFormatPr defaultColWidth="11.42578125" defaultRowHeight="15" x14ac:dyDescent="0.25"/>
  <sheetData>
    <row r="1" spans="1:6" ht="36.75" x14ac:dyDescent="0.35">
      <c r="A1" s="11" t="s">
        <v>61</v>
      </c>
      <c r="B1" s="11" t="s">
        <v>62</v>
      </c>
      <c r="C1" s="12" t="s">
        <v>63</v>
      </c>
      <c r="D1" s="11" t="s">
        <v>64</v>
      </c>
      <c r="E1" s="12" t="s">
        <v>63</v>
      </c>
      <c r="F1" s="13" t="s">
        <v>65</v>
      </c>
    </row>
  </sheetData>
  <conditionalFormatting sqref="C1 E1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quantification_all samples</vt:lpstr>
      <vt:lpstr>G SITE</vt:lpstr>
      <vt:lpstr>K SITE</vt:lpstr>
      <vt:lpstr>Y SITE</vt:lpstr>
      <vt:lpstr>AQUASIM </vt:lpstr>
      <vt:lpstr>Interpretation GCMS </vt:lpstr>
      <vt:lpstr>GCcIRMS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Tache</dc:creator>
  <cp:lastModifiedBy>Mitya Kletzerman</cp:lastModifiedBy>
  <cp:lastPrinted>2025-02-13T20:15:13Z</cp:lastPrinted>
  <dcterms:created xsi:type="dcterms:W3CDTF">2018-01-11T20:40:15Z</dcterms:created>
  <dcterms:modified xsi:type="dcterms:W3CDTF">2025-04-01T22:12:32Z</dcterms:modified>
</cp:coreProperties>
</file>