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44" windowHeight="4812"/>
  </bookViews>
  <sheets>
    <sheet name="ProcessorScore" sheetId="1" r:id="rId1"/>
    <sheet name="GraphicsCardSco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1" i="1"/>
  <c r="F2" i="1"/>
  <c r="D26" i="3"/>
  <c r="D24" i="3"/>
  <c r="D17" i="3"/>
  <c r="D15" i="3"/>
  <c r="F35" i="3"/>
  <c r="B35" i="3"/>
  <c r="F34" i="3"/>
  <c r="B34" i="3"/>
  <c r="D25" i="3" s="1"/>
  <c r="F33" i="3"/>
  <c r="B33" i="3"/>
  <c r="B32" i="3"/>
  <c r="B31" i="3"/>
  <c r="F30" i="3"/>
  <c r="B30" i="3"/>
  <c r="D8" i="3"/>
  <c r="D7" i="3" l="1"/>
  <c r="D16" i="3"/>
  <c r="D3" i="3"/>
  <c r="D12" i="3"/>
  <c r="D21" i="3"/>
  <c r="E35" i="3"/>
  <c r="E30" i="3"/>
  <c r="E34" i="3"/>
  <c r="E33" i="3"/>
  <c r="D6" i="3"/>
  <c r="F35" i="1"/>
  <c r="F34" i="1"/>
  <c r="F33" i="1"/>
  <c r="F30" i="1"/>
  <c r="B30" i="1"/>
  <c r="B31" i="1"/>
  <c r="B32" i="1"/>
  <c r="E2" i="3" l="1"/>
  <c r="E20" i="3"/>
  <c r="E11" i="3"/>
  <c r="D21" i="1"/>
  <c r="E30" i="1"/>
  <c r="D3" i="1"/>
  <c r="D12" i="1"/>
  <c r="E33" i="1"/>
  <c r="E34" i="1"/>
  <c r="E35" i="1"/>
  <c r="B34" i="1"/>
  <c r="B35" i="1"/>
  <c r="B33" i="1"/>
  <c r="F2" i="3" l="1"/>
  <c r="F11" i="3"/>
  <c r="F20" i="3"/>
  <c r="E11" i="1"/>
  <c r="D24" i="1"/>
  <c r="D15" i="1"/>
  <c r="D6" i="1"/>
  <c r="D26" i="1"/>
  <c r="D17" i="1"/>
  <c r="D8" i="1"/>
  <c r="D7" i="1"/>
  <c r="E2" i="1" s="1"/>
  <c r="D25" i="1"/>
  <c r="E20" i="1" s="1"/>
</calcChain>
</file>

<file path=xl/sharedStrings.xml><?xml version="1.0" encoding="utf-8"?>
<sst xmlns="http://schemas.openxmlformats.org/spreadsheetml/2006/main" count="156" uniqueCount="42">
  <si>
    <t>Cores</t>
  </si>
  <si>
    <t>Threads</t>
  </si>
  <si>
    <t>Clock Speed</t>
  </si>
  <si>
    <t>TDP</t>
  </si>
  <si>
    <t>Price</t>
  </si>
  <si>
    <t>Average Review</t>
  </si>
  <si>
    <t>Name</t>
  </si>
  <si>
    <t>Category Score</t>
  </si>
  <si>
    <t>Category</t>
  </si>
  <si>
    <t>Performance</t>
  </si>
  <si>
    <t>Reviews</t>
  </si>
  <si>
    <t>Total Score</t>
  </si>
  <si>
    <t>Test</t>
  </si>
  <si>
    <t>Spec Coefficient</t>
  </si>
  <si>
    <t>Category Coefficient</t>
  </si>
  <si>
    <t>-</t>
  </si>
  <si>
    <t>Intel Core i5-8400 Box</t>
  </si>
  <si>
    <t>Normalized Value</t>
  </si>
  <si>
    <t>Factors</t>
  </si>
  <si>
    <t>Power Consumption</t>
  </si>
  <si>
    <t>Selection Name</t>
  </si>
  <si>
    <t>Performance Factor</t>
  </si>
  <si>
    <t>Reviews Factor</t>
  </si>
  <si>
    <t>Price Factor</t>
  </si>
  <si>
    <t>Selected</t>
  </si>
  <si>
    <t>TDP Factor</t>
  </si>
  <si>
    <t>Component Spec</t>
  </si>
  <si>
    <t>Review Focus</t>
  </si>
  <si>
    <t>VFM Focus</t>
  </si>
  <si>
    <t>Performance Focus</t>
  </si>
  <si>
    <t>Efficiency Focus</t>
  </si>
  <si>
    <t>Intel Core i7 - 8700K Box</t>
  </si>
  <si>
    <t>AMD Ryzen 5 1600 Box</t>
  </si>
  <si>
    <t>Score Percentage (%)</t>
  </si>
  <si>
    <t>User Factors</t>
  </si>
  <si>
    <t>Internal Factors</t>
  </si>
  <si>
    <t>MSI GeForce GTX 1070 Ti </t>
  </si>
  <si>
    <t>Video Memory</t>
  </si>
  <si>
    <t>Base Clock</t>
  </si>
  <si>
    <t>Memory Clock</t>
  </si>
  <si>
    <t>Gigabyte GeForce GTX1060</t>
  </si>
  <si>
    <t>Gigabyte GeForce GTX1050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</si>
</sst>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\ * #,##0.00_);_([$€-2]\ * \(#,##0.00\);_([$€-2]\ * &quot;-&quot;??_);_(@_)"/>
    <numFmt numFmtId="165" formatCode="0.0%"/>
    <numFmt numFmtId="176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Myriad Set Pro"/>
    </font>
    <font>
      <sz val="11"/>
      <color theme="1"/>
      <name val="Myriad Set Pro"/>
    </font>
    <font>
      <b/>
      <sz val="11"/>
      <color theme="1"/>
      <name val="Myriad Set Pro"/>
    </font>
    <font>
      <b/>
      <sz val="16"/>
      <color theme="1"/>
      <name val="Myriad Set Pro"/>
    </font>
    <font>
      <sz val="12"/>
      <color theme="1"/>
      <name val="Myriad Set Pro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2" fillId="2" borderId="1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5" fontId="4" fillId="7" borderId="4" xfId="1" applyNumberFormat="1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5" fontId="4" fillId="7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165" fontId="4" fillId="7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4" fillId="13" borderId="1" xfId="0" applyNumberFormat="1" applyFont="1" applyFill="1" applyBorder="1" applyAlignment="1">
      <alignment horizontal="center" vertical="center"/>
    </xf>
    <xf numFmtId="2" fontId="4" fillId="13" borderId="3" xfId="0" applyNumberFormat="1" applyFont="1" applyFill="1" applyBorder="1" applyAlignment="1">
      <alignment horizontal="center" vertical="center"/>
    </xf>
    <xf numFmtId="2" fontId="4" fillId="13" borderId="5" xfId="0" applyNumberFormat="1" applyFont="1" applyFill="1" applyBorder="1" applyAlignment="1">
      <alignment horizontal="center" vertical="center"/>
    </xf>
    <xf numFmtId="176" fontId="4" fillId="13" borderId="1" xfId="0" applyNumberFormat="1" applyFont="1" applyFill="1" applyBorder="1" applyAlignment="1">
      <alignment horizontal="center" vertical="center"/>
    </xf>
    <xf numFmtId="176" fontId="4" fillId="13" borderId="3" xfId="0" applyNumberFormat="1" applyFont="1" applyFill="1" applyBorder="1" applyAlignment="1">
      <alignment horizontal="center" vertical="center"/>
    </xf>
    <xf numFmtId="176" fontId="4" fillId="13" borderId="5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selection activeCell="K12" sqref="K12"/>
    </sheetView>
  </sheetViews>
  <sheetFormatPr defaultRowHeight="14.4" x14ac:dyDescent="0.3"/>
  <cols>
    <col min="1" max="1" width="19.77734375" style="1" customWidth="1"/>
    <col min="2" max="2" width="22.6640625" style="1" customWidth="1"/>
    <col min="3" max="3" width="19.21875" style="1" customWidth="1"/>
    <col min="4" max="4" width="18.109375" style="1" customWidth="1"/>
    <col min="5" max="5" width="22.5546875" style="1" customWidth="1"/>
    <col min="6" max="6" width="23.33203125" style="1" customWidth="1"/>
    <col min="7" max="16384" width="8.88671875" style="1"/>
  </cols>
  <sheetData>
    <row r="1" spans="1:6" ht="18" customHeight="1" thickBot="1" x14ac:dyDescent="0.35">
      <c r="A1" s="30" t="s">
        <v>26</v>
      </c>
      <c r="B1" s="31" t="s">
        <v>12</v>
      </c>
      <c r="C1" s="31" t="s">
        <v>8</v>
      </c>
      <c r="D1" s="31" t="s">
        <v>7</v>
      </c>
      <c r="E1" s="31" t="s">
        <v>11</v>
      </c>
      <c r="F1" s="32" t="s">
        <v>33</v>
      </c>
    </row>
    <row r="2" spans="1:6" ht="18" customHeight="1" x14ac:dyDescent="0.3">
      <c r="A2" s="2" t="s">
        <v>6</v>
      </c>
      <c r="B2" s="3" t="s">
        <v>16</v>
      </c>
      <c r="C2" s="23" t="s">
        <v>15</v>
      </c>
      <c r="D2" s="23" t="s">
        <v>15</v>
      </c>
      <c r="E2" s="53">
        <f>(D3*E$30+D7*E$34)/IF(AND(E$33=0,E$35=0),1,(D6*E$33+D8*E$35))</f>
        <v>96.419141914191414</v>
      </c>
      <c r="F2" s="29">
        <f>E2/MAX(E$2,E$11,E$20)</f>
        <v>0.75268457067480121</v>
      </c>
    </row>
    <row r="3" spans="1:6" ht="18" customHeight="1" x14ac:dyDescent="0.3">
      <c r="A3" s="28" t="s">
        <v>0</v>
      </c>
      <c r="B3" s="25">
        <v>6</v>
      </c>
      <c r="C3" s="26" t="s">
        <v>9</v>
      </c>
      <c r="D3" s="27">
        <f xml:space="preserve"> (B3 * A$30 * B$30) + (B4 * A$31 * B$31) + (B5 * A$32 *B$32)</f>
        <v>97.333333333333329</v>
      </c>
      <c r="E3" s="54"/>
      <c r="F3" s="4"/>
    </row>
    <row r="4" spans="1:6" ht="18" customHeight="1" x14ac:dyDescent="0.3">
      <c r="A4" s="28" t="s">
        <v>1</v>
      </c>
      <c r="B4" s="25">
        <v>6</v>
      </c>
      <c r="C4" s="26"/>
      <c r="D4" s="27"/>
      <c r="E4" s="54"/>
      <c r="F4" s="4"/>
    </row>
    <row r="5" spans="1:6" ht="18" customHeight="1" x14ac:dyDescent="0.3">
      <c r="A5" s="28" t="s">
        <v>2</v>
      </c>
      <c r="B5" s="25">
        <v>2800</v>
      </c>
      <c r="C5" s="26"/>
      <c r="D5" s="27"/>
      <c r="E5" s="54"/>
      <c r="F5" s="4"/>
    </row>
    <row r="6" spans="1:6" ht="18" customHeight="1" x14ac:dyDescent="0.3">
      <c r="A6" s="5" t="s">
        <v>3</v>
      </c>
      <c r="B6" s="6">
        <v>65</v>
      </c>
      <c r="C6" s="6" t="s">
        <v>19</v>
      </c>
      <c r="D6" s="7">
        <f>B6 * A$33 * B$33</f>
        <v>6.5</v>
      </c>
      <c r="E6" s="54"/>
      <c r="F6" s="4"/>
    </row>
    <row r="7" spans="1:6" ht="18" customHeight="1" x14ac:dyDescent="0.3">
      <c r="A7" s="8" t="s">
        <v>5</v>
      </c>
      <c r="B7" s="9">
        <v>5</v>
      </c>
      <c r="C7" s="9" t="s">
        <v>10</v>
      </c>
      <c r="D7" s="10">
        <f>B7 * A$34 * B$34</f>
        <v>5</v>
      </c>
      <c r="E7" s="54"/>
      <c r="F7" s="4"/>
    </row>
    <row r="8" spans="1:6" ht="18" customHeight="1" thickBot="1" x14ac:dyDescent="0.35">
      <c r="A8" s="11" t="s">
        <v>4</v>
      </c>
      <c r="B8" s="12">
        <v>166.23</v>
      </c>
      <c r="C8" s="13" t="s">
        <v>4</v>
      </c>
      <c r="D8" s="14">
        <f>B8 * A$35 * B$35</f>
        <v>1.6622999999999999</v>
      </c>
      <c r="E8" s="55"/>
      <c r="F8" s="15"/>
    </row>
    <row r="9" spans="1:6" ht="18" customHeight="1" thickBot="1" x14ac:dyDescent="0.35">
      <c r="A9" s="16"/>
      <c r="B9" s="16"/>
      <c r="C9" s="16"/>
      <c r="D9" s="16"/>
      <c r="E9" s="16"/>
      <c r="F9" s="16"/>
    </row>
    <row r="10" spans="1:6" ht="18" customHeight="1" thickBot="1" x14ac:dyDescent="0.35">
      <c r="A10" s="30" t="s">
        <v>26</v>
      </c>
      <c r="B10" s="31" t="s">
        <v>12</v>
      </c>
      <c r="C10" s="31" t="s">
        <v>8</v>
      </c>
      <c r="D10" s="31" t="s">
        <v>7</v>
      </c>
      <c r="E10" s="31" t="s">
        <v>11</v>
      </c>
      <c r="F10" s="32" t="s">
        <v>33</v>
      </c>
    </row>
    <row r="11" spans="1:6" ht="18" customHeight="1" x14ac:dyDescent="0.3">
      <c r="A11" s="2" t="s">
        <v>6</v>
      </c>
      <c r="B11" s="3" t="s">
        <v>31</v>
      </c>
      <c r="C11" s="23" t="s">
        <v>15</v>
      </c>
      <c r="D11" s="23" t="s">
        <v>15</v>
      </c>
      <c r="E11" s="53">
        <f xml:space="preserve"> (D12 * E$30 + D16 * E$34)/IF(AND(E$33=0,E$35=0),1,(D15*E$33+D17*E$35))</f>
        <v>128.10033003300327</v>
      </c>
      <c r="F11" s="29">
        <f>E11/MAX(E$2,E$11,E$20)</f>
        <v>1</v>
      </c>
    </row>
    <row r="12" spans="1:6" ht="18" customHeight="1" x14ac:dyDescent="0.3">
      <c r="A12" s="28" t="s">
        <v>0</v>
      </c>
      <c r="B12" s="25">
        <v>6</v>
      </c>
      <c r="C12" s="26" t="s">
        <v>9</v>
      </c>
      <c r="D12" s="27">
        <f xml:space="preserve"> (B12 * A$30 * B$30) + (B13 * A$31 * B$31) + (B14 * A$32 *B$32)</f>
        <v>129.33333333333331</v>
      </c>
      <c r="E12" s="54"/>
      <c r="F12" s="4"/>
    </row>
    <row r="13" spans="1:6" ht="18" customHeight="1" x14ac:dyDescent="0.3">
      <c r="A13" s="28" t="s">
        <v>1</v>
      </c>
      <c r="B13" s="25">
        <v>12</v>
      </c>
      <c r="C13" s="26"/>
      <c r="D13" s="27"/>
      <c r="E13" s="54"/>
      <c r="F13" s="4"/>
    </row>
    <row r="14" spans="1:6" ht="18" customHeight="1" x14ac:dyDescent="0.3">
      <c r="A14" s="28" t="s">
        <v>2</v>
      </c>
      <c r="B14" s="25">
        <v>3700</v>
      </c>
      <c r="C14" s="26"/>
      <c r="D14" s="27"/>
      <c r="E14" s="54"/>
      <c r="F14" s="4"/>
    </row>
    <row r="15" spans="1:6" ht="18" customHeight="1" x14ac:dyDescent="0.3">
      <c r="A15" s="5" t="s">
        <v>3</v>
      </c>
      <c r="B15" s="6">
        <v>95</v>
      </c>
      <c r="C15" s="6" t="s">
        <v>19</v>
      </c>
      <c r="D15" s="7">
        <f>B15 * A$33 * B$33</f>
        <v>9.5</v>
      </c>
      <c r="E15" s="54"/>
      <c r="F15" s="4"/>
    </row>
    <row r="16" spans="1:6" ht="18" customHeight="1" x14ac:dyDescent="0.3">
      <c r="A16" s="8" t="s">
        <v>5</v>
      </c>
      <c r="B16" s="9">
        <v>4.8</v>
      </c>
      <c r="C16" s="9" t="s">
        <v>10</v>
      </c>
      <c r="D16" s="10">
        <v>4.8</v>
      </c>
      <c r="E16" s="54"/>
      <c r="F16" s="4"/>
    </row>
    <row r="17" spans="1:6" ht="18" customHeight="1" thickBot="1" x14ac:dyDescent="0.35">
      <c r="A17" s="11" t="s">
        <v>4</v>
      </c>
      <c r="B17" s="12">
        <v>334.53</v>
      </c>
      <c r="C17" s="13" t="s">
        <v>4</v>
      </c>
      <c r="D17" s="14">
        <f>B17 * A$35 * B$35</f>
        <v>3.3452999999999999</v>
      </c>
      <c r="E17" s="55"/>
      <c r="F17" s="15"/>
    </row>
    <row r="18" spans="1:6" ht="18" customHeight="1" thickBot="1" x14ac:dyDescent="0.35">
      <c r="A18" s="16"/>
      <c r="B18" s="16"/>
      <c r="C18" s="16"/>
      <c r="D18" s="16"/>
      <c r="E18" s="16"/>
    </row>
    <row r="19" spans="1:6" ht="18" customHeight="1" thickBot="1" x14ac:dyDescent="0.35">
      <c r="A19" s="30" t="s">
        <v>26</v>
      </c>
      <c r="B19" s="31" t="s">
        <v>12</v>
      </c>
      <c r="C19" s="31" t="s">
        <v>8</v>
      </c>
      <c r="D19" s="31" t="s">
        <v>7</v>
      </c>
      <c r="E19" s="31" t="s">
        <v>11</v>
      </c>
      <c r="F19" s="32" t="s">
        <v>33</v>
      </c>
    </row>
    <row r="20" spans="1:6" ht="18" customHeight="1" x14ac:dyDescent="0.3">
      <c r="A20" s="2" t="s">
        <v>6</v>
      </c>
      <c r="B20" s="3" t="s">
        <v>32</v>
      </c>
      <c r="C20" s="23" t="s">
        <v>15</v>
      </c>
      <c r="D20" s="23" t="s">
        <v>15</v>
      </c>
      <c r="E20" s="53">
        <f xml:space="preserve"> (D21 * E$30 + D25 * E$34)/IF(AND(E$33=0,E$35=0),1,(D24*E$33+D26*E$35))</f>
        <v>98.398349834983492</v>
      </c>
      <c r="F20" s="29">
        <f>E20/MAX(E$20,E$11,E$20)</f>
        <v>0.7681350220536709</v>
      </c>
    </row>
    <row r="21" spans="1:6" ht="18" customHeight="1" x14ac:dyDescent="0.3">
      <c r="A21" s="28" t="s">
        <v>0</v>
      </c>
      <c r="B21" s="25">
        <v>6</v>
      </c>
      <c r="C21" s="26" t="s">
        <v>9</v>
      </c>
      <c r="D21" s="27">
        <f xml:space="preserve"> (B21 * A$30 * B$30) + (B22 * A$31 * B$31) + (B23 * A$32 *B$32)</f>
        <v>99.333333333333329</v>
      </c>
      <c r="E21" s="54"/>
      <c r="F21" s="4"/>
    </row>
    <row r="22" spans="1:6" ht="18" customHeight="1" x14ac:dyDescent="0.3">
      <c r="A22" s="28" t="s">
        <v>1</v>
      </c>
      <c r="B22" s="25">
        <v>12</v>
      </c>
      <c r="C22" s="26"/>
      <c r="D22" s="27"/>
      <c r="E22" s="54"/>
      <c r="F22" s="4"/>
    </row>
    <row r="23" spans="1:6" ht="18" customHeight="1" x14ac:dyDescent="0.3">
      <c r="A23" s="28" t="s">
        <v>2</v>
      </c>
      <c r="B23" s="25">
        <v>2800</v>
      </c>
      <c r="C23" s="26"/>
      <c r="D23" s="27"/>
      <c r="E23" s="54"/>
      <c r="F23" s="4"/>
    </row>
    <row r="24" spans="1:6" ht="18" customHeight="1" x14ac:dyDescent="0.3">
      <c r="A24" s="5" t="s">
        <v>3</v>
      </c>
      <c r="B24" s="6">
        <v>65</v>
      </c>
      <c r="C24" s="6" t="s">
        <v>19</v>
      </c>
      <c r="D24" s="7">
        <f>B24 * A$33 * B$33</f>
        <v>6.5</v>
      </c>
      <c r="E24" s="54"/>
      <c r="F24" s="4"/>
    </row>
    <row r="25" spans="1:6" ht="18" customHeight="1" x14ac:dyDescent="0.3">
      <c r="A25" s="8" t="s">
        <v>5</v>
      </c>
      <c r="B25" s="9">
        <v>4.9000000000000004</v>
      </c>
      <c r="C25" s="9" t="s">
        <v>10</v>
      </c>
      <c r="D25" s="10">
        <f>B25 * A$34 * B$34</f>
        <v>4.9000000000000004</v>
      </c>
      <c r="E25" s="54"/>
      <c r="F25" s="4"/>
    </row>
    <row r="26" spans="1:6" ht="18" customHeight="1" thickBot="1" x14ac:dyDescent="0.35">
      <c r="A26" s="11" t="s">
        <v>4</v>
      </c>
      <c r="B26" s="12">
        <v>157.01</v>
      </c>
      <c r="C26" s="13" t="s">
        <v>4</v>
      </c>
      <c r="D26" s="14">
        <f>B26 * A$35 * B$35</f>
        <v>1.5701000000000001</v>
      </c>
      <c r="E26" s="55"/>
      <c r="F26" s="15"/>
    </row>
    <row r="27" spans="1:6" ht="18" customHeight="1" thickBot="1" x14ac:dyDescent="0.35">
      <c r="A27" s="16"/>
      <c r="B27" s="16"/>
      <c r="C27" s="16"/>
      <c r="D27" s="16"/>
      <c r="E27" s="16"/>
    </row>
    <row r="28" spans="1:6" ht="24" customHeight="1" x14ac:dyDescent="0.3">
      <c r="A28" s="46" t="s">
        <v>35</v>
      </c>
      <c r="B28" s="47"/>
      <c r="C28" s="48"/>
      <c r="D28" s="16"/>
      <c r="E28" s="46" t="s">
        <v>34</v>
      </c>
      <c r="F28" s="48"/>
    </row>
    <row r="29" spans="1:6" ht="18" customHeight="1" thickBot="1" x14ac:dyDescent="0.35">
      <c r="A29" s="43" t="s">
        <v>17</v>
      </c>
      <c r="B29" s="44" t="s">
        <v>13</v>
      </c>
      <c r="C29" s="45" t="s">
        <v>18</v>
      </c>
      <c r="D29" s="52"/>
      <c r="E29" s="43" t="s">
        <v>14</v>
      </c>
      <c r="F29" s="45" t="s">
        <v>18</v>
      </c>
    </row>
    <row r="30" spans="1:6" ht="18" customHeight="1" x14ac:dyDescent="0.3">
      <c r="A30" s="38">
        <v>1</v>
      </c>
      <c r="B30" s="25">
        <f>C30/SUM(C$30:C$32)</f>
        <v>0.33333333333333331</v>
      </c>
      <c r="C30" s="39">
        <v>1</v>
      </c>
      <c r="D30" s="16"/>
      <c r="E30" s="49">
        <f>F30/SUM(F$30:F$35)</f>
        <v>0.99009900990099009</v>
      </c>
      <c r="F30" s="50">
        <f>VLOOKUP(F38,A38:E41,2,FALSE)</f>
        <v>10</v>
      </c>
    </row>
    <row r="31" spans="1:6" ht="18" customHeight="1" x14ac:dyDescent="0.3">
      <c r="A31" s="38">
        <v>1</v>
      </c>
      <c r="B31" s="25">
        <f t="shared" ref="B31:B32" si="0">C31/SUM(C$30:C$32)</f>
        <v>0.33333333333333331</v>
      </c>
      <c r="C31" s="39">
        <v>1</v>
      </c>
      <c r="D31" s="16"/>
      <c r="E31" s="49"/>
      <c r="F31" s="50"/>
    </row>
    <row r="32" spans="1:6" ht="18" customHeight="1" x14ac:dyDescent="0.3">
      <c r="A32" s="38">
        <v>0.1</v>
      </c>
      <c r="B32" s="25">
        <f t="shared" si="0"/>
        <v>0.33333333333333331</v>
      </c>
      <c r="C32" s="39">
        <v>1</v>
      </c>
      <c r="D32" s="16"/>
      <c r="E32" s="49"/>
      <c r="F32" s="50"/>
    </row>
    <row r="33" spans="1:6" ht="18" customHeight="1" x14ac:dyDescent="0.3">
      <c r="A33" s="17">
        <v>0.1</v>
      </c>
      <c r="B33" s="6">
        <f>C33/SUM(C33:C33)</f>
        <v>1</v>
      </c>
      <c r="C33" s="40">
        <v>1</v>
      </c>
      <c r="D33" s="16"/>
      <c r="E33" s="17">
        <f>F33/SUM(F$30:F$35)</f>
        <v>0</v>
      </c>
      <c r="F33" s="40">
        <f>VLOOKUP(F38,A38:E41,3,FALSE)</f>
        <v>0</v>
      </c>
    </row>
    <row r="34" spans="1:6" ht="18" customHeight="1" x14ac:dyDescent="0.3">
      <c r="A34" s="18">
        <v>1</v>
      </c>
      <c r="B34" s="9">
        <f t="shared" ref="B34:B35" si="1">C34/SUM(C34:C34)</f>
        <v>1</v>
      </c>
      <c r="C34" s="41">
        <v>1</v>
      </c>
      <c r="D34" s="16"/>
      <c r="E34" s="18">
        <f>F34/SUM(F$30:F$35)</f>
        <v>9.9009900990099011E-3</v>
      </c>
      <c r="F34" s="41">
        <f>VLOOKUP(F38,A38:E41,4,FALSE)</f>
        <v>0.1</v>
      </c>
    </row>
    <row r="35" spans="1:6" ht="18" customHeight="1" thickBot="1" x14ac:dyDescent="0.35">
      <c r="A35" s="19">
        <v>0.01</v>
      </c>
      <c r="B35" s="13">
        <f t="shared" si="1"/>
        <v>1</v>
      </c>
      <c r="C35" s="42">
        <v>1</v>
      </c>
      <c r="D35" s="16"/>
      <c r="E35" s="19">
        <f>F35/SUM(F$30:F$35)</f>
        <v>0</v>
      </c>
      <c r="F35" s="42">
        <f>VLOOKUP(F38,A38:E41,5,FALSE)</f>
        <v>0</v>
      </c>
    </row>
    <row r="36" spans="1:6" ht="18" customHeight="1" thickBot="1" x14ac:dyDescent="0.35">
      <c r="A36" s="16"/>
      <c r="B36" s="16"/>
      <c r="C36" s="16"/>
      <c r="D36" s="16"/>
      <c r="E36" s="16"/>
    </row>
    <row r="37" spans="1:6" ht="23.4" customHeight="1" thickBot="1" x14ac:dyDescent="0.35">
      <c r="A37" s="37" t="s">
        <v>20</v>
      </c>
      <c r="B37" s="31" t="s">
        <v>21</v>
      </c>
      <c r="C37" s="31" t="s">
        <v>25</v>
      </c>
      <c r="D37" s="31" t="s">
        <v>22</v>
      </c>
      <c r="E37" s="31" t="s">
        <v>23</v>
      </c>
      <c r="F37" s="51" t="s">
        <v>24</v>
      </c>
    </row>
    <row r="38" spans="1:6" ht="18" customHeight="1" x14ac:dyDescent="0.3">
      <c r="A38" s="36" t="s">
        <v>29</v>
      </c>
      <c r="B38" s="25">
        <v>10</v>
      </c>
      <c r="C38" s="25">
        <v>0</v>
      </c>
      <c r="D38" s="25">
        <v>0.1</v>
      </c>
      <c r="E38" s="25">
        <v>0</v>
      </c>
      <c r="F38" s="33" t="s">
        <v>29</v>
      </c>
    </row>
    <row r="39" spans="1:6" ht="18" customHeight="1" x14ac:dyDescent="0.3">
      <c r="A39" s="20" t="s">
        <v>28</v>
      </c>
      <c r="B39" s="6">
        <v>3</v>
      </c>
      <c r="C39" s="6">
        <v>0.1</v>
      </c>
      <c r="D39" s="6">
        <v>0.1</v>
      </c>
      <c r="E39" s="6">
        <v>5</v>
      </c>
      <c r="F39" s="34"/>
    </row>
    <row r="40" spans="1:6" ht="18" customHeight="1" x14ac:dyDescent="0.3">
      <c r="A40" s="21" t="s">
        <v>27</v>
      </c>
      <c r="B40" s="9">
        <v>1</v>
      </c>
      <c r="C40" s="9">
        <v>0.1</v>
      </c>
      <c r="D40" s="9">
        <v>10</v>
      </c>
      <c r="E40" s="9">
        <v>0.1</v>
      </c>
      <c r="F40" s="34"/>
    </row>
    <row r="41" spans="1:6" ht="18" customHeight="1" thickBot="1" x14ac:dyDescent="0.35">
      <c r="A41" s="22" t="s">
        <v>30</v>
      </c>
      <c r="B41" s="13">
        <v>1</v>
      </c>
      <c r="C41" s="13">
        <v>10</v>
      </c>
      <c r="D41" s="13">
        <v>0</v>
      </c>
      <c r="E41" s="13">
        <v>0</v>
      </c>
      <c r="F41" s="35"/>
    </row>
    <row r="42" spans="1:6" x14ac:dyDescent="0.3">
      <c r="A42" s="16"/>
      <c r="B42" s="16"/>
      <c r="C42" s="16"/>
      <c r="D42" s="16"/>
      <c r="E42" s="16"/>
    </row>
    <row r="43" spans="1:6" ht="19.05" customHeight="1" x14ac:dyDescent="0.3">
      <c r="A43" s="16"/>
      <c r="B43" s="16"/>
      <c r="C43" s="16"/>
    </row>
  </sheetData>
  <mergeCells count="17">
    <mergeCell ref="E28:F28"/>
    <mergeCell ref="E2:E8"/>
    <mergeCell ref="F2:F8"/>
    <mergeCell ref="E11:E17"/>
    <mergeCell ref="F11:F17"/>
    <mergeCell ref="E20:E26"/>
    <mergeCell ref="F20:F26"/>
    <mergeCell ref="F38:F41"/>
    <mergeCell ref="C3:C5"/>
    <mergeCell ref="D3:D5"/>
    <mergeCell ref="E30:E32"/>
    <mergeCell ref="F30:F32"/>
    <mergeCell ref="C12:C14"/>
    <mergeCell ref="D12:D14"/>
    <mergeCell ref="C21:C23"/>
    <mergeCell ref="D21:D23"/>
    <mergeCell ref="A28:C28"/>
  </mergeCells>
  <conditionalFormatting sqref="E11 E2 E20">
    <cfRule type="dataBar" priority="11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{3D494644-1A28-4040-91E8-38AE4B470117}</x14:id>
        </ext>
      </extLst>
    </cfRule>
  </conditionalFormatting>
  <conditionalFormatting sqref="F2 F11 F20">
    <cfRule type="dataBar" priority="12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{F082AD05-1AE1-429B-B15F-6D0ADE1E86F4}</x14:id>
        </ext>
      </extLst>
    </cfRule>
  </conditionalFormatting>
  <conditionalFormatting sqref="D3:D5 D12:D14 D21:D23">
    <cfRule type="dataBar" priority="4">
      <dataBar>
        <cfvo type="min"/>
        <cfvo type="max"/>
        <color theme="9" tint="0.59999389629810485"/>
      </dataBar>
      <extLst>
        <ext xmlns:x14="http://schemas.microsoft.com/office/spreadsheetml/2009/9/main" uri="{B025F937-C7B1-47D3-B67F-A62EFF666E3E}">
          <x14:id>{D4EB55B4-6709-4CEC-91D8-043E80CDBE74}</x14:id>
        </ext>
      </extLst>
    </cfRule>
  </conditionalFormatting>
  <conditionalFormatting sqref="D15 D6 D24">
    <cfRule type="dataBar" priority="3">
      <dataBar>
        <cfvo type="min"/>
        <cfvo type="max"/>
        <color theme="7" tint="0.59999389629810485"/>
      </dataBar>
      <extLst>
        <ext xmlns:x14="http://schemas.microsoft.com/office/spreadsheetml/2009/9/main" uri="{B025F937-C7B1-47D3-B67F-A62EFF666E3E}">
          <x14:id>{B33B325E-F197-482A-A064-ED53F97CAA2C}</x14:id>
        </ext>
      </extLst>
    </cfRule>
  </conditionalFormatting>
  <conditionalFormatting sqref="D16 D7 D25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{72202F38-171A-4F79-8704-83C4894D7A1F}</x14:id>
        </ext>
      </extLst>
    </cfRule>
  </conditionalFormatting>
  <conditionalFormatting sqref="D17 D8 D26">
    <cfRule type="dataBar" priority="1">
      <dataBar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{9C1E2F17-977B-4793-8515-80BD12017DE1}</x14:id>
        </ext>
      </extLst>
    </cfRule>
  </conditionalFormatting>
  <dataValidations count="1">
    <dataValidation type="list" allowBlank="1" showInputMessage="1" showErrorMessage="1" sqref="F38">
      <formula1>$A$38:$A$41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494644-1A28-4040-91E8-38AE4B4701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E11 E2 E20</xm:sqref>
        </x14:conditionalFormatting>
        <x14:conditionalFormatting xmlns:xm="http://schemas.microsoft.com/office/excel/2006/main">
          <x14:cfRule type="dataBar" id="{F082AD05-1AE1-429B-B15F-6D0ADE1E86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 F11 F20</xm:sqref>
        </x14:conditionalFormatting>
        <x14:conditionalFormatting xmlns:xm="http://schemas.microsoft.com/office/excel/2006/main">
          <x14:cfRule type="dataBar" id="{D4EB55B4-6709-4CEC-91D8-043E80CDBE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D3:D5 D12:D14 D21:D23</xm:sqref>
        </x14:conditionalFormatting>
        <x14:conditionalFormatting xmlns:xm="http://schemas.microsoft.com/office/excel/2006/main">
          <x14:cfRule type="dataBar" id="{B33B325E-F197-482A-A064-ED53F97CA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 D6 D24</xm:sqref>
        </x14:conditionalFormatting>
        <x14:conditionalFormatting xmlns:xm="http://schemas.microsoft.com/office/excel/2006/main">
          <x14:cfRule type="dataBar" id="{72202F38-171A-4F79-8704-83C4894D7A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 D7 D25</xm:sqref>
        </x14:conditionalFormatting>
        <x14:conditionalFormatting xmlns:xm="http://schemas.microsoft.com/office/excel/2006/main">
          <x14:cfRule type="dataBar" id="{9C1E2F17-977B-4793-8515-80BD12017D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D17 D8 D26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0" zoomScaleNormal="100" workbookViewId="0">
      <selection activeCell="A45" sqref="A45"/>
    </sheetView>
  </sheetViews>
  <sheetFormatPr defaultRowHeight="14.4" x14ac:dyDescent="0.3"/>
  <cols>
    <col min="1" max="1" width="19.77734375" style="1" customWidth="1"/>
    <col min="2" max="2" width="24.77734375" style="1" customWidth="1"/>
    <col min="3" max="3" width="19.21875" style="1" customWidth="1"/>
    <col min="4" max="4" width="18.109375" style="1" customWidth="1"/>
    <col min="5" max="5" width="22.5546875" style="1" customWidth="1"/>
    <col min="6" max="6" width="23.33203125" style="1" customWidth="1"/>
    <col min="7" max="16384" width="8.88671875" style="1"/>
  </cols>
  <sheetData>
    <row r="1" spans="1:6" ht="18" customHeight="1" thickBot="1" x14ac:dyDescent="0.35">
      <c r="A1" s="30" t="s">
        <v>26</v>
      </c>
      <c r="B1" s="31" t="s">
        <v>12</v>
      </c>
      <c r="C1" s="31" t="s">
        <v>8</v>
      </c>
      <c r="D1" s="31" t="s">
        <v>7</v>
      </c>
      <c r="E1" s="31" t="s">
        <v>11</v>
      </c>
      <c r="F1" s="32" t="s">
        <v>33</v>
      </c>
    </row>
    <row r="2" spans="1:6" ht="18" customHeight="1" x14ac:dyDescent="0.3">
      <c r="A2" s="2" t="s">
        <v>6</v>
      </c>
      <c r="B2" s="3" t="s">
        <v>36</v>
      </c>
      <c r="C2" s="23" t="s">
        <v>15</v>
      </c>
      <c r="D2" s="23" t="s">
        <v>15</v>
      </c>
      <c r="E2" s="56">
        <f>(D3*E$30+D7*E$34)/IF(AND(E$33=0,E$35=0),1,(D6*E$33+D8*E$35))</f>
        <v>0.14175714285714289</v>
      </c>
      <c r="F2" s="29">
        <f>E2/MAX(E$2,E$11,E$20)</f>
        <v>1</v>
      </c>
    </row>
    <row r="3" spans="1:6" ht="18" customHeight="1" x14ac:dyDescent="0.3">
      <c r="A3" s="28" t="s">
        <v>37</v>
      </c>
      <c r="B3" s="25">
        <v>8</v>
      </c>
      <c r="C3" s="26" t="s">
        <v>9</v>
      </c>
      <c r="D3" s="27">
        <f xml:space="preserve"> (B3 * A$30 * B$30) + (B4 * A$31 * B$31) + (B5* A$32 *B$32)</f>
        <v>70.878571428571433</v>
      </c>
      <c r="E3" s="57"/>
      <c r="F3" s="4"/>
    </row>
    <row r="4" spans="1:6" ht="18" customHeight="1" x14ac:dyDescent="0.3">
      <c r="A4" s="28" t="s">
        <v>38</v>
      </c>
      <c r="B4" s="25">
        <v>1607</v>
      </c>
      <c r="C4" s="26"/>
      <c r="D4" s="27"/>
      <c r="E4" s="57"/>
      <c r="F4" s="4"/>
    </row>
    <row r="5" spans="1:6" ht="18" customHeight="1" x14ac:dyDescent="0.3">
      <c r="A5" s="28" t="s">
        <v>39</v>
      </c>
      <c r="B5" s="25">
        <v>8008</v>
      </c>
      <c r="C5" s="26"/>
      <c r="D5" s="27"/>
      <c r="E5" s="57"/>
      <c r="F5" s="4"/>
    </row>
    <row r="6" spans="1:6" ht="18" customHeight="1" x14ac:dyDescent="0.3">
      <c r="A6" s="5" t="s">
        <v>3</v>
      </c>
      <c r="B6" s="6">
        <v>500</v>
      </c>
      <c r="C6" s="6" t="s">
        <v>19</v>
      </c>
      <c r="D6" s="7">
        <f>B6 * A$33 * B$33</f>
        <v>50</v>
      </c>
      <c r="E6" s="57"/>
      <c r="F6" s="4"/>
    </row>
    <row r="7" spans="1:6" ht="18" customHeight="1" x14ac:dyDescent="0.3">
      <c r="A7" s="8" t="s">
        <v>5</v>
      </c>
      <c r="B7" s="9">
        <v>5</v>
      </c>
      <c r="C7" s="9" t="s">
        <v>10</v>
      </c>
      <c r="D7" s="10">
        <f>B7 * A$34 * B$34</f>
        <v>50</v>
      </c>
      <c r="E7" s="57"/>
      <c r="F7" s="4"/>
    </row>
    <row r="8" spans="1:6" ht="18" customHeight="1" thickBot="1" x14ac:dyDescent="0.35">
      <c r="A8" s="11" t="s">
        <v>4</v>
      </c>
      <c r="B8" s="12">
        <v>555.99</v>
      </c>
      <c r="C8" s="13" t="s">
        <v>4</v>
      </c>
      <c r="D8" s="14">
        <f>B8 * A$35 * B$35</f>
        <v>5.5598999999999998</v>
      </c>
      <c r="E8" s="58"/>
      <c r="F8" s="15"/>
    </row>
    <row r="9" spans="1:6" ht="18" customHeight="1" thickBot="1" x14ac:dyDescent="0.35">
      <c r="A9" s="16"/>
      <c r="B9" s="16"/>
      <c r="C9" s="16"/>
      <c r="D9" s="16"/>
      <c r="E9" s="16"/>
      <c r="F9" s="16"/>
    </row>
    <row r="10" spans="1:6" ht="18" customHeight="1" thickBot="1" x14ac:dyDescent="0.35">
      <c r="A10" s="30" t="s">
        <v>26</v>
      </c>
      <c r="B10" s="31" t="s">
        <v>12</v>
      </c>
      <c r="C10" s="31" t="s">
        <v>8</v>
      </c>
      <c r="D10" s="31" t="s">
        <v>7</v>
      </c>
      <c r="E10" s="31" t="s">
        <v>11</v>
      </c>
      <c r="F10" s="32" t="s">
        <v>33</v>
      </c>
    </row>
    <row r="11" spans="1:6" ht="18" customHeight="1" x14ac:dyDescent="0.3">
      <c r="A11" s="2" t="s">
        <v>6</v>
      </c>
      <c r="B11" s="3" t="s">
        <v>40</v>
      </c>
      <c r="C11" s="23" t="s">
        <v>15</v>
      </c>
      <c r="D11" s="23" t="s">
        <v>15</v>
      </c>
      <c r="E11" s="56">
        <f>(D12*E$30+D16*E$34)/IF(AND(E$33=0,E$35=0),1,(D15*E$33+D17*E$35))</f>
        <v>0.14139285714285718</v>
      </c>
      <c r="F11" s="29">
        <f>E11/MAX(E$2,E$11,E$20)</f>
        <v>0.99743021263730736</v>
      </c>
    </row>
    <row r="12" spans="1:6" ht="18" customHeight="1" x14ac:dyDescent="0.3">
      <c r="A12" s="28" t="s">
        <v>37</v>
      </c>
      <c r="B12" s="25">
        <v>6</v>
      </c>
      <c r="C12" s="26" t="s">
        <v>9</v>
      </c>
      <c r="D12" s="27">
        <f xml:space="preserve"> (B12 * A$30 * B$30) + (B13 * A$31 * B$31) + (B14 * A$32 *B$32)</f>
        <v>56.557142857142857</v>
      </c>
      <c r="E12" s="57"/>
      <c r="F12" s="4"/>
    </row>
    <row r="13" spans="1:6" ht="18" customHeight="1" x14ac:dyDescent="0.3">
      <c r="A13" s="28" t="s">
        <v>38</v>
      </c>
      <c r="B13" s="25">
        <v>1582</v>
      </c>
      <c r="C13" s="26"/>
      <c r="D13" s="27"/>
      <c r="E13" s="57"/>
      <c r="F13" s="4"/>
    </row>
    <row r="14" spans="1:6" ht="18" customHeight="1" x14ac:dyDescent="0.3">
      <c r="A14" s="28" t="s">
        <v>39</v>
      </c>
      <c r="B14" s="25">
        <v>8008</v>
      </c>
      <c r="C14" s="26"/>
      <c r="D14" s="27"/>
      <c r="E14" s="57"/>
      <c r="F14" s="4"/>
    </row>
    <row r="15" spans="1:6" ht="18" customHeight="1" x14ac:dyDescent="0.3">
      <c r="A15" s="5" t="s">
        <v>3</v>
      </c>
      <c r="B15" s="6">
        <v>400</v>
      </c>
      <c r="C15" s="6" t="s">
        <v>19</v>
      </c>
      <c r="D15" s="7">
        <f>B15 * A$33 * B$33</f>
        <v>40</v>
      </c>
      <c r="E15" s="57"/>
      <c r="F15" s="4"/>
    </row>
    <row r="16" spans="1:6" ht="18" customHeight="1" x14ac:dyDescent="0.3">
      <c r="A16" s="8" t="s">
        <v>5</v>
      </c>
      <c r="B16" s="9">
        <v>4.5999999999999996</v>
      </c>
      <c r="C16" s="9" t="s">
        <v>10</v>
      </c>
      <c r="D16" s="10">
        <f>B16 * A$34 * B$34</f>
        <v>46</v>
      </c>
      <c r="E16" s="57"/>
      <c r="F16" s="4"/>
    </row>
    <row r="17" spans="1:6" ht="18" customHeight="1" thickBot="1" x14ac:dyDescent="0.35">
      <c r="A17" s="11" t="s">
        <v>4</v>
      </c>
      <c r="B17" s="12">
        <v>298.60000000000002</v>
      </c>
      <c r="C17" s="13" t="s">
        <v>4</v>
      </c>
      <c r="D17" s="14">
        <f>B17 * A$35 * B$35</f>
        <v>2.9860000000000002</v>
      </c>
      <c r="E17" s="58"/>
      <c r="F17" s="15"/>
    </row>
    <row r="18" spans="1:6" ht="18" customHeight="1" thickBot="1" x14ac:dyDescent="0.35">
      <c r="A18" s="16"/>
      <c r="B18" s="16"/>
      <c r="C18" s="16"/>
      <c r="D18" s="16"/>
      <c r="E18" s="16"/>
    </row>
    <row r="19" spans="1:6" ht="18" customHeight="1" thickBot="1" x14ac:dyDescent="0.35">
      <c r="A19" s="30" t="s">
        <v>26</v>
      </c>
      <c r="B19" s="31" t="s">
        <v>12</v>
      </c>
      <c r="C19" s="31" t="s">
        <v>8</v>
      </c>
      <c r="D19" s="31" t="s">
        <v>7</v>
      </c>
      <c r="E19" s="31" t="s">
        <v>11</v>
      </c>
      <c r="F19" s="32" t="s">
        <v>33</v>
      </c>
    </row>
    <row r="20" spans="1:6" ht="18" customHeight="1" x14ac:dyDescent="0.3">
      <c r="A20" s="2" t="s">
        <v>6</v>
      </c>
      <c r="B20" s="3" t="s">
        <v>41</v>
      </c>
      <c r="C20" s="23" t="s">
        <v>15</v>
      </c>
      <c r="D20" s="23" t="s">
        <v>15</v>
      </c>
      <c r="E20" s="56">
        <f>(D21*E$30+D25*E$34)/IF(AND(E$33=0,E$35=0),1,(D24*E$33+D26*E$35))</f>
        <v>0.13505714285714288</v>
      </c>
      <c r="F20" s="29">
        <f>E20/MAX(E$2,E$11,E$20)</f>
        <v>0.95273606772145514</v>
      </c>
    </row>
    <row r="21" spans="1:6" ht="18" customHeight="1" x14ac:dyDescent="0.3">
      <c r="A21" s="28" t="s">
        <v>37</v>
      </c>
      <c r="B21" s="25">
        <v>4</v>
      </c>
      <c r="C21" s="26" t="s">
        <v>9</v>
      </c>
      <c r="D21" s="27">
        <f xml:space="preserve"> (B21 * A$30 * B$30) + (B22 * A$31 * B$31) + (B23* A$32 *B$32)</f>
        <v>40.517142857142858</v>
      </c>
      <c r="E21" s="57"/>
      <c r="F21" s="4"/>
    </row>
    <row r="22" spans="1:6" ht="18" customHeight="1" x14ac:dyDescent="0.3">
      <c r="A22" s="28" t="s">
        <v>38</v>
      </c>
      <c r="B22" s="25">
        <v>1354</v>
      </c>
      <c r="C22" s="26"/>
      <c r="D22" s="27"/>
      <c r="E22" s="57"/>
      <c r="F22" s="4"/>
    </row>
    <row r="23" spans="1:6" ht="18" customHeight="1" x14ac:dyDescent="0.3">
      <c r="A23" s="28" t="s">
        <v>39</v>
      </c>
      <c r="B23" s="25">
        <v>7008</v>
      </c>
      <c r="C23" s="26"/>
      <c r="D23" s="27"/>
      <c r="E23" s="57"/>
      <c r="F23" s="4"/>
    </row>
    <row r="24" spans="1:6" ht="18" customHeight="1" x14ac:dyDescent="0.3">
      <c r="A24" s="5" t="s">
        <v>3</v>
      </c>
      <c r="B24" s="6">
        <v>300</v>
      </c>
      <c r="C24" s="6" t="s">
        <v>19</v>
      </c>
      <c r="D24" s="7">
        <f>B24 * A$33 * B$33</f>
        <v>30</v>
      </c>
      <c r="E24" s="57"/>
      <c r="F24" s="4"/>
    </row>
    <row r="25" spans="1:6" ht="18" customHeight="1" x14ac:dyDescent="0.3">
      <c r="A25" s="8" t="s">
        <v>5</v>
      </c>
      <c r="B25" s="9">
        <v>4.8</v>
      </c>
      <c r="C25" s="9" t="s">
        <v>10</v>
      </c>
      <c r="D25" s="10">
        <f>B25 * A$34 * B$34</f>
        <v>48</v>
      </c>
      <c r="E25" s="57"/>
      <c r="F25" s="4"/>
    </row>
    <row r="26" spans="1:6" ht="18" customHeight="1" thickBot="1" x14ac:dyDescent="0.35">
      <c r="A26" s="11" t="s">
        <v>4</v>
      </c>
      <c r="B26" s="12">
        <v>184.7</v>
      </c>
      <c r="C26" s="13" t="s">
        <v>4</v>
      </c>
      <c r="D26" s="14">
        <f>B26 * A$35 * B$35</f>
        <v>1.847</v>
      </c>
      <c r="E26" s="58"/>
      <c r="F26" s="15"/>
    </row>
    <row r="27" spans="1:6" ht="18" customHeight="1" thickBot="1" x14ac:dyDescent="0.35">
      <c r="A27" s="16"/>
      <c r="B27" s="16"/>
      <c r="C27" s="16"/>
      <c r="D27" s="16"/>
      <c r="E27" s="16"/>
    </row>
    <row r="28" spans="1:6" ht="24" customHeight="1" x14ac:dyDescent="0.3">
      <c r="A28" s="46" t="s">
        <v>35</v>
      </c>
      <c r="B28" s="47"/>
      <c r="C28" s="48"/>
      <c r="D28" s="16"/>
      <c r="E28" s="46" t="s">
        <v>34</v>
      </c>
      <c r="F28" s="48"/>
    </row>
    <row r="29" spans="1:6" ht="18" customHeight="1" thickBot="1" x14ac:dyDescent="0.35">
      <c r="A29" s="43" t="s">
        <v>17</v>
      </c>
      <c r="B29" s="44" t="s">
        <v>13</v>
      </c>
      <c r="C29" s="45" t="s">
        <v>18</v>
      </c>
      <c r="D29" s="52"/>
      <c r="E29" s="43" t="s">
        <v>14</v>
      </c>
      <c r="F29" s="45" t="s">
        <v>18</v>
      </c>
    </row>
    <row r="30" spans="1:6" ht="18" customHeight="1" x14ac:dyDescent="0.3">
      <c r="A30" s="38">
        <v>10</v>
      </c>
      <c r="B30" s="25">
        <f>C30/SUM(C$30:C$32)</f>
        <v>0.7142857142857143</v>
      </c>
      <c r="C30" s="39">
        <v>5</v>
      </c>
      <c r="D30" s="16"/>
      <c r="E30" s="49">
        <f>F30/SUM(F$30:F$35)</f>
        <v>9.0909090909090912E-2</v>
      </c>
      <c r="F30" s="50">
        <f>VLOOKUP(F38,A38:E41,2,FALSE)</f>
        <v>1</v>
      </c>
    </row>
    <row r="31" spans="1:6" ht="18" customHeight="1" x14ac:dyDescent="0.3">
      <c r="A31" s="38">
        <v>0.01</v>
      </c>
      <c r="B31" s="25">
        <f t="shared" ref="B31:B32" si="0">C31/SUM(C$30:C$32)</f>
        <v>0.14285714285714285</v>
      </c>
      <c r="C31" s="39">
        <v>1</v>
      </c>
      <c r="D31" s="16"/>
      <c r="E31" s="49"/>
      <c r="F31" s="50"/>
    </row>
    <row r="32" spans="1:6" ht="18" customHeight="1" x14ac:dyDescent="0.3">
      <c r="A32" s="38">
        <v>0.01</v>
      </c>
      <c r="B32" s="25">
        <f t="shared" si="0"/>
        <v>0.14285714285714285</v>
      </c>
      <c r="C32" s="39">
        <v>1</v>
      </c>
      <c r="D32" s="16"/>
      <c r="E32" s="49"/>
      <c r="F32" s="50"/>
    </row>
    <row r="33" spans="1:6" ht="18" customHeight="1" x14ac:dyDescent="0.3">
      <c r="A33" s="17">
        <v>0.1</v>
      </c>
      <c r="B33" s="6">
        <f>C33/SUM(C33:C33)</f>
        <v>1</v>
      </c>
      <c r="C33" s="40">
        <v>1</v>
      </c>
      <c r="D33" s="16"/>
      <c r="E33" s="17">
        <f>F33/SUM(F$30:F$35)</f>
        <v>0.90909090909090906</v>
      </c>
      <c r="F33" s="40">
        <f>VLOOKUP(F38,A38:E41,3,FALSE)</f>
        <v>10</v>
      </c>
    </row>
    <row r="34" spans="1:6" ht="18" customHeight="1" x14ac:dyDescent="0.3">
      <c r="A34" s="18">
        <v>10</v>
      </c>
      <c r="B34" s="9">
        <f t="shared" ref="B34:B35" si="1">C34/SUM(C34:C34)</f>
        <v>1</v>
      </c>
      <c r="C34" s="41">
        <v>1</v>
      </c>
      <c r="D34" s="16"/>
      <c r="E34" s="18">
        <f>F34/SUM(F$30:F$35)</f>
        <v>0</v>
      </c>
      <c r="F34" s="41">
        <f>VLOOKUP(F38,A38:E41,4,FALSE)</f>
        <v>0</v>
      </c>
    </row>
    <row r="35" spans="1:6" ht="18" customHeight="1" thickBot="1" x14ac:dyDescent="0.35">
      <c r="A35" s="19">
        <v>0.01</v>
      </c>
      <c r="B35" s="13">
        <f t="shared" si="1"/>
        <v>1</v>
      </c>
      <c r="C35" s="42">
        <v>1</v>
      </c>
      <c r="D35" s="16"/>
      <c r="E35" s="19">
        <f>F35/SUM(F$30:F$35)</f>
        <v>0</v>
      </c>
      <c r="F35" s="42">
        <f>VLOOKUP(F38,A38:E41,5,FALSE)</f>
        <v>0</v>
      </c>
    </row>
    <row r="36" spans="1:6" ht="18" customHeight="1" thickBot="1" x14ac:dyDescent="0.35">
      <c r="A36" s="16"/>
      <c r="B36" s="16"/>
      <c r="C36" s="16"/>
      <c r="D36" s="16"/>
      <c r="E36" s="16"/>
    </row>
    <row r="37" spans="1:6" ht="18" customHeight="1" thickBot="1" x14ac:dyDescent="0.35">
      <c r="A37" s="37" t="s">
        <v>20</v>
      </c>
      <c r="B37" s="31" t="s">
        <v>21</v>
      </c>
      <c r="C37" s="31" t="s">
        <v>25</v>
      </c>
      <c r="D37" s="31" t="s">
        <v>22</v>
      </c>
      <c r="E37" s="31" t="s">
        <v>23</v>
      </c>
      <c r="F37" s="51" t="s">
        <v>24</v>
      </c>
    </row>
    <row r="38" spans="1:6" ht="18" customHeight="1" x14ac:dyDescent="0.3">
      <c r="A38" s="62" t="s">
        <v>29</v>
      </c>
      <c r="B38" s="25">
        <v>100</v>
      </c>
      <c r="C38" s="6">
        <v>0</v>
      </c>
      <c r="D38" s="9">
        <v>1</v>
      </c>
      <c r="E38" s="24">
        <v>0</v>
      </c>
      <c r="F38" s="64" t="s">
        <v>30</v>
      </c>
    </row>
    <row r="39" spans="1:6" ht="18" customHeight="1" x14ac:dyDescent="0.3">
      <c r="A39" s="62" t="s">
        <v>28</v>
      </c>
      <c r="B39" s="25">
        <v>30</v>
      </c>
      <c r="C39" s="6">
        <v>1</v>
      </c>
      <c r="D39" s="9">
        <v>1</v>
      </c>
      <c r="E39" s="24">
        <v>50</v>
      </c>
      <c r="F39" s="65"/>
    </row>
    <row r="40" spans="1:6" ht="18" customHeight="1" x14ac:dyDescent="0.3">
      <c r="A40" s="62" t="s">
        <v>27</v>
      </c>
      <c r="B40" s="25">
        <v>1</v>
      </c>
      <c r="C40" s="6">
        <v>0</v>
      </c>
      <c r="D40" s="9">
        <v>200</v>
      </c>
      <c r="E40" s="24">
        <v>0</v>
      </c>
      <c r="F40" s="65"/>
    </row>
    <row r="41" spans="1:6" ht="18" customHeight="1" thickBot="1" x14ac:dyDescent="0.35">
      <c r="A41" s="63" t="s">
        <v>30</v>
      </c>
      <c r="B41" s="59">
        <v>1</v>
      </c>
      <c r="C41" s="60">
        <v>10</v>
      </c>
      <c r="D41" s="61">
        <v>0</v>
      </c>
      <c r="E41" s="13">
        <v>0</v>
      </c>
      <c r="F41" s="66"/>
    </row>
    <row r="42" spans="1:6" x14ac:dyDescent="0.3">
      <c r="A42" s="16"/>
      <c r="B42" s="16"/>
      <c r="C42" s="16"/>
      <c r="D42" s="16"/>
      <c r="E42" s="16"/>
    </row>
    <row r="43" spans="1:6" ht="19.05" customHeight="1" x14ac:dyDescent="0.3">
      <c r="A43" s="16"/>
      <c r="B43" s="16"/>
      <c r="C43" s="16"/>
    </row>
  </sheetData>
  <mergeCells count="17">
    <mergeCell ref="E30:E32"/>
    <mergeCell ref="F30:F32"/>
    <mergeCell ref="F38:F41"/>
    <mergeCell ref="E20:E26"/>
    <mergeCell ref="F20:F26"/>
    <mergeCell ref="C21:C23"/>
    <mergeCell ref="D21:D23"/>
    <mergeCell ref="A28:C28"/>
    <mergeCell ref="E28:F28"/>
    <mergeCell ref="E2:E8"/>
    <mergeCell ref="F2:F8"/>
    <mergeCell ref="C3:C5"/>
    <mergeCell ref="D3:D5"/>
    <mergeCell ref="E11:E17"/>
    <mergeCell ref="F11:F17"/>
    <mergeCell ref="C12:C14"/>
    <mergeCell ref="D12:D14"/>
  </mergeCells>
  <conditionalFormatting sqref="E2:E8 E11:E17 E20:E26">
    <cfRule type="dataBar" priority="6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{CE197F58-3C68-4CAD-A113-BF0A3DBDF9AE}</x14:id>
        </ext>
      </extLst>
    </cfRule>
  </conditionalFormatting>
  <conditionalFormatting sqref="F2:F8 F11:F17 F20:F26">
    <cfRule type="dataBar" priority="5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{5E3A7CB2-AF11-4FD7-B7A2-6A9FE4FC46FE}</x14:id>
        </ext>
      </extLst>
    </cfRule>
  </conditionalFormatting>
  <conditionalFormatting sqref="D3:D5 D12:D14 D21:D23">
    <cfRule type="dataBar" priority="4">
      <dataBar>
        <cfvo type="min"/>
        <cfvo type="max"/>
        <color theme="9" tint="0.59999389629810485"/>
      </dataBar>
      <extLst>
        <ext xmlns:x14="http://schemas.microsoft.com/office/spreadsheetml/2009/9/main" uri="{B025F937-C7B1-47D3-B67F-A62EFF666E3E}">
          <x14:id>{A284034F-EB0E-4E9E-9F2F-B5749ECE79A3}</x14:id>
        </ext>
      </extLst>
    </cfRule>
  </conditionalFormatting>
  <conditionalFormatting sqref="D15 D6 D24">
    <cfRule type="dataBar" priority="3">
      <dataBar>
        <cfvo type="min"/>
        <cfvo type="max"/>
        <color theme="7" tint="0.59999389629810485"/>
      </dataBar>
      <extLst>
        <ext xmlns:x14="http://schemas.microsoft.com/office/spreadsheetml/2009/9/main" uri="{B025F937-C7B1-47D3-B67F-A62EFF666E3E}">
          <x14:id>{35C0839C-AB6B-4B9C-A180-910BD2914EB3}</x14:id>
        </ext>
      </extLst>
    </cfRule>
  </conditionalFormatting>
  <conditionalFormatting sqref="D16 D7 D25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{15FE3412-403E-4322-B6C3-EAA5949DB3A0}</x14:id>
        </ext>
      </extLst>
    </cfRule>
  </conditionalFormatting>
  <conditionalFormatting sqref="D17 D8 D26">
    <cfRule type="dataBar" priority="1">
      <dataBar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{B1B07298-2332-43E2-B222-C67618C2083A}</x14:id>
        </ext>
      </extLst>
    </cfRule>
  </conditionalFormatting>
  <dataValidations count="1">
    <dataValidation type="list" allowBlank="1" showInputMessage="1" showErrorMessage="1" sqref="F38">
      <formula1>$A$38:$A$41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197F58-3C68-4CAD-A113-BF0A3DBDF9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 E11:E17 E20:E26</xm:sqref>
        </x14:conditionalFormatting>
        <x14:conditionalFormatting xmlns:xm="http://schemas.microsoft.com/office/excel/2006/main">
          <x14:cfRule type="dataBar" id="{5E3A7CB2-AF11-4FD7-B7A2-6A9FE4FC46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 F11:F17 F20:F26</xm:sqref>
        </x14:conditionalFormatting>
        <x14:conditionalFormatting xmlns:xm="http://schemas.microsoft.com/office/excel/2006/main">
          <x14:cfRule type="dataBar" id="{A284034F-EB0E-4E9E-9F2F-B5749ECE7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D3:D5 D12:D14 D21:D23</xm:sqref>
        </x14:conditionalFormatting>
        <x14:conditionalFormatting xmlns:xm="http://schemas.microsoft.com/office/excel/2006/main">
          <x14:cfRule type="dataBar" id="{35C0839C-AB6B-4B9C-A180-910BD2914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 D6 D24</xm:sqref>
        </x14:conditionalFormatting>
        <x14:conditionalFormatting xmlns:xm="http://schemas.microsoft.com/office/excel/2006/main">
          <x14:cfRule type="dataBar" id="{15FE3412-403E-4322-B6C3-EAA5949DB3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 D7 D25</xm:sqref>
        </x14:conditionalFormatting>
        <x14:conditionalFormatting xmlns:xm="http://schemas.microsoft.com/office/excel/2006/main">
          <x14:cfRule type="dataBar" id="{B1B07298-2332-43E2-B222-C67618C20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D17 D8 D26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ProcessorScore</vt:lpstr>
      <vt:lpstr>GraphicsCardScore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2018-06-27T20:13:13Z</dcterms:modified>
</cp:coreProperties>
</file>