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Finalytics\"/>
    </mc:Choice>
  </mc:AlternateContent>
  <xr:revisionPtr revIDLastSave="0" documentId="13_ncr:1_{CAAC952F-CCF4-411F-9708-C41D82A88D79}" xr6:coauthVersionLast="47" xr6:coauthVersionMax="47" xr10:uidLastSave="{00000000-0000-0000-0000-000000000000}"/>
  <bookViews>
    <workbookView xWindow="-108" yWindow="-108" windowWidth="30936" windowHeight="16896" tabRatio="475" xr2:uid="{4FA37268-08A7-4A23-8E79-4F309B111594}"/>
  </bookViews>
  <sheets>
    <sheet name="отчет" sheetId="16" r:id="rId1"/>
    <sheet name="данные" sheetId="5" r:id="rId2"/>
    <sheet name="вспом1" sheetId="13" r:id="rId3"/>
    <sheet name="вспом2" sheetId="14" r:id="rId4"/>
    <sheet name="=) Finalytics.pro" sheetId="17" r:id="rId5"/>
  </sheets>
  <definedNames>
    <definedName name="ExternalData_1" localSheetId="2" hidden="1">вспом1!$A$1:$J$2771</definedName>
    <definedName name="Срез_Годы">#N/A</definedName>
  </definedNames>
  <calcPr calcId="191029" iterate="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66" i="5" l="1"/>
  <c r="DB66" i="5"/>
  <c r="DE66" i="5" s="1"/>
  <c r="DA66" i="5"/>
  <c r="CZ66" i="5"/>
  <c r="CW66" i="5"/>
  <c r="CV66" i="5"/>
  <c r="CS66" i="5"/>
  <c r="CR66" i="5"/>
  <c r="CO66" i="5"/>
  <c r="CN66" i="5"/>
  <c r="CK66" i="5"/>
  <c r="CJ66" i="5"/>
  <c r="CG66" i="5"/>
  <c r="CF66" i="5"/>
  <c r="CC66" i="5"/>
  <c r="CB66" i="5"/>
  <c r="BY66" i="5"/>
  <c r="BX66" i="5"/>
  <c r="BU66" i="5"/>
  <c r="BT66" i="5"/>
  <c r="BQ66" i="5"/>
  <c r="BP66" i="5"/>
  <c r="BM66" i="5"/>
  <c r="BL66" i="5"/>
  <c r="BI66" i="5"/>
  <c r="BH66" i="5"/>
  <c r="DC65" i="5"/>
  <c r="DE65" i="5" s="1"/>
  <c r="DB65" i="5"/>
  <c r="DA65" i="5"/>
  <c r="CZ65" i="5"/>
  <c r="CW65" i="5"/>
  <c r="CV65" i="5"/>
  <c r="CS65" i="5"/>
  <c r="CR65" i="5"/>
  <c r="CO65" i="5"/>
  <c r="CN65" i="5"/>
  <c r="CK65" i="5"/>
  <c r="CJ65" i="5"/>
  <c r="CG65" i="5"/>
  <c r="CF65" i="5"/>
  <c r="CC65" i="5"/>
  <c r="CB65" i="5"/>
  <c r="BY65" i="5"/>
  <c r="BX65" i="5"/>
  <c r="BU65" i="5"/>
  <c r="BT65" i="5"/>
  <c r="BQ65" i="5"/>
  <c r="BP65" i="5"/>
  <c r="BM65" i="5"/>
  <c r="BL65" i="5"/>
  <c r="BI65" i="5"/>
  <c r="BH65" i="5"/>
  <c r="CY64" i="5"/>
  <c r="CX64" i="5"/>
  <c r="CU64" i="5"/>
  <c r="CT64" i="5"/>
  <c r="CQ64" i="5"/>
  <c r="CP64" i="5"/>
  <c r="CM64" i="5"/>
  <c r="CN64" i="5" s="1"/>
  <c r="CL64" i="5"/>
  <c r="CI64" i="5"/>
  <c r="CH64" i="5"/>
  <c r="CE64" i="5"/>
  <c r="CG64" i="5" s="1"/>
  <c r="CD64" i="5"/>
  <c r="CA64" i="5"/>
  <c r="BZ64" i="5"/>
  <c r="BW64" i="5"/>
  <c r="BX64" i="5" s="1"/>
  <c r="BV64" i="5"/>
  <c r="BS64" i="5"/>
  <c r="BR64" i="5"/>
  <c r="BO64" i="5"/>
  <c r="BP64" i="5" s="1"/>
  <c r="BN64" i="5"/>
  <c r="BK64" i="5"/>
  <c r="BJ64" i="5"/>
  <c r="BG64" i="5"/>
  <c r="BF64" i="5"/>
  <c r="DC63" i="5"/>
  <c r="DB63" i="5"/>
  <c r="DA63" i="5"/>
  <c r="CZ63" i="5"/>
  <c r="CW63" i="5"/>
  <c r="CV63" i="5"/>
  <c r="CS63" i="5"/>
  <c r="CR63" i="5"/>
  <c r="CO63" i="5"/>
  <c r="CN63" i="5"/>
  <c r="CK63" i="5"/>
  <c r="CJ63" i="5"/>
  <c r="CG63" i="5"/>
  <c r="CF63" i="5"/>
  <c r="CC63" i="5"/>
  <c r="CB63" i="5"/>
  <c r="BY63" i="5"/>
  <c r="BX63" i="5"/>
  <c r="BU63" i="5"/>
  <c r="BT63" i="5"/>
  <c r="BQ63" i="5"/>
  <c r="BP63" i="5"/>
  <c r="BM63" i="5"/>
  <c r="BL63" i="5"/>
  <c r="BI63" i="5"/>
  <c r="BH63" i="5"/>
  <c r="DB62" i="5"/>
  <c r="DA62" i="5"/>
  <c r="CZ62" i="5"/>
  <c r="CW62" i="5"/>
  <c r="CV62" i="5"/>
  <c r="CS62" i="5"/>
  <c r="CR62" i="5"/>
  <c r="CO62" i="5"/>
  <c r="CN62" i="5"/>
  <c r="CK62" i="5"/>
  <c r="CJ62" i="5"/>
  <c r="CE62" i="5"/>
  <c r="DC62" i="5" s="1"/>
  <c r="CC62" i="5"/>
  <c r="CB62" i="5"/>
  <c r="BY62" i="5"/>
  <c r="BX62" i="5"/>
  <c r="BU62" i="5"/>
  <c r="BT62" i="5"/>
  <c r="BQ62" i="5"/>
  <c r="BP62" i="5"/>
  <c r="BM62" i="5"/>
  <c r="BL62" i="5"/>
  <c r="BI62" i="5"/>
  <c r="BH62" i="5"/>
  <c r="CY61" i="5"/>
  <c r="CX61" i="5"/>
  <c r="DA61" i="5" s="1"/>
  <c r="CU61" i="5"/>
  <c r="CT61" i="5"/>
  <c r="CW61" i="5" s="1"/>
  <c r="CQ61" i="5"/>
  <c r="CP61" i="5"/>
  <c r="CM61" i="5"/>
  <c r="CL61" i="5"/>
  <c r="CO61" i="5" s="1"/>
  <c r="CI61" i="5"/>
  <c r="CH61" i="5"/>
  <c r="CD61" i="5"/>
  <c r="CA61" i="5"/>
  <c r="BZ61" i="5"/>
  <c r="CC61" i="5" s="1"/>
  <c r="BW61" i="5"/>
  <c r="BV61" i="5"/>
  <c r="BY61" i="5" s="1"/>
  <c r="BS61" i="5"/>
  <c r="BR61" i="5"/>
  <c r="BO61" i="5"/>
  <c r="BN61" i="5"/>
  <c r="BQ61" i="5" s="1"/>
  <c r="BK61" i="5"/>
  <c r="BJ61" i="5"/>
  <c r="BM61" i="5" s="1"/>
  <c r="BG61" i="5"/>
  <c r="BF61" i="5"/>
  <c r="BI61" i="5" s="1"/>
  <c r="DC58" i="5"/>
  <c r="DB58" i="5"/>
  <c r="DA58" i="5"/>
  <c r="CZ58" i="5"/>
  <c r="CW58" i="5"/>
  <c r="CV58" i="5"/>
  <c r="CS58" i="5"/>
  <c r="CR58" i="5"/>
  <c r="CO58" i="5"/>
  <c r="CN58" i="5"/>
  <c r="CK58" i="5"/>
  <c r="CJ58" i="5"/>
  <c r="CG58" i="5"/>
  <c r="CF58" i="5"/>
  <c r="CC58" i="5"/>
  <c r="CB58" i="5"/>
  <c r="BY58" i="5"/>
  <c r="BX58" i="5"/>
  <c r="BU58" i="5"/>
  <c r="BT58" i="5"/>
  <c r="BQ58" i="5"/>
  <c r="BP58" i="5"/>
  <c r="BM58" i="5"/>
  <c r="BL58" i="5"/>
  <c r="BI58" i="5"/>
  <c r="BH58" i="5"/>
  <c r="DC57" i="5"/>
  <c r="DB57" i="5"/>
  <c r="DA57" i="5"/>
  <c r="CZ57" i="5"/>
  <c r="CW57" i="5"/>
  <c r="CV57" i="5"/>
  <c r="CS57" i="5"/>
  <c r="CR57" i="5"/>
  <c r="CO57" i="5"/>
  <c r="CN57" i="5"/>
  <c r="CK57" i="5"/>
  <c r="CJ57" i="5"/>
  <c r="CG57" i="5"/>
  <c r="CF57" i="5"/>
  <c r="CC57" i="5"/>
  <c r="CB57" i="5"/>
  <c r="BY57" i="5"/>
  <c r="BX57" i="5"/>
  <c r="BU57" i="5"/>
  <c r="BT57" i="5"/>
  <c r="BQ57" i="5"/>
  <c r="BP57" i="5"/>
  <c r="BM57" i="5"/>
  <c r="BL57" i="5"/>
  <c r="BI57" i="5"/>
  <c r="BH57" i="5"/>
  <c r="DC56" i="5"/>
  <c r="DB56" i="5"/>
  <c r="DA56" i="5"/>
  <c r="CZ56" i="5"/>
  <c r="CW56" i="5"/>
  <c r="CV56" i="5"/>
  <c r="CS56" i="5"/>
  <c r="CR56" i="5"/>
  <c r="CO56" i="5"/>
  <c r="CN56" i="5"/>
  <c r="CK56" i="5"/>
  <c r="CJ56" i="5"/>
  <c r="CG56" i="5"/>
  <c r="CF56" i="5"/>
  <c r="CC56" i="5"/>
  <c r="CB56" i="5"/>
  <c r="BY56" i="5"/>
  <c r="BX56" i="5"/>
  <c r="BU56" i="5"/>
  <c r="BT56" i="5"/>
  <c r="BQ56" i="5"/>
  <c r="BP56" i="5"/>
  <c r="BM56" i="5"/>
  <c r="BL56" i="5"/>
  <c r="BI56" i="5"/>
  <c r="BH56" i="5"/>
  <c r="DC55" i="5"/>
  <c r="DB55" i="5"/>
  <c r="DA55" i="5"/>
  <c r="CZ55" i="5"/>
  <c r="CW55" i="5"/>
  <c r="CV55" i="5"/>
  <c r="CS55" i="5"/>
  <c r="CR55" i="5"/>
  <c r="CO55" i="5"/>
  <c r="CN55" i="5"/>
  <c r="CK55" i="5"/>
  <c r="CJ55" i="5"/>
  <c r="CG55" i="5"/>
  <c r="CF55" i="5"/>
  <c r="CC55" i="5"/>
  <c r="CB55" i="5"/>
  <c r="BY55" i="5"/>
  <c r="BX55" i="5"/>
  <c r="BU55" i="5"/>
  <c r="BT55" i="5"/>
  <c r="BQ55" i="5"/>
  <c r="BP55" i="5"/>
  <c r="BM55" i="5"/>
  <c r="BL55" i="5"/>
  <c r="BI55" i="5"/>
  <c r="BH55" i="5"/>
  <c r="DC54" i="5"/>
  <c r="DB54" i="5"/>
  <c r="DA54" i="5"/>
  <c r="CZ54" i="5"/>
  <c r="CW54" i="5"/>
  <c r="CV54" i="5"/>
  <c r="CS54" i="5"/>
  <c r="CR54" i="5"/>
  <c r="CO54" i="5"/>
  <c r="CN54" i="5"/>
  <c r="CK54" i="5"/>
  <c r="CJ54" i="5"/>
  <c r="CG54" i="5"/>
  <c r="CF54" i="5"/>
  <c r="CC54" i="5"/>
  <c r="CB54" i="5"/>
  <c r="BY54" i="5"/>
  <c r="BX54" i="5"/>
  <c r="BU54" i="5"/>
  <c r="BT54" i="5"/>
  <c r="BQ54" i="5"/>
  <c r="BP54" i="5"/>
  <c r="BM54" i="5"/>
  <c r="BL54" i="5"/>
  <c r="BI54" i="5"/>
  <c r="BH54" i="5"/>
  <c r="DC53" i="5"/>
  <c r="DB53" i="5"/>
  <c r="DA53" i="5"/>
  <c r="CZ53" i="5"/>
  <c r="CW53" i="5"/>
  <c r="CV53" i="5"/>
  <c r="CS53" i="5"/>
  <c r="CR53" i="5"/>
  <c r="CO53" i="5"/>
  <c r="CN53" i="5"/>
  <c r="CK53" i="5"/>
  <c r="CJ53" i="5"/>
  <c r="CG53" i="5"/>
  <c r="CF53" i="5"/>
  <c r="CC53" i="5"/>
  <c r="CB53" i="5"/>
  <c r="BY53" i="5"/>
  <c r="BX53" i="5"/>
  <c r="BU53" i="5"/>
  <c r="BT53" i="5"/>
  <c r="BQ53" i="5"/>
  <c r="BP53" i="5"/>
  <c r="BM53" i="5"/>
  <c r="BL53" i="5"/>
  <c r="BI53" i="5"/>
  <c r="BH53" i="5"/>
  <c r="DC52" i="5"/>
  <c r="DB52" i="5"/>
  <c r="DA52" i="5"/>
  <c r="CZ52" i="5"/>
  <c r="CW52" i="5"/>
  <c r="CV52" i="5"/>
  <c r="CS52" i="5"/>
  <c r="CR52" i="5"/>
  <c r="CO52" i="5"/>
  <c r="CN52" i="5"/>
  <c r="CK52" i="5"/>
  <c r="CJ52" i="5"/>
  <c r="CG52" i="5"/>
  <c r="CF52" i="5"/>
  <c r="CC52" i="5"/>
  <c r="CB52" i="5"/>
  <c r="BY52" i="5"/>
  <c r="BX52" i="5"/>
  <c r="BU52" i="5"/>
  <c r="BT52" i="5"/>
  <c r="BQ52" i="5"/>
  <c r="BP52" i="5"/>
  <c r="BM52" i="5"/>
  <c r="BL52" i="5"/>
  <c r="BI52" i="5"/>
  <c r="BH52" i="5"/>
  <c r="CY51" i="5"/>
  <c r="CX51" i="5"/>
  <c r="CU51" i="5"/>
  <c r="CT51" i="5"/>
  <c r="CQ51" i="5"/>
  <c r="CP51" i="5"/>
  <c r="CM51" i="5"/>
  <c r="CL51" i="5"/>
  <c r="CI51" i="5"/>
  <c r="CH51" i="5"/>
  <c r="CE51" i="5"/>
  <c r="CD51" i="5"/>
  <c r="CA51" i="5"/>
  <c r="BZ51" i="5"/>
  <c r="BW51" i="5"/>
  <c r="BV51" i="5"/>
  <c r="BS51" i="5"/>
  <c r="BR51" i="5"/>
  <c r="BO51" i="5"/>
  <c r="BN51" i="5"/>
  <c r="BK51" i="5"/>
  <c r="BJ51" i="5"/>
  <c r="BG51" i="5"/>
  <c r="BF51" i="5"/>
  <c r="DC50" i="5"/>
  <c r="DB50" i="5"/>
  <c r="DA50" i="5"/>
  <c r="CZ50" i="5"/>
  <c r="CW50" i="5"/>
  <c r="CV50" i="5"/>
  <c r="CS50" i="5"/>
  <c r="CR50" i="5"/>
  <c r="CO50" i="5"/>
  <c r="CN50" i="5"/>
  <c r="CK50" i="5"/>
  <c r="CJ50" i="5"/>
  <c r="CG50" i="5"/>
  <c r="CF50" i="5"/>
  <c r="CC50" i="5"/>
  <c r="CB50" i="5"/>
  <c r="BY50" i="5"/>
  <c r="BX50" i="5"/>
  <c r="BU50" i="5"/>
  <c r="BT50" i="5"/>
  <c r="BQ50" i="5"/>
  <c r="BP50" i="5"/>
  <c r="BM50" i="5"/>
  <c r="BL50" i="5"/>
  <c r="BI50" i="5"/>
  <c r="BH50" i="5"/>
  <c r="DC49" i="5"/>
  <c r="DB49" i="5"/>
  <c r="DA49" i="5"/>
  <c r="CZ49" i="5"/>
  <c r="CW49" i="5"/>
  <c r="CV49" i="5"/>
  <c r="CS49" i="5"/>
  <c r="CR49" i="5"/>
  <c r="CO49" i="5"/>
  <c r="CN49" i="5"/>
  <c r="CK49" i="5"/>
  <c r="CJ49" i="5"/>
  <c r="CG49" i="5"/>
  <c r="CF49" i="5"/>
  <c r="CC49" i="5"/>
  <c r="CB49" i="5"/>
  <c r="BY49" i="5"/>
  <c r="BX49" i="5"/>
  <c r="BU49" i="5"/>
  <c r="BT49" i="5"/>
  <c r="BQ49" i="5"/>
  <c r="BP49" i="5"/>
  <c r="BM49" i="5"/>
  <c r="BL49" i="5"/>
  <c r="BI49" i="5"/>
  <c r="BH49" i="5"/>
  <c r="DC48" i="5"/>
  <c r="DB48" i="5"/>
  <c r="DA48" i="5"/>
  <c r="CZ48" i="5"/>
  <c r="CW48" i="5"/>
  <c r="CV48" i="5"/>
  <c r="CS48" i="5"/>
  <c r="CR48" i="5"/>
  <c r="CO48" i="5"/>
  <c r="CN48" i="5"/>
  <c r="CK48" i="5"/>
  <c r="CJ48" i="5"/>
  <c r="CG48" i="5"/>
  <c r="CF48" i="5"/>
  <c r="CC48" i="5"/>
  <c r="CB48" i="5"/>
  <c r="BY48" i="5"/>
  <c r="BX48" i="5"/>
  <c r="BU48" i="5"/>
  <c r="BT48" i="5"/>
  <c r="BQ48" i="5"/>
  <c r="BP48" i="5"/>
  <c r="BM48" i="5"/>
  <c r="BL48" i="5"/>
  <c r="BI48" i="5"/>
  <c r="BH48" i="5"/>
  <c r="CY47" i="5"/>
  <c r="CY45" i="5" s="1"/>
  <c r="CX47" i="5"/>
  <c r="CU47" i="5"/>
  <c r="CT47" i="5"/>
  <c r="CQ47" i="5"/>
  <c r="CP47" i="5"/>
  <c r="CP45" i="5" s="1"/>
  <c r="CM47" i="5"/>
  <c r="CM45" i="5" s="1"/>
  <c r="CL47" i="5"/>
  <c r="CI47" i="5"/>
  <c r="CH47" i="5"/>
  <c r="CE47" i="5"/>
  <c r="CD47" i="5"/>
  <c r="CA47" i="5"/>
  <c r="BZ47" i="5"/>
  <c r="BZ45" i="5" s="1"/>
  <c r="BW47" i="5"/>
  <c r="BV47" i="5"/>
  <c r="BS47" i="5"/>
  <c r="BR47" i="5"/>
  <c r="BO47" i="5"/>
  <c r="BN47" i="5"/>
  <c r="BK47" i="5"/>
  <c r="BJ47" i="5"/>
  <c r="BG47" i="5"/>
  <c r="BG45" i="5" s="1"/>
  <c r="BF47" i="5"/>
  <c r="DC46" i="5"/>
  <c r="DB46" i="5"/>
  <c r="DA46" i="5"/>
  <c r="CZ46" i="5"/>
  <c r="CW46" i="5"/>
  <c r="CV46" i="5"/>
  <c r="CS46" i="5"/>
  <c r="CR46" i="5"/>
  <c r="CO46" i="5"/>
  <c r="CN46" i="5"/>
  <c r="CK46" i="5"/>
  <c r="CJ46" i="5"/>
  <c r="CG46" i="5"/>
  <c r="CF46" i="5"/>
  <c r="CC46" i="5"/>
  <c r="CB46" i="5"/>
  <c r="BY46" i="5"/>
  <c r="BX46" i="5"/>
  <c r="BU46" i="5"/>
  <c r="BT46" i="5"/>
  <c r="BQ46" i="5"/>
  <c r="BP46" i="5"/>
  <c r="BM46" i="5"/>
  <c r="BL46" i="5"/>
  <c r="BI46" i="5"/>
  <c r="BH46" i="5"/>
  <c r="CD45" i="5"/>
  <c r="DC44" i="5"/>
  <c r="DB44" i="5"/>
  <c r="DA44" i="5"/>
  <c r="CZ44" i="5"/>
  <c r="CW44" i="5"/>
  <c r="CV44" i="5"/>
  <c r="CS44" i="5"/>
  <c r="CR44" i="5"/>
  <c r="CO44" i="5"/>
  <c r="CN44" i="5"/>
  <c r="CK44" i="5"/>
  <c r="CJ44" i="5"/>
  <c r="CG44" i="5"/>
  <c r="CF44" i="5"/>
  <c r="CC44" i="5"/>
  <c r="CB44" i="5"/>
  <c r="BY44" i="5"/>
  <c r="BX44" i="5"/>
  <c r="BU44" i="5"/>
  <c r="BT44" i="5"/>
  <c r="BQ44" i="5"/>
  <c r="BP44" i="5"/>
  <c r="BM44" i="5"/>
  <c r="BL44" i="5"/>
  <c r="BI44" i="5"/>
  <c r="BH44" i="5"/>
  <c r="DC43" i="5"/>
  <c r="DB43" i="5"/>
  <c r="DA43" i="5"/>
  <c r="CZ43" i="5"/>
  <c r="CW43" i="5"/>
  <c r="CV43" i="5"/>
  <c r="CS43" i="5"/>
  <c r="CR43" i="5"/>
  <c r="CO43" i="5"/>
  <c r="CN43" i="5"/>
  <c r="CK43" i="5"/>
  <c r="CJ43" i="5"/>
  <c r="CG43" i="5"/>
  <c r="CF43" i="5"/>
  <c r="CC43" i="5"/>
  <c r="CB43" i="5"/>
  <c r="BY43" i="5"/>
  <c r="BX43" i="5"/>
  <c r="BU43" i="5"/>
  <c r="BT43" i="5"/>
  <c r="BQ43" i="5"/>
  <c r="BP43" i="5"/>
  <c r="BM43" i="5"/>
  <c r="BL43" i="5"/>
  <c r="BI43" i="5"/>
  <c r="BH43" i="5"/>
  <c r="DC42" i="5"/>
  <c r="DB42" i="5"/>
  <c r="DA42" i="5"/>
  <c r="CZ42" i="5"/>
  <c r="CW42" i="5"/>
  <c r="CV42" i="5"/>
  <c r="CS42" i="5"/>
  <c r="CR42" i="5"/>
  <c r="CO42" i="5"/>
  <c r="CN42" i="5"/>
  <c r="CK42" i="5"/>
  <c r="CJ42" i="5"/>
  <c r="CG42" i="5"/>
  <c r="CF42" i="5"/>
  <c r="CC42" i="5"/>
  <c r="CB42" i="5"/>
  <c r="BY42" i="5"/>
  <c r="BX42" i="5"/>
  <c r="BU42" i="5"/>
  <c r="BT42" i="5"/>
  <c r="BQ42" i="5"/>
  <c r="BP42" i="5"/>
  <c r="BM42" i="5"/>
  <c r="BL42" i="5"/>
  <c r="BI42" i="5"/>
  <c r="BH42" i="5"/>
  <c r="DC41" i="5"/>
  <c r="DB41" i="5"/>
  <c r="DA41" i="5"/>
  <c r="CZ41" i="5"/>
  <c r="CW41" i="5"/>
  <c r="CV41" i="5"/>
  <c r="CS41" i="5"/>
  <c r="CR41" i="5"/>
  <c r="CO41" i="5"/>
  <c r="CN41" i="5"/>
  <c r="CK41" i="5"/>
  <c r="CJ41" i="5"/>
  <c r="CG41" i="5"/>
  <c r="CF41" i="5"/>
  <c r="CC41" i="5"/>
  <c r="CB41" i="5"/>
  <c r="BY41" i="5"/>
  <c r="BX41" i="5"/>
  <c r="BU41" i="5"/>
  <c r="BT41" i="5"/>
  <c r="BQ41" i="5"/>
  <c r="BP41" i="5"/>
  <c r="BM41" i="5"/>
  <c r="BL41" i="5"/>
  <c r="BI41" i="5"/>
  <c r="BH41" i="5"/>
  <c r="DC40" i="5"/>
  <c r="DD40" i="5" s="1"/>
  <c r="DB40" i="5"/>
  <c r="DA40" i="5"/>
  <c r="CZ40" i="5"/>
  <c r="CW40" i="5"/>
  <c r="CV40" i="5"/>
  <c r="CS40" i="5"/>
  <c r="CR40" i="5"/>
  <c r="CO40" i="5"/>
  <c r="CN40" i="5"/>
  <c r="CK40" i="5"/>
  <c r="CJ40" i="5"/>
  <c r="CG40" i="5"/>
  <c r="CF40" i="5"/>
  <c r="CC40" i="5"/>
  <c r="CB40" i="5"/>
  <c r="BY40" i="5"/>
  <c r="BX40" i="5"/>
  <c r="BU40" i="5"/>
  <c r="BT40" i="5"/>
  <c r="BQ40" i="5"/>
  <c r="BP40" i="5"/>
  <c r="BM40" i="5"/>
  <c r="BL40" i="5"/>
  <c r="BI40" i="5"/>
  <c r="BH40" i="5"/>
  <c r="CY39" i="5"/>
  <c r="CX39" i="5"/>
  <c r="CU39" i="5"/>
  <c r="CT39" i="5"/>
  <c r="CQ39" i="5"/>
  <c r="CP39" i="5"/>
  <c r="CM39" i="5"/>
  <c r="CN39" i="5" s="1"/>
  <c r="CL39" i="5"/>
  <c r="CI39" i="5"/>
  <c r="CH39" i="5"/>
  <c r="CE39" i="5"/>
  <c r="CD39" i="5"/>
  <c r="CA39" i="5"/>
  <c r="BZ39" i="5"/>
  <c r="BW39" i="5"/>
  <c r="BV39" i="5"/>
  <c r="BS39" i="5"/>
  <c r="BR39" i="5"/>
  <c r="BO39" i="5"/>
  <c r="BN39" i="5"/>
  <c r="BK39" i="5"/>
  <c r="BJ39" i="5"/>
  <c r="BG39" i="5"/>
  <c r="BF39" i="5"/>
  <c r="DC38" i="5"/>
  <c r="DB38" i="5"/>
  <c r="DA38" i="5"/>
  <c r="CZ38" i="5"/>
  <c r="CW38" i="5"/>
  <c r="CV38" i="5"/>
  <c r="CS38" i="5"/>
  <c r="CR38" i="5"/>
  <c r="CO38" i="5"/>
  <c r="CN38" i="5"/>
  <c r="CK38" i="5"/>
  <c r="CJ38" i="5"/>
  <c r="CG38" i="5"/>
  <c r="CF38" i="5"/>
  <c r="CC38" i="5"/>
  <c r="CB38" i="5"/>
  <c r="BY38" i="5"/>
  <c r="BX38" i="5"/>
  <c r="BU38" i="5"/>
  <c r="BT38" i="5"/>
  <c r="BQ38" i="5"/>
  <c r="BP38" i="5"/>
  <c r="BM38" i="5"/>
  <c r="BL38" i="5"/>
  <c r="BI38" i="5"/>
  <c r="BH38" i="5"/>
  <c r="DC37" i="5"/>
  <c r="DB37" i="5"/>
  <c r="DA37" i="5"/>
  <c r="CZ37" i="5"/>
  <c r="CW37" i="5"/>
  <c r="CV37" i="5"/>
  <c r="CS37" i="5"/>
  <c r="CR37" i="5"/>
  <c r="CO37" i="5"/>
  <c r="CN37" i="5"/>
  <c r="CK37" i="5"/>
  <c r="CJ37" i="5"/>
  <c r="CG37" i="5"/>
  <c r="CF37" i="5"/>
  <c r="CC37" i="5"/>
  <c r="CB37" i="5"/>
  <c r="BY37" i="5"/>
  <c r="BX37" i="5"/>
  <c r="BU37" i="5"/>
  <c r="BT37" i="5"/>
  <c r="BQ37" i="5"/>
  <c r="BP37" i="5"/>
  <c r="BM37" i="5"/>
  <c r="BL37" i="5"/>
  <c r="BI37" i="5"/>
  <c r="BH37" i="5"/>
  <c r="DC36" i="5"/>
  <c r="DB36" i="5"/>
  <c r="DA36" i="5"/>
  <c r="CZ36" i="5"/>
  <c r="CW36" i="5"/>
  <c r="CV36" i="5"/>
  <c r="CS36" i="5"/>
  <c r="CR36" i="5"/>
  <c r="CO36" i="5"/>
  <c r="CN36" i="5"/>
  <c r="CK36" i="5"/>
  <c r="CJ36" i="5"/>
  <c r="CG36" i="5"/>
  <c r="CF36" i="5"/>
  <c r="CC36" i="5"/>
  <c r="CB36" i="5"/>
  <c r="BY36" i="5"/>
  <c r="BX36" i="5"/>
  <c r="BU36" i="5"/>
  <c r="BT36" i="5"/>
  <c r="BQ36" i="5"/>
  <c r="BP36" i="5"/>
  <c r="BM36" i="5"/>
  <c r="BL36" i="5"/>
  <c r="BI36" i="5"/>
  <c r="BH36" i="5"/>
  <c r="CY35" i="5"/>
  <c r="CX35" i="5"/>
  <c r="CU35" i="5"/>
  <c r="CT35" i="5"/>
  <c r="CQ35" i="5"/>
  <c r="CP35" i="5"/>
  <c r="CM35" i="5"/>
  <c r="CM33" i="5" s="1"/>
  <c r="CL35" i="5"/>
  <c r="CL33" i="5" s="1"/>
  <c r="CO33" i="5" s="1"/>
  <c r="CI35" i="5"/>
  <c r="CH35" i="5"/>
  <c r="CE35" i="5"/>
  <c r="CD35" i="5"/>
  <c r="CA35" i="5"/>
  <c r="BZ35" i="5"/>
  <c r="BZ33" i="5" s="1"/>
  <c r="BW35" i="5"/>
  <c r="BV35" i="5"/>
  <c r="BS35" i="5"/>
  <c r="BR35" i="5"/>
  <c r="BO35" i="5"/>
  <c r="BN35" i="5"/>
  <c r="BK35" i="5"/>
  <c r="BJ35" i="5"/>
  <c r="BJ33" i="5" s="1"/>
  <c r="BG35" i="5"/>
  <c r="BF35" i="5"/>
  <c r="DC34" i="5"/>
  <c r="DB34" i="5"/>
  <c r="DA34" i="5"/>
  <c r="CZ34" i="5"/>
  <c r="CW34" i="5"/>
  <c r="CV34" i="5"/>
  <c r="CS34" i="5"/>
  <c r="CR34" i="5"/>
  <c r="CO34" i="5"/>
  <c r="CN34" i="5"/>
  <c r="CK34" i="5"/>
  <c r="CJ34" i="5"/>
  <c r="CG34" i="5"/>
  <c r="CF34" i="5"/>
  <c r="CC34" i="5"/>
  <c r="CB34" i="5"/>
  <c r="BY34" i="5"/>
  <c r="BX34" i="5"/>
  <c r="BU34" i="5"/>
  <c r="BT34" i="5"/>
  <c r="BQ34" i="5"/>
  <c r="BP34" i="5"/>
  <c r="BM34" i="5"/>
  <c r="BL34" i="5"/>
  <c r="BI34" i="5"/>
  <c r="BH34" i="5"/>
  <c r="BV33" i="5"/>
  <c r="CY30" i="5"/>
  <c r="CX30" i="5"/>
  <c r="DA30" i="5" s="1"/>
  <c r="CU30" i="5"/>
  <c r="CT30" i="5"/>
  <c r="CQ30" i="5"/>
  <c r="CP30" i="5"/>
  <c r="CM30" i="5"/>
  <c r="CL30" i="5"/>
  <c r="CO30" i="5" s="1"/>
  <c r="CI30" i="5"/>
  <c r="CH30" i="5"/>
  <c r="CK30" i="5" s="1"/>
  <c r="CE30" i="5"/>
  <c r="CD30" i="5"/>
  <c r="CA30" i="5"/>
  <c r="BZ30" i="5"/>
  <c r="BW30" i="5"/>
  <c r="BV30" i="5"/>
  <c r="BY30" i="5" s="1"/>
  <c r="BS30" i="5"/>
  <c r="BR30" i="5"/>
  <c r="BU30" i="5" s="1"/>
  <c r="BO30" i="5"/>
  <c r="BN30" i="5"/>
  <c r="BK30" i="5"/>
  <c r="BJ30" i="5"/>
  <c r="BG30" i="5"/>
  <c r="BF30" i="5"/>
  <c r="CY29" i="5"/>
  <c r="CX29" i="5"/>
  <c r="DA29" i="5" s="1"/>
  <c r="CU29" i="5"/>
  <c r="CT29" i="5"/>
  <c r="CQ29" i="5"/>
  <c r="CP29" i="5"/>
  <c r="CM29" i="5"/>
  <c r="CL29" i="5"/>
  <c r="CI29" i="5"/>
  <c r="CH29" i="5"/>
  <c r="CE29" i="5"/>
  <c r="CD29" i="5"/>
  <c r="CA29" i="5"/>
  <c r="BZ29" i="5"/>
  <c r="BW29" i="5"/>
  <c r="BV29" i="5"/>
  <c r="BS29" i="5"/>
  <c r="BR29" i="5"/>
  <c r="BO29" i="5"/>
  <c r="BN29" i="5"/>
  <c r="BK29" i="5"/>
  <c r="BJ29" i="5"/>
  <c r="BG29" i="5"/>
  <c r="BF29" i="5"/>
  <c r="CY27" i="5"/>
  <c r="CX27" i="5"/>
  <c r="CU27" i="5"/>
  <c r="CT27" i="5"/>
  <c r="CQ27" i="5"/>
  <c r="CP27" i="5"/>
  <c r="CS27" i="5" s="1"/>
  <c r="CM27" i="5"/>
  <c r="CL27" i="5"/>
  <c r="CI27" i="5"/>
  <c r="CH27" i="5"/>
  <c r="CE27" i="5"/>
  <c r="CD27" i="5"/>
  <c r="CA27" i="5"/>
  <c r="BZ27" i="5"/>
  <c r="BW27" i="5"/>
  <c r="BV27" i="5"/>
  <c r="BS27" i="5"/>
  <c r="BR27" i="5"/>
  <c r="BO27" i="5"/>
  <c r="BN27" i="5"/>
  <c r="BK27" i="5"/>
  <c r="BJ27" i="5"/>
  <c r="BG27" i="5"/>
  <c r="BF27" i="5"/>
  <c r="CY26" i="5"/>
  <c r="CX26" i="5"/>
  <c r="CU26" i="5"/>
  <c r="CT26" i="5"/>
  <c r="CQ26" i="5"/>
  <c r="CP26" i="5"/>
  <c r="CS26" i="5" s="1"/>
  <c r="CM26" i="5"/>
  <c r="CL26" i="5"/>
  <c r="CI26" i="5"/>
  <c r="CH26" i="5"/>
  <c r="CE26" i="5"/>
  <c r="CD26" i="5"/>
  <c r="CA26" i="5"/>
  <c r="BZ26" i="5"/>
  <c r="BW26" i="5"/>
  <c r="BV26" i="5"/>
  <c r="BS26" i="5"/>
  <c r="BR26" i="5"/>
  <c r="BO26" i="5"/>
  <c r="BN26" i="5"/>
  <c r="BK26" i="5"/>
  <c r="BJ26" i="5"/>
  <c r="BG26" i="5"/>
  <c r="BF26" i="5"/>
  <c r="CY25" i="5"/>
  <c r="CX25" i="5"/>
  <c r="CU25" i="5"/>
  <c r="CT25" i="5"/>
  <c r="CQ25" i="5"/>
  <c r="CP25" i="5"/>
  <c r="CM25" i="5"/>
  <c r="CL25" i="5"/>
  <c r="CI25" i="5"/>
  <c r="CH25" i="5"/>
  <c r="CE25" i="5"/>
  <c r="CD25" i="5"/>
  <c r="CA25" i="5"/>
  <c r="BZ25" i="5"/>
  <c r="BW25" i="5"/>
  <c r="BV25" i="5"/>
  <c r="BS25" i="5"/>
  <c r="BR25" i="5"/>
  <c r="BO25" i="5"/>
  <c r="BN25" i="5"/>
  <c r="BK25" i="5"/>
  <c r="BJ25" i="5"/>
  <c r="BG25" i="5"/>
  <c r="BF25" i="5"/>
  <c r="DC22" i="5"/>
  <c r="DB22" i="5"/>
  <c r="DA22" i="5"/>
  <c r="CZ22" i="5"/>
  <c r="CW22" i="5"/>
  <c r="CV22" i="5"/>
  <c r="CS22" i="5"/>
  <c r="CR22" i="5"/>
  <c r="CO22" i="5"/>
  <c r="CN22" i="5"/>
  <c r="CK22" i="5"/>
  <c r="CJ22" i="5"/>
  <c r="CG22" i="5"/>
  <c r="CF22" i="5"/>
  <c r="CC22" i="5"/>
  <c r="CB22" i="5"/>
  <c r="BY22" i="5"/>
  <c r="BX22" i="5"/>
  <c r="BU22" i="5"/>
  <c r="BT22" i="5"/>
  <c r="BQ22" i="5"/>
  <c r="BP22" i="5"/>
  <c r="BM22" i="5"/>
  <c r="BL22" i="5"/>
  <c r="BI22" i="5"/>
  <c r="BH22" i="5"/>
  <c r="DC21" i="5"/>
  <c r="DB21" i="5"/>
  <c r="DA21" i="5"/>
  <c r="CZ21" i="5"/>
  <c r="CW21" i="5"/>
  <c r="CV21" i="5"/>
  <c r="CS21" i="5"/>
  <c r="CR21" i="5"/>
  <c r="CO21" i="5"/>
  <c r="CN21" i="5"/>
  <c r="CK21" i="5"/>
  <c r="CJ21" i="5"/>
  <c r="CG21" i="5"/>
  <c r="CF21" i="5"/>
  <c r="CC21" i="5"/>
  <c r="CB21" i="5"/>
  <c r="BY21" i="5"/>
  <c r="BX21" i="5"/>
  <c r="BU21" i="5"/>
  <c r="BT21" i="5"/>
  <c r="BQ21" i="5"/>
  <c r="BP21" i="5"/>
  <c r="BM21" i="5"/>
  <c r="BL21" i="5"/>
  <c r="BI21" i="5"/>
  <c r="BH21" i="5"/>
  <c r="CY20" i="5"/>
  <c r="CX20" i="5"/>
  <c r="DA20" i="5" s="1"/>
  <c r="CU20" i="5"/>
  <c r="CT20" i="5"/>
  <c r="CQ20" i="5"/>
  <c r="CP20" i="5"/>
  <c r="CM20" i="5"/>
  <c r="CL20" i="5"/>
  <c r="CI20" i="5"/>
  <c r="CH20" i="5"/>
  <c r="CK20" i="5" s="1"/>
  <c r="CE20" i="5"/>
  <c r="CD20" i="5"/>
  <c r="CA20" i="5"/>
  <c r="BZ20" i="5"/>
  <c r="BW20" i="5"/>
  <c r="BV20" i="5"/>
  <c r="BS20" i="5"/>
  <c r="BR20" i="5"/>
  <c r="BU20" i="5" s="1"/>
  <c r="BO20" i="5"/>
  <c r="BN20" i="5"/>
  <c r="BK20" i="5"/>
  <c r="BJ20" i="5"/>
  <c r="BG20" i="5"/>
  <c r="BF20" i="5"/>
  <c r="DC19" i="5"/>
  <c r="DB19" i="5"/>
  <c r="DA19" i="5"/>
  <c r="CZ19" i="5"/>
  <c r="CW19" i="5"/>
  <c r="CV19" i="5"/>
  <c r="CS19" i="5"/>
  <c r="CR19" i="5"/>
  <c r="CO19" i="5"/>
  <c r="CN19" i="5"/>
  <c r="CK19" i="5"/>
  <c r="CJ19" i="5"/>
  <c r="CG19" i="5"/>
  <c r="CF19" i="5"/>
  <c r="CC19" i="5"/>
  <c r="CB19" i="5"/>
  <c r="BY19" i="5"/>
  <c r="BX19" i="5"/>
  <c r="BU19" i="5"/>
  <c r="BT19" i="5"/>
  <c r="BQ19" i="5"/>
  <c r="BP19" i="5"/>
  <c r="BM19" i="5"/>
  <c r="BL19" i="5"/>
  <c r="BI19" i="5"/>
  <c r="BH19" i="5"/>
  <c r="DC18" i="5"/>
  <c r="DB18" i="5"/>
  <c r="DA18" i="5"/>
  <c r="CZ18" i="5"/>
  <c r="CW18" i="5"/>
  <c r="CV18" i="5"/>
  <c r="CS18" i="5"/>
  <c r="CR18" i="5"/>
  <c r="CO18" i="5"/>
  <c r="CN18" i="5"/>
  <c r="CK18" i="5"/>
  <c r="CJ18" i="5"/>
  <c r="CG18" i="5"/>
  <c r="CF18" i="5"/>
  <c r="CC18" i="5"/>
  <c r="CB18" i="5"/>
  <c r="BY18" i="5"/>
  <c r="BX18" i="5"/>
  <c r="BU18" i="5"/>
  <c r="BT18" i="5"/>
  <c r="BQ18" i="5"/>
  <c r="BP18" i="5"/>
  <c r="BM18" i="5"/>
  <c r="BL18" i="5"/>
  <c r="BI18" i="5"/>
  <c r="BH18" i="5"/>
  <c r="DC17" i="5"/>
  <c r="DB17" i="5"/>
  <c r="DA17" i="5"/>
  <c r="CZ17" i="5"/>
  <c r="CW17" i="5"/>
  <c r="CV17" i="5"/>
  <c r="CS17" i="5"/>
  <c r="CR17" i="5"/>
  <c r="CO17" i="5"/>
  <c r="CN17" i="5"/>
  <c r="CK17" i="5"/>
  <c r="CJ17" i="5"/>
  <c r="CG17" i="5"/>
  <c r="CF17" i="5"/>
  <c r="CC17" i="5"/>
  <c r="CB17" i="5"/>
  <c r="BY17" i="5"/>
  <c r="BX17" i="5"/>
  <c r="BU17" i="5"/>
  <c r="BT17" i="5"/>
  <c r="BQ17" i="5"/>
  <c r="BP17" i="5"/>
  <c r="BM17" i="5"/>
  <c r="BL17" i="5"/>
  <c r="BI17" i="5"/>
  <c r="BH17" i="5"/>
  <c r="CY16" i="5"/>
  <c r="CY15" i="5" s="1"/>
  <c r="CX16" i="5"/>
  <c r="CU16" i="5"/>
  <c r="CT16" i="5"/>
  <c r="CQ16" i="5"/>
  <c r="CP16" i="5"/>
  <c r="CM16" i="5"/>
  <c r="CM15" i="5" s="1"/>
  <c r="CL16" i="5"/>
  <c r="CI16" i="5"/>
  <c r="CI15" i="5" s="1"/>
  <c r="CH16" i="5"/>
  <c r="CE16" i="5"/>
  <c r="CD16" i="5"/>
  <c r="CG16" i="5" s="1"/>
  <c r="CA16" i="5"/>
  <c r="BZ16" i="5"/>
  <c r="BW16" i="5"/>
  <c r="BV16" i="5"/>
  <c r="BV15" i="5" s="1"/>
  <c r="BS16" i="5"/>
  <c r="BS15" i="5" s="1"/>
  <c r="BR16" i="5"/>
  <c r="BO16" i="5"/>
  <c r="BN16" i="5"/>
  <c r="BK16" i="5"/>
  <c r="BJ16" i="5"/>
  <c r="BG16" i="5"/>
  <c r="BG15" i="5" s="1"/>
  <c r="BF16" i="5"/>
  <c r="BF15" i="5" s="1"/>
  <c r="DC14" i="5"/>
  <c r="DB14" i="5"/>
  <c r="DA14" i="5"/>
  <c r="CZ14" i="5"/>
  <c r="CW14" i="5"/>
  <c r="CV14" i="5"/>
  <c r="CS14" i="5"/>
  <c r="CR14" i="5"/>
  <c r="CO14" i="5"/>
  <c r="CN14" i="5"/>
  <c r="CK14" i="5"/>
  <c r="CJ14" i="5"/>
  <c r="CG14" i="5"/>
  <c r="CF14" i="5"/>
  <c r="CC14" i="5"/>
  <c r="CB14" i="5"/>
  <c r="BY14" i="5"/>
  <c r="BX14" i="5"/>
  <c r="BU14" i="5"/>
  <c r="BT14" i="5"/>
  <c r="BQ14" i="5"/>
  <c r="BP14" i="5"/>
  <c r="BM14" i="5"/>
  <c r="BL14" i="5"/>
  <c r="BI14" i="5"/>
  <c r="BH14" i="5"/>
  <c r="DC13" i="5"/>
  <c r="DB13" i="5"/>
  <c r="DA13" i="5"/>
  <c r="CZ13" i="5"/>
  <c r="CW13" i="5"/>
  <c r="CV13" i="5"/>
  <c r="CS13" i="5"/>
  <c r="CR13" i="5"/>
  <c r="CO13" i="5"/>
  <c r="CN13" i="5"/>
  <c r="CK13" i="5"/>
  <c r="CJ13" i="5"/>
  <c r="CG13" i="5"/>
  <c r="CF13" i="5"/>
  <c r="CC13" i="5"/>
  <c r="CB13" i="5"/>
  <c r="BY13" i="5"/>
  <c r="BX13" i="5"/>
  <c r="BU13" i="5"/>
  <c r="BT13" i="5"/>
  <c r="BQ13" i="5"/>
  <c r="BP13" i="5"/>
  <c r="BM13" i="5"/>
  <c r="BL13" i="5"/>
  <c r="BI13" i="5"/>
  <c r="BH13" i="5"/>
  <c r="CY12" i="5"/>
  <c r="CY28" i="5" s="1"/>
  <c r="CX12" i="5"/>
  <c r="CU12" i="5"/>
  <c r="CT12" i="5"/>
  <c r="CQ12" i="5"/>
  <c r="CP12" i="5"/>
  <c r="CM12" i="5"/>
  <c r="CL12" i="5"/>
  <c r="CL28" i="5" s="1"/>
  <c r="CI12" i="5"/>
  <c r="CI28" i="5" s="1"/>
  <c r="CH12" i="5"/>
  <c r="CE12" i="5"/>
  <c r="CD12" i="5"/>
  <c r="CA12" i="5"/>
  <c r="BZ12" i="5"/>
  <c r="BW12" i="5"/>
  <c r="BV12" i="5"/>
  <c r="BV28" i="5" s="1"/>
  <c r="BS12" i="5"/>
  <c r="BS28" i="5" s="1"/>
  <c r="BR12" i="5"/>
  <c r="BO12" i="5"/>
  <c r="BN12" i="5"/>
  <c r="BK12" i="5"/>
  <c r="BJ12" i="5"/>
  <c r="BG12" i="5"/>
  <c r="BF12" i="5"/>
  <c r="BF28" i="5" s="1"/>
  <c r="DC11" i="5"/>
  <c r="DB11" i="5"/>
  <c r="DA11" i="5"/>
  <c r="CZ11" i="5"/>
  <c r="CW11" i="5"/>
  <c r="CV11" i="5"/>
  <c r="CS11" i="5"/>
  <c r="CR11" i="5"/>
  <c r="CO11" i="5"/>
  <c r="CN11" i="5"/>
  <c r="CK11" i="5"/>
  <c r="CJ11" i="5"/>
  <c r="CG11" i="5"/>
  <c r="CF11" i="5"/>
  <c r="CC11" i="5"/>
  <c r="CB11" i="5"/>
  <c r="BY11" i="5"/>
  <c r="BX11" i="5"/>
  <c r="BU11" i="5"/>
  <c r="BT11" i="5"/>
  <c r="BQ11" i="5"/>
  <c r="BP11" i="5"/>
  <c r="BM11" i="5"/>
  <c r="BL11" i="5"/>
  <c r="BI11" i="5"/>
  <c r="BH11" i="5"/>
  <c r="DC10" i="5"/>
  <c r="DB10" i="5"/>
  <c r="DA10" i="5"/>
  <c r="CZ10" i="5"/>
  <c r="CW10" i="5"/>
  <c r="CV10" i="5"/>
  <c r="CS10" i="5"/>
  <c r="CR10" i="5"/>
  <c r="CO10" i="5"/>
  <c r="CN10" i="5"/>
  <c r="CK10" i="5"/>
  <c r="CJ10" i="5"/>
  <c r="CG10" i="5"/>
  <c r="CF10" i="5"/>
  <c r="CC10" i="5"/>
  <c r="CB10" i="5"/>
  <c r="BY10" i="5"/>
  <c r="BX10" i="5"/>
  <c r="BU10" i="5"/>
  <c r="BT10" i="5"/>
  <c r="BQ10" i="5"/>
  <c r="BP10" i="5"/>
  <c r="BM10" i="5"/>
  <c r="BL10" i="5"/>
  <c r="BI10" i="5"/>
  <c r="BH10" i="5"/>
  <c r="DC9" i="5"/>
  <c r="DB9" i="5"/>
  <c r="DA9" i="5"/>
  <c r="CZ9" i="5"/>
  <c r="CW9" i="5"/>
  <c r="CV9" i="5"/>
  <c r="CS9" i="5"/>
  <c r="CR9" i="5"/>
  <c r="CO9" i="5"/>
  <c r="CN9" i="5"/>
  <c r="CK9" i="5"/>
  <c r="CJ9" i="5"/>
  <c r="CG9" i="5"/>
  <c r="CF9" i="5"/>
  <c r="CC9" i="5"/>
  <c r="CB9" i="5"/>
  <c r="BY9" i="5"/>
  <c r="BX9" i="5"/>
  <c r="BU9" i="5"/>
  <c r="BT9" i="5"/>
  <c r="BQ9" i="5"/>
  <c r="BP9" i="5"/>
  <c r="BM9" i="5"/>
  <c r="BL9" i="5"/>
  <c r="BI9" i="5"/>
  <c r="BH9" i="5"/>
  <c r="CY8" i="5"/>
  <c r="CX8" i="5"/>
  <c r="CX24" i="5" s="1"/>
  <c r="CU8" i="5"/>
  <c r="CU7" i="5" s="1"/>
  <c r="CT8" i="5"/>
  <c r="CQ8" i="5"/>
  <c r="CP8" i="5"/>
  <c r="CM8" i="5"/>
  <c r="CL8" i="5"/>
  <c r="CL24" i="5" s="1"/>
  <c r="CI8" i="5"/>
  <c r="CH8" i="5"/>
  <c r="CE8" i="5"/>
  <c r="CE7" i="5" s="1"/>
  <c r="CD8" i="5"/>
  <c r="CA8" i="5"/>
  <c r="BZ8" i="5"/>
  <c r="BW8" i="5"/>
  <c r="BV8" i="5"/>
  <c r="BV24" i="5" s="1"/>
  <c r="BS8" i="5"/>
  <c r="BR8" i="5"/>
  <c r="BR24" i="5" s="1"/>
  <c r="BO8" i="5"/>
  <c r="BN8" i="5"/>
  <c r="BK8" i="5"/>
  <c r="BJ8" i="5"/>
  <c r="BG8" i="5"/>
  <c r="BF8" i="5"/>
  <c r="BC66" i="5"/>
  <c r="BB66" i="5"/>
  <c r="BE66" i="5" s="1"/>
  <c r="BC65" i="5"/>
  <c r="BB65" i="5"/>
  <c r="BC63" i="5"/>
  <c r="BB63" i="5"/>
  <c r="BB62" i="5"/>
  <c r="BC58" i="5"/>
  <c r="BB58" i="5"/>
  <c r="BC57" i="5"/>
  <c r="BB57" i="5"/>
  <c r="BC56" i="5"/>
  <c r="BB56" i="5"/>
  <c r="BC55" i="5"/>
  <c r="BB55" i="5"/>
  <c r="BC54" i="5"/>
  <c r="BB54" i="5"/>
  <c r="BC53" i="5"/>
  <c r="BB53" i="5"/>
  <c r="BC52" i="5"/>
  <c r="BB52" i="5"/>
  <c r="BC50" i="5"/>
  <c r="BB50" i="5"/>
  <c r="BC49" i="5"/>
  <c r="BB49" i="5"/>
  <c r="BC48" i="5"/>
  <c r="BB48" i="5"/>
  <c r="BC46" i="5"/>
  <c r="BB46" i="5"/>
  <c r="BC44" i="5"/>
  <c r="BB44" i="5"/>
  <c r="BC43" i="5"/>
  <c r="BB43" i="5"/>
  <c r="BC42" i="5"/>
  <c r="BB42" i="5"/>
  <c r="BC41" i="5"/>
  <c r="BB41" i="5"/>
  <c r="BC40" i="5"/>
  <c r="BB40" i="5"/>
  <c r="BC38" i="5"/>
  <c r="BB38" i="5"/>
  <c r="BC37" i="5"/>
  <c r="BB37" i="5"/>
  <c r="BC36" i="5"/>
  <c r="BB36" i="5"/>
  <c r="BC34" i="5"/>
  <c r="BB34" i="5"/>
  <c r="BC22" i="5"/>
  <c r="BB22" i="5"/>
  <c r="BC21" i="5"/>
  <c r="BB21" i="5"/>
  <c r="BC19" i="5"/>
  <c r="BB19" i="5"/>
  <c r="BC18" i="5"/>
  <c r="BB18" i="5"/>
  <c r="BC17" i="5"/>
  <c r="BB17" i="5"/>
  <c r="BC14" i="5"/>
  <c r="BB14" i="5"/>
  <c r="BC13" i="5"/>
  <c r="BB13" i="5"/>
  <c r="BC11" i="5"/>
  <c r="BB11" i="5"/>
  <c r="BC10" i="5"/>
  <c r="BB10" i="5"/>
  <c r="BC9" i="5"/>
  <c r="BB9" i="5"/>
  <c r="CV20" i="5" l="1"/>
  <c r="BN15" i="5"/>
  <c r="CT15" i="5"/>
  <c r="BS33" i="5"/>
  <c r="CI33" i="5"/>
  <c r="BG33" i="5"/>
  <c r="BH12" i="5"/>
  <c r="BH8" i="5"/>
  <c r="DD21" i="5"/>
  <c r="BJ24" i="5"/>
  <c r="BN28" i="5"/>
  <c r="CD28" i="5"/>
  <c r="CT28" i="5"/>
  <c r="CP24" i="5"/>
  <c r="CS24" i="5" s="1"/>
  <c r="BE36" i="5"/>
  <c r="BT27" i="5"/>
  <c r="BU39" i="5"/>
  <c r="CK39" i="5"/>
  <c r="DE43" i="5"/>
  <c r="CY24" i="5"/>
  <c r="CM28" i="5"/>
  <c r="DE9" i="5"/>
  <c r="CS12" i="5"/>
  <c r="DE14" i="5"/>
  <c r="BY25" i="5"/>
  <c r="DB26" i="5"/>
  <c r="BI27" i="5"/>
  <c r="CO27" i="5"/>
  <c r="CS35" i="5"/>
  <c r="BQ51" i="5"/>
  <c r="CG51" i="5"/>
  <c r="CW51" i="5"/>
  <c r="DE54" i="5"/>
  <c r="CA28" i="5"/>
  <c r="CI7" i="5"/>
  <c r="BW45" i="5"/>
  <c r="CQ28" i="5"/>
  <c r="BK33" i="5"/>
  <c r="BM33" i="5" s="1"/>
  <c r="DE63" i="5"/>
  <c r="BU64" i="5"/>
  <c r="CK64" i="5"/>
  <c r="DA64" i="5"/>
  <c r="BW15" i="5"/>
  <c r="BX15" i="5" s="1"/>
  <c r="CA15" i="5"/>
  <c r="CA7" i="5"/>
  <c r="CB27" i="5"/>
  <c r="BS24" i="5"/>
  <c r="BT24" i="5" s="1"/>
  <c r="BW28" i="5"/>
  <c r="BY28" i="5" s="1"/>
  <c r="BH16" i="5"/>
  <c r="BK28" i="5"/>
  <c r="CQ15" i="5"/>
  <c r="CQ7" i="5"/>
  <c r="CV16" i="5"/>
  <c r="CU45" i="5"/>
  <c r="BE9" i="5"/>
  <c r="BE14" i="5"/>
  <c r="BE21" i="5"/>
  <c r="BN7" i="5"/>
  <c r="CD7" i="5"/>
  <c r="CG7" i="5" s="1"/>
  <c r="CT7" i="5"/>
  <c r="CW7" i="5" s="1"/>
  <c r="DE11" i="5"/>
  <c r="CX28" i="5"/>
  <c r="DA28" i="5" s="1"/>
  <c r="CX15" i="5"/>
  <c r="CB29" i="5"/>
  <c r="BR45" i="5"/>
  <c r="CH45" i="5"/>
  <c r="CX45" i="5"/>
  <c r="CZ45" i="5" s="1"/>
  <c r="BF45" i="5"/>
  <c r="CO51" i="5"/>
  <c r="DE52" i="5"/>
  <c r="BD43" i="5"/>
  <c r="CC20" i="5"/>
  <c r="CS20" i="5"/>
  <c r="DE22" i="5"/>
  <c r="BP29" i="5"/>
  <c r="BP30" i="5"/>
  <c r="CV30" i="5"/>
  <c r="BI47" i="5"/>
  <c r="CO47" i="5"/>
  <c r="DE48" i="5"/>
  <c r="BM51" i="5"/>
  <c r="BM64" i="5"/>
  <c r="CC64" i="5"/>
  <c r="CS64" i="5"/>
  <c r="CB35" i="5"/>
  <c r="CV39" i="5"/>
  <c r="BW24" i="5"/>
  <c r="CM24" i="5"/>
  <c r="DD14" i="5"/>
  <c r="CU15" i="5"/>
  <c r="CW15" i="5" s="1"/>
  <c r="CH15" i="5"/>
  <c r="CJ15" i="5" s="1"/>
  <c r="CJ47" i="5"/>
  <c r="DD63" i="5"/>
  <c r="CJ64" i="5"/>
  <c r="CO24" i="5"/>
  <c r="CF16" i="5"/>
  <c r="BT29" i="5"/>
  <c r="CF39" i="5"/>
  <c r="DD42" i="5"/>
  <c r="BL25" i="5"/>
  <c r="CR25" i="5"/>
  <c r="BX30" i="5"/>
  <c r="CN30" i="5"/>
  <c r="CU33" i="5"/>
  <c r="BP35" i="5"/>
  <c r="CV35" i="5"/>
  <c r="DD43" i="5"/>
  <c r="CL45" i="5"/>
  <c r="CO45" i="5" s="1"/>
  <c r="BV45" i="5"/>
  <c r="BY45" i="5" s="1"/>
  <c r="DE53" i="5"/>
  <c r="DE57" i="5"/>
  <c r="CS61" i="5"/>
  <c r="CZ64" i="5"/>
  <c r="BX26" i="5"/>
  <c r="CZ27" i="5"/>
  <c r="BO28" i="5"/>
  <c r="BQ28" i="5" s="1"/>
  <c r="CE28" i="5"/>
  <c r="CG28" i="5" s="1"/>
  <c r="CU28" i="5"/>
  <c r="CV28" i="5" s="1"/>
  <c r="CO16" i="5"/>
  <c r="BX20" i="5"/>
  <c r="CC29" i="5"/>
  <c r="CC30" i="5"/>
  <c r="CS30" i="5"/>
  <c r="DE34" i="5"/>
  <c r="BU35" i="5"/>
  <c r="CO64" i="5"/>
  <c r="CM7" i="5"/>
  <c r="CD24" i="5"/>
  <c r="CH28" i="5"/>
  <c r="CJ28" i="5" s="1"/>
  <c r="BO24" i="5"/>
  <c r="BP24" i="5" s="1"/>
  <c r="CE24" i="5"/>
  <c r="CF24" i="5" s="1"/>
  <c r="CU24" i="5"/>
  <c r="CV24" i="5" s="1"/>
  <c r="CD15" i="5"/>
  <c r="BJ15" i="5"/>
  <c r="CP15" i="5"/>
  <c r="CB47" i="5"/>
  <c r="CR47" i="5"/>
  <c r="CB64" i="5"/>
  <c r="BG7" i="5"/>
  <c r="BG23" i="5" s="1"/>
  <c r="BO15" i="5"/>
  <c r="BQ15" i="5" s="1"/>
  <c r="BN24" i="5"/>
  <c r="BQ24" i="5" s="1"/>
  <c r="CT24" i="5"/>
  <c r="CE15" i="5"/>
  <c r="DE18" i="5"/>
  <c r="BQ20" i="5"/>
  <c r="CE33" i="5"/>
  <c r="BX35" i="5"/>
  <c r="CO35" i="5"/>
  <c r="CB39" i="5"/>
  <c r="CR39" i="5"/>
  <c r="BQ47" i="5"/>
  <c r="CW47" i="5"/>
  <c r="DE50" i="5"/>
  <c r="BU51" i="5"/>
  <c r="DA51" i="5"/>
  <c r="DE55" i="5"/>
  <c r="DD66" i="5"/>
  <c r="BD13" i="5"/>
  <c r="BD41" i="5"/>
  <c r="BV7" i="5"/>
  <c r="BV23" i="5" s="1"/>
  <c r="CH7" i="5"/>
  <c r="CH23" i="5" s="1"/>
  <c r="BR28" i="5"/>
  <c r="BU28" i="5" s="1"/>
  <c r="CW28" i="5"/>
  <c r="CL15" i="5"/>
  <c r="CO15" i="5" s="1"/>
  <c r="BK15" i="5"/>
  <c r="BZ15" i="5"/>
  <c r="CC15" i="5" s="1"/>
  <c r="BY20" i="5"/>
  <c r="CO20" i="5"/>
  <c r="BM25" i="5"/>
  <c r="CC25" i="5"/>
  <c r="CS25" i="5"/>
  <c r="BM26" i="5"/>
  <c r="CC26" i="5"/>
  <c r="BI29" i="5"/>
  <c r="BY29" i="5"/>
  <c r="CJ29" i="5"/>
  <c r="CZ29" i="5"/>
  <c r="BI35" i="5"/>
  <c r="BY35" i="5"/>
  <c r="CO39" i="5"/>
  <c r="CI45" i="5"/>
  <c r="CK45" i="5" s="1"/>
  <c r="BT51" i="5"/>
  <c r="CJ51" i="5"/>
  <c r="BT61" i="5"/>
  <c r="CJ61" i="5"/>
  <c r="BY64" i="5"/>
  <c r="BW7" i="5"/>
  <c r="DA24" i="5"/>
  <c r="BI15" i="5"/>
  <c r="BQ16" i="5"/>
  <c r="CN16" i="5"/>
  <c r="DE17" i="5"/>
  <c r="BM20" i="5"/>
  <c r="DE21" i="5"/>
  <c r="DC39" i="5"/>
  <c r="CG25" i="5"/>
  <c r="CW25" i="5"/>
  <c r="CG26" i="5"/>
  <c r="BM29" i="5"/>
  <c r="BH30" i="5"/>
  <c r="CN33" i="5"/>
  <c r="BM35" i="5"/>
  <c r="CS39" i="5"/>
  <c r="DE41" i="5"/>
  <c r="CZ47" i="5"/>
  <c r="BX51" i="5"/>
  <c r="CN51" i="5"/>
  <c r="CZ51" i="5"/>
  <c r="DD55" i="5"/>
  <c r="BX28" i="5"/>
  <c r="BP16" i="5"/>
  <c r="CR20" i="5"/>
  <c r="BX8" i="5"/>
  <c r="BD10" i="5"/>
  <c r="BD49" i="5"/>
  <c r="BF7" i="5"/>
  <c r="BF23" i="5" s="1"/>
  <c r="CL7" i="5"/>
  <c r="CO7" i="5" s="1"/>
  <c r="BK7" i="5"/>
  <c r="CC8" i="5"/>
  <c r="CN8" i="5"/>
  <c r="BM12" i="5"/>
  <c r="BX12" i="5"/>
  <c r="CN28" i="5"/>
  <c r="DE13" i="5"/>
  <c r="BI16" i="5"/>
  <c r="BR15" i="5"/>
  <c r="BT15" i="5" s="1"/>
  <c r="CW16" i="5"/>
  <c r="CG20" i="5"/>
  <c r="CW20" i="5"/>
  <c r="DA25" i="5"/>
  <c r="CK26" i="5"/>
  <c r="BP27" i="5"/>
  <c r="CR29" i="5"/>
  <c r="BL30" i="5"/>
  <c r="CQ33" i="5"/>
  <c r="CG35" i="5"/>
  <c r="DE37" i="5"/>
  <c r="DE42" i="5"/>
  <c r="CT45" i="5"/>
  <c r="CB51" i="5"/>
  <c r="CS51" i="5"/>
  <c r="DD56" i="5"/>
  <c r="CB61" i="5"/>
  <c r="BQ64" i="5"/>
  <c r="DE10" i="5"/>
  <c r="CC12" i="5"/>
  <c r="CN12" i="5"/>
  <c r="DC16" i="5"/>
  <c r="DE19" i="5"/>
  <c r="BP20" i="5"/>
  <c r="DD22" i="5"/>
  <c r="CG30" i="5"/>
  <c r="BM47" i="5"/>
  <c r="BY26" i="5"/>
  <c r="CO26" i="5"/>
  <c r="BU29" i="5"/>
  <c r="DD49" i="5"/>
  <c r="BP51" i="5"/>
  <c r="DD53" i="5"/>
  <c r="DD57" i="5"/>
  <c r="CF64" i="5"/>
  <c r="BO7" i="5"/>
  <c r="BQ7" i="5" s="1"/>
  <c r="BM15" i="5"/>
  <c r="DB20" i="5"/>
  <c r="DD38" i="5"/>
  <c r="BT39" i="5"/>
  <c r="BE11" i="5"/>
  <c r="BD34" i="5"/>
  <c r="BD40" i="5"/>
  <c r="BD50" i="5"/>
  <c r="BE55" i="5"/>
  <c r="BX24" i="5"/>
  <c r="CG8" i="5"/>
  <c r="DD9" i="5"/>
  <c r="DC12" i="5"/>
  <c r="BQ12" i="5"/>
  <c r="CW12" i="5"/>
  <c r="CF15" i="5"/>
  <c r="CZ15" i="5"/>
  <c r="DD19" i="5"/>
  <c r="CJ20" i="5"/>
  <c r="BX25" i="5"/>
  <c r="CO25" i="5"/>
  <c r="BU26" i="5"/>
  <c r="CW26" i="5"/>
  <c r="CC27" i="5"/>
  <c r="CR27" i="5"/>
  <c r="CG29" i="5"/>
  <c r="CW29" i="5"/>
  <c r="CZ30" i="5"/>
  <c r="CA33" i="5"/>
  <c r="CC35" i="5"/>
  <c r="CN35" i="5"/>
  <c r="CG39" i="5"/>
  <c r="CW39" i="5"/>
  <c r="CS47" i="5"/>
  <c r="DE49" i="5"/>
  <c r="CC51" i="5"/>
  <c r="DE58" i="5"/>
  <c r="BD36" i="5"/>
  <c r="BE52" i="5"/>
  <c r="CV7" i="5"/>
  <c r="BY8" i="5"/>
  <c r="BI12" i="5"/>
  <c r="CF28" i="5"/>
  <c r="CO12" i="5"/>
  <c r="BH15" i="5"/>
  <c r="DD17" i="5"/>
  <c r="DC20" i="5"/>
  <c r="CB20" i="5"/>
  <c r="CJ26" i="5"/>
  <c r="DA26" i="5"/>
  <c r="BU27" i="5"/>
  <c r="CF27" i="5"/>
  <c r="CW27" i="5"/>
  <c r="CB30" i="5"/>
  <c r="DD34" i="5"/>
  <c r="BQ35" i="5"/>
  <c r="DD36" i="5"/>
  <c r="BY39" i="5"/>
  <c r="BN45" i="5"/>
  <c r="BQ45" i="5" s="1"/>
  <c r="BP47" i="5"/>
  <c r="DD52" i="5"/>
  <c r="DB64" i="5"/>
  <c r="DB8" i="5"/>
  <c r="DD8" i="5" s="1"/>
  <c r="BP8" i="5"/>
  <c r="CV8" i="5"/>
  <c r="DD10" i="5"/>
  <c r="CF12" i="5"/>
  <c r="BX16" i="5"/>
  <c r="BH20" i="5"/>
  <c r="CN20" i="5"/>
  <c r="BK24" i="5"/>
  <c r="BL24" i="5" s="1"/>
  <c r="DB25" i="5"/>
  <c r="CF35" i="5"/>
  <c r="BL39" i="5"/>
  <c r="DA39" i="5"/>
  <c r="BO45" i="5"/>
  <c r="DD46" i="5"/>
  <c r="DD50" i="5"/>
  <c r="CF51" i="5"/>
  <c r="CR51" i="5"/>
  <c r="DE56" i="5"/>
  <c r="BU61" i="5"/>
  <c r="DC64" i="5"/>
  <c r="CR64" i="5"/>
  <c r="BD42" i="5"/>
  <c r="BD48" i="5"/>
  <c r="BE57" i="5"/>
  <c r="DC8" i="5"/>
  <c r="BQ8" i="5"/>
  <c r="CW8" i="5"/>
  <c r="CG12" i="5"/>
  <c r="DD13" i="5"/>
  <c r="BP15" i="5"/>
  <c r="CV15" i="5"/>
  <c r="BY16" i="5"/>
  <c r="BI20" i="5"/>
  <c r="BT20" i="5"/>
  <c r="CZ20" i="5"/>
  <c r="CF25" i="5"/>
  <c r="BL26" i="5"/>
  <c r="BY27" i="5"/>
  <c r="CJ27" i="5"/>
  <c r="BL29" i="5"/>
  <c r="CF30" i="5"/>
  <c r="BO33" i="5"/>
  <c r="BH35" i="5"/>
  <c r="CW35" i="5"/>
  <c r="DB47" i="5"/>
  <c r="BL61" i="5"/>
  <c r="CK61" i="5"/>
  <c r="CZ61" i="5"/>
  <c r="BH64" i="5"/>
  <c r="DB16" i="5"/>
  <c r="DD18" i="5"/>
  <c r="CF20" i="5"/>
  <c r="CQ24" i="5"/>
  <c r="BU25" i="5"/>
  <c r="CN29" i="5"/>
  <c r="DB29" i="5"/>
  <c r="CK35" i="5"/>
  <c r="DE38" i="5"/>
  <c r="CD33" i="5"/>
  <c r="CQ45" i="5"/>
  <c r="CR45" i="5" s="1"/>
  <c r="CK51" i="5"/>
  <c r="CV51" i="5"/>
  <c r="BI64" i="5"/>
  <c r="BE17" i="5"/>
  <c r="BE43" i="5"/>
  <c r="BI8" i="5"/>
  <c r="CO8" i="5"/>
  <c r="DD11" i="5"/>
  <c r="BP28" i="5"/>
  <c r="BY12" i="5"/>
  <c r="BL20" i="5"/>
  <c r="BI25" i="5"/>
  <c r="CK25" i="5"/>
  <c r="BQ26" i="5"/>
  <c r="CR26" i="5"/>
  <c r="BM27" i="5"/>
  <c r="BG28" i="5"/>
  <c r="BH28" i="5" s="1"/>
  <c r="BT64" i="5"/>
  <c r="CW64" i="5"/>
  <c r="BM24" i="5"/>
  <c r="CF8" i="5"/>
  <c r="BP12" i="5"/>
  <c r="CO28" i="5"/>
  <c r="CV12" i="5"/>
  <c r="CC33" i="5"/>
  <c r="DD44" i="5"/>
  <c r="CV45" i="5"/>
  <c r="BX45" i="5"/>
  <c r="CN47" i="5"/>
  <c r="DD48" i="5"/>
  <c r="BL51" i="5"/>
  <c r="BY51" i="5"/>
  <c r="DD54" i="5"/>
  <c r="CR61" i="5"/>
  <c r="BL64" i="5"/>
  <c r="CV64" i="5"/>
  <c r="CZ28" i="5"/>
  <c r="CR15" i="5"/>
  <c r="CA23" i="5"/>
  <c r="CN24" i="5"/>
  <c r="BY24" i="5"/>
  <c r="CZ24" i="5"/>
  <c r="CB15" i="5"/>
  <c r="DA15" i="5"/>
  <c r="BN23" i="5"/>
  <c r="CD23" i="5"/>
  <c r="CT23" i="5"/>
  <c r="CH24" i="5"/>
  <c r="CJ25" i="5"/>
  <c r="BP26" i="5"/>
  <c r="CV26" i="5"/>
  <c r="BH27" i="5"/>
  <c r="DC29" i="5"/>
  <c r="BQ30" i="5"/>
  <c r="CB33" i="5"/>
  <c r="CP33" i="5"/>
  <c r="CS33" i="5" s="1"/>
  <c r="DB35" i="5"/>
  <c r="CR35" i="5"/>
  <c r="BH45" i="5"/>
  <c r="BW23" i="5"/>
  <c r="CE23" i="5"/>
  <c r="CM23" i="5"/>
  <c r="CI24" i="5"/>
  <c r="BP25" i="5"/>
  <c r="CV25" i="5"/>
  <c r="CB26" i="5"/>
  <c r="CV27" i="5"/>
  <c r="BJ28" i="5"/>
  <c r="BM28" i="5" s="1"/>
  <c r="BZ28" i="5"/>
  <c r="CC28" i="5" s="1"/>
  <c r="CP28" i="5"/>
  <c r="CS28" i="5" s="1"/>
  <c r="CF29" i="5"/>
  <c r="CS29" i="5"/>
  <c r="DB30" i="5"/>
  <c r="CR30" i="5"/>
  <c r="BT35" i="5"/>
  <c r="BX39" i="5"/>
  <c r="BL8" i="5"/>
  <c r="BL12" i="5"/>
  <c r="BT12" i="5"/>
  <c r="CB12" i="5"/>
  <c r="CJ12" i="5"/>
  <c r="CR12" i="5"/>
  <c r="CZ12" i="5"/>
  <c r="BL16" i="5"/>
  <c r="BT16" i="5"/>
  <c r="CB16" i="5"/>
  <c r="CJ16" i="5"/>
  <c r="CR16" i="5"/>
  <c r="CZ16" i="5"/>
  <c r="BF24" i="5"/>
  <c r="BZ24" i="5"/>
  <c r="BQ25" i="5"/>
  <c r="CB25" i="5"/>
  <c r="BH26" i="5"/>
  <c r="CN26" i="5"/>
  <c r="BL27" i="5"/>
  <c r="BX27" i="5"/>
  <c r="CK27" i="5"/>
  <c r="BH29" i="5"/>
  <c r="BT30" i="5"/>
  <c r="BR33" i="5"/>
  <c r="BU33" i="5" s="1"/>
  <c r="BN33" i="5"/>
  <c r="BQ33" i="5" s="1"/>
  <c r="BQ39" i="5"/>
  <c r="BI45" i="5"/>
  <c r="CJ8" i="5"/>
  <c r="BU8" i="5"/>
  <c r="CS8" i="5"/>
  <c r="BU12" i="5"/>
  <c r="CK12" i="5"/>
  <c r="DA12" i="5"/>
  <c r="BM16" i="5"/>
  <c r="BU16" i="5"/>
  <c r="CC16" i="5"/>
  <c r="CK16" i="5"/>
  <c r="CS16" i="5"/>
  <c r="DA16" i="5"/>
  <c r="BG24" i="5"/>
  <c r="CA24" i="5"/>
  <c r="BH25" i="5"/>
  <c r="CN25" i="5"/>
  <c r="BI26" i="5"/>
  <c r="BT26" i="5"/>
  <c r="CZ26" i="5"/>
  <c r="CV29" i="5"/>
  <c r="BI30" i="5"/>
  <c r="CH33" i="5"/>
  <c r="CK33" i="5" s="1"/>
  <c r="CJ35" i="5"/>
  <c r="BP39" i="5"/>
  <c r="CZ39" i="5"/>
  <c r="BT47" i="5"/>
  <c r="BS45" i="5"/>
  <c r="DE62" i="5"/>
  <c r="DD62" i="5"/>
  <c r="BT8" i="5"/>
  <c r="CR8" i="5"/>
  <c r="CZ8" i="5"/>
  <c r="BM8" i="5"/>
  <c r="CK8" i="5"/>
  <c r="DA8" i="5"/>
  <c r="BJ7" i="5"/>
  <c r="BR7" i="5"/>
  <c r="BZ7" i="5"/>
  <c r="CB7" i="5" s="1"/>
  <c r="CP7" i="5"/>
  <c r="CR7" i="5" s="1"/>
  <c r="CX7" i="5"/>
  <c r="DB12" i="5"/>
  <c r="DE12" i="5" s="1"/>
  <c r="BT25" i="5"/>
  <c r="CZ25" i="5"/>
  <c r="CF26" i="5"/>
  <c r="BQ27" i="5"/>
  <c r="CN27" i="5"/>
  <c r="DA27" i="5"/>
  <c r="BX29" i="5"/>
  <c r="CK29" i="5"/>
  <c r="BM30" i="5"/>
  <c r="CJ30" i="5"/>
  <c r="CW30" i="5"/>
  <c r="CX33" i="5"/>
  <c r="BL35" i="5"/>
  <c r="DA35" i="5"/>
  <c r="DC25" i="5"/>
  <c r="DC30" i="5"/>
  <c r="DB51" i="5"/>
  <c r="BI51" i="5"/>
  <c r="CB8" i="5"/>
  <c r="BS7" i="5"/>
  <c r="CY7" i="5"/>
  <c r="DC26" i="5"/>
  <c r="DD26" i="5" s="1"/>
  <c r="DB27" i="5"/>
  <c r="CO29" i="5"/>
  <c r="BW33" i="5"/>
  <c r="CZ35" i="5"/>
  <c r="CY33" i="5"/>
  <c r="CE45" i="5"/>
  <c r="CG47" i="5"/>
  <c r="CF47" i="5"/>
  <c r="CG27" i="5"/>
  <c r="DC27" i="5"/>
  <c r="BQ29" i="5"/>
  <c r="BF33" i="5"/>
  <c r="BI39" i="5"/>
  <c r="DB39" i="5"/>
  <c r="BH51" i="5"/>
  <c r="BL47" i="5"/>
  <c r="BH39" i="5"/>
  <c r="CC39" i="5"/>
  <c r="CA45" i="5"/>
  <c r="CB45" i="5" s="1"/>
  <c r="DE46" i="5"/>
  <c r="BX47" i="5"/>
  <c r="CK47" i="5"/>
  <c r="CV47" i="5"/>
  <c r="DC35" i="5"/>
  <c r="DD35" i="5" s="1"/>
  <c r="DD37" i="5"/>
  <c r="CJ39" i="5"/>
  <c r="DD41" i="5"/>
  <c r="BJ45" i="5"/>
  <c r="BY47" i="5"/>
  <c r="CT33" i="5"/>
  <c r="CW33" i="5" s="1"/>
  <c r="BM39" i="5"/>
  <c r="DE44" i="5"/>
  <c r="BK45" i="5"/>
  <c r="CC47" i="5"/>
  <c r="DA47" i="5"/>
  <c r="DC47" i="5"/>
  <c r="DE36" i="5"/>
  <c r="DE40" i="5"/>
  <c r="CS45" i="5"/>
  <c r="BH47" i="5"/>
  <c r="BU47" i="5"/>
  <c r="DB61" i="5"/>
  <c r="CE61" i="5"/>
  <c r="CF61" i="5" s="1"/>
  <c r="CF62" i="5"/>
  <c r="DD58" i="5"/>
  <c r="BH61" i="5"/>
  <c r="BP61" i="5"/>
  <c r="BX61" i="5"/>
  <c r="CN61" i="5"/>
  <c r="CV61" i="5"/>
  <c r="CG62" i="5"/>
  <c r="DD65" i="5"/>
  <c r="DC51" i="5"/>
  <c r="BE41" i="5"/>
  <c r="BD63" i="5"/>
  <c r="BE65" i="5"/>
  <c r="BE13" i="5"/>
  <c r="BD22" i="5"/>
  <c r="BE49" i="5"/>
  <c r="BE56" i="5"/>
  <c r="BD66" i="5"/>
  <c r="BE63" i="5"/>
  <c r="BE18" i="5"/>
  <c r="BE37" i="5"/>
  <c r="BD44" i="5"/>
  <c r="BE53" i="5"/>
  <c r="BE10" i="5"/>
  <c r="BE19" i="5"/>
  <c r="BD38" i="5"/>
  <c r="BE46" i="5"/>
  <c r="BE54" i="5"/>
  <c r="BD55" i="5"/>
  <c r="BE50" i="5"/>
  <c r="BE58" i="5"/>
  <c r="BD11" i="5"/>
  <c r="BD37" i="5"/>
  <c r="BD21" i="5"/>
  <c r="BE44" i="5"/>
  <c r="BD57" i="5"/>
  <c r="BD18" i="5"/>
  <c r="BD65" i="5"/>
  <c r="BD9" i="5"/>
  <c r="BD53" i="5"/>
  <c r="BD14" i="5"/>
  <c r="BE42" i="5"/>
  <c r="BE22" i="5"/>
  <c r="BE40" i="5"/>
  <c r="BE34" i="5"/>
  <c r="BE48" i="5"/>
  <c r="BE38" i="5"/>
  <c r="BD46" i="5"/>
  <c r="BD52" i="5"/>
  <c r="BD54" i="5"/>
  <c r="BD56" i="5"/>
  <c r="BD58" i="5"/>
  <c r="BD17" i="5"/>
  <c r="BD19" i="5"/>
  <c r="BA66" i="5"/>
  <c r="AZ66" i="5"/>
  <c r="AW66" i="5"/>
  <c r="AV66" i="5"/>
  <c r="AS66" i="5"/>
  <c r="AR66" i="5"/>
  <c r="AO66" i="5"/>
  <c r="AN66" i="5"/>
  <c r="AK66" i="5"/>
  <c r="AJ66" i="5"/>
  <c r="AG66" i="5"/>
  <c r="AF66" i="5"/>
  <c r="AC66" i="5"/>
  <c r="AB66" i="5"/>
  <c r="Y66" i="5"/>
  <c r="X66" i="5"/>
  <c r="U66" i="5"/>
  <c r="T66" i="5"/>
  <c r="Q66" i="5"/>
  <c r="P66" i="5"/>
  <c r="M66" i="5"/>
  <c r="L66" i="5"/>
  <c r="I66" i="5"/>
  <c r="H66" i="5"/>
  <c r="BA65" i="5"/>
  <c r="AZ65" i="5"/>
  <c r="AW65" i="5"/>
  <c r="AV65" i="5"/>
  <c r="AS65" i="5"/>
  <c r="AR65" i="5"/>
  <c r="AO65" i="5"/>
  <c r="AN65" i="5"/>
  <c r="AK65" i="5"/>
  <c r="AJ65" i="5"/>
  <c r="AG65" i="5"/>
  <c r="AF65" i="5"/>
  <c r="AC65" i="5"/>
  <c r="AB65" i="5"/>
  <c r="Y65" i="5"/>
  <c r="X65" i="5"/>
  <c r="U65" i="5"/>
  <c r="T65" i="5"/>
  <c r="Q65" i="5"/>
  <c r="P65" i="5"/>
  <c r="M65" i="5"/>
  <c r="L65" i="5"/>
  <c r="I65" i="5"/>
  <c r="H65" i="5"/>
  <c r="AY64" i="5"/>
  <c r="AX64" i="5"/>
  <c r="AU64" i="5"/>
  <c r="AT64" i="5"/>
  <c r="AQ64" i="5"/>
  <c r="AP64" i="5"/>
  <c r="AM64" i="5"/>
  <c r="AL64" i="5"/>
  <c r="AI64" i="5"/>
  <c r="AH64" i="5"/>
  <c r="AE64" i="5"/>
  <c r="AD64" i="5"/>
  <c r="AA64" i="5"/>
  <c r="Z64" i="5"/>
  <c r="W64" i="5"/>
  <c r="V64" i="5"/>
  <c r="S64" i="5"/>
  <c r="R64" i="5"/>
  <c r="O64" i="5"/>
  <c r="N64" i="5"/>
  <c r="K64" i="5"/>
  <c r="J64" i="5"/>
  <c r="G64" i="5"/>
  <c r="F64" i="5"/>
  <c r="BA63" i="5"/>
  <c r="AZ63" i="5"/>
  <c r="AW63" i="5"/>
  <c r="AV63" i="5"/>
  <c r="AS63" i="5"/>
  <c r="AR63" i="5"/>
  <c r="AO63" i="5"/>
  <c r="AN63" i="5"/>
  <c r="AK63" i="5"/>
  <c r="AJ63" i="5"/>
  <c r="AG63" i="5"/>
  <c r="AF63" i="5"/>
  <c r="AC63" i="5"/>
  <c r="AB63" i="5"/>
  <c r="Y63" i="5"/>
  <c r="X63" i="5"/>
  <c r="U63" i="5"/>
  <c r="T63" i="5"/>
  <c r="Q63" i="5"/>
  <c r="P63" i="5"/>
  <c r="M63" i="5"/>
  <c r="L63" i="5"/>
  <c r="I63" i="5"/>
  <c r="H63" i="5"/>
  <c r="BA62" i="5"/>
  <c r="AZ62" i="5"/>
  <c r="AW62" i="5"/>
  <c r="AV62" i="5"/>
  <c r="AS62" i="5"/>
  <c r="AR62" i="5"/>
  <c r="AO62" i="5"/>
  <c r="AN62" i="5"/>
  <c r="AK62" i="5"/>
  <c r="AJ62" i="5"/>
  <c r="AE62" i="5"/>
  <c r="BC62" i="5" s="1"/>
  <c r="BE62" i="5" s="1"/>
  <c r="AC62" i="5"/>
  <c r="AB62" i="5"/>
  <c r="Y62" i="5"/>
  <c r="X62" i="5"/>
  <c r="U62" i="5"/>
  <c r="T62" i="5"/>
  <c r="Q62" i="5"/>
  <c r="P62" i="5"/>
  <c r="M62" i="5"/>
  <c r="L62" i="5"/>
  <c r="I62" i="5"/>
  <c r="H62" i="5"/>
  <c r="AY61" i="5"/>
  <c r="AX61" i="5"/>
  <c r="BA61" i="5" s="1"/>
  <c r="AU61" i="5"/>
  <c r="AT61" i="5"/>
  <c r="AW61" i="5" s="1"/>
  <c r="AQ61" i="5"/>
  <c r="AP61" i="5"/>
  <c r="AM61" i="5"/>
  <c r="AL61" i="5"/>
  <c r="AO61" i="5" s="1"/>
  <c r="AI61" i="5"/>
  <c r="AH61" i="5"/>
  <c r="AD61" i="5"/>
  <c r="AA61" i="5"/>
  <c r="Z61" i="5"/>
  <c r="AC61" i="5" s="1"/>
  <c r="W61" i="5"/>
  <c r="V61" i="5"/>
  <c r="Y61" i="5" s="1"/>
  <c r="S61" i="5"/>
  <c r="R61" i="5"/>
  <c r="O61" i="5"/>
  <c r="N61" i="5"/>
  <c r="Q61" i="5" s="1"/>
  <c r="K61" i="5"/>
  <c r="J61" i="5"/>
  <c r="M61" i="5" s="1"/>
  <c r="G61" i="5"/>
  <c r="F61" i="5"/>
  <c r="BA58" i="5"/>
  <c r="AZ58" i="5"/>
  <c r="AW58" i="5"/>
  <c r="AV58" i="5"/>
  <c r="AS58" i="5"/>
  <c r="AR58" i="5"/>
  <c r="AO58" i="5"/>
  <c r="AN58" i="5"/>
  <c r="AK58" i="5"/>
  <c r="AJ58" i="5"/>
  <c r="AG58" i="5"/>
  <c r="AF58" i="5"/>
  <c r="AC58" i="5"/>
  <c r="AB58" i="5"/>
  <c r="Y58" i="5"/>
  <c r="X58" i="5"/>
  <c r="U58" i="5"/>
  <c r="T58" i="5"/>
  <c r="Q58" i="5"/>
  <c r="P58" i="5"/>
  <c r="M58" i="5"/>
  <c r="L58" i="5"/>
  <c r="I58" i="5"/>
  <c r="H58" i="5"/>
  <c r="BA57" i="5"/>
  <c r="AZ57" i="5"/>
  <c r="AW57" i="5"/>
  <c r="AV57" i="5"/>
  <c r="AS57" i="5"/>
  <c r="AR57" i="5"/>
  <c r="AO57" i="5"/>
  <c r="AN57" i="5"/>
  <c r="AK57" i="5"/>
  <c r="AJ57" i="5"/>
  <c r="AG57" i="5"/>
  <c r="AF57" i="5"/>
  <c r="AC57" i="5"/>
  <c r="AB57" i="5"/>
  <c r="Y57" i="5"/>
  <c r="X57" i="5"/>
  <c r="U57" i="5"/>
  <c r="T57" i="5"/>
  <c r="Q57" i="5"/>
  <c r="P57" i="5"/>
  <c r="M57" i="5"/>
  <c r="L57" i="5"/>
  <c r="I57" i="5"/>
  <c r="H57" i="5"/>
  <c r="BA56" i="5"/>
  <c r="AZ56" i="5"/>
  <c r="AW56" i="5"/>
  <c r="AV56" i="5"/>
  <c r="AS56" i="5"/>
  <c r="AR56" i="5"/>
  <c r="AO56" i="5"/>
  <c r="AN56" i="5"/>
  <c r="AK56" i="5"/>
  <c r="AJ56" i="5"/>
  <c r="AG56" i="5"/>
  <c r="AF56" i="5"/>
  <c r="AC56" i="5"/>
  <c r="AB56" i="5"/>
  <c r="Y56" i="5"/>
  <c r="X56" i="5"/>
  <c r="U56" i="5"/>
  <c r="T56" i="5"/>
  <c r="Q56" i="5"/>
  <c r="P56" i="5"/>
  <c r="M56" i="5"/>
  <c r="L56" i="5"/>
  <c r="I56" i="5"/>
  <c r="H56" i="5"/>
  <c r="BA55" i="5"/>
  <c r="AZ55" i="5"/>
  <c r="AW55" i="5"/>
  <c r="AV55" i="5"/>
  <c r="AS55" i="5"/>
  <c r="AR55" i="5"/>
  <c r="AO55" i="5"/>
  <c r="AN55" i="5"/>
  <c r="AK55" i="5"/>
  <c r="AJ55" i="5"/>
  <c r="AG55" i="5"/>
  <c r="AF55" i="5"/>
  <c r="AC55" i="5"/>
  <c r="AB55" i="5"/>
  <c r="Y55" i="5"/>
  <c r="X55" i="5"/>
  <c r="U55" i="5"/>
  <c r="T55" i="5"/>
  <c r="Q55" i="5"/>
  <c r="P55" i="5"/>
  <c r="M55" i="5"/>
  <c r="L55" i="5"/>
  <c r="I55" i="5"/>
  <c r="H55" i="5"/>
  <c r="BA54" i="5"/>
  <c r="AZ54" i="5"/>
  <c r="AW54" i="5"/>
  <c r="AV54" i="5"/>
  <c r="AS54" i="5"/>
  <c r="AR54" i="5"/>
  <c r="AO54" i="5"/>
  <c r="AN54" i="5"/>
  <c r="AK54" i="5"/>
  <c r="AJ54" i="5"/>
  <c r="AG54" i="5"/>
  <c r="AF54" i="5"/>
  <c r="AC54" i="5"/>
  <c r="AB54" i="5"/>
  <c r="Y54" i="5"/>
  <c r="X54" i="5"/>
  <c r="U54" i="5"/>
  <c r="T54" i="5"/>
  <c r="Q54" i="5"/>
  <c r="P54" i="5"/>
  <c r="M54" i="5"/>
  <c r="L54" i="5"/>
  <c r="I54" i="5"/>
  <c r="H54" i="5"/>
  <c r="BA53" i="5"/>
  <c r="AZ53" i="5"/>
  <c r="AW53" i="5"/>
  <c r="AV53" i="5"/>
  <c r="AS53" i="5"/>
  <c r="AR53" i="5"/>
  <c r="AO53" i="5"/>
  <c r="AN53" i="5"/>
  <c r="AK53" i="5"/>
  <c r="AJ53" i="5"/>
  <c r="AG53" i="5"/>
  <c r="AF53" i="5"/>
  <c r="AC53" i="5"/>
  <c r="AB53" i="5"/>
  <c r="Y53" i="5"/>
  <c r="X53" i="5"/>
  <c r="U53" i="5"/>
  <c r="T53" i="5"/>
  <c r="Q53" i="5"/>
  <c r="P53" i="5"/>
  <c r="M53" i="5"/>
  <c r="L53" i="5"/>
  <c r="I53" i="5"/>
  <c r="H53" i="5"/>
  <c r="BA52" i="5"/>
  <c r="AZ52" i="5"/>
  <c r="AW52" i="5"/>
  <c r="AV52" i="5"/>
  <c r="AS52" i="5"/>
  <c r="AR52" i="5"/>
  <c r="AO52" i="5"/>
  <c r="AN52" i="5"/>
  <c r="AK52" i="5"/>
  <c r="AJ52" i="5"/>
  <c r="AG52" i="5"/>
  <c r="AF52" i="5"/>
  <c r="AC52" i="5"/>
  <c r="AB52" i="5"/>
  <c r="Y52" i="5"/>
  <c r="X52" i="5"/>
  <c r="U52" i="5"/>
  <c r="T52" i="5"/>
  <c r="Q52" i="5"/>
  <c r="P52" i="5"/>
  <c r="M52" i="5"/>
  <c r="L52" i="5"/>
  <c r="I52" i="5"/>
  <c r="H52" i="5"/>
  <c r="AY51" i="5"/>
  <c r="AX51" i="5"/>
  <c r="AU51" i="5"/>
  <c r="AT51" i="5"/>
  <c r="AQ51" i="5"/>
  <c r="AP51" i="5"/>
  <c r="AM51" i="5"/>
  <c r="AL51" i="5"/>
  <c r="AI51" i="5"/>
  <c r="AH51" i="5"/>
  <c r="AE51" i="5"/>
  <c r="AD51" i="5"/>
  <c r="AA51" i="5"/>
  <c r="Z51" i="5"/>
  <c r="W51" i="5"/>
  <c r="V51" i="5"/>
  <c r="S51" i="5"/>
  <c r="R51" i="5"/>
  <c r="O51" i="5"/>
  <c r="N51" i="5"/>
  <c r="K51" i="5"/>
  <c r="J51" i="5"/>
  <c r="G51" i="5"/>
  <c r="F51" i="5"/>
  <c r="BA50" i="5"/>
  <c r="AZ50" i="5"/>
  <c r="AW50" i="5"/>
  <c r="AV50" i="5"/>
  <c r="AS50" i="5"/>
  <c r="AR50" i="5"/>
  <c r="AO50" i="5"/>
  <c r="AN50" i="5"/>
  <c r="AK50" i="5"/>
  <c r="AJ50" i="5"/>
  <c r="AG50" i="5"/>
  <c r="AF50" i="5"/>
  <c r="AC50" i="5"/>
  <c r="AB50" i="5"/>
  <c r="Y50" i="5"/>
  <c r="X50" i="5"/>
  <c r="U50" i="5"/>
  <c r="T50" i="5"/>
  <c r="Q50" i="5"/>
  <c r="P50" i="5"/>
  <c r="M50" i="5"/>
  <c r="L50" i="5"/>
  <c r="I50" i="5"/>
  <c r="H50" i="5"/>
  <c r="BA49" i="5"/>
  <c r="AZ49" i="5"/>
  <c r="AW49" i="5"/>
  <c r="AV49" i="5"/>
  <c r="AS49" i="5"/>
  <c r="AR49" i="5"/>
  <c r="AO49" i="5"/>
  <c r="AN49" i="5"/>
  <c r="AK49" i="5"/>
  <c r="AJ49" i="5"/>
  <c r="AG49" i="5"/>
  <c r="AF49" i="5"/>
  <c r="AC49" i="5"/>
  <c r="AB49" i="5"/>
  <c r="Y49" i="5"/>
  <c r="X49" i="5"/>
  <c r="U49" i="5"/>
  <c r="T49" i="5"/>
  <c r="Q49" i="5"/>
  <c r="P49" i="5"/>
  <c r="M49" i="5"/>
  <c r="L49" i="5"/>
  <c r="I49" i="5"/>
  <c r="H49" i="5"/>
  <c r="BA48" i="5"/>
  <c r="AZ48" i="5"/>
  <c r="AW48" i="5"/>
  <c r="AV48" i="5"/>
  <c r="AS48" i="5"/>
  <c r="AR48" i="5"/>
  <c r="AO48" i="5"/>
  <c r="AN48" i="5"/>
  <c r="AK48" i="5"/>
  <c r="AJ48" i="5"/>
  <c r="AG48" i="5"/>
  <c r="AF48" i="5"/>
  <c r="AC48" i="5"/>
  <c r="AB48" i="5"/>
  <c r="Y48" i="5"/>
  <c r="X48" i="5"/>
  <c r="U48" i="5"/>
  <c r="T48" i="5"/>
  <c r="Q48" i="5"/>
  <c r="P48" i="5"/>
  <c r="M48" i="5"/>
  <c r="L48" i="5"/>
  <c r="I48" i="5"/>
  <c r="H48" i="5"/>
  <c r="AY47" i="5"/>
  <c r="AX47" i="5"/>
  <c r="AU47" i="5"/>
  <c r="AT47" i="5"/>
  <c r="AQ47" i="5"/>
  <c r="AP47" i="5"/>
  <c r="AM47" i="5"/>
  <c r="AL47" i="5"/>
  <c r="AI47" i="5"/>
  <c r="AH47" i="5"/>
  <c r="AH45" i="5" s="1"/>
  <c r="AE47" i="5"/>
  <c r="AD47" i="5"/>
  <c r="AA47" i="5"/>
  <c r="Z47" i="5"/>
  <c r="W47" i="5"/>
  <c r="V47" i="5"/>
  <c r="S47" i="5"/>
  <c r="R47" i="5"/>
  <c r="R45" i="5" s="1"/>
  <c r="O47" i="5"/>
  <c r="N47" i="5"/>
  <c r="K47" i="5"/>
  <c r="J47" i="5"/>
  <c r="G47" i="5"/>
  <c r="F47" i="5"/>
  <c r="BA46" i="5"/>
  <c r="AZ46" i="5"/>
  <c r="AW46" i="5"/>
  <c r="AV46" i="5"/>
  <c r="AS46" i="5"/>
  <c r="AR46" i="5"/>
  <c r="AO46" i="5"/>
  <c r="AN46" i="5"/>
  <c r="AK46" i="5"/>
  <c r="AJ46" i="5"/>
  <c r="AG46" i="5"/>
  <c r="AF46" i="5"/>
  <c r="AC46" i="5"/>
  <c r="AB46" i="5"/>
  <c r="Y46" i="5"/>
  <c r="X46" i="5"/>
  <c r="U46" i="5"/>
  <c r="T46" i="5"/>
  <c r="Q46" i="5"/>
  <c r="P46" i="5"/>
  <c r="M46" i="5"/>
  <c r="L46" i="5"/>
  <c r="I46" i="5"/>
  <c r="H46" i="5"/>
  <c r="BA44" i="5"/>
  <c r="AZ44" i="5"/>
  <c r="AW44" i="5"/>
  <c r="AV44" i="5"/>
  <c r="AS44" i="5"/>
  <c r="AR44" i="5"/>
  <c r="AO44" i="5"/>
  <c r="AN44" i="5"/>
  <c r="AK44" i="5"/>
  <c r="AJ44" i="5"/>
  <c r="AG44" i="5"/>
  <c r="AF44" i="5"/>
  <c r="AC44" i="5"/>
  <c r="AB44" i="5"/>
  <c r="Y44" i="5"/>
  <c r="X44" i="5"/>
  <c r="U44" i="5"/>
  <c r="T44" i="5"/>
  <c r="Q44" i="5"/>
  <c r="P44" i="5"/>
  <c r="M44" i="5"/>
  <c r="L44" i="5"/>
  <c r="I44" i="5"/>
  <c r="H44" i="5"/>
  <c r="BA43" i="5"/>
  <c r="AZ43" i="5"/>
  <c r="AW43" i="5"/>
  <c r="AV43" i="5"/>
  <c r="AS43" i="5"/>
  <c r="AR43" i="5"/>
  <c r="AO43" i="5"/>
  <c r="AN43" i="5"/>
  <c r="AK43" i="5"/>
  <c r="AJ43" i="5"/>
  <c r="AG43" i="5"/>
  <c r="AF43" i="5"/>
  <c r="AC43" i="5"/>
  <c r="AB43" i="5"/>
  <c r="Y43" i="5"/>
  <c r="X43" i="5"/>
  <c r="U43" i="5"/>
  <c r="T43" i="5"/>
  <c r="Q43" i="5"/>
  <c r="P43" i="5"/>
  <c r="M43" i="5"/>
  <c r="L43" i="5"/>
  <c r="I43" i="5"/>
  <c r="H43" i="5"/>
  <c r="BA42" i="5"/>
  <c r="AZ42" i="5"/>
  <c r="AW42" i="5"/>
  <c r="AV42" i="5"/>
  <c r="AS42" i="5"/>
  <c r="AR42" i="5"/>
  <c r="AO42" i="5"/>
  <c r="AN42" i="5"/>
  <c r="AK42" i="5"/>
  <c r="AJ42" i="5"/>
  <c r="AG42" i="5"/>
  <c r="AF42" i="5"/>
  <c r="AC42" i="5"/>
  <c r="AB42" i="5"/>
  <c r="Y42" i="5"/>
  <c r="X42" i="5"/>
  <c r="U42" i="5"/>
  <c r="T42" i="5"/>
  <c r="Q42" i="5"/>
  <c r="P42" i="5"/>
  <c r="M42" i="5"/>
  <c r="L42" i="5"/>
  <c r="I42" i="5"/>
  <c r="H42" i="5"/>
  <c r="BA41" i="5"/>
  <c r="AZ41" i="5"/>
  <c r="AW41" i="5"/>
  <c r="AV41" i="5"/>
  <c r="AS41" i="5"/>
  <c r="AR41" i="5"/>
  <c r="AO41" i="5"/>
  <c r="AN41" i="5"/>
  <c r="AK41" i="5"/>
  <c r="AJ41" i="5"/>
  <c r="AG41" i="5"/>
  <c r="AF41" i="5"/>
  <c r="AC41" i="5"/>
  <c r="AB41" i="5"/>
  <c r="Y41" i="5"/>
  <c r="X41" i="5"/>
  <c r="U41" i="5"/>
  <c r="T41" i="5"/>
  <c r="Q41" i="5"/>
  <c r="P41" i="5"/>
  <c r="M41" i="5"/>
  <c r="L41" i="5"/>
  <c r="I41" i="5"/>
  <c r="H41" i="5"/>
  <c r="BA40" i="5"/>
  <c r="AZ40" i="5"/>
  <c r="AW40" i="5"/>
  <c r="AV40" i="5"/>
  <c r="AS40" i="5"/>
  <c r="AR40" i="5"/>
  <c r="AO40" i="5"/>
  <c r="AN40" i="5"/>
  <c r="AK40" i="5"/>
  <c r="AJ40" i="5"/>
  <c r="AG40" i="5"/>
  <c r="AF40" i="5"/>
  <c r="AC40" i="5"/>
  <c r="AB40" i="5"/>
  <c r="Y40" i="5"/>
  <c r="X40" i="5"/>
  <c r="U40" i="5"/>
  <c r="T40" i="5"/>
  <c r="Q40" i="5"/>
  <c r="P40" i="5"/>
  <c r="M40" i="5"/>
  <c r="L40" i="5"/>
  <c r="I40" i="5"/>
  <c r="H40" i="5"/>
  <c r="AY39" i="5"/>
  <c r="AX39" i="5"/>
  <c r="AU39" i="5"/>
  <c r="AT39" i="5"/>
  <c r="AQ39" i="5"/>
  <c r="AP39" i="5"/>
  <c r="AM39" i="5"/>
  <c r="AL39" i="5"/>
  <c r="AI39" i="5"/>
  <c r="AH39" i="5"/>
  <c r="AE39" i="5"/>
  <c r="AD39" i="5"/>
  <c r="AA39" i="5"/>
  <c r="Z39" i="5"/>
  <c r="W39" i="5"/>
  <c r="V39" i="5"/>
  <c r="S39" i="5"/>
  <c r="R39" i="5"/>
  <c r="O39" i="5"/>
  <c r="N39" i="5"/>
  <c r="K39" i="5"/>
  <c r="J39" i="5"/>
  <c r="G39" i="5"/>
  <c r="F39" i="5"/>
  <c r="BA38" i="5"/>
  <c r="AZ38" i="5"/>
  <c r="AW38" i="5"/>
  <c r="AV38" i="5"/>
  <c r="AS38" i="5"/>
  <c r="AR38" i="5"/>
  <c r="AO38" i="5"/>
  <c r="AN38" i="5"/>
  <c r="AK38" i="5"/>
  <c r="AJ38" i="5"/>
  <c r="AG38" i="5"/>
  <c r="AF38" i="5"/>
  <c r="AC38" i="5"/>
  <c r="AB38" i="5"/>
  <c r="Y38" i="5"/>
  <c r="X38" i="5"/>
  <c r="U38" i="5"/>
  <c r="T38" i="5"/>
  <c r="Q38" i="5"/>
  <c r="P38" i="5"/>
  <c r="M38" i="5"/>
  <c r="L38" i="5"/>
  <c r="I38" i="5"/>
  <c r="H38" i="5"/>
  <c r="BA37" i="5"/>
  <c r="AZ37" i="5"/>
  <c r="AW37" i="5"/>
  <c r="AV37" i="5"/>
  <c r="AS37" i="5"/>
  <c r="AR37" i="5"/>
  <c r="AO37" i="5"/>
  <c r="AN37" i="5"/>
  <c r="AK37" i="5"/>
  <c r="AJ37" i="5"/>
  <c r="AG37" i="5"/>
  <c r="AF37" i="5"/>
  <c r="AC37" i="5"/>
  <c r="AB37" i="5"/>
  <c r="Y37" i="5"/>
  <c r="X37" i="5"/>
  <c r="U37" i="5"/>
  <c r="T37" i="5"/>
  <c r="Q37" i="5"/>
  <c r="P37" i="5"/>
  <c r="M37" i="5"/>
  <c r="L37" i="5"/>
  <c r="I37" i="5"/>
  <c r="H37" i="5"/>
  <c r="BA36" i="5"/>
  <c r="AZ36" i="5"/>
  <c r="AW36" i="5"/>
  <c r="AV36" i="5"/>
  <c r="AS36" i="5"/>
  <c r="AR36" i="5"/>
  <c r="AO36" i="5"/>
  <c r="AN36" i="5"/>
  <c r="AK36" i="5"/>
  <c r="AJ36" i="5"/>
  <c r="AG36" i="5"/>
  <c r="AF36" i="5"/>
  <c r="AC36" i="5"/>
  <c r="AB36" i="5"/>
  <c r="Y36" i="5"/>
  <c r="X36" i="5"/>
  <c r="U36" i="5"/>
  <c r="T36" i="5"/>
  <c r="Q36" i="5"/>
  <c r="P36" i="5"/>
  <c r="M36" i="5"/>
  <c r="L36" i="5"/>
  <c r="I36" i="5"/>
  <c r="H36" i="5"/>
  <c r="AY35" i="5"/>
  <c r="AX35" i="5"/>
  <c r="AU35" i="5"/>
  <c r="AT35" i="5"/>
  <c r="AQ35" i="5"/>
  <c r="AP35" i="5"/>
  <c r="AM35" i="5"/>
  <c r="AL35" i="5"/>
  <c r="AI35" i="5"/>
  <c r="AH35" i="5"/>
  <c r="AE35" i="5"/>
  <c r="AD35" i="5"/>
  <c r="AA35" i="5"/>
  <c r="Z35" i="5"/>
  <c r="W35" i="5"/>
  <c r="V35" i="5"/>
  <c r="S35" i="5"/>
  <c r="R35" i="5"/>
  <c r="O35" i="5"/>
  <c r="N35" i="5"/>
  <c r="K35" i="5"/>
  <c r="J35" i="5"/>
  <c r="G35" i="5"/>
  <c r="F35" i="5"/>
  <c r="BA34" i="5"/>
  <c r="AZ34" i="5"/>
  <c r="AW34" i="5"/>
  <c r="AV34" i="5"/>
  <c r="AS34" i="5"/>
  <c r="AR34" i="5"/>
  <c r="AO34" i="5"/>
  <c r="AN34" i="5"/>
  <c r="AK34" i="5"/>
  <c r="AJ34" i="5"/>
  <c r="AG34" i="5"/>
  <c r="AF34" i="5"/>
  <c r="AC34" i="5"/>
  <c r="AB34" i="5"/>
  <c r="Y34" i="5"/>
  <c r="X34" i="5"/>
  <c r="U34" i="5"/>
  <c r="T34" i="5"/>
  <c r="Q34" i="5"/>
  <c r="P34" i="5"/>
  <c r="M34" i="5"/>
  <c r="L34" i="5"/>
  <c r="I34" i="5"/>
  <c r="H34" i="5"/>
  <c r="AY30" i="5"/>
  <c r="AX30" i="5"/>
  <c r="AU30" i="5"/>
  <c r="AT30" i="5"/>
  <c r="AQ30" i="5"/>
  <c r="AP30" i="5"/>
  <c r="AM30" i="5"/>
  <c r="AL30" i="5"/>
  <c r="AI30" i="5"/>
  <c r="AH30" i="5"/>
  <c r="AE30" i="5"/>
  <c r="AD30" i="5"/>
  <c r="AA30" i="5"/>
  <c r="Z30" i="5"/>
  <c r="W30" i="5"/>
  <c r="V30" i="5"/>
  <c r="S30" i="5"/>
  <c r="R30" i="5"/>
  <c r="O30" i="5"/>
  <c r="N30" i="5"/>
  <c r="K30" i="5"/>
  <c r="J30" i="5"/>
  <c r="G30" i="5"/>
  <c r="F30" i="5"/>
  <c r="AY29" i="5"/>
  <c r="AX29" i="5"/>
  <c r="AU29" i="5"/>
  <c r="AT29" i="5"/>
  <c r="AQ29" i="5"/>
  <c r="AP29" i="5"/>
  <c r="AM29" i="5"/>
  <c r="AL29" i="5"/>
  <c r="AI29" i="5"/>
  <c r="AH29" i="5"/>
  <c r="AE29" i="5"/>
  <c r="AD29" i="5"/>
  <c r="AA29" i="5"/>
  <c r="Z29" i="5"/>
  <c r="W29" i="5"/>
  <c r="V29" i="5"/>
  <c r="S29" i="5"/>
  <c r="R29" i="5"/>
  <c r="O29" i="5"/>
  <c r="N29" i="5"/>
  <c r="K29" i="5"/>
  <c r="J29" i="5"/>
  <c r="G29" i="5"/>
  <c r="F29" i="5"/>
  <c r="AY27" i="5"/>
  <c r="AX27" i="5"/>
  <c r="AU27" i="5"/>
  <c r="AT27" i="5"/>
  <c r="AQ27" i="5"/>
  <c r="AP27" i="5"/>
  <c r="AM27" i="5"/>
  <c r="AL27" i="5"/>
  <c r="AI27" i="5"/>
  <c r="AH27" i="5"/>
  <c r="AE27" i="5"/>
  <c r="AD27" i="5"/>
  <c r="AA27" i="5"/>
  <c r="Z27" i="5"/>
  <c r="W27" i="5"/>
  <c r="V27" i="5"/>
  <c r="S27" i="5"/>
  <c r="R27" i="5"/>
  <c r="O27" i="5"/>
  <c r="N27" i="5"/>
  <c r="K27" i="5"/>
  <c r="J27" i="5"/>
  <c r="G27" i="5"/>
  <c r="F27" i="5"/>
  <c r="AY26" i="5"/>
  <c r="AX26" i="5"/>
  <c r="AU26" i="5"/>
  <c r="AT26" i="5"/>
  <c r="AQ26" i="5"/>
  <c r="AP26" i="5"/>
  <c r="AM26" i="5"/>
  <c r="AL26" i="5"/>
  <c r="AI26" i="5"/>
  <c r="AH26" i="5"/>
  <c r="AE26" i="5"/>
  <c r="AD26" i="5"/>
  <c r="AA26" i="5"/>
  <c r="Z26" i="5"/>
  <c r="W26" i="5"/>
  <c r="V26" i="5"/>
  <c r="S26" i="5"/>
  <c r="R26" i="5"/>
  <c r="O26" i="5"/>
  <c r="N26" i="5"/>
  <c r="K26" i="5"/>
  <c r="J26" i="5"/>
  <c r="G26" i="5"/>
  <c r="F26" i="5"/>
  <c r="AY25" i="5"/>
  <c r="AX25" i="5"/>
  <c r="AU25" i="5"/>
  <c r="AT25" i="5"/>
  <c r="AQ25" i="5"/>
  <c r="AP25" i="5"/>
  <c r="AM25" i="5"/>
  <c r="AL25" i="5"/>
  <c r="AI25" i="5"/>
  <c r="AH25" i="5"/>
  <c r="AE25" i="5"/>
  <c r="AD25" i="5"/>
  <c r="AA25" i="5"/>
  <c r="Z25" i="5"/>
  <c r="W25" i="5"/>
  <c r="V25" i="5"/>
  <c r="S25" i="5"/>
  <c r="R25" i="5"/>
  <c r="O25" i="5"/>
  <c r="N25" i="5"/>
  <c r="K25" i="5"/>
  <c r="J25" i="5"/>
  <c r="G25" i="5"/>
  <c r="F25" i="5"/>
  <c r="BA22" i="5"/>
  <c r="AZ22" i="5"/>
  <c r="AW22" i="5"/>
  <c r="AV22" i="5"/>
  <c r="AS22" i="5"/>
  <c r="AR22" i="5"/>
  <c r="AO22" i="5"/>
  <c r="AN22" i="5"/>
  <c r="AK22" i="5"/>
  <c r="AJ22" i="5"/>
  <c r="AG22" i="5"/>
  <c r="AF22" i="5"/>
  <c r="AC22" i="5"/>
  <c r="AB22" i="5"/>
  <c r="Y22" i="5"/>
  <c r="X22" i="5"/>
  <c r="U22" i="5"/>
  <c r="T22" i="5"/>
  <c r="Q22" i="5"/>
  <c r="P22" i="5"/>
  <c r="M22" i="5"/>
  <c r="L22" i="5"/>
  <c r="I22" i="5"/>
  <c r="H22" i="5"/>
  <c r="BA21" i="5"/>
  <c r="AZ21" i="5"/>
  <c r="AW21" i="5"/>
  <c r="AV21" i="5"/>
  <c r="AS21" i="5"/>
  <c r="AR21" i="5"/>
  <c r="AO21" i="5"/>
  <c r="AN21" i="5"/>
  <c r="AK21" i="5"/>
  <c r="AJ21" i="5"/>
  <c r="AG21" i="5"/>
  <c r="AF21" i="5"/>
  <c r="AC21" i="5"/>
  <c r="AB21" i="5"/>
  <c r="Y21" i="5"/>
  <c r="X21" i="5"/>
  <c r="U21" i="5"/>
  <c r="T21" i="5"/>
  <c r="Q21" i="5"/>
  <c r="P21" i="5"/>
  <c r="M21" i="5"/>
  <c r="L21" i="5"/>
  <c r="I21" i="5"/>
  <c r="H21" i="5"/>
  <c r="AY20" i="5"/>
  <c r="AX20" i="5"/>
  <c r="AU20" i="5"/>
  <c r="AT20" i="5"/>
  <c r="AQ20" i="5"/>
  <c r="AP20" i="5"/>
  <c r="AM20" i="5"/>
  <c r="AL20" i="5"/>
  <c r="AI20" i="5"/>
  <c r="AH20" i="5"/>
  <c r="AE20" i="5"/>
  <c r="AD20" i="5"/>
  <c r="AA20" i="5"/>
  <c r="Z20" i="5"/>
  <c r="W20" i="5"/>
  <c r="V20" i="5"/>
  <c r="S20" i="5"/>
  <c r="R20" i="5"/>
  <c r="O20" i="5"/>
  <c r="N20" i="5"/>
  <c r="K20" i="5"/>
  <c r="J20" i="5"/>
  <c r="G20" i="5"/>
  <c r="F20" i="5"/>
  <c r="BA19" i="5"/>
  <c r="AZ19" i="5"/>
  <c r="AW19" i="5"/>
  <c r="AV19" i="5"/>
  <c r="AS19" i="5"/>
  <c r="AR19" i="5"/>
  <c r="AO19" i="5"/>
  <c r="AN19" i="5"/>
  <c r="AK19" i="5"/>
  <c r="AJ19" i="5"/>
  <c r="AG19" i="5"/>
  <c r="AF19" i="5"/>
  <c r="AC19" i="5"/>
  <c r="AB19" i="5"/>
  <c r="Y19" i="5"/>
  <c r="X19" i="5"/>
  <c r="U19" i="5"/>
  <c r="T19" i="5"/>
  <c r="Q19" i="5"/>
  <c r="P19" i="5"/>
  <c r="M19" i="5"/>
  <c r="L19" i="5"/>
  <c r="I19" i="5"/>
  <c r="H19" i="5"/>
  <c r="BA18" i="5"/>
  <c r="AZ18" i="5"/>
  <c r="AW18" i="5"/>
  <c r="AV18" i="5"/>
  <c r="AS18" i="5"/>
  <c r="AR18" i="5"/>
  <c r="AO18" i="5"/>
  <c r="AN18" i="5"/>
  <c r="AK18" i="5"/>
  <c r="AJ18" i="5"/>
  <c r="AG18" i="5"/>
  <c r="AF18" i="5"/>
  <c r="AC18" i="5"/>
  <c r="AB18" i="5"/>
  <c r="Y18" i="5"/>
  <c r="X18" i="5"/>
  <c r="U18" i="5"/>
  <c r="T18" i="5"/>
  <c r="Q18" i="5"/>
  <c r="P18" i="5"/>
  <c r="M18" i="5"/>
  <c r="L18" i="5"/>
  <c r="I18" i="5"/>
  <c r="H18" i="5"/>
  <c r="BA17" i="5"/>
  <c r="AZ17" i="5"/>
  <c r="AW17" i="5"/>
  <c r="AV17" i="5"/>
  <c r="AS17" i="5"/>
  <c r="AR17" i="5"/>
  <c r="AO17" i="5"/>
  <c r="AN17" i="5"/>
  <c r="AK17" i="5"/>
  <c r="AJ17" i="5"/>
  <c r="AG17" i="5"/>
  <c r="AF17" i="5"/>
  <c r="AC17" i="5"/>
  <c r="AB17" i="5"/>
  <c r="Y17" i="5"/>
  <c r="X17" i="5"/>
  <c r="U17" i="5"/>
  <c r="T17" i="5"/>
  <c r="Q17" i="5"/>
  <c r="P17" i="5"/>
  <c r="M17" i="5"/>
  <c r="L17" i="5"/>
  <c r="I17" i="5"/>
  <c r="H17" i="5"/>
  <c r="AY16" i="5"/>
  <c r="AX16" i="5"/>
  <c r="AU16" i="5"/>
  <c r="AT16" i="5"/>
  <c r="AQ16" i="5"/>
  <c r="AP16" i="5"/>
  <c r="AM16" i="5"/>
  <c r="AL16" i="5"/>
  <c r="AI16" i="5"/>
  <c r="AH16" i="5"/>
  <c r="AE16" i="5"/>
  <c r="AD16" i="5"/>
  <c r="AA16" i="5"/>
  <c r="Z16" i="5"/>
  <c r="W16" i="5"/>
  <c r="V16" i="5"/>
  <c r="S16" i="5"/>
  <c r="R16" i="5"/>
  <c r="O16" i="5"/>
  <c r="N16" i="5"/>
  <c r="N15" i="5" s="1"/>
  <c r="K16" i="5"/>
  <c r="J16" i="5"/>
  <c r="G16" i="5"/>
  <c r="F16" i="5"/>
  <c r="BA14" i="5"/>
  <c r="AZ14" i="5"/>
  <c r="AW14" i="5"/>
  <c r="AV14" i="5"/>
  <c r="AS14" i="5"/>
  <c r="AR14" i="5"/>
  <c r="AO14" i="5"/>
  <c r="AN14" i="5"/>
  <c r="AK14" i="5"/>
  <c r="AJ14" i="5"/>
  <c r="AG14" i="5"/>
  <c r="AF14" i="5"/>
  <c r="AC14" i="5"/>
  <c r="AB14" i="5"/>
  <c r="Y14" i="5"/>
  <c r="X14" i="5"/>
  <c r="U14" i="5"/>
  <c r="T14" i="5"/>
  <c r="Q14" i="5"/>
  <c r="P14" i="5"/>
  <c r="M14" i="5"/>
  <c r="L14" i="5"/>
  <c r="I14" i="5"/>
  <c r="H14" i="5"/>
  <c r="BA13" i="5"/>
  <c r="AZ13" i="5"/>
  <c r="AW13" i="5"/>
  <c r="AV13" i="5"/>
  <c r="AS13" i="5"/>
  <c r="AR13" i="5"/>
  <c r="AO13" i="5"/>
  <c r="AN13" i="5"/>
  <c r="AK13" i="5"/>
  <c r="AJ13" i="5"/>
  <c r="AG13" i="5"/>
  <c r="AF13" i="5"/>
  <c r="AC13" i="5"/>
  <c r="AB13" i="5"/>
  <c r="Y13" i="5"/>
  <c r="X13" i="5"/>
  <c r="U13" i="5"/>
  <c r="T13" i="5"/>
  <c r="Q13" i="5"/>
  <c r="P13" i="5"/>
  <c r="M13" i="5"/>
  <c r="L13" i="5"/>
  <c r="I13" i="5"/>
  <c r="H13" i="5"/>
  <c r="AY12" i="5"/>
  <c r="AX12" i="5"/>
  <c r="AU12" i="5"/>
  <c r="AT12" i="5"/>
  <c r="AQ12" i="5"/>
  <c r="AP12" i="5"/>
  <c r="AM12" i="5"/>
  <c r="AL12" i="5"/>
  <c r="AI12" i="5"/>
  <c r="AH12" i="5"/>
  <c r="AE12" i="5"/>
  <c r="AD12" i="5"/>
  <c r="AA12" i="5"/>
  <c r="Z12" i="5"/>
  <c r="W12" i="5"/>
  <c r="V12" i="5"/>
  <c r="S12" i="5"/>
  <c r="R12" i="5"/>
  <c r="O12" i="5"/>
  <c r="N12" i="5"/>
  <c r="K12" i="5"/>
  <c r="J12" i="5"/>
  <c r="G12" i="5"/>
  <c r="F12" i="5"/>
  <c r="BA11" i="5"/>
  <c r="AZ11" i="5"/>
  <c r="AW11" i="5"/>
  <c r="AV11" i="5"/>
  <c r="AS11" i="5"/>
  <c r="AR11" i="5"/>
  <c r="AO11" i="5"/>
  <c r="AN11" i="5"/>
  <c r="AK11" i="5"/>
  <c r="AJ11" i="5"/>
  <c r="AG11" i="5"/>
  <c r="AF11" i="5"/>
  <c r="AC11" i="5"/>
  <c r="AB11" i="5"/>
  <c r="Y11" i="5"/>
  <c r="X11" i="5"/>
  <c r="U11" i="5"/>
  <c r="T11" i="5"/>
  <c r="Q11" i="5"/>
  <c r="P11" i="5"/>
  <c r="M11" i="5"/>
  <c r="L11" i="5"/>
  <c r="I11" i="5"/>
  <c r="H11" i="5"/>
  <c r="BA10" i="5"/>
  <c r="AZ10" i="5"/>
  <c r="AW10" i="5"/>
  <c r="AV10" i="5"/>
  <c r="AS10" i="5"/>
  <c r="AR10" i="5"/>
  <c r="AO10" i="5"/>
  <c r="AN10" i="5"/>
  <c r="AK10" i="5"/>
  <c r="AJ10" i="5"/>
  <c r="AG10" i="5"/>
  <c r="AF10" i="5"/>
  <c r="AC10" i="5"/>
  <c r="AB10" i="5"/>
  <c r="Y10" i="5"/>
  <c r="X10" i="5"/>
  <c r="U10" i="5"/>
  <c r="T10" i="5"/>
  <c r="Q10" i="5"/>
  <c r="P10" i="5"/>
  <c r="M10" i="5"/>
  <c r="L10" i="5"/>
  <c r="I10" i="5"/>
  <c r="H10" i="5"/>
  <c r="BA9" i="5"/>
  <c r="AZ9" i="5"/>
  <c r="AW9" i="5"/>
  <c r="AV9" i="5"/>
  <c r="AS9" i="5"/>
  <c r="AR9" i="5"/>
  <c r="AO9" i="5"/>
  <c r="AN9" i="5"/>
  <c r="AK9" i="5"/>
  <c r="AJ9" i="5"/>
  <c r="AG9" i="5"/>
  <c r="AF9" i="5"/>
  <c r="AC9" i="5"/>
  <c r="AB9" i="5"/>
  <c r="Y9" i="5"/>
  <c r="X9" i="5"/>
  <c r="U9" i="5"/>
  <c r="T9" i="5"/>
  <c r="Q9" i="5"/>
  <c r="P9" i="5"/>
  <c r="M9" i="5"/>
  <c r="L9" i="5"/>
  <c r="I9" i="5"/>
  <c r="H9" i="5"/>
  <c r="AY8" i="5"/>
  <c r="AX8" i="5"/>
  <c r="AU8" i="5"/>
  <c r="AT8" i="5"/>
  <c r="AQ8" i="5"/>
  <c r="AP8" i="5"/>
  <c r="AM8" i="5"/>
  <c r="AL8" i="5"/>
  <c r="AI8" i="5"/>
  <c r="AH8" i="5"/>
  <c r="AE8" i="5"/>
  <c r="AD8" i="5"/>
  <c r="AA8" i="5"/>
  <c r="Z8" i="5"/>
  <c r="W8" i="5"/>
  <c r="V8" i="5"/>
  <c r="S8" i="5"/>
  <c r="R8" i="5"/>
  <c r="O8" i="5"/>
  <c r="N8" i="5"/>
  <c r="K8" i="5"/>
  <c r="J8" i="5"/>
  <c r="J7" i="5" s="1"/>
  <c r="G8" i="5"/>
  <c r="F8" i="5"/>
  <c r="CU23" i="5" l="1"/>
  <c r="BT28" i="5"/>
  <c r="CR24" i="5"/>
  <c r="BU15" i="5"/>
  <c r="BU24" i="5"/>
  <c r="BH7" i="5"/>
  <c r="CK7" i="5"/>
  <c r="CG33" i="5"/>
  <c r="BK23" i="5"/>
  <c r="CQ23" i="5"/>
  <c r="CJ7" i="5"/>
  <c r="DD25" i="5"/>
  <c r="BI7" i="5"/>
  <c r="BL33" i="5"/>
  <c r="CW24" i="5"/>
  <c r="CJ45" i="5"/>
  <c r="BL15" i="5"/>
  <c r="BP45" i="5"/>
  <c r="DB45" i="5"/>
  <c r="DC15" i="5"/>
  <c r="CF7" i="5"/>
  <c r="CN45" i="5"/>
  <c r="BY15" i="5"/>
  <c r="CW45" i="5"/>
  <c r="CR33" i="5"/>
  <c r="BT45" i="5"/>
  <c r="CI23" i="5"/>
  <c r="DA45" i="5"/>
  <c r="CG24" i="5"/>
  <c r="DC28" i="5"/>
  <c r="CS15" i="5"/>
  <c r="DD20" i="5"/>
  <c r="CK15" i="5"/>
  <c r="CK28" i="5"/>
  <c r="DD16" i="5"/>
  <c r="CG15" i="5"/>
  <c r="BX7" i="5"/>
  <c r="BT33" i="5"/>
  <c r="CB24" i="5"/>
  <c r="DD29" i="5"/>
  <c r="DD27" i="5"/>
  <c r="DD30" i="5"/>
  <c r="BO23" i="5"/>
  <c r="CL23" i="5"/>
  <c r="DE64" i="5"/>
  <c r="BP7" i="5"/>
  <c r="DE16" i="5"/>
  <c r="CN15" i="5"/>
  <c r="CN7" i="5"/>
  <c r="DD51" i="5"/>
  <c r="BY7" i="5"/>
  <c r="DE39" i="5"/>
  <c r="DE20" i="5"/>
  <c r="CZ33" i="5"/>
  <c r="CJ33" i="5"/>
  <c r="DB15" i="5"/>
  <c r="DB7" i="5"/>
  <c r="DC61" i="5"/>
  <c r="DD61" i="5" s="1"/>
  <c r="CK24" i="5"/>
  <c r="DE29" i="5"/>
  <c r="CF33" i="5"/>
  <c r="DE27" i="5"/>
  <c r="BI28" i="5"/>
  <c r="CG61" i="5"/>
  <c r="DE8" i="5"/>
  <c r="DE61" i="5"/>
  <c r="DD64" i="5"/>
  <c r="CA59" i="5"/>
  <c r="CA31" i="5"/>
  <c r="BU45" i="5"/>
  <c r="BH24" i="5"/>
  <c r="DC24" i="5"/>
  <c r="CC24" i="5"/>
  <c r="CM59" i="5"/>
  <c r="CM31" i="5"/>
  <c r="CN23" i="5"/>
  <c r="DE35" i="5"/>
  <c r="BF59" i="5"/>
  <c r="BI23" i="5"/>
  <c r="BF31" i="5"/>
  <c r="BK59" i="5"/>
  <c r="BK31" i="5"/>
  <c r="CI59" i="5"/>
  <c r="CJ23" i="5"/>
  <c r="CI31" i="5"/>
  <c r="CF45" i="5"/>
  <c r="CG45" i="5"/>
  <c r="CU59" i="5"/>
  <c r="CV23" i="5"/>
  <c r="CU31" i="5"/>
  <c r="BL45" i="5"/>
  <c r="DC45" i="5"/>
  <c r="DD45" i="5" s="1"/>
  <c r="DB33" i="5"/>
  <c r="BI33" i="5"/>
  <c r="DA33" i="5"/>
  <c r="DB28" i="5"/>
  <c r="BI24" i="5"/>
  <c r="DB24" i="5"/>
  <c r="CE59" i="5"/>
  <c r="CE31" i="5"/>
  <c r="CF23" i="5"/>
  <c r="BL7" i="5"/>
  <c r="DE25" i="5"/>
  <c r="BX33" i="5"/>
  <c r="BY33" i="5"/>
  <c r="CX23" i="5"/>
  <c r="DA7" i="5"/>
  <c r="BW59" i="5"/>
  <c r="BW31" i="5"/>
  <c r="BX23" i="5"/>
  <c r="DE51" i="5"/>
  <c r="DC33" i="5"/>
  <c r="CS7" i="5"/>
  <c r="CP23" i="5"/>
  <c r="BO59" i="5"/>
  <c r="BO31" i="5"/>
  <c r="BP23" i="5"/>
  <c r="BP33" i="5"/>
  <c r="CT59" i="5"/>
  <c r="CW23" i="5"/>
  <c r="CT31" i="5"/>
  <c r="CW31" i="5" s="1"/>
  <c r="DE26" i="5"/>
  <c r="BN59" i="5"/>
  <c r="BN31" i="5"/>
  <c r="BQ23" i="5"/>
  <c r="DD39" i="5"/>
  <c r="BH33" i="5"/>
  <c r="CC7" i="5"/>
  <c r="BZ23" i="5"/>
  <c r="DE30" i="5"/>
  <c r="BG59" i="5"/>
  <c r="BG31" i="5"/>
  <c r="BH23" i="5"/>
  <c r="CL59" i="5"/>
  <c r="CL31" i="5"/>
  <c r="CO23" i="5"/>
  <c r="CR28" i="5"/>
  <c r="BT7" i="5"/>
  <c r="BS23" i="5"/>
  <c r="DD47" i="5"/>
  <c r="DE47" i="5"/>
  <c r="CC45" i="5"/>
  <c r="BR23" i="5"/>
  <c r="BU7" i="5"/>
  <c r="CV33" i="5"/>
  <c r="CD59" i="5"/>
  <c r="CG23" i="5"/>
  <c r="CD31" i="5"/>
  <c r="CB28" i="5"/>
  <c r="BL28" i="5"/>
  <c r="CH59" i="5"/>
  <c r="CH31" i="5"/>
  <c r="CK31" i="5" s="1"/>
  <c r="CK23" i="5"/>
  <c r="BM45" i="5"/>
  <c r="CZ7" i="5"/>
  <c r="CY23" i="5"/>
  <c r="BJ23" i="5"/>
  <c r="BM7" i="5"/>
  <c r="DC7" i="5"/>
  <c r="DD7" i="5" s="1"/>
  <c r="CJ24" i="5"/>
  <c r="BV59" i="5"/>
  <c r="BY23" i="5"/>
  <c r="BV31" i="5"/>
  <c r="CQ59" i="5"/>
  <c r="CQ31" i="5"/>
  <c r="CR23" i="5"/>
  <c r="DD12" i="5"/>
  <c r="AX45" i="5"/>
  <c r="BD62" i="5"/>
  <c r="BB64" i="5"/>
  <c r="BC16" i="5"/>
  <c r="BC20" i="5"/>
  <c r="BC25" i="5"/>
  <c r="BC26" i="5"/>
  <c r="BC27" i="5"/>
  <c r="BC29" i="5"/>
  <c r="BC30" i="5"/>
  <c r="BC35" i="5"/>
  <c r="BC39" i="5"/>
  <c r="BC47" i="5"/>
  <c r="BC64" i="5"/>
  <c r="BB12" i="5"/>
  <c r="BB16" i="5"/>
  <c r="BB20" i="5"/>
  <c r="BB25" i="5"/>
  <c r="BB26" i="5"/>
  <c r="BB27" i="5"/>
  <c r="BB29" i="5"/>
  <c r="BB30" i="5"/>
  <c r="BE30" i="5" s="1"/>
  <c r="BB35" i="5"/>
  <c r="BB39" i="5"/>
  <c r="BB47" i="5"/>
  <c r="BB51" i="5"/>
  <c r="BB61" i="5"/>
  <c r="BB8" i="5"/>
  <c r="BC8" i="5"/>
  <c r="BC12" i="5"/>
  <c r="BC51" i="5"/>
  <c r="AW47" i="5"/>
  <c r="H61" i="5"/>
  <c r="X61" i="5"/>
  <c r="K28" i="5"/>
  <c r="S28" i="5"/>
  <c r="AA28" i="5"/>
  <c r="AI28" i="5"/>
  <c r="AQ28" i="5"/>
  <c r="AY28" i="5"/>
  <c r="AY15" i="5"/>
  <c r="AR39" i="5"/>
  <c r="AX33" i="5"/>
  <c r="N33" i="5"/>
  <c r="AD33" i="5"/>
  <c r="AO39" i="5"/>
  <c r="U51" i="5"/>
  <c r="AK51" i="5"/>
  <c r="AF51" i="5"/>
  <c r="AV51" i="5"/>
  <c r="AI7" i="5"/>
  <c r="K7" i="5"/>
  <c r="O7" i="5"/>
  <c r="AU7" i="5"/>
  <c r="K15" i="5"/>
  <c r="S15" i="5"/>
  <c r="AA15" i="5"/>
  <c r="AI15" i="5"/>
  <c r="AQ15" i="5"/>
  <c r="AU15" i="5"/>
  <c r="G33" i="5"/>
  <c r="AM33" i="5"/>
  <c r="N45" i="5"/>
  <c r="AD45" i="5"/>
  <c r="AS51" i="5"/>
  <c r="BA51" i="5"/>
  <c r="AD15" i="5"/>
  <c r="AW16" i="5"/>
  <c r="M20" i="5"/>
  <c r="U20" i="5"/>
  <c r="AC20" i="5"/>
  <c r="AK20" i="5"/>
  <c r="AS20" i="5"/>
  <c r="BA20" i="5"/>
  <c r="M25" i="5"/>
  <c r="U25" i="5"/>
  <c r="AC25" i="5"/>
  <c r="AK25" i="5"/>
  <c r="M26" i="5"/>
  <c r="U26" i="5"/>
  <c r="AC26" i="5"/>
  <c r="AK26" i="5"/>
  <c r="AS26" i="5"/>
  <c r="BA26" i="5"/>
  <c r="AC27" i="5"/>
  <c r="AK27" i="5"/>
  <c r="AS27" i="5"/>
  <c r="BA27" i="5"/>
  <c r="G45" i="5"/>
  <c r="W45" i="5"/>
  <c r="AM45" i="5"/>
  <c r="AJ35" i="5"/>
  <c r="BA35" i="5"/>
  <c r="Z45" i="5"/>
  <c r="R7" i="5"/>
  <c r="Z7" i="5"/>
  <c r="AP7" i="5"/>
  <c r="AX7" i="5"/>
  <c r="H16" i="5"/>
  <c r="P16" i="5"/>
  <c r="X16" i="5"/>
  <c r="AF16" i="5"/>
  <c r="AC39" i="5"/>
  <c r="AB47" i="5"/>
  <c r="AR47" i="5"/>
  <c r="BA47" i="5"/>
  <c r="F15" i="5"/>
  <c r="V15" i="5"/>
  <c r="AL15" i="5"/>
  <c r="Y47" i="5"/>
  <c r="H8" i="5"/>
  <c r="P8" i="5"/>
  <c r="X8" i="5"/>
  <c r="AF8" i="5"/>
  <c r="AN8" i="5"/>
  <c r="AV8" i="5"/>
  <c r="AT33" i="5"/>
  <c r="AH33" i="5"/>
  <c r="AA45" i="5"/>
  <c r="Q47" i="5"/>
  <c r="AL45" i="5"/>
  <c r="AT45" i="5"/>
  <c r="F28" i="5"/>
  <c r="Q12" i="5"/>
  <c r="V28" i="5"/>
  <c r="AG12" i="5"/>
  <c r="AL28" i="5"/>
  <c r="AW12" i="5"/>
  <c r="AN16" i="5"/>
  <c r="W33" i="5"/>
  <c r="AF35" i="5"/>
  <c r="L39" i="5"/>
  <c r="L47" i="5"/>
  <c r="U47" i="5"/>
  <c r="AG47" i="5"/>
  <c r="P51" i="5"/>
  <c r="Y51" i="5"/>
  <c r="S24" i="5"/>
  <c r="AA24" i="5"/>
  <c r="AI24" i="5"/>
  <c r="AQ24" i="5"/>
  <c r="AY24" i="5"/>
  <c r="G28" i="5"/>
  <c r="O28" i="5"/>
  <c r="W28" i="5"/>
  <c r="AE28" i="5"/>
  <c r="AM28" i="5"/>
  <c r="AU28" i="5"/>
  <c r="M16" i="5"/>
  <c r="U16" i="5"/>
  <c r="AC16" i="5"/>
  <c r="AK16" i="5"/>
  <c r="AS16" i="5"/>
  <c r="I39" i="5"/>
  <c r="Y39" i="5"/>
  <c r="AG39" i="5"/>
  <c r="AK47" i="5"/>
  <c r="M51" i="5"/>
  <c r="AO51" i="5"/>
  <c r="G7" i="5"/>
  <c r="AA7" i="5"/>
  <c r="AM7" i="5"/>
  <c r="M8" i="5"/>
  <c r="U8" i="5"/>
  <c r="AC8" i="5"/>
  <c r="AK8" i="5"/>
  <c r="AS8" i="5"/>
  <c r="BA8" i="5"/>
  <c r="AH15" i="5"/>
  <c r="AZ27" i="5"/>
  <c r="AO35" i="5"/>
  <c r="Q39" i="5"/>
  <c r="AB39" i="5"/>
  <c r="AS39" i="5"/>
  <c r="J45" i="5"/>
  <c r="V45" i="5"/>
  <c r="AE45" i="5"/>
  <c r="AP45" i="5"/>
  <c r="M47" i="5"/>
  <c r="X47" i="5"/>
  <c r="AC47" i="5"/>
  <c r="AN47" i="5"/>
  <c r="AS47" i="5"/>
  <c r="L51" i="5"/>
  <c r="Q51" i="5"/>
  <c r="AB51" i="5"/>
  <c r="AG51" i="5"/>
  <c r="AR51" i="5"/>
  <c r="AW51" i="5"/>
  <c r="L61" i="5"/>
  <c r="S7" i="5"/>
  <c r="AE7" i="5"/>
  <c r="AY7" i="5"/>
  <c r="Z15" i="5"/>
  <c r="K45" i="5"/>
  <c r="AQ45" i="5"/>
  <c r="I47" i="5"/>
  <c r="T47" i="5"/>
  <c r="AJ47" i="5"/>
  <c r="AO47" i="5"/>
  <c r="AZ47" i="5"/>
  <c r="X51" i="5"/>
  <c r="AC51" i="5"/>
  <c r="AN51" i="5"/>
  <c r="W7" i="5"/>
  <c r="AH7" i="5"/>
  <c r="AQ7" i="5"/>
  <c r="O15" i="5"/>
  <c r="P15" i="5" s="1"/>
  <c r="H26" i="5"/>
  <c r="P26" i="5"/>
  <c r="X26" i="5"/>
  <c r="AF26" i="5"/>
  <c r="AN26" i="5"/>
  <c r="AV26" i="5"/>
  <c r="H29" i="5"/>
  <c r="P29" i="5"/>
  <c r="X29" i="5"/>
  <c r="AF29" i="5"/>
  <c r="AN29" i="5"/>
  <c r="AV29" i="5"/>
  <c r="M35" i="5"/>
  <c r="AK35" i="5"/>
  <c r="AS35" i="5"/>
  <c r="M39" i="5"/>
  <c r="AW39" i="5"/>
  <c r="F45" i="5"/>
  <c r="O45" i="5"/>
  <c r="AU45" i="5"/>
  <c r="P47" i="5"/>
  <c r="AF47" i="5"/>
  <c r="AV47" i="5"/>
  <c r="I51" i="5"/>
  <c r="T51" i="5"/>
  <c r="AJ51" i="5"/>
  <c r="AZ51" i="5"/>
  <c r="AK61" i="5"/>
  <c r="AS61" i="5"/>
  <c r="K24" i="5"/>
  <c r="J15" i="5"/>
  <c r="R15" i="5"/>
  <c r="AT15" i="5"/>
  <c r="AV16" i="5"/>
  <c r="AR25" i="5"/>
  <c r="AZ25" i="5"/>
  <c r="L27" i="5"/>
  <c r="T27" i="5"/>
  <c r="AB27" i="5"/>
  <c r="AJ27" i="5"/>
  <c r="AR27" i="5"/>
  <c r="T39" i="5"/>
  <c r="S33" i="5"/>
  <c r="U39" i="5"/>
  <c r="L64" i="5"/>
  <c r="M64" i="5"/>
  <c r="T64" i="5"/>
  <c r="U64" i="5"/>
  <c r="AB64" i="5"/>
  <c r="AC64" i="5"/>
  <c r="AJ64" i="5"/>
  <c r="AK64" i="5"/>
  <c r="AR64" i="5"/>
  <c r="AS64" i="5"/>
  <c r="AZ64" i="5"/>
  <c r="BA64" i="5"/>
  <c r="F7" i="5"/>
  <c r="N7" i="5"/>
  <c r="V7" i="5"/>
  <c r="AD7" i="5"/>
  <c r="AL7" i="5"/>
  <c r="AT7" i="5"/>
  <c r="I8" i="5"/>
  <c r="Q8" i="5"/>
  <c r="Y8" i="5"/>
  <c r="AG8" i="5"/>
  <c r="AO8" i="5"/>
  <c r="AW8" i="5"/>
  <c r="M12" i="5"/>
  <c r="U12" i="5"/>
  <c r="AC12" i="5"/>
  <c r="AK12" i="5"/>
  <c r="AS12" i="5"/>
  <c r="BA12" i="5"/>
  <c r="Q16" i="5"/>
  <c r="BA16" i="5"/>
  <c r="I20" i="5"/>
  <c r="Q20" i="5"/>
  <c r="Y20" i="5"/>
  <c r="AG20" i="5"/>
  <c r="AO20" i="5"/>
  <c r="AW20" i="5"/>
  <c r="I25" i="5"/>
  <c r="Q25" i="5"/>
  <c r="Y25" i="5"/>
  <c r="AG25" i="5"/>
  <c r="AO25" i="5"/>
  <c r="AW25" i="5"/>
  <c r="I27" i="5"/>
  <c r="Q27" i="5"/>
  <c r="Y27" i="5"/>
  <c r="AG27" i="5"/>
  <c r="AO27" i="5"/>
  <c r="AW27" i="5"/>
  <c r="AJ39" i="5"/>
  <c r="AI33" i="5"/>
  <c r="AK39" i="5"/>
  <c r="U35" i="5"/>
  <c r="R33" i="5"/>
  <c r="AE15" i="5"/>
  <c r="AP15" i="5"/>
  <c r="AX15" i="5"/>
  <c r="AG16" i="5"/>
  <c r="AZ39" i="5"/>
  <c r="AY33" i="5"/>
  <c r="BA39" i="5"/>
  <c r="H64" i="5"/>
  <c r="I64" i="5"/>
  <c r="P64" i="5"/>
  <c r="Q64" i="5"/>
  <c r="X64" i="5"/>
  <c r="Y64" i="5"/>
  <c r="AF64" i="5"/>
  <c r="AG64" i="5"/>
  <c r="AN64" i="5"/>
  <c r="AO64" i="5"/>
  <c r="AV64" i="5"/>
  <c r="AW64" i="5"/>
  <c r="I29" i="5"/>
  <c r="Q29" i="5"/>
  <c r="Y29" i="5"/>
  <c r="AG29" i="5"/>
  <c r="AO29" i="5"/>
  <c r="AW29" i="5"/>
  <c r="I30" i="5"/>
  <c r="Q30" i="5"/>
  <c r="Y30" i="5"/>
  <c r="AG30" i="5"/>
  <c r="AO30" i="5"/>
  <c r="AW30" i="5"/>
  <c r="P35" i="5"/>
  <c r="Y35" i="5"/>
  <c r="AZ35" i="5"/>
  <c r="H39" i="5"/>
  <c r="X39" i="5"/>
  <c r="AN39" i="5"/>
  <c r="S45" i="5"/>
  <c r="AI45" i="5"/>
  <c r="AY45" i="5"/>
  <c r="H47" i="5"/>
  <c r="H51" i="5"/>
  <c r="U61" i="5"/>
  <c r="M29" i="5"/>
  <c r="U29" i="5"/>
  <c r="AC29" i="5"/>
  <c r="AK29" i="5"/>
  <c r="AS29" i="5"/>
  <c r="BA29" i="5"/>
  <c r="M30" i="5"/>
  <c r="U30" i="5"/>
  <c r="AC30" i="5"/>
  <c r="AK30" i="5"/>
  <c r="AS30" i="5"/>
  <c r="BA30" i="5"/>
  <c r="T35" i="5"/>
  <c r="AC35" i="5"/>
  <c r="AV35" i="5"/>
  <c r="P39" i="5"/>
  <c r="AF39" i="5"/>
  <c r="AV39" i="5"/>
  <c r="AN61" i="5"/>
  <c r="AV61" i="5"/>
  <c r="F24" i="5"/>
  <c r="N24" i="5"/>
  <c r="V24" i="5"/>
  <c r="AD24" i="5"/>
  <c r="AL24" i="5"/>
  <c r="AT24" i="5"/>
  <c r="AS25" i="5"/>
  <c r="BA25" i="5"/>
  <c r="I26" i="5"/>
  <c r="Q26" i="5"/>
  <c r="Y26" i="5"/>
  <c r="AG26" i="5"/>
  <c r="AO26" i="5"/>
  <c r="AW26" i="5"/>
  <c r="M27" i="5"/>
  <c r="U27" i="5"/>
  <c r="J28" i="5"/>
  <c r="Z28" i="5"/>
  <c r="AP28" i="5"/>
  <c r="L30" i="5"/>
  <c r="T30" i="5"/>
  <c r="AB30" i="5"/>
  <c r="AJ30" i="5"/>
  <c r="AR30" i="5"/>
  <c r="AZ30" i="5"/>
  <c r="G15" i="5"/>
  <c r="W15" i="5"/>
  <c r="AM15" i="5"/>
  <c r="I16" i="5"/>
  <c r="T16" i="5"/>
  <c r="Y16" i="5"/>
  <c r="AJ16" i="5"/>
  <c r="AO16" i="5"/>
  <c r="AZ16" i="5"/>
  <c r="H20" i="5"/>
  <c r="P20" i="5"/>
  <c r="X20" i="5"/>
  <c r="AF20" i="5"/>
  <c r="AN20" i="5"/>
  <c r="AV20" i="5"/>
  <c r="G24" i="5"/>
  <c r="O24" i="5"/>
  <c r="W24" i="5"/>
  <c r="AE24" i="5"/>
  <c r="AM24" i="5"/>
  <c r="AU24" i="5"/>
  <c r="L25" i="5"/>
  <c r="T25" i="5"/>
  <c r="AB25" i="5"/>
  <c r="AJ25" i="5"/>
  <c r="N28" i="5"/>
  <c r="AD28" i="5"/>
  <c r="AT28" i="5"/>
  <c r="L8" i="5"/>
  <c r="T8" i="5"/>
  <c r="AB8" i="5"/>
  <c r="AJ8" i="5"/>
  <c r="AR8" i="5"/>
  <c r="AZ8" i="5"/>
  <c r="H12" i="5"/>
  <c r="L12" i="5"/>
  <c r="P12" i="5"/>
  <c r="T12" i="5"/>
  <c r="X12" i="5"/>
  <c r="AB12" i="5"/>
  <c r="AF12" i="5"/>
  <c r="AJ12" i="5"/>
  <c r="AN12" i="5"/>
  <c r="AR12" i="5"/>
  <c r="AV12" i="5"/>
  <c r="AZ12" i="5"/>
  <c r="J24" i="5"/>
  <c r="R24" i="5"/>
  <c r="Z24" i="5"/>
  <c r="AH24" i="5"/>
  <c r="AP24" i="5"/>
  <c r="AX24" i="5"/>
  <c r="R28" i="5"/>
  <c r="AH28" i="5"/>
  <c r="AX28" i="5"/>
  <c r="H30" i="5"/>
  <c r="P30" i="5"/>
  <c r="X30" i="5"/>
  <c r="AF30" i="5"/>
  <c r="AN30" i="5"/>
  <c r="AV30" i="5"/>
  <c r="I12" i="5"/>
  <c r="Y12" i="5"/>
  <c r="AO12" i="5"/>
  <c r="L16" i="5"/>
  <c r="AB16" i="5"/>
  <c r="AR16" i="5"/>
  <c r="L20" i="5"/>
  <c r="T20" i="5"/>
  <c r="AB20" i="5"/>
  <c r="AJ20" i="5"/>
  <c r="AR20" i="5"/>
  <c r="AZ20" i="5"/>
  <c r="H25" i="5"/>
  <c r="P25" i="5"/>
  <c r="X25" i="5"/>
  <c r="AF25" i="5"/>
  <c r="AN25" i="5"/>
  <c r="AV25" i="5"/>
  <c r="L26" i="5"/>
  <c r="T26" i="5"/>
  <c r="AB26" i="5"/>
  <c r="AJ26" i="5"/>
  <c r="AR26" i="5"/>
  <c r="AZ26" i="5"/>
  <c r="H27" i="5"/>
  <c r="P27" i="5"/>
  <c r="X27" i="5"/>
  <c r="AF27" i="5"/>
  <c r="AN27" i="5"/>
  <c r="AV27" i="5"/>
  <c r="L29" i="5"/>
  <c r="T29" i="5"/>
  <c r="AB29" i="5"/>
  <c r="AJ29" i="5"/>
  <c r="AR29" i="5"/>
  <c r="AZ29" i="5"/>
  <c r="L35" i="5"/>
  <c r="Q35" i="5"/>
  <c r="AB35" i="5"/>
  <c r="AG35" i="5"/>
  <c r="AR35" i="5"/>
  <c r="AW35" i="5"/>
  <c r="J33" i="5"/>
  <c r="O33" i="5"/>
  <c r="Z33" i="5"/>
  <c r="AE33" i="5"/>
  <c r="AP33" i="5"/>
  <c r="AU33" i="5"/>
  <c r="H35" i="5"/>
  <c r="X35" i="5"/>
  <c r="AN35" i="5"/>
  <c r="F33" i="5"/>
  <c r="K33" i="5"/>
  <c r="V33" i="5"/>
  <c r="Y33" i="5" s="1"/>
  <c r="AA33" i="5"/>
  <c r="AL33" i="5"/>
  <c r="AQ33" i="5"/>
  <c r="I35" i="5"/>
  <c r="I61" i="5"/>
  <c r="T61" i="5"/>
  <c r="AJ61" i="5"/>
  <c r="AR61" i="5"/>
  <c r="AZ61" i="5"/>
  <c r="P61" i="5"/>
  <c r="AB61" i="5"/>
  <c r="AG62" i="5"/>
  <c r="AF62" i="5"/>
  <c r="AE61" i="5"/>
  <c r="AF61" i="5" s="1"/>
  <c r="BD16" i="5" l="1"/>
  <c r="BY31" i="5"/>
  <c r="DE28" i="5"/>
  <c r="DE15" i="5"/>
  <c r="BE35" i="5"/>
  <c r="DE33" i="5"/>
  <c r="CO31" i="5"/>
  <c r="DD24" i="5"/>
  <c r="BH31" i="5"/>
  <c r="DD15" i="5"/>
  <c r="BP31" i="5"/>
  <c r="CF31" i="5"/>
  <c r="BE26" i="5"/>
  <c r="BE20" i="5"/>
  <c r="BE16" i="5"/>
  <c r="DD28" i="5"/>
  <c r="BS59" i="5"/>
  <c r="BT23" i="5"/>
  <c r="BS31" i="5"/>
  <c r="BV67" i="5"/>
  <c r="BY59" i="5"/>
  <c r="BH59" i="5"/>
  <c r="BG67" i="5"/>
  <c r="BN67" i="5"/>
  <c r="BQ59" i="5"/>
  <c r="BP59" i="5"/>
  <c r="BO67" i="5"/>
  <c r="CF59" i="5"/>
  <c r="CE67" i="5"/>
  <c r="CJ31" i="5"/>
  <c r="CP59" i="5"/>
  <c r="CR59" i="5" s="1"/>
  <c r="CP31" i="5"/>
  <c r="CS31" i="5" s="1"/>
  <c r="CS23" i="5"/>
  <c r="CX59" i="5"/>
  <c r="CX31" i="5"/>
  <c r="DA23" i="5"/>
  <c r="DE24" i="5"/>
  <c r="BF67" i="5"/>
  <c r="BI59" i="5"/>
  <c r="CH67" i="5"/>
  <c r="CK59" i="5"/>
  <c r="BZ59" i="5"/>
  <c r="CB59" i="5" s="1"/>
  <c r="BZ31" i="5"/>
  <c r="CC31" i="5" s="1"/>
  <c r="CC23" i="5"/>
  <c r="CI67" i="5"/>
  <c r="CJ59" i="5"/>
  <c r="BR59" i="5"/>
  <c r="BR31" i="5"/>
  <c r="BU23" i="5"/>
  <c r="DD33" i="5"/>
  <c r="CV31" i="5"/>
  <c r="CB23" i="5"/>
  <c r="BX59" i="5"/>
  <c r="BW67" i="5"/>
  <c r="BJ59" i="5"/>
  <c r="BJ31" i="5"/>
  <c r="BM31" i="5" s="1"/>
  <c r="BM23" i="5"/>
  <c r="CL67" i="5"/>
  <c r="CO59" i="5"/>
  <c r="CT67" i="5"/>
  <c r="CW59" i="5"/>
  <c r="BL23" i="5"/>
  <c r="CN31" i="5"/>
  <c r="CA67" i="5"/>
  <c r="CD67" i="5"/>
  <c r="CG59" i="5"/>
  <c r="BQ31" i="5"/>
  <c r="BI31" i="5"/>
  <c r="CQ67" i="5"/>
  <c r="CY59" i="5"/>
  <c r="CZ23" i="5"/>
  <c r="CY31" i="5"/>
  <c r="CG31" i="5"/>
  <c r="DC23" i="5"/>
  <c r="CV59" i="5"/>
  <c r="CU67" i="5"/>
  <c r="BK67" i="5"/>
  <c r="CN59" i="5"/>
  <c r="CM67" i="5"/>
  <c r="DE7" i="5"/>
  <c r="BX31" i="5"/>
  <c r="DB23" i="5"/>
  <c r="DE45" i="5"/>
  <c r="BD39" i="5"/>
  <c r="AE23" i="5"/>
  <c r="AE31" i="5" s="1"/>
  <c r="BD27" i="5"/>
  <c r="AG7" i="5"/>
  <c r="BD30" i="5"/>
  <c r="AY23" i="5"/>
  <c r="AY31" i="5" s="1"/>
  <c r="BD8" i="5"/>
  <c r="BE39" i="5"/>
  <c r="M15" i="5"/>
  <c r="BE12" i="5"/>
  <c r="BE27" i="5"/>
  <c r="BD64" i="5"/>
  <c r="BD35" i="5"/>
  <c r="BB7" i="5"/>
  <c r="BE51" i="5"/>
  <c r="AJ33" i="5"/>
  <c r="Y45" i="5"/>
  <c r="BB33" i="5"/>
  <c r="BC45" i="5"/>
  <c r="BC33" i="5"/>
  <c r="AC28" i="5"/>
  <c r="BD12" i="5"/>
  <c r="AF33" i="5"/>
  <c r="AS24" i="5"/>
  <c r="BB24" i="5"/>
  <c r="AR7" i="5"/>
  <c r="BC28" i="5"/>
  <c r="BB28" i="5"/>
  <c r="BB15" i="5"/>
  <c r="BD51" i="5"/>
  <c r="BE47" i="5"/>
  <c r="BD47" i="5"/>
  <c r="BD29" i="5"/>
  <c r="BE29" i="5"/>
  <c r="BE64" i="5"/>
  <c r="BC24" i="5"/>
  <c r="BC15" i="5"/>
  <c r="BC7" i="5"/>
  <c r="BD7" i="5" s="1"/>
  <c r="BC61" i="5"/>
  <c r="BD61" i="5" s="1"/>
  <c r="BD25" i="5"/>
  <c r="BE25" i="5"/>
  <c r="BA15" i="5"/>
  <c r="Q7" i="5"/>
  <c r="BB45" i="5"/>
  <c r="AC15" i="5"/>
  <c r="BD26" i="5"/>
  <c r="BE8" i="5"/>
  <c r="BD20" i="5"/>
  <c r="BA24" i="5"/>
  <c r="U24" i="5"/>
  <c r="AR45" i="5"/>
  <c r="BA28" i="5"/>
  <c r="P33" i="5"/>
  <c r="U28" i="5"/>
  <c r="AC7" i="5"/>
  <c r="AQ23" i="5"/>
  <c r="AQ59" i="5" s="1"/>
  <c r="AQ67" i="5" s="1"/>
  <c r="AS28" i="5"/>
  <c r="AN28" i="5"/>
  <c r="AB33" i="5"/>
  <c r="BA33" i="5"/>
  <c r="M28" i="5"/>
  <c r="Q15" i="5"/>
  <c r="AC24" i="5"/>
  <c r="AK28" i="5"/>
  <c r="O23" i="5"/>
  <c r="O31" i="5" s="1"/>
  <c r="AN45" i="5"/>
  <c r="AI23" i="5"/>
  <c r="AI31" i="5" s="1"/>
  <c r="AS15" i="5"/>
  <c r="AK7" i="5"/>
  <c r="X28" i="5"/>
  <c r="P45" i="5"/>
  <c r="AW7" i="5"/>
  <c r="AV45" i="5"/>
  <c r="AO45" i="5"/>
  <c r="I7" i="5"/>
  <c r="AF15" i="5"/>
  <c r="AK15" i="5"/>
  <c r="K23" i="5"/>
  <c r="K59" i="5" s="1"/>
  <c r="K67" i="5" s="1"/>
  <c r="AO33" i="5"/>
  <c r="AG28" i="5"/>
  <c r="X7" i="5"/>
  <c r="L45" i="5"/>
  <c r="U7" i="5"/>
  <c r="I28" i="5"/>
  <c r="AT23" i="5"/>
  <c r="AT59" i="5" s="1"/>
  <c r="AT67" i="5" s="1"/>
  <c r="AR28" i="5"/>
  <c r="U15" i="5"/>
  <c r="M7" i="5"/>
  <c r="AV15" i="5"/>
  <c r="N23" i="5"/>
  <c r="N59" i="5" s="1"/>
  <c r="N67" i="5" s="1"/>
  <c r="AV7" i="5"/>
  <c r="X15" i="5"/>
  <c r="AG45" i="5"/>
  <c r="P7" i="5"/>
  <c r="AZ7" i="5"/>
  <c r="AZ15" i="5"/>
  <c r="AW28" i="5"/>
  <c r="H28" i="5"/>
  <c r="AK33" i="5"/>
  <c r="L7" i="5"/>
  <c r="AU23" i="5"/>
  <c r="AU31" i="5" s="1"/>
  <c r="AW15" i="5"/>
  <c r="I45" i="5"/>
  <c r="AS7" i="5"/>
  <c r="AF45" i="5"/>
  <c r="AN7" i="5"/>
  <c r="AB45" i="5"/>
  <c r="V23" i="5"/>
  <c r="V59" i="5" s="1"/>
  <c r="V67" i="5" s="1"/>
  <c r="AN24" i="5"/>
  <c r="AN15" i="5"/>
  <c r="AX23" i="5"/>
  <c r="AX59" i="5" s="1"/>
  <c r="AX67" i="5" s="1"/>
  <c r="AC45" i="5"/>
  <c r="AV33" i="5"/>
  <c r="AH23" i="5"/>
  <c r="AH59" i="5" s="1"/>
  <c r="AH67" i="5" s="1"/>
  <c r="U33" i="5"/>
  <c r="AO7" i="5"/>
  <c r="BA7" i="5"/>
  <c r="X45" i="5"/>
  <c r="M24" i="5"/>
  <c r="AJ15" i="5"/>
  <c r="S23" i="5"/>
  <c r="S59" i="5" s="1"/>
  <c r="S67" i="5" s="1"/>
  <c r="Z23" i="5"/>
  <c r="Q45" i="5"/>
  <c r="Y28" i="5"/>
  <c r="AK24" i="5"/>
  <c r="F23" i="5"/>
  <c r="H7" i="5"/>
  <c r="Q28" i="5"/>
  <c r="R23" i="5"/>
  <c r="R59" i="5" s="1"/>
  <c r="R67" i="5" s="1"/>
  <c r="Y7" i="5"/>
  <c r="M45" i="5"/>
  <c r="AL23" i="5"/>
  <c r="AL31" i="5" s="1"/>
  <c r="AB15" i="5"/>
  <c r="X24" i="5"/>
  <c r="T15" i="5"/>
  <c r="T7" i="5"/>
  <c r="AO28" i="5"/>
  <c r="AS45" i="5"/>
  <c r="T33" i="5"/>
  <c r="AA23" i="5"/>
  <c r="AA59" i="5" s="1"/>
  <c r="AA67" i="5" s="1"/>
  <c r="AB28" i="5"/>
  <c r="AW45" i="5"/>
  <c r="AJ7" i="5"/>
  <c r="AB7" i="5"/>
  <c r="H45" i="5"/>
  <c r="AZ33" i="5"/>
  <c r="AR15" i="5"/>
  <c r="AF7" i="5"/>
  <c r="AG33" i="5"/>
  <c r="AZ45" i="5"/>
  <c r="BA45" i="5"/>
  <c r="AG15" i="5"/>
  <c r="X33" i="5"/>
  <c r="L28" i="5"/>
  <c r="AG24" i="5"/>
  <c r="AJ45" i="5"/>
  <c r="AK45" i="5"/>
  <c r="AR33" i="5"/>
  <c r="L33" i="5"/>
  <c r="AD23" i="5"/>
  <c r="AG23" i="5" s="1"/>
  <c r="AV24" i="5"/>
  <c r="P24" i="5"/>
  <c r="AP23" i="5"/>
  <c r="AP31" i="5" s="1"/>
  <c r="J23" i="5"/>
  <c r="J59" i="5" s="1"/>
  <c r="J67" i="5" s="1"/>
  <c r="T45" i="5"/>
  <c r="U45" i="5"/>
  <c r="L15" i="5"/>
  <c r="AB24" i="5"/>
  <c r="I33" i="5"/>
  <c r="AS33" i="5"/>
  <c r="M33" i="5"/>
  <c r="Q33" i="5"/>
  <c r="AF24" i="5"/>
  <c r="AY59" i="5"/>
  <c r="AY67" i="5" s="1"/>
  <c r="Y24" i="5"/>
  <c r="AZ24" i="5"/>
  <c r="T24" i="5"/>
  <c r="AG61" i="5"/>
  <c r="AZ28" i="5"/>
  <c r="AJ28" i="5"/>
  <c r="T28" i="5"/>
  <c r="AW24" i="5"/>
  <c r="Q24" i="5"/>
  <c r="AR24" i="5"/>
  <c r="L24" i="5"/>
  <c r="AO15" i="5"/>
  <c r="AE59" i="5"/>
  <c r="AE67" i="5" s="1"/>
  <c r="H24" i="5"/>
  <c r="H15" i="5"/>
  <c r="AC33" i="5"/>
  <c r="AN33" i="5"/>
  <c r="H33" i="5"/>
  <c r="AW33" i="5"/>
  <c r="AV28" i="5"/>
  <c r="AF28" i="5"/>
  <c r="P28" i="5"/>
  <c r="AO24" i="5"/>
  <c r="I24" i="5"/>
  <c r="AJ24" i="5"/>
  <c r="I15" i="5"/>
  <c r="Y15" i="5"/>
  <c r="AM23" i="5"/>
  <c r="W23" i="5"/>
  <c r="G23" i="5"/>
  <c r="DB59" i="5" l="1"/>
  <c r="BE33" i="5"/>
  <c r="AL59" i="5"/>
  <c r="AL67" i="5" s="1"/>
  <c r="CZ31" i="5"/>
  <c r="BU31" i="5"/>
  <c r="DC59" i="5"/>
  <c r="DE59" i="5" s="1"/>
  <c r="BL59" i="5"/>
  <c r="DD59" i="5"/>
  <c r="CR31" i="5"/>
  <c r="BE45" i="5"/>
  <c r="BL31" i="5"/>
  <c r="BD33" i="5"/>
  <c r="CL69" i="5"/>
  <c r="CO67" i="5"/>
  <c r="CL70" i="5"/>
  <c r="CI69" i="5"/>
  <c r="CI71" i="5"/>
  <c r="CJ67" i="5"/>
  <c r="BG69" i="5"/>
  <c r="BH67" i="5"/>
  <c r="BG70" i="5"/>
  <c r="CM69" i="5"/>
  <c r="CM71" i="5"/>
  <c r="CN67" i="5"/>
  <c r="CD69" i="5"/>
  <c r="CG67" i="5"/>
  <c r="CD70" i="5"/>
  <c r="CE69" i="5"/>
  <c r="CF67" i="5"/>
  <c r="CE70" i="5"/>
  <c r="CY67" i="5"/>
  <c r="CZ59" i="5"/>
  <c r="CA70" i="5"/>
  <c r="CA71" i="5" s="1"/>
  <c r="CA69" i="5"/>
  <c r="BK70" i="5"/>
  <c r="BK69" i="5"/>
  <c r="BJ67" i="5"/>
  <c r="BM59" i="5"/>
  <c r="BZ67" i="5"/>
  <c r="CB67" i="5" s="1"/>
  <c r="CC59" i="5"/>
  <c r="DA31" i="5"/>
  <c r="BO69" i="5"/>
  <c r="BP67" i="5"/>
  <c r="BO70" i="5"/>
  <c r="BV69" i="5"/>
  <c r="BY67" i="5"/>
  <c r="BV70" i="5"/>
  <c r="CQ70" i="5"/>
  <c r="CQ69" i="5"/>
  <c r="CX67" i="5"/>
  <c r="DA59" i="5"/>
  <c r="BT31" i="5"/>
  <c r="CP67" i="5"/>
  <c r="CS59" i="5"/>
  <c r="CU69" i="5"/>
  <c r="CV67" i="5"/>
  <c r="CU70" i="5"/>
  <c r="DB31" i="5"/>
  <c r="DE23" i="5"/>
  <c r="BW69" i="5"/>
  <c r="BX67" i="5"/>
  <c r="BW70" i="5"/>
  <c r="BW71" i="5" s="1"/>
  <c r="BR67" i="5"/>
  <c r="BU59" i="5"/>
  <c r="CH70" i="5"/>
  <c r="CH71" i="5" s="1"/>
  <c r="CK71" i="5" s="1"/>
  <c r="CH69" i="5"/>
  <c r="CK67" i="5"/>
  <c r="BF69" i="5"/>
  <c r="BI67" i="5"/>
  <c r="BF70" i="5"/>
  <c r="DD23" i="5"/>
  <c r="DC31" i="5"/>
  <c r="CT69" i="5"/>
  <c r="CW67" i="5"/>
  <c r="CT70" i="5"/>
  <c r="CB31" i="5"/>
  <c r="BN69" i="5"/>
  <c r="BQ67" i="5"/>
  <c r="BN70" i="5"/>
  <c r="BS67" i="5"/>
  <c r="BT59" i="5"/>
  <c r="U23" i="5"/>
  <c r="BE15" i="5"/>
  <c r="BE24" i="5"/>
  <c r="BE28" i="5"/>
  <c r="BB23" i="5"/>
  <c r="BB31" i="5" s="1"/>
  <c r="BE61" i="5"/>
  <c r="BD15" i="5"/>
  <c r="BD28" i="5"/>
  <c r="BD45" i="5"/>
  <c r="BC23" i="5"/>
  <c r="BD24" i="5"/>
  <c r="BE7" i="5"/>
  <c r="AQ31" i="5"/>
  <c r="AR31" i="5" s="1"/>
  <c r="T23" i="5"/>
  <c r="R31" i="5"/>
  <c r="S31" i="5"/>
  <c r="F59" i="5"/>
  <c r="AI59" i="5"/>
  <c r="AI67" i="5" s="1"/>
  <c r="AP59" i="5"/>
  <c r="AP67" i="5" s="1"/>
  <c r="O59" i="5"/>
  <c r="P23" i="5"/>
  <c r="N31" i="5"/>
  <c r="Q31" i="5" s="1"/>
  <c r="AR23" i="5"/>
  <c r="AH31" i="5"/>
  <c r="AK31" i="5" s="1"/>
  <c r="AS23" i="5"/>
  <c r="AJ23" i="5"/>
  <c r="Q23" i="5"/>
  <c r="AV23" i="5"/>
  <c r="AU59" i="5"/>
  <c r="K31" i="5"/>
  <c r="AZ23" i="5"/>
  <c r="AT31" i="5"/>
  <c r="AW31" i="5" s="1"/>
  <c r="AW23" i="5"/>
  <c r="V31" i="5"/>
  <c r="AD59" i="5"/>
  <c r="AD67" i="5" s="1"/>
  <c r="Y23" i="5"/>
  <c r="I23" i="5"/>
  <c r="AX31" i="5"/>
  <c r="AZ31" i="5" s="1"/>
  <c r="AK23" i="5"/>
  <c r="AC23" i="5"/>
  <c r="BA23" i="5"/>
  <c r="Z59" i="5"/>
  <c r="AA31" i="5"/>
  <c r="AB23" i="5"/>
  <c r="Z31" i="5"/>
  <c r="F31" i="5"/>
  <c r="L23" i="5"/>
  <c r="AF23" i="5"/>
  <c r="J31" i="5"/>
  <c r="M23" i="5"/>
  <c r="AD31" i="5"/>
  <c r="AM59" i="5"/>
  <c r="AN23" i="5"/>
  <c r="AM31" i="5"/>
  <c r="AN31" i="5" s="1"/>
  <c r="BA59" i="5"/>
  <c r="U59" i="5"/>
  <c r="M59" i="5"/>
  <c r="AZ59" i="5"/>
  <c r="AO23" i="5"/>
  <c r="W59" i="5"/>
  <c r="X23" i="5"/>
  <c r="W31" i="5"/>
  <c r="L59" i="5"/>
  <c r="G59" i="5"/>
  <c r="H23" i="5"/>
  <c r="G31" i="5"/>
  <c r="T59" i="5"/>
  <c r="DC67" i="5" l="1"/>
  <c r="CF69" i="5"/>
  <c r="CK69" i="5"/>
  <c r="DD31" i="5"/>
  <c r="BQ70" i="5"/>
  <c r="CF70" i="5"/>
  <c r="CN69" i="5"/>
  <c r="BY70" i="5"/>
  <c r="BX69" i="5"/>
  <c r="CW69" i="5"/>
  <c r="BP69" i="5"/>
  <c r="CV70" i="5"/>
  <c r="CJ71" i="5"/>
  <c r="CP70" i="5"/>
  <c r="CS70" i="5" s="1"/>
  <c r="CP69" i="5"/>
  <c r="CS69" i="5" s="1"/>
  <c r="CS67" i="5"/>
  <c r="BV71" i="5"/>
  <c r="BY71" i="5" s="1"/>
  <c r="CE71" i="5"/>
  <c r="CJ69" i="5"/>
  <c r="BZ70" i="5"/>
  <c r="CC70" i="5" s="1"/>
  <c r="BZ69" i="5"/>
  <c r="CC69" i="5" s="1"/>
  <c r="CC67" i="5"/>
  <c r="BZ71" i="5"/>
  <c r="CC71" i="5" s="1"/>
  <c r="CO70" i="5"/>
  <c r="CN70" i="5"/>
  <c r="BQ69" i="5"/>
  <c r="BI70" i="5"/>
  <c r="CX70" i="5"/>
  <c r="CX69" i="5"/>
  <c r="DA67" i="5"/>
  <c r="BY69" i="5"/>
  <c r="CG70" i="5"/>
  <c r="BH70" i="5"/>
  <c r="CL71" i="5"/>
  <c r="CO71" i="5" s="1"/>
  <c r="BN71" i="5"/>
  <c r="CJ70" i="5"/>
  <c r="CK70" i="5"/>
  <c r="BF71" i="5"/>
  <c r="CR67" i="5"/>
  <c r="BP70" i="5"/>
  <c r="BJ70" i="5"/>
  <c r="BM70" i="5" s="1"/>
  <c r="BJ69" i="5"/>
  <c r="BM69" i="5" s="1"/>
  <c r="BM67" i="5"/>
  <c r="CB70" i="5"/>
  <c r="CD71" i="5"/>
  <c r="DE31" i="5"/>
  <c r="CW70" i="5"/>
  <c r="BR70" i="5"/>
  <c r="BR71" i="5" s="1"/>
  <c r="BR69" i="5"/>
  <c r="BU67" i="5"/>
  <c r="CT71" i="5"/>
  <c r="BX70" i="5"/>
  <c r="CU71" i="5"/>
  <c r="CQ71" i="5"/>
  <c r="BL67" i="5"/>
  <c r="BG71" i="5"/>
  <c r="CO69" i="5"/>
  <c r="DB67" i="5"/>
  <c r="DE67" i="5" s="1"/>
  <c r="BS70" i="5"/>
  <c r="BS69" i="5"/>
  <c r="BT67" i="5"/>
  <c r="BI69" i="5"/>
  <c r="CV69" i="5"/>
  <c r="BO71" i="5"/>
  <c r="BK71" i="5"/>
  <c r="CY70" i="5"/>
  <c r="CZ70" i="5" s="1"/>
  <c r="CY69" i="5"/>
  <c r="CZ67" i="5"/>
  <c r="CG69" i="5"/>
  <c r="BH69" i="5"/>
  <c r="AR59" i="5"/>
  <c r="BC31" i="5"/>
  <c r="BD31" i="5" s="1"/>
  <c r="BD23" i="5"/>
  <c r="AS31" i="5"/>
  <c r="F67" i="5"/>
  <c r="BB59" i="5"/>
  <c r="G67" i="5"/>
  <c r="BC59" i="5"/>
  <c r="BE23" i="5"/>
  <c r="Y59" i="5"/>
  <c r="W67" i="5"/>
  <c r="Y67" i="5" s="1"/>
  <c r="AO59" i="5"/>
  <c r="AM67" i="5"/>
  <c r="P59" i="5"/>
  <c r="O67" i="5"/>
  <c r="O69" i="5" s="1"/>
  <c r="AB59" i="5"/>
  <c r="Z67" i="5"/>
  <c r="AB67" i="5" s="1"/>
  <c r="AW59" i="5"/>
  <c r="AU67" i="5"/>
  <c r="AU70" i="5" s="1"/>
  <c r="AU71" i="5" s="1"/>
  <c r="AK59" i="5"/>
  <c r="BA31" i="5"/>
  <c r="AJ59" i="5"/>
  <c r="AC59" i="5"/>
  <c r="X31" i="5"/>
  <c r="P31" i="5"/>
  <c r="Q59" i="5"/>
  <c r="AS59" i="5"/>
  <c r="U31" i="5"/>
  <c r="AJ31" i="5"/>
  <c r="AC31" i="5"/>
  <c r="T31" i="5"/>
  <c r="AO31" i="5"/>
  <c r="M31" i="5"/>
  <c r="AV31" i="5"/>
  <c r="AG59" i="5"/>
  <c r="AG67" i="5"/>
  <c r="AF59" i="5"/>
  <c r="AV59" i="5"/>
  <c r="H31" i="5"/>
  <c r="AB31" i="5"/>
  <c r="L31" i="5"/>
  <c r="I31" i="5"/>
  <c r="AG31" i="5"/>
  <c r="AF31" i="5"/>
  <c r="AA70" i="5"/>
  <c r="AA69" i="5"/>
  <c r="H59" i="5"/>
  <c r="AJ67" i="5"/>
  <c r="AI69" i="5"/>
  <c r="AX70" i="5"/>
  <c r="AX69" i="5"/>
  <c r="BA67" i="5"/>
  <c r="AR67" i="5"/>
  <c r="AQ70" i="5"/>
  <c r="AQ69" i="5"/>
  <c r="Y31" i="5"/>
  <c r="AD69" i="5"/>
  <c r="AE70" i="5"/>
  <c r="AE69" i="5"/>
  <c r="L67" i="5"/>
  <c r="K70" i="5"/>
  <c r="K69" i="5"/>
  <c r="X59" i="5"/>
  <c r="J70" i="5"/>
  <c r="J69" i="5"/>
  <c r="M67" i="5"/>
  <c r="R70" i="5"/>
  <c r="R69" i="5"/>
  <c r="U67" i="5"/>
  <c r="I59" i="5"/>
  <c r="N70" i="5"/>
  <c r="N69" i="5"/>
  <c r="AL70" i="5"/>
  <c r="AL71" i="5" s="1"/>
  <c r="AL69" i="5"/>
  <c r="T67" i="5"/>
  <c r="S69" i="5"/>
  <c r="S70" i="5"/>
  <c r="S71" i="5" s="1"/>
  <c r="V70" i="5"/>
  <c r="V71" i="5" s="1"/>
  <c r="V69" i="5"/>
  <c r="AZ67" i="5"/>
  <c r="AY69" i="5"/>
  <c r="AY70" i="5"/>
  <c r="AP70" i="5"/>
  <c r="AP69" i="5"/>
  <c r="AS67" i="5"/>
  <c r="AT70" i="5"/>
  <c r="AT69" i="5"/>
  <c r="AN59" i="5"/>
  <c r="AH70" i="5"/>
  <c r="AH69" i="5"/>
  <c r="AK67" i="5"/>
  <c r="CZ69" i="5" l="1"/>
  <c r="BP71" i="5"/>
  <c r="BT69" i="5"/>
  <c r="BX71" i="5"/>
  <c r="BT70" i="5"/>
  <c r="CG71" i="5"/>
  <c r="CW71" i="5"/>
  <c r="BD59" i="5"/>
  <c r="CR69" i="5"/>
  <c r="BE31" i="5"/>
  <c r="BS71" i="5"/>
  <c r="BT71" i="5" s="1"/>
  <c r="CV71" i="5"/>
  <c r="DC70" i="5"/>
  <c r="DA70" i="5"/>
  <c r="DB70" i="5"/>
  <c r="BI71" i="5"/>
  <c r="CR70" i="5"/>
  <c r="DC69" i="5"/>
  <c r="BU71" i="5"/>
  <c r="CB69" i="5"/>
  <c r="BJ71" i="5"/>
  <c r="BM71" i="5" s="1"/>
  <c r="CF71" i="5"/>
  <c r="CN71" i="5"/>
  <c r="BH71" i="5"/>
  <c r="BU69" i="5"/>
  <c r="BQ71" i="5"/>
  <c r="CX71" i="5"/>
  <c r="BL70" i="5"/>
  <c r="DA69" i="5"/>
  <c r="CY71" i="5"/>
  <c r="DB69" i="5"/>
  <c r="BU70" i="5"/>
  <c r="BL69" i="5"/>
  <c r="CB71" i="5"/>
  <c r="CP71" i="5"/>
  <c r="CS71" i="5" s="1"/>
  <c r="DD67" i="5"/>
  <c r="Q67" i="5"/>
  <c r="O70" i="5"/>
  <c r="O71" i="5" s="1"/>
  <c r="BB67" i="5"/>
  <c r="AZ69" i="5"/>
  <c r="P67" i="5"/>
  <c r="M69" i="5"/>
  <c r="F70" i="5"/>
  <c r="F71" i="5" s="1"/>
  <c r="I67" i="5"/>
  <c r="F69" i="5"/>
  <c r="BC67" i="5"/>
  <c r="BE59" i="5"/>
  <c r="Z70" i="5"/>
  <c r="AC70" i="5" s="1"/>
  <c r="AF69" i="5"/>
  <c r="AV67" i="5"/>
  <c r="AD70" i="5"/>
  <c r="AF70" i="5" s="1"/>
  <c r="AF67" i="5"/>
  <c r="M70" i="5"/>
  <c r="AW67" i="5"/>
  <c r="T69" i="5"/>
  <c r="AC67" i="5"/>
  <c r="Z69" i="5"/>
  <c r="AC69" i="5" s="1"/>
  <c r="AU69" i="5"/>
  <c r="AW69" i="5" s="1"/>
  <c r="AK70" i="5"/>
  <c r="AS70" i="5"/>
  <c r="AZ70" i="5"/>
  <c r="AW70" i="5"/>
  <c r="AK69" i="5"/>
  <c r="Q70" i="5"/>
  <c r="AP71" i="5"/>
  <c r="AR69" i="5"/>
  <c r="AT71" i="5"/>
  <c r="AW71" i="5" s="1"/>
  <c r="AY71" i="5"/>
  <c r="AG69" i="5"/>
  <c r="Q69" i="5"/>
  <c r="U70" i="5"/>
  <c r="AH71" i="5"/>
  <c r="N71" i="5"/>
  <c r="L69" i="5"/>
  <c r="AR70" i="5"/>
  <c r="BA69" i="5"/>
  <c r="AJ70" i="5"/>
  <c r="H67" i="5"/>
  <c r="G70" i="5"/>
  <c r="G69" i="5"/>
  <c r="AN67" i="5"/>
  <c r="AN70" i="5"/>
  <c r="AM69" i="5"/>
  <c r="AN69" i="5" s="1"/>
  <c r="AS69" i="5"/>
  <c r="T70" i="5"/>
  <c r="AO67" i="5"/>
  <c r="R71" i="5"/>
  <c r="U71" i="5" s="1"/>
  <c r="J71" i="5"/>
  <c r="L70" i="5"/>
  <c r="AQ71" i="5"/>
  <c r="BA70" i="5"/>
  <c r="AI71" i="5"/>
  <c r="P69" i="5"/>
  <c r="AA71" i="5"/>
  <c r="U69" i="5"/>
  <c r="AV70" i="5"/>
  <c r="X67" i="5"/>
  <c r="W70" i="5"/>
  <c r="X70" i="5" s="1"/>
  <c r="W69" i="5"/>
  <c r="X69" i="5" s="1"/>
  <c r="K71" i="5"/>
  <c r="AE71" i="5"/>
  <c r="AX71" i="5"/>
  <c r="AJ69" i="5"/>
  <c r="P70" i="5"/>
  <c r="DB71" i="5" l="1"/>
  <c r="DE69" i="5"/>
  <c r="CZ71" i="5"/>
  <c r="DE70" i="5"/>
  <c r="CR71" i="5"/>
  <c r="BL71" i="5"/>
  <c r="DD70" i="5"/>
  <c r="DA71" i="5"/>
  <c r="DC71" i="5"/>
  <c r="DD71" i="5" s="1"/>
  <c r="DD69" i="5"/>
  <c r="Q71" i="5"/>
  <c r="AB70" i="5"/>
  <c r="Z71" i="5"/>
  <c r="AC71" i="5" s="1"/>
  <c r="BB69" i="5"/>
  <c r="BD67" i="5"/>
  <c r="BE67" i="5"/>
  <c r="BC69" i="5"/>
  <c r="BC70" i="5"/>
  <c r="BB70" i="5"/>
  <c r="AD71" i="5"/>
  <c r="AF71" i="5" s="1"/>
  <c r="AG70" i="5"/>
  <c r="AB69" i="5"/>
  <c r="AR71" i="5"/>
  <c r="AV69" i="5"/>
  <c r="G71" i="5"/>
  <c r="AJ71" i="5"/>
  <c r="I69" i="5"/>
  <c r="L71" i="5"/>
  <c r="AO69" i="5"/>
  <c r="AB71" i="5"/>
  <c r="W71" i="5"/>
  <c r="X71" i="5" s="1"/>
  <c r="I70" i="5"/>
  <c r="P71" i="5"/>
  <c r="AZ71" i="5"/>
  <c r="BA71" i="5"/>
  <c r="T71" i="5"/>
  <c r="AS71" i="5"/>
  <c r="AM71" i="5"/>
  <c r="AN71" i="5" s="1"/>
  <c r="AV71" i="5"/>
  <c r="AO70" i="5"/>
  <c r="M71" i="5"/>
  <c r="H69" i="5"/>
  <c r="Y69" i="5"/>
  <c r="Y70" i="5"/>
  <c r="H70" i="5"/>
  <c r="AK71" i="5"/>
  <c r="BD69" i="5" l="1"/>
  <c r="DE71" i="5"/>
  <c r="BE70" i="5"/>
  <c r="AG71" i="5"/>
  <c r="BB71" i="5"/>
  <c r="BE69" i="5"/>
  <c r="H71" i="5"/>
  <c r="BC71" i="5"/>
  <c r="BD71" i="5" s="1"/>
  <c r="BD70" i="5"/>
  <c r="I71" i="5"/>
  <c r="Y71" i="5"/>
  <c r="AO71" i="5"/>
  <c r="BE7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бдр" description="Соединение с запросом &quot;бдр&quot; в книге." type="5" refreshedVersion="8" background="1" saveData="1">
    <dbPr connection="Provider=Microsoft.Mashup.OleDb.1;Data Source=$Workbook$;Location=бдр;Extended Properties=&quot;&quot;" command="SELECT * FROM [бдр]"/>
  </connection>
</connections>
</file>

<file path=xl/sharedStrings.xml><?xml version="1.0" encoding="utf-8"?>
<sst xmlns="http://schemas.openxmlformats.org/spreadsheetml/2006/main" count="22756" uniqueCount="283">
  <si>
    <t>Выручка</t>
  </si>
  <si>
    <t>Себестоимость продаж</t>
  </si>
  <si>
    <t>Коммерческие расходы</t>
  </si>
  <si>
    <t>Проценты к получению</t>
  </si>
  <si>
    <t>Проценты к уплате</t>
  </si>
  <si>
    <t>Прочие доходы</t>
  </si>
  <si>
    <t>Прочие расходы</t>
  </si>
  <si>
    <t>Прибыль до налогообложения</t>
  </si>
  <si>
    <t>Чистая прибыль</t>
  </si>
  <si>
    <t>10</t>
  </si>
  <si>
    <t>Налог на прибыль</t>
  </si>
  <si>
    <t>11</t>
  </si>
  <si>
    <t>12</t>
  </si>
  <si>
    <t>Бюджет доходов и расходов</t>
  </si>
  <si>
    <t xml:space="preserve">Управленческие расходы </t>
  </si>
  <si>
    <t>Расходы на ИТ</t>
  </si>
  <si>
    <t>Аренда</t>
  </si>
  <si>
    <t>Операционная прибыль</t>
  </si>
  <si>
    <t>Прочие внереализационные расходы </t>
  </si>
  <si>
    <t>Оптовая торговля</t>
  </si>
  <si>
    <t>Велосипеды</t>
  </si>
  <si>
    <t>Лыжи</t>
  </si>
  <si>
    <t>Доски</t>
  </si>
  <si>
    <t>Сервис</t>
  </si>
  <si>
    <t>Раздел</t>
  </si>
  <si>
    <t>Группа</t>
  </si>
  <si>
    <t>Статья</t>
  </si>
  <si>
    <t>Прочие внереализационные доходы</t>
  </si>
  <si>
    <t>Транспортные расходы</t>
  </si>
  <si>
    <t>Реклама</t>
  </si>
  <si>
    <t>Командировочные расходы</t>
  </si>
  <si>
    <t>Маркетинговые акции</t>
  </si>
  <si>
    <t>Услуги складского хранения</t>
  </si>
  <si>
    <t>Заработная плата</t>
  </si>
  <si>
    <t>Бонусы</t>
  </si>
  <si>
    <t>Отчисления от ФОТ</t>
  </si>
  <si>
    <t>Оборудование</t>
  </si>
  <si>
    <t>Программы</t>
  </si>
  <si>
    <t>Расходные материалы</t>
  </si>
  <si>
    <t>Ж/д транспорт</t>
  </si>
  <si>
    <t>Автотранспорт</t>
  </si>
  <si>
    <t>Амортизация оборудования</t>
  </si>
  <si>
    <t>Код</t>
  </si>
  <si>
    <t>1.1</t>
  </si>
  <si>
    <t>1.2</t>
  </si>
  <si>
    <t>2</t>
  </si>
  <si>
    <t>2.1</t>
  </si>
  <si>
    <t>2.2</t>
  </si>
  <si>
    <t>3</t>
  </si>
  <si>
    <t>3.1</t>
  </si>
  <si>
    <t>3.2</t>
  </si>
  <si>
    <t>4</t>
  </si>
  <si>
    <t>4.1</t>
  </si>
  <si>
    <t>4.2</t>
  </si>
  <si>
    <t>4.3</t>
  </si>
  <si>
    <t>4.4</t>
  </si>
  <si>
    <t>4.5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</si>
  <si>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</si>
  <si>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</si>
  <si>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</si>
  <si>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</si>
  <si>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</si>
  <si>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</si>
  <si>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</si>
  <si>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</si>
  <si>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</si>
  <si>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6</t>
  </si>
  <si>
    <t>7</t>
  </si>
  <si>
    <t>7.1</t>
  </si>
  <si>
    <t>7.2</t>
  </si>
  <si>
    <t>8</t>
  </si>
  <si>
    <t>8.1</t>
  </si>
  <si>
    <t>8.2</t>
  </si>
  <si>
    <t>9</t>
  </si>
  <si>
    <t>1.1.1</t>
  </si>
  <si>
    <t>1.1.2</t>
  </si>
  <si>
    <t>1.1.3</t>
  </si>
  <si>
    <t>1.2.1</t>
  </si>
  <si>
    <t>1.2.2</t>
  </si>
  <si>
    <t>2.1.1</t>
  </si>
  <si>
    <t>2.1.2</t>
  </si>
  <si>
    <t>2.1.3</t>
  </si>
  <si>
    <t>2.2.1</t>
  </si>
  <si>
    <t>2.2.2</t>
  </si>
  <si>
    <t>3.1.1</t>
  </si>
  <si>
    <t>3.1.2</t>
  </si>
  <si>
    <t>3.1.3</t>
  </si>
  <si>
    <t>3.2.2</t>
  </si>
  <si>
    <t>3.2.1</t>
  </si>
  <si>
    <t>4.2.1</t>
  </si>
  <si>
    <t>4.2.2</t>
  </si>
  <si>
    <t>4.3.1</t>
  </si>
  <si>
    <t>4.3.2</t>
  </si>
  <si>
    <t>4.3.3</t>
  </si>
  <si>
    <t>5.2.1</t>
  </si>
  <si>
    <t>5.2.2</t>
  </si>
  <si>
    <t>5.2.3</t>
  </si>
  <si>
    <t>5.3.1</t>
  </si>
  <si>
    <t>5.3.2</t>
  </si>
  <si>
    <t>план</t>
  </si>
  <si>
    <t>факт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</si>
  <si>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</si>
  <si>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</si>
  <si>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</si>
  <si>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</si>
  <si>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</si>
  <si>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</si>
  <si>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</si>
  <si>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</si>
  <si>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</si>
  <si>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</si>
  <si>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</si>
  <si>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</si>
  <si>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показатель</t>
  </si>
  <si>
    <t>выручка</t>
  </si>
  <si>
    <t>себестоимость</t>
  </si>
  <si>
    <t>расходы</t>
  </si>
  <si>
    <t>прочие доходы</t>
  </si>
  <si>
    <t>прочие расходы</t>
  </si>
  <si>
    <t>налог на прибыль</t>
  </si>
  <si>
    <t>EBITDA</t>
  </si>
  <si>
    <t>отклонение</t>
  </si>
  <si>
    <t>%</t>
  </si>
  <si>
    <t>не учитывать</t>
  </si>
  <si>
    <t>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</si>
  <si>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</si>
  <si>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</si>
  <si>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</si>
  <si>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</si>
  <si>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</si>
  <si>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</si>
  <si>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</si>
  <si>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</si>
  <si>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</si>
  <si>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</si>
  <si>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</si>
  <si>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</si>
  <si>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</si>
  <si>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</si>
  <si>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</si>
  <si>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</si>
  <si>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</si>
  <si>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</si>
  <si>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</si>
  <si>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</si>
  <si>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</si>
  <si>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</si>
  <si>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</si>
  <si>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</si>
  <si>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</si>
  <si>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</si>
  <si>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</si>
  <si>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</si>
  <si>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</si>
  <si>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</si>
  <si>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</si>
  <si>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</si>
  <si>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</si>
  <si>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</si>
  <si>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</si>
  <si>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</si>
  <si>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</si>
  <si>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</si>
  <si>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</si>
  <si>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</si>
  <si>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</si>
  <si>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дата</t>
  </si>
  <si>
    <t>тип</t>
  </si>
  <si>
    <t>раздел</t>
  </si>
  <si>
    <t>группа</t>
  </si>
  <si>
    <t>статья</t>
  </si>
  <si>
    <t>код</t>
  </si>
  <si>
    <t>Значение</t>
  </si>
  <si>
    <t/>
  </si>
  <si>
    <t>сумма раздела</t>
  </si>
  <si>
    <t>сумма группы</t>
  </si>
  <si>
    <t>сумма по разделу</t>
  </si>
  <si>
    <t>сумма по группе</t>
  </si>
  <si>
    <t>прибыль 1уровень</t>
  </si>
  <si>
    <t>прибыль 2уровень</t>
  </si>
  <si>
    <t>прибыль 3уровень</t>
  </si>
  <si>
    <t>прибыль 4уровень</t>
  </si>
  <si>
    <t>Сумма по полю Значение</t>
  </si>
  <si>
    <t>Названия столбцов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</si>
  <si>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</si>
  <si>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</si>
  <si>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</si>
  <si>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</si>
  <si>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</si>
  <si>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</si>
  <si>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</si>
  <si>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</si>
  <si>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</si>
  <si>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</si>
  <si>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</si>
  <si>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Названия строк</t>
  </si>
  <si>
    <t>Доставка</t>
  </si>
  <si>
    <t>Услуги</t>
  </si>
  <si>
    <t>Аренда офиса</t>
  </si>
  <si>
    <t>чистая прибыль</t>
  </si>
  <si>
    <t>вал.прибыль</t>
  </si>
  <si>
    <t>Чистая прибыль структура</t>
  </si>
  <si>
    <t>вал. прибыль</t>
  </si>
  <si>
    <t>Валовая прибыль</t>
  </si>
  <si>
    <t>Выручка и валовая прибыль</t>
  </si>
  <si>
    <t>Доля валовой прибыли, факт</t>
  </si>
  <si>
    <t>Расходы и операционная прибыль</t>
  </si>
  <si>
    <t>Структура расходов</t>
  </si>
  <si>
    <t>54</t>
  </si>
  <si>
    <t>55</t>
  </si>
  <si>
    <t>56</t>
  </si>
  <si>
    <t>57</t>
  </si>
  <si>
    <t>Рентабельность</t>
  </si>
  <si>
    <t>2022</t>
  </si>
  <si>
    <t>Всего 2022 год</t>
  </si>
  <si>
    <t>62</t>
  </si>
  <si>
    <t>73</t>
  </si>
  <si>
    <t>84</t>
  </si>
  <si>
    <t>95</t>
  </si>
  <si>
    <t>106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</si>
  <si>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</si>
  <si>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</si>
  <si>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</si>
  <si>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</si>
  <si>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</si>
  <si>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</si>
  <si>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</si>
  <si>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</si>
  <si>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</si>
  <si>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</si>
  <si>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</si>
  <si>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</si>
  <si>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</si>
  <si>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</si>
  <si>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</si>
  <si>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</si>
  <si>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</si>
  <si>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</si>
  <si>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</si>
  <si>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</si>
  <si>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</si>
  <si>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</si>
  <si>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</si>
  <si>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</si>
  <si>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</si>
  <si>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</si>
  <si>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</si>
  <si>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</si>
  <si>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</si>
  <si>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</si>
  <si>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</si>
  <si>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</si>
  <si>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</si>
  <si>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</si>
  <si>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</si>
  <si>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</si>
  <si>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</si>
  <si>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</si>
  <si>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</si>
  <si>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</si>
  <si>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</si>
  <si>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</si>
  <si>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</si>
  <si>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</si>
  <si>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</si>
  <si>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</si>
  <si>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</si>
  <si>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2021</t>
  </si>
  <si>
    <t>Всего 2021 год</t>
  </si>
  <si>
    <t>Приобретение ТМЦ</t>
  </si>
  <si>
    <t>Прочие упр. расходы</t>
  </si>
  <si>
    <t>Зарплата</t>
  </si>
  <si>
    <t>Чист. прибыль</t>
  </si>
  <si>
    <t xml:space="preserve">Расходы </t>
  </si>
  <si>
    <t xml:space="preserve">Выручка </t>
  </si>
  <si>
    <t>Вал. прибыль</t>
  </si>
  <si>
    <t>Мы на связи:</t>
  </si>
  <si>
    <t>Блог Finalytics.pro</t>
  </si>
  <si>
    <t>Наш YouTube-канал</t>
  </si>
  <si>
    <t>Финансовый анализ в Power BI и Excel | Вконтакте</t>
  </si>
  <si>
    <t>Telegram-канал</t>
  </si>
  <si>
    <t>Email-рассылка о Power BI и Excel</t>
  </si>
  <si>
    <t>Карточки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</si>
</sst>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 Nova"/>
      <family val="2"/>
    </font>
    <font>
      <b/>
      <sz val="18"/>
      <color theme="1"/>
      <name val="Arial Nova"/>
      <family val="2"/>
    </font>
    <font>
      <b/>
      <sz val="11"/>
      <color theme="1"/>
      <name val="Arial Nova"/>
      <family val="2"/>
    </font>
    <font>
      <sz val="10"/>
      <color theme="1"/>
      <name val="Arial Nova"/>
      <family val="2"/>
    </font>
    <font>
      <i/>
      <sz val="10"/>
      <color theme="1"/>
      <name val="Arial Nova"/>
      <family val="2"/>
    </font>
    <font>
      <b/>
      <sz val="11"/>
      <color theme="1"/>
      <name val="Calibri"/>
      <family val="2"/>
      <charset val="204"/>
      <scheme val="minor"/>
    </font>
    <font>
      <sz val="10"/>
      <color rgb="FF002060"/>
      <name val="Arial Nova"/>
      <family val="2"/>
    </font>
    <font>
      <sz val="9"/>
      <color rgb="FF002060"/>
      <name val="Arial Nova"/>
      <family val="2"/>
    </font>
    <font>
      <sz val="11"/>
      <color theme="1"/>
      <name val="Arial Nova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/>
      <name val="Arial Nova"/>
      <family val="2"/>
      <charset val="204"/>
    </font>
    <font>
      <sz val="8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11"/>
      <color rgb="FF5B7F8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9" fontId="2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9" fontId="2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vertical="center"/>
    </xf>
    <xf numFmtId="9" fontId="4" fillId="2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0" borderId="0" xfId="0" applyFont="1"/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9" fontId="10" fillId="4" borderId="1" xfId="1" applyFont="1" applyFill="1" applyBorder="1" applyAlignment="1">
      <alignment horizontal="center" vertical="center"/>
    </xf>
    <xf numFmtId="0" fontId="11" fillId="0" borderId="0" xfId="0" applyFont="1"/>
    <xf numFmtId="9" fontId="10" fillId="4" borderId="2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15" fillId="0" borderId="0" xfId="0" applyFont="1"/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 indent="1"/>
    </xf>
    <xf numFmtId="0" fontId="19" fillId="0" borderId="0" xfId="0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/>
    <xf numFmtId="0" fontId="16" fillId="0" borderId="0" xfId="0" applyFont="1" applyAlignment="1">
      <alignment horizontal="left" vertical="center" indent="2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132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 Nova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 Nova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sz val="9"/>
        <color theme="1"/>
        <name val="Calibri Light"/>
        <family val="2"/>
        <charset val="204"/>
        <scheme val="major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sz val="9"/>
        <color theme="1" tint="0.14996795556505021"/>
        <name val="Calibri"/>
        <family val="2"/>
        <charset val="204"/>
        <scheme val="minor"/>
      </font>
      <border>
        <bottom style="thin">
          <color theme="0" tint="-4.9989318521683403E-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SlicerStyleLight1 2" pivot="0" table="0" count="10" xr9:uid="{E983568D-3B8C-4794-B19A-6638579EADB4}">
      <tableStyleElement type="wholeTable" dxfId="131"/>
      <tableStyleElement type="headerRow" dxfId="130"/>
    </tableStyle>
    <tableStyle name="TableStyleLight1 2" pivot="0" count="7" xr9:uid="{FCA813DA-6D37-41FF-BCF2-F4FA4655EB3F}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  <tableStyle name="Стиль сводной таблицы 1" table="0" count="0" xr9:uid="{B0F9E7FB-1A7E-49BB-AA73-7946FBAA867A}"/>
    <tableStyle name="Шкала" pivot="0" table="0" count="9" xr9:uid="{0C73AC42-1AA5-4C35-BCAA-BEB269A3EAB7}">
      <tableStyleElement type="wholeTable" dxfId="122"/>
      <tableStyleElement type="headerRow" dxfId="121"/>
    </tableStyle>
  </tableStyles>
  <colors>
    <mruColors>
      <color rgb="FFF9F9F9"/>
      <color rgb="FFF5F9FB"/>
      <color rgb="FFEAE9EE"/>
      <color rgb="FF7F7F7F"/>
      <color rgb="FFF9F3A4"/>
      <color rgb="FFBEE1E4"/>
      <color rgb="FFE3BDB1"/>
      <color rgb="FFC2D2ED"/>
      <color rgb="FFF1F1F2"/>
      <color rgb="FFF5EB6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Шкала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[Dashboard-БДР.xlsx]вспом2!валприбыль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Выручка</a:t>
            </a:r>
          </a:p>
        </c:rich>
      </c:tx>
      <c:layout>
        <c:manualLayout>
          <c:xMode val="edge"/>
          <c:yMode val="edge"/>
          <c:x val="2.2641483434856862E-3"/>
          <c:y val="5.4013534784324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9"/>
        <c:spPr>
          <a:solidFill>
            <a:srgbClr val="C2D2E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34482454399083"/>
          <c:y val="0.27582357493774817"/>
          <c:w val="0.77333062394870233"/>
          <c:h val="0.6035510723881408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вспом2!$F$6:$F$7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2D2ED"/>
            </a:solidFill>
            <a:ln>
              <a:noFill/>
            </a:ln>
            <a:effectLst/>
          </c:spPr>
          <c:invertIfNegative val="0"/>
          <c:cat>
            <c:strRef>
              <c:f>вспом2!$D$8:$D$19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вспом2!$F$8:$F$19</c:f>
              <c:numCache>
                <c:formatCode>#,##0</c:formatCode>
                <c:ptCount val="12"/>
                <c:pt idx="0">
                  <c:v>45648000</c:v>
                </c:pt>
                <c:pt idx="1">
                  <c:v>43886854.511999995</c:v>
                </c:pt>
                <c:pt idx="2">
                  <c:v>40449089.024640001</c:v>
                </c:pt>
                <c:pt idx="3">
                  <c:v>48063035.193984009</c:v>
                </c:pt>
                <c:pt idx="4">
                  <c:v>51309222.10841839</c:v>
                </c:pt>
                <c:pt idx="5">
                  <c:v>48082262.330583006</c:v>
                </c:pt>
                <c:pt idx="6">
                  <c:v>43306498.765527897</c:v>
                </c:pt>
                <c:pt idx="7">
                  <c:v>36790501.539779633</c:v>
                </c:pt>
                <c:pt idx="8">
                  <c:v>34654295.000859186</c:v>
                </c:pt>
                <c:pt idx="9">
                  <c:v>51932283.418895818</c:v>
                </c:pt>
                <c:pt idx="10">
                  <c:v>51370823.968692467</c:v>
                </c:pt>
                <c:pt idx="11">
                  <c:v>52072216.800402291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8-4341-91BA-DE69415D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22651248"/>
        <c:axId val="129509024"/>
      </c:barChart>
      <c:lineChart>
        <c:grouping val="standard"/>
        <c:varyColors val="0"/>
        <c:ser>
          <c:idx val="0"/>
          <c:order val="0"/>
          <c:tx>
            <c:strRef>
              <c:f>вспом2!$E$6:$E$7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вспом2!$D$8:$D$19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вспом2!$E$8:$E$19</c:f>
              <c:numCache>
                <c:formatCode>#,##0</c:formatCode>
                <c:ptCount val="12"/>
                <c:pt idx="0">
                  <c:v>46910000</c:v>
                </c:pt>
                <c:pt idx="1">
                  <c:v>44653629</c:v>
                </c:pt>
                <c:pt idx="2">
                  <c:v>40752311.939999998</c:v>
                </c:pt>
                <c:pt idx="3">
                  <c:v>48902774.328000009</c:v>
                </c:pt>
                <c:pt idx="4">
                  <c:v>53803810.37115217</c:v>
                </c:pt>
                <c:pt idx="5">
                  <c:v>48922337.393842176</c:v>
                </c:pt>
                <c:pt idx="6">
                  <c:v>41592303.58212281</c:v>
                </c:pt>
                <c:pt idx="7">
                  <c:v>36706431.214269914</c:v>
                </c:pt>
                <c:pt idx="8">
                  <c:v>36713772.500512764</c:v>
                </c:pt>
                <c:pt idx="9">
                  <c:v>48961487.006683826</c:v>
                </c:pt>
                <c:pt idx="10">
                  <c:v>53868407.23449368</c:v>
                </c:pt>
                <c:pt idx="11">
                  <c:v>56328234.593937859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8-4341-91BA-DE69415D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651248"/>
        <c:axId val="129509024"/>
      </c:lineChart>
      <c:catAx>
        <c:axId val="20226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09024"/>
        <c:crosses val="autoZero"/>
        <c:auto val="1"/>
        <c:lblAlgn val="ctr"/>
        <c:lblOffset val="0"/>
        <c:noMultiLvlLbl val="0"/>
      </c:catAx>
      <c:valAx>
        <c:axId val="129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26512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438474602439401E-2"/>
                <c:y val="0.1138039235480180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209836922043512"/>
          <c:y val="4.8290314543212812E-3"/>
          <c:w val="0.22995930278502161"/>
          <c:h val="0.1132431736703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[Dashboard-БДР.xlsx]вспом2!выручка_валприбыль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chemeClr val="tx1"/>
                </a:solidFill>
              </a:rPr>
              <a:t>Выручка и </a:t>
            </a:r>
            <a:r>
              <a:rPr lang="ru-RU" sz="1200" b="0" baseline="0">
                <a:solidFill>
                  <a:schemeClr val="tx1"/>
                </a:solidFill>
              </a:rPr>
              <a:t>прибыль</a:t>
            </a:r>
            <a:endParaRPr lang="ru-RU" sz="12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0372165163241838E-3"/>
          <c:y val="6.92716755815399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58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5400" cap="rnd">
            <a:solidFill>
              <a:srgbClr val="C2D2E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5400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5400" cap="rnd">
            <a:solidFill>
              <a:srgbClr val="BEE1E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03513455667827"/>
          <c:y val="0.27120177215703328"/>
          <c:w val="0.77306381057206564"/>
          <c:h val="0.59638564040441688"/>
        </c:manualLayout>
      </c:layout>
      <c:lineChart>
        <c:grouping val="standard"/>
        <c:varyColors val="0"/>
        <c:ser>
          <c:idx val="0"/>
          <c:order val="0"/>
          <c:tx>
            <c:strRef>
              <c:f>вспом2!$I$6:$I$7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5400" cap="rnd">
              <a:solidFill>
                <a:srgbClr val="C2D2ED"/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вспом2!$I$8:$I$19</c:f>
              <c:numCache>
                <c:formatCode>#,##0</c:formatCode>
                <c:ptCount val="12"/>
                <c:pt idx="0">
                  <c:v>45648000</c:v>
                </c:pt>
                <c:pt idx="1">
                  <c:v>43886854.511999995</c:v>
                </c:pt>
                <c:pt idx="2">
                  <c:v>40449089.024640001</c:v>
                </c:pt>
                <c:pt idx="3">
                  <c:v>48063035.193984009</c:v>
                </c:pt>
                <c:pt idx="4">
                  <c:v>51309222.10841839</c:v>
                </c:pt>
                <c:pt idx="5">
                  <c:v>48082262.330583006</c:v>
                </c:pt>
                <c:pt idx="6">
                  <c:v>43306498.765527897</c:v>
                </c:pt>
                <c:pt idx="7">
                  <c:v>36790501.539779633</c:v>
                </c:pt>
                <c:pt idx="8">
                  <c:v>34654295.000859186</c:v>
                </c:pt>
                <c:pt idx="9">
                  <c:v>51932283.418895818</c:v>
                </c:pt>
                <c:pt idx="10">
                  <c:v>51370823.968692467</c:v>
                </c:pt>
                <c:pt idx="11">
                  <c:v>52072216.800402291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A-447B-A590-47E0422C2C6F}"/>
            </c:ext>
          </c:extLst>
        </c:ser>
        <c:ser>
          <c:idx val="1"/>
          <c:order val="1"/>
          <c:tx>
            <c:strRef>
              <c:f>вспом2!$J$6:$J$7</c:f>
              <c:strCache>
                <c:ptCount val="1"/>
                <c:pt idx="0">
                  <c:v>вал. прибыль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вспом2!$J$8:$J$19</c:f>
              <c:numCache>
                <c:formatCode>#,##0</c:formatCode>
                <c:ptCount val="12"/>
                <c:pt idx="0">
                  <c:v>15528959.999999996</c:v>
                </c:pt>
                <c:pt idx="1">
                  <c:v>16842256.0605</c:v>
                </c:pt>
                <c:pt idx="2">
                  <c:v>14265193.655519996</c:v>
                </c:pt>
                <c:pt idx="3">
                  <c:v>16652601.587844003</c:v>
                </c:pt>
                <c:pt idx="4">
                  <c:v>20012841.761418473</c:v>
                </c:pt>
                <c:pt idx="5">
                  <c:v>19053471.574105013</c:v>
                </c:pt>
                <c:pt idx="6">
                  <c:v>15274168.528941657</c:v>
                </c:pt>
                <c:pt idx="7">
                  <c:v>13204982.157812942</c:v>
                </c:pt>
                <c:pt idx="8">
                  <c:v>11791173.856721006</c:v>
                </c:pt>
                <c:pt idx="9">
                  <c:v>19932696.187873222</c:v>
                </c:pt>
                <c:pt idx="10">
                  <c:v>18118507.351235729</c:v>
                </c:pt>
                <c:pt idx="11">
                  <c:v>18690009.402873654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A-447B-A590-47E0422C2C6F}"/>
            </c:ext>
          </c:extLst>
        </c:ser>
        <c:ser>
          <c:idx val="2"/>
          <c:order val="2"/>
          <c:tx>
            <c:strRef>
              <c:f>вспом2!$K$6:$K$7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25400" cap="rnd">
              <a:solidFill>
                <a:srgbClr val="BEE1E4"/>
              </a:solidFill>
              <a:round/>
            </a:ln>
            <a:effectLst/>
          </c:spPr>
          <c:marker>
            <c:symbol val="none"/>
          </c:marker>
          <c:cat>
            <c:strRef>
              <c:f>вспом2!$H$8:$H$19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вспом2!$K$8:$K$19</c:f>
              <c:numCache>
                <c:formatCode>#,##0</c:formatCode>
                <c:ptCount val="12"/>
                <c:pt idx="0">
                  <c:v>2396518.3999999971</c:v>
                </c:pt>
                <c:pt idx="1">
                  <c:v>2979905.9430559995</c:v>
                </c:pt>
                <c:pt idx="2">
                  <c:v>2015922.9536563158</c:v>
                </c:pt>
                <c:pt idx="3">
                  <c:v>2623903.328548993</c:v>
                </c:pt>
                <c:pt idx="4">
                  <c:v>4555384.9329919191</c:v>
                </c:pt>
                <c:pt idx="5">
                  <c:v>4153377.878258714</c:v>
                </c:pt>
                <c:pt idx="6">
                  <c:v>2147320.5614142017</c:v>
                </c:pt>
                <c:pt idx="7">
                  <c:v>1704946.442243794</c:v>
                </c:pt>
                <c:pt idx="8">
                  <c:v>1146805.5566007206</c:v>
                </c:pt>
                <c:pt idx="9">
                  <c:v>4515882.8073822455</c:v>
                </c:pt>
                <c:pt idx="10">
                  <c:v>3491992.7964950264</c:v>
                </c:pt>
                <c:pt idx="11">
                  <c:v>3493216.4406538666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178-8D27-3D7CE39F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45568"/>
        <c:axId val="2105898784"/>
      </c:lineChart>
      <c:catAx>
        <c:axId val="13098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898784"/>
        <c:crosses val="autoZero"/>
        <c:auto val="1"/>
        <c:lblAlgn val="ctr"/>
        <c:lblOffset val="0"/>
        <c:noMultiLvlLbl val="0"/>
      </c:catAx>
      <c:valAx>
        <c:axId val="2105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8455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1322868439728299E-2"/>
                <c:y val="0.125365098593445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795985795893159"/>
          <c:y val="3.4420828515316707E-2"/>
          <c:w val="0.38135593220338981"/>
          <c:h val="0.1891517767009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[Dashboard-БДР.xlsx]вспом2!доля_валприбыли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Доля валовой прибыли</a:t>
            </a:r>
            <a:r>
              <a:rPr lang="ru-RU" sz="1200" baseline="0">
                <a:solidFill>
                  <a:schemeClr val="tx1"/>
                </a:solidFill>
              </a:rPr>
              <a:t>, факт</a:t>
            </a:r>
            <a:endParaRPr lang="ru-RU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6.3509275323635397E-3"/>
          <c:y val="9.60444848240123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C2D2E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15420914191534"/>
          <c:y val="0.2337880623313694"/>
          <c:w val="0.72548204468226818"/>
          <c:h val="0.70595552741222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вспом2!$N$7:$N$8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rgbClr val="C2D2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вспом2!$M$9:$M$13</c:f>
              <c:strCache>
                <c:ptCount val="5"/>
                <c:pt idx="0">
                  <c:v>Услуги</c:v>
                </c:pt>
                <c:pt idx="1">
                  <c:v>Доставка</c:v>
                </c:pt>
                <c:pt idx="2">
                  <c:v>Велосипеды</c:v>
                </c:pt>
                <c:pt idx="3">
                  <c:v>Доски</c:v>
                </c:pt>
                <c:pt idx="4">
                  <c:v>Лыжи</c:v>
                </c:pt>
              </c:strCache>
            </c:strRef>
          </c:cat>
          <c:val>
            <c:numRef>
              <c:f>вспом2!$N$9:$N$13</c:f>
              <c:numCache>
                <c:formatCode>#,##0</c:formatCode>
                <c:ptCount val="5"/>
                <c:pt idx="0">
                  <c:v>971625.73816522956</c:v>
                </c:pt>
                <c:pt idx="1">
                  <c:v>6801380.1671566069</c:v>
                </c:pt>
                <c:pt idx="2">
                  <c:v>107958415.35169218</c:v>
                </c:pt>
                <c:pt idx="3">
                  <c:v>206920296.09074333</c:v>
                </c:pt>
                <c:pt idx="4">
                  <c:v>224913365.31602538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35C-8D24-A842A3DB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2135648"/>
        <c:axId val="2106276240"/>
      </c:barChart>
      <c:barChart>
        <c:barDir val="bar"/>
        <c:grouping val="clustered"/>
        <c:varyColors val="0"/>
        <c:ser>
          <c:idx val="1"/>
          <c:order val="1"/>
          <c:tx>
            <c:strRef>
              <c:f>вспом2!$O$7:$O$8</c:f>
              <c:strCache>
                <c:ptCount val="1"/>
                <c:pt idx="0">
                  <c:v>вал. прибыль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вспом2!$M$9:$M$13</c:f>
              <c:strCache>
                <c:ptCount val="5"/>
                <c:pt idx="0">
                  <c:v>Услуги</c:v>
                </c:pt>
                <c:pt idx="1">
                  <c:v>Доставка</c:v>
                </c:pt>
                <c:pt idx="2">
                  <c:v>Велосипеды</c:v>
                </c:pt>
                <c:pt idx="3">
                  <c:v>Доски</c:v>
                </c:pt>
                <c:pt idx="4">
                  <c:v>Лыжи</c:v>
                </c:pt>
              </c:strCache>
            </c:strRef>
          </c:cat>
          <c:val>
            <c:numRef>
              <c:f>вспом2!$O$9:$O$13</c:f>
              <c:numCache>
                <c:formatCode>#,##0</c:formatCode>
                <c:ptCount val="5"/>
                <c:pt idx="0">
                  <c:v>211490.6341652296</c:v>
                </c:pt>
                <c:pt idx="1">
                  <c:v>3400690.0835783035</c:v>
                </c:pt>
                <c:pt idx="2">
                  <c:v>47888393.941137478</c:v>
                </c:pt>
                <c:pt idx="3">
                  <c:v>70852596.077441424</c:v>
                </c:pt>
                <c:pt idx="4">
                  <c:v>77013691.388523281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4-435C-8D24-A842A3DB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64145392"/>
        <c:axId val="807373376"/>
      </c:barChart>
      <c:catAx>
        <c:axId val="211213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276240"/>
        <c:crosses val="autoZero"/>
        <c:auto val="1"/>
        <c:lblAlgn val="ctr"/>
        <c:lblOffset val="100"/>
        <c:noMultiLvlLbl val="0"/>
      </c:catAx>
      <c:valAx>
        <c:axId val="21062762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12135648"/>
        <c:crosses val="autoZero"/>
        <c:crossBetween val="between"/>
      </c:valAx>
      <c:valAx>
        <c:axId val="80737337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264145392"/>
        <c:crosses val="max"/>
        <c:crossBetween val="between"/>
      </c:valAx>
      <c:catAx>
        <c:axId val="1264145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73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142711190887438"/>
          <c:y val="3.0830188386215037E-2"/>
          <c:w val="0.32296604938271606"/>
          <c:h val="0.12461639410458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[Dashboard-БДР.xlsx]вспом2!расходы_структура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Структура расходов</a:t>
            </a:r>
          </a:p>
        </c:rich>
      </c:tx>
      <c:layout>
        <c:manualLayout>
          <c:xMode val="edge"/>
          <c:yMode val="edge"/>
          <c:x val="4.3007982125804062E-2"/>
          <c:y val="4.1891510913632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3BD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1715740246452246"/>
          <c:y val="0.11311768899257964"/>
          <c:w val="0.41763798230684346"/>
          <c:h val="0.852767044165775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вспом2!$V$7:$V$8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вспом2!$U$9:$U$19</c:f>
              <c:strCache>
                <c:ptCount val="11"/>
                <c:pt idx="0">
                  <c:v>Приобретение ТМЦ</c:v>
                </c:pt>
                <c:pt idx="1">
                  <c:v>Прочие упр. расходы</c:v>
                </c:pt>
                <c:pt idx="2">
                  <c:v>Командировочные расходы</c:v>
                </c:pt>
                <c:pt idx="3">
                  <c:v>Расходы на ИТ</c:v>
                </c:pt>
                <c:pt idx="4">
                  <c:v>Амортизация оборудования</c:v>
                </c:pt>
                <c:pt idx="5">
                  <c:v>Услуги складского хранения</c:v>
                </c:pt>
                <c:pt idx="6">
                  <c:v>Маркетинговые акции</c:v>
                </c:pt>
                <c:pt idx="7">
                  <c:v>Реклама</c:v>
                </c:pt>
                <c:pt idx="8">
                  <c:v>Аренда</c:v>
                </c:pt>
                <c:pt idx="9">
                  <c:v>Зарплата</c:v>
                </c:pt>
                <c:pt idx="10">
                  <c:v>Транспортные расходы</c:v>
                </c:pt>
              </c:strCache>
            </c:strRef>
          </c:cat>
          <c:val>
            <c:numRef>
              <c:f>вспом2!$V$9:$V$19</c:f>
              <c:numCache>
                <c:formatCode>#,##0</c:formatCode>
                <c:ptCount val="11"/>
                <c:pt idx="0">
                  <c:v>217642</c:v>
                </c:pt>
                <c:pt idx="1">
                  <c:v>582314</c:v>
                </c:pt>
                <c:pt idx="2">
                  <c:v>1216003</c:v>
                </c:pt>
                <c:pt idx="3">
                  <c:v>1208088</c:v>
                </c:pt>
                <c:pt idx="4">
                  <c:v>3000000</c:v>
                </c:pt>
                <c:pt idx="5">
                  <c:v>3240000</c:v>
                </c:pt>
                <c:pt idx="6">
                  <c:v>5397622.835578803</c:v>
                </c:pt>
                <c:pt idx="7">
                  <c:v>9523000</c:v>
                </c:pt>
                <c:pt idx="8">
                  <c:v>16800000</c:v>
                </c:pt>
                <c:pt idx="9">
                  <c:v>20356050</c:v>
                </c:pt>
                <c:pt idx="10">
                  <c:v>71843504.068679199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A-433B-AA4E-9EA389BB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8489536"/>
        <c:axId val="121946912"/>
      </c:barChart>
      <c:barChart>
        <c:barDir val="bar"/>
        <c:grouping val="clustered"/>
        <c:varyColors val="0"/>
        <c:ser>
          <c:idx val="1"/>
          <c:order val="1"/>
          <c:tx>
            <c:strRef>
              <c:f>вспом2!$W$7:$W$8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E3BD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вспом2!$U$9:$U$19</c:f>
              <c:strCache>
                <c:ptCount val="11"/>
                <c:pt idx="0">
                  <c:v>Приобретение ТМЦ</c:v>
                </c:pt>
                <c:pt idx="1">
                  <c:v>Прочие упр. расходы</c:v>
                </c:pt>
                <c:pt idx="2">
                  <c:v>Командировочные расходы</c:v>
                </c:pt>
                <c:pt idx="3">
                  <c:v>Расходы на ИТ</c:v>
                </c:pt>
                <c:pt idx="4">
                  <c:v>Амортизация оборудования</c:v>
                </c:pt>
                <c:pt idx="5">
                  <c:v>Услуги складского хранения</c:v>
                </c:pt>
                <c:pt idx="6">
                  <c:v>Маркетинговые акции</c:v>
                </c:pt>
                <c:pt idx="7">
                  <c:v>Реклама</c:v>
                </c:pt>
                <c:pt idx="8">
                  <c:v>Аренда</c:v>
                </c:pt>
                <c:pt idx="9">
                  <c:v>Зарплата</c:v>
                </c:pt>
                <c:pt idx="10">
                  <c:v>Транспортные расходы</c:v>
                </c:pt>
              </c:strCache>
            </c:strRef>
          </c:cat>
          <c:val>
            <c:numRef>
              <c:f>вспом2!$W$9:$W$19</c:f>
              <c:numCache>
                <c:formatCode>#,##0</c:formatCode>
                <c:ptCount val="11"/>
                <c:pt idx="0">
                  <c:v>281702</c:v>
                </c:pt>
                <c:pt idx="1">
                  <c:v>594435</c:v>
                </c:pt>
                <c:pt idx="2">
                  <c:v>1242244</c:v>
                </c:pt>
                <c:pt idx="3">
                  <c:v>1337389</c:v>
                </c:pt>
                <c:pt idx="4">
                  <c:v>3000000</c:v>
                </c:pt>
                <c:pt idx="5">
                  <c:v>3240000</c:v>
                </c:pt>
                <c:pt idx="6">
                  <c:v>5175650.8266378269</c:v>
                </c:pt>
                <c:pt idx="7">
                  <c:v>9645000</c:v>
                </c:pt>
                <c:pt idx="8">
                  <c:v>16870000</c:v>
                </c:pt>
                <c:pt idx="9">
                  <c:v>19564545</c:v>
                </c:pt>
                <c:pt idx="10">
                  <c:v>70726980.746291757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A-433B-AA4E-9EA389BB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936382464"/>
        <c:axId val="2033088816"/>
      </c:barChart>
      <c:catAx>
        <c:axId val="584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46912"/>
        <c:crosses val="autoZero"/>
        <c:auto val="1"/>
        <c:lblAlgn val="ctr"/>
        <c:lblOffset val="100"/>
        <c:noMultiLvlLbl val="0"/>
      </c:catAx>
      <c:valAx>
        <c:axId val="12194691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8489536"/>
        <c:crosses val="autoZero"/>
        <c:crossBetween val="between"/>
      </c:valAx>
      <c:valAx>
        <c:axId val="203308881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936382464"/>
        <c:crosses val="max"/>
        <c:crossBetween val="between"/>
      </c:valAx>
      <c:catAx>
        <c:axId val="193638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308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617698817396106"/>
          <c:y val="3.6014243262955732E-3"/>
          <c:w val="0.23485920192179369"/>
          <c:h val="4.846535370875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[Dashboard-БДР.xlsx]вспом2!чистприбыль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chemeClr val="tx1"/>
                </a:solidFill>
              </a:rPr>
              <a:t>Чистая прибыль</a:t>
            </a:r>
          </a:p>
        </c:rich>
      </c:tx>
      <c:layout>
        <c:manualLayout>
          <c:xMode val="edge"/>
          <c:yMode val="edge"/>
          <c:x val="2.194932548870428E-3"/>
          <c:y val="3.3681698878549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5"/>
        <c:spPr>
          <a:solidFill>
            <a:srgbClr val="FEC30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EC30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8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EE1E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58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tx1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54613452288422"/>
          <c:y val="0.26996012517666063"/>
          <c:w val="0.77632658820873202"/>
          <c:h val="0.620206091102517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вспом2!$AG$7:$AG$8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BEE1E4"/>
            </a:solidFill>
            <a:ln>
              <a:noFill/>
            </a:ln>
            <a:effectLst/>
          </c:spPr>
          <c:invertIfNegative val="1"/>
          <c:cat>
            <c:strRef>
              <c:f>вспом2!$AE$9:$AE$20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вспом2!$AG$9:$AG$20</c:f>
              <c:numCache>
                <c:formatCode>#,##0</c:formatCode>
                <c:ptCount val="12"/>
                <c:pt idx="0">
                  <c:v>2396518.3999999971</c:v>
                </c:pt>
                <c:pt idx="1">
                  <c:v>2979905.9430559995</c:v>
                </c:pt>
                <c:pt idx="2">
                  <c:v>2015922.9536563158</c:v>
                </c:pt>
                <c:pt idx="3">
                  <c:v>2623903.328548993</c:v>
                </c:pt>
                <c:pt idx="4">
                  <c:v>4555384.9329919191</c:v>
                </c:pt>
                <c:pt idx="5">
                  <c:v>4153377.878258714</c:v>
                </c:pt>
                <c:pt idx="6">
                  <c:v>2147320.5614142017</c:v>
                </c:pt>
                <c:pt idx="7">
                  <c:v>1704946.442243794</c:v>
                </c:pt>
                <c:pt idx="8">
                  <c:v>1146805.5566007206</c:v>
                </c:pt>
                <c:pt idx="9">
                  <c:v>4515882.8073822455</c:v>
                </c:pt>
                <c:pt idx="10">
                  <c:v>3491992.7964950264</c:v>
                </c:pt>
                <c:pt idx="11">
                  <c:v>3493216.4406538666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406-47FA-8DB0-254238A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049520"/>
        <c:axId val="2115492224"/>
      </c:barChart>
      <c:lineChart>
        <c:grouping val="standard"/>
        <c:varyColors val="0"/>
        <c:ser>
          <c:idx val="0"/>
          <c:order val="0"/>
          <c:tx>
            <c:strRef>
              <c:f>вспом2!$AF$7:$AF$8</c:f>
              <c:strCache>
                <c:ptCount val="1"/>
                <c:pt idx="0">
                  <c:v>план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strRef>
              <c:f>вспом2!$AE$9:$AE$20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вспом2!$AF$9:$AF$20</c:f>
              <c:numCache>
                <c:formatCode>#,##0</c:formatCode>
                <c:ptCount val="12"/>
                <c:pt idx="0">
                  <c:v>2410014.799999997</c:v>
                </c:pt>
                <c:pt idx="1">
                  <c:v>3370913.952000001</c:v>
                </c:pt>
                <c:pt idx="2">
                  <c:v>2252305.5607199995</c:v>
                </c:pt>
                <c:pt idx="3">
                  <c:v>2510548.742863995</c:v>
                </c:pt>
                <c:pt idx="4">
                  <c:v>4866088.2444105046</c:v>
                </c:pt>
                <c:pt idx="5">
                  <c:v>2679626.3007199378</c:v>
                </c:pt>
                <c:pt idx="6">
                  <c:v>2593109.5266837822</c:v>
                </c:pt>
                <c:pt idx="7">
                  <c:v>1974301.0220583216</c:v>
                </c:pt>
                <c:pt idx="8">
                  <c:v>2100564.2076219842</c:v>
                </c:pt>
                <c:pt idx="9">
                  <c:v>2747423.1967482688</c:v>
                </c:pt>
                <c:pt idx="10">
                  <c:v>3172774.0988143818</c:v>
                </c:pt>
                <c:pt idx="11">
                  <c:v>6146427.1679965016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6-47FA-8DB0-254238A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9520"/>
        <c:axId val="2115492224"/>
      </c:lineChart>
      <c:catAx>
        <c:axId val="21060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92224"/>
        <c:crosses val="autoZero"/>
        <c:auto val="1"/>
        <c:lblAlgn val="ctr"/>
        <c:lblOffset val="0"/>
        <c:noMultiLvlLbl val="0"/>
      </c:catAx>
      <c:valAx>
        <c:axId val="21154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049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2822198190891376E-2"/>
                <c:y val="0.1134850932095026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337703659684051"/>
          <c:y val="5.3305618266248191E-3"/>
          <c:w val="0.21063923461180253"/>
          <c:h val="0.11018299286015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https://finalytics.pro/infor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45720</xdr:rowOff>
    </xdr:from>
    <xdr:to>
      <xdr:col>20</xdr:col>
      <xdr:colOff>22860</xdr:colOff>
      <xdr:row>2</xdr:row>
      <xdr:rowOff>38100</xdr:rowOff>
    </xdr:to>
    <xdr:sp macro="" textlink="">
      <xdr:nvSpPr>
        <xdr:cNvPr id="29" name="Прямоугольник: скругленные углы 28">
          <a:extLst>
            <a:ext uri="{FF2B5EF4-FFF2-40B4-BE49-F238E27FC236}">
              <a16:creationId xmlns:a16="http://schemas.microsoft.com/office/drawing/2014/main" id="{EB8A157A-C70A-457D-9C5E-7AD915996312}"/>
            </a:ext>
          </a:extLst>
        </xdr:cNvPr>
        <xdr:cNvSpPr/>
      </xdr:nvSpPr>
      <xdr:spPr>
        <a:xfrm>
          <a:off x="350520" y="228600"/>
          <a:ext cx="11483340" cy="472440"/>
        </a:xfrm>
        <a:prstGeom prst="roundRect">
          <a:avLst>
            <a:gd name="adj" fmla="val 3069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600">
              <a:solidFill>
                <a:sysClr val="windowText" lastClr="000000"/>
              </a:solidFill>
            </a:rPr>
            <a:t>            </a:t>
          </a:r>
          <a:r>
            <a:rPr lang="ru-RU" sz="1600">
              <a:solidFill>
                <a:sysClr val="windowText" lastClr="000000"/>
              </a:solidFill>
              <a:latin typeface="+mn-lt"/>
            </a:rPr>
            <a:t>Бюджет доходов и расходов</a:t>
          </a:r>
        </a:p>
      </xdr:txBody>
    </xdr:sp>
    <xdr:clientData/>
  </xdr:twoCellAnchor>
  <xdr:twoCellAnchor>
    <xdr:from>
      <xdr:col>1</xdr:col>
      <xdr:colOff>0</xdr:colOff>
      <xdr:row>2</xdr:row>
      <xdr:rowOff>60960</xdr:rowOff>
    </xdr:from>
    <xdr:to>
      <xdr:col>20</xdr:col>
      <xdr:colOff>0</xdr:colOff>
      <xdr:row>36</xdr:row>
      <xdr:rowOff>0</xdr:rowOff>
    </xdr:to>
    <xdr:sp macro="" textlink="">
      <xdr:nvSpPr>
        <xdr:cNvPr id="28" name="Прямоугольник: скругленные углы 27">
          <a:extLst>
            <a:ext uri="{FF2B5EF4-FFF2-40B4-BE49-F238E27FC236}">
              <a16:creationId xmlns:a16="http://schemas.microsoft.com/office/drawing/2014/main" id="{FB1579AC-1B12-3D9E-9658-6FBABFF2D8AF}"/>
            </a:ext>
          </a:extLst>
        </xdr:cNvPr>
        <xdr:cNvSpPr/>
      </xdr:nvSpPr>
      <xdr:spPr>
        <a:xfrm>
          <a:off x="449580" y="792480"/>
          <a:ext cx="11460480" cy="6804660"/>
        </a:xfrm>
        <a:prstGeom prst="roundRect">
          <a:avLst>
            <a:gd name="adj" fmla="val 2636"/>
          </a:avLst>
        </a:prstGeom>
        <a:solidFill>
          <a:srgbClr val="EAE9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1" name="Прямоугольник: скругленные углы 20">
          <a:extLst>
            <a:ext uri="{FF2B5EF4-FFF2-40B4-BE49-F238E27FC236}">
              <a16:creationId xmlns:a16="http://schemas.microsoft.com/office/drawing/2014/main" id="{D2A02419-4ED6-4A59-B0C2-96DD27E4537B}"/>
            </a:ext>
          </a:extLst>
        </xdr:cNvPr>
        <xdr:cNvSpPr/>
      </xdr:nvSpPr>
      <xdr:spPr>
        <a:xfrm>
          <a:off x="689113" y="2060713"/>
          <a:ext cx="3544957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13</xdr:col>
      <xdr:colOff>0</xdr:colOff>
      <xdr:row>21</xdr:row>
      <xdr:rowOff>0</xdr:rowOff>
    </xdr:to>
    <xdr:sp macro="" textlink="">
      <xdr:nvSpPr>
        <xdr:cNvPr id="22" name="Прямоугольник: скругленные углы 21">
          <a:extLst>
            <a:ext uri="{FF2B5EF4-FFF2-40B4-BE49-F238E27FC236}">
              <a16:creationId xmlns:a16="http://schemas.microsoft.com/office/drawing/2014/main" id="{736BFD18-A381-4995-BB14-8B9B38169C87}"/>
            </a:ext>
          </a:extLst>
        </xdr:cNvPr>
        <xdr:cNvSpPr/>
      </xdr:nvSpPr>
      <xdr:spPr>
        <a:xfrm>
          <a:off x="4313583" y="2060713"/>
          <a:ext cx="3544956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23" name="Прямоугольник: скругленные углы 22">
          <a:extLst>
            <a:ext uri="{FF2B5EF4-FFF2-40B4-BE49-F238E27FC236}">
              <a16:creationId xmlns:a16="http://schemas.microsoft.com/office/drawing/2014/main" id="{2ECE2A46-BA4C-462B-8FA4-4FDD87F088E4}"/>
            </a:ext>
          </a:extLst>
        </xdr:cNvPr>
        <xdr:cNvSpPr/>
      </xdr:nvSpPr>
      <xdr:spPr>
        <a:xfrm>
          <a:off x="4313583" y="4731026"/>
          <a:ext cx="3544956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4" name="Прямоугольник: скругленные углы 23">
          <a:extLst>
            <a:ext uri="{FF2B5EF4-FFF2-40B4-BE49-F238E27FC236}">
              <a16:creationId xmlns:a16="http://schemas.microsoft.com/office/drawing/2014/main" id="{8B9FCE64-D945-465C-93F1-D800693FF9ED}"/>
            </a:ext>
          </a:extLst>
        </xdr:cNvPr>
        <xdr:cNvSpPr/>
      </xdr:nvSpPr>
      <xdr:spPr>
        <a:xfrm>
          <a:off x="689113" y="4731026"/>
          <a:ext cx="3544957" cy="2584174"/>
        </a:xfrm>
        <a:prstGeom prst="roundRect">
          <a:avLst>
            <a:gd name="adj" fmla="val 6016"/>
          </a:avLst>
        </a:prstGeom>
        <a:gradFill>
          <a:gsLst>
            <a:gs pos="0">
              <a:srgbClr val="F5F9FB"/>
            </a:gs>
            <a:gs pos="18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7620</xdr:colOff>
      <xdr:row>8</xdr:row>
      <xdr:rowOff>0</xdr:rowOff>
    </xdr:from>
    <xdr:to>
      <xdr:col>19</xdr:col>
      <xdr:colOff>7620</xdr:colOff>
      <xdr:row>35</xdr:row>
      <xdr:rowOff>0</xdr:rowOff>
    </xdr:to>
    <xdr:sp macro="" textlink="">
      <xdr:nvSpPr>
        <xdr:cNvPr id="25" name="Прямоугольник: скругленные углы 24">
          <a:extLst>
            <a:ext uri="{FF2B5EF4-FFF2-40B4-BE49-F238E27FC236}">
              <a16:creationId xmlns:a16="http://schemas.microsoft.com/office/drawing/2014/main" id="{637550FB-8604-4072-81E2-F0FC5EF21738}"/>
            </a:ext>
          </a:extLst>
        </xdr:cNvPr>
        <xdr:cNvSpPr/>
      </xdr:nvSpPr>
      <xdr:spPr>
        <a:xfrm>
          <a:off x="7952298" y="2060713"/>
          <a:ext cx="3544957" cy="5254487"/>
        </a:xfrm>
        <a:prstGeom prst="roundRect">
          <a:avLst>
            <a:gd name="adj" fmla="val 4296"/>
          </a:avLst>
        </a:prstGeom>
        <a:gradFill flip="none" rotWithShape="1">
          <a:gsLst>
            <a:gs pos="0">
              <a:srgbClr val="F5F9FB"/>
            </a:gs>
            <a:gs pos="9000">
              <a:schemeClr val="bg1"/>
            </a:gs>
            <a:gs pos="10000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190500</xdr:colOff>
      <xdr:row>8</xdr:row>
      <xdr:rowOff>192157</xdr:rowOff>
    </xdr:from>
    <xdr:to>
      <xdr:col>6</xdr:col>
      <xdr:colOff>571500</xdr:colOff>
      <xdr:row>19</xdr:row>
      <xdr:rowOff>192156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D48E0EF-767C-4D68-B175-05593D03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23</xdr:row>
      <xdr:rowOff>0</xdr:rowOff>
    </xdr:from>
    <xdr:to>
      <xdr:col>6</xdr:col>
      <xdr:colOff>571500</xdr:colOff>
      <xdr:row>34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D51683-5A94-432B-B80A-A0AAEDCF5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32386</xdr:colOff>
      <xdr:row>1</xdr:row>
      <xdr:rowOff>193506</xdr:rowOff>
    </xdr:from>
    <xdr:to>
      <xdr:col>2</xdr:col>
      <xdr:colOff>213360</xdr:colOff>
      <xdr:row>1</xdr:row>
      <xdr:rowOff>374785</xdr:rowOff>
    </xdr:to>
    <xdr:pic>
      <xdr:nvPicPr>
        <xdr:cNvPr id="5" name="Рисунок 4" descr="finalytics.pro">
          <a:extLst>
            <a:ext uri="{FF2B5EF4-FFF2-40B4-BE49-F238E27FC236}">
              <a16:creationId xmlns:a16="http://schemas.microsoft.com/office/drawing/2014/main" id="{CC854016-1EE3-4C9B-A03C-176AD40C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6" y="376386"/>
          <a:ext cx="180974" cy="18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179898</xdr:colOff>
      <xdr:row>23</xdr:row>
      <xdr:rowOff>662</xdr:rowOff>
    </xdr:from>
    <xdr:to>
      <xdr:col>13</xdr:col>
      <xdr:colOff>15240</xdr:colOff>
      <xdr:row>34</xdr:row>
      <xdr:rowOff>106019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1399EF-1899-4279-9B98-2EA537C0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</xdr:colOff>
      <xdr:row>8</xdr:row>
      <xdr:rowOff>185531</xdr:rowOff>
    </xdr:from>
    <xdr:to>
      <xdr:col>18</xdr:col>
      <xdr:colOff>556260</xdr:colOff>
      <xdr:row>34</xdr:row>
      <xdr:rowOff>172279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20E288E-4BEC-4DE3-8CBB-9A165AD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4</xdr:col>
      <xdr:colOff>346680</xdr:colOff>
      <xdr:row>7</xdr:row>
      <xdr:rowOff>0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54F2F3E1-C614-B335-E97A-213F2A9E7973}"/>
            </a:ext>
          </a:extLst>
        </xdr:cNvPr>
        <xdr:cNvSpPr/>
      </xdr:nvSpPr>
      <xdr:spPr>
        <a:xfrm>
          <a:off x="689113" y="1053548"/>
          <a:ext cx="1764663" cy="742122"/>
        </a:xfrm>
        <a:prstGeom prst="roundRect">
          <a:avLst/>
        </a:prstGeom>
        <a:solidFill>
          <a:srgbClr val="C2D2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399420</xdr:colOff>
      <xdr:row>3</xdr:row>
      <xdr:rowOff>0</xdr:rowOff>
    </xdr:from>
    <xdr:to>
      <xdr:col>7</xdr:col>
      <xdr:colOff>29820</xdr:colOff>
      <xdr:row>7</xdr:row>
      <xdr:rowOff>0</xdr:rowOff>
    </xdr:to>
    <xdr:sp macro="" textlink="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5ECEFEC9-F848-E708-EDE2-EBF2CBDD827E}"/>
            </a:ext>
          </a:extLst>
        </xdr:cNvPr>
        <xdr:cNvSpPr/>
      </xdr:nvSpPr>
      <xdr:spPr>
        <a:xfrm>
          <a:off x="2506516" y="1053548"/>
          <a:ext cx="1757374" cy="742122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15900</xdr:colOff>
      <xdr:row>3</xdr:row>
      <xdr:rowOff>0</xdr:rowOff>
    </xdr:from>
    <xdr:to>
      <xdr:col>10</xdr:col>
      <xdr:colOff>309240</xdr:colOff>
      <xdr:row>7</xdr:row>
      <xdr:rowOff>0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0033001E-4AC7-6F60-1CB7-3DCA95DF2F28}"/>
            </a:ext>
          </a:extLst>
        </xdr:cNvPr>
        <xdr:cNvSpPr/>
      </xdr:nvSpPr>
      <xdr:spPr>
        <a:xfrm>
          <a:off x="4329483" y="1053548"/>
          <a:ext cx="1711322" cy="742122"/>
        </a:xfrm>
        <a:prstGeom prst="roundRect">
          <a:avLst/>
        </a:prstGeom>
        <a:solidFill>
          <a:srgbClr val="BEE1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360060</xdr:colOff>
      <xdr:row>3</xdr:row>
      <xdr:rowOff>0</xdr:rowOff>
    </xdr:from>
    <xdr:to>
      <xdr:col>12</xdr:col>
      <xdr:colOff>706740</xdr:colOff>
      <xdr:row>7</xdr:row>
      <xdr:rowOff>0</xdr:rowOff>
    </xdr:to>
    <xdr:sp macro="" textlink="">
      <xdr:nvSpPr>
        <xdr:cNvPr id="10" name="Прямоугольник: скругленные углы 9">
          <a:extLst>
            <a:ext uri="{FF2B5EF4-FFF2-40B4-BE49-F238E27FC236}">
              <a16:creationId xmlns:a16="http://schemas.microsoft.com/office/drawing/2014/main" id="{EC4DBD3C-9469-4CE8-9E93-8AF43EA2761E}"/>
            </a:ext>
          </a:extLst>
        </xdr:cNvPr>
        <xdr:cNvSpPr/>
      </xdr:nvSpPr>
      <xdr:spPr>
        <a:xfrm>
          <a:off x="6091625" y="1053548"/>
          <a:ext cx="1764663" cy="742122"/>
        </a:xfrm>
        <a:prstGeom prst="roundRect">
          <a:avLst/>
        </a:prstGeom>
        <a:solidFill>
          <a:srgbClr val="E3BD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13320</xdr:colOff>
      <xdr:row>3</xdr:row>
      <xdr:rowOff>129540</xdr:rowOff>
    </xdr:from>
    <xdr:to>
      <xdr:col>4</xdr:col>
      <xdr:colOff>333360</xdr:colOff>
      <xdr:row>5</xdr:row>
      <xdr:rowOff>91440</xdr:rowOff>
    </xdr:to>
    <xdr:sp macro="" textlink="вспом2!B7">
      <xdr:nvSpPr>
        <xdr:cNvPr id="13" name="TextBox 12">
          <a:extLst>
            <a:ext uri="{FF2B5EF4-FFF2-40B4-BE49-F238E27FC236}">
              <a16:creationId xmlns:a16="http://schemas.microsoft.com/office/drawing/2014/main" id="{16DB3646-726F-CD6A-450D-03D40B88D610}"/>
            </a:ext>
          </a:extLst>
        </xdr:cNvPr>
        <xdr:cNvSpPr txBox="1"/>
      </xdr:nvSpPr>
      <xdr:spPr>
        <a:xfrm>
          <a:off x="798180" y="1089660"/>
          <a:ext cx="17373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F0381F4-DC0E-4713-A133-03638565A856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547 565 083</a:t>
          </a:fld>
          <a:endParaRPr lang="ru-RU" sz="1400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9510</xdr:colOff>
      <xdr:row>5</xdr:row>
      <xdr:rowOff>7620</xdr:rowOff>
    </xdr:from>
    <xdr:to>
      <xdr:col>4</xdr:col>
      <xdr:colOff>337170</xdr:colOff>
      <xdr:row>6</xdr:row>
      <xdr:rowOff>152400</xdr:rowOff>
    </xdr:to>
    <xdr:sp macro="" textlink="вспом2!A7">
      <xdr:nvSpPr>
        <xdr:cNvPr id="14" name="TextBox 13">
          <a:extLst>
            <a:ext uri="{FF2B5EF4-FFF2-40B4-BE49-F238E27FC236}">
              <a16:creationId xmlns:a16="http://schemas.microsoft.com/office/drawing/2014/main" id="{D19CBF00-7A1D-4714-87AE-8E2124D08317}"/>
            </a:ext>
          </a:extLst>
        </xdr:cNvPr>
        <xdr:cNvSpPr txBox="1"/>
      </xdr:nvSpPr>
      <xdr:spPr>
        <a:xfrm>
          <a:off x="794370" y="1333500"/>
          <a:ext cx="17449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6F1468F-F60F-4D92-96B3-AD3EAA24C07C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Выручка 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401310</xdr:colOff>
      <xdr:row>3</xdr:row>
      <xdr:rowOff>129540</xdr:rowOff>
    </xdr:from>
    <xdr:to>
      <xdr:col>7</xdr:col>
      <xdr:colOff>27930</xdr:colOff>
      <xdr:row>5</xdr:row>
      <xdr:rowOff>91440</xdr:rowOff>
    </xdr:to>
    <xdr:sp macro="" textlink="вспом2!B9">
      <xdr:nvSpPr>
        <xdr:cNvPr id="15" name="TextBox 14">
          <a:extLst>
            <a:ext uri="{FF2B5EF4-FFF2-40B4-BE49-F238E27FC236}">
              <a16:creationId xmlns:a16="http://schemas.microsoft.com/office/drawing/2014/main" id="{D636D66C-45B9-295E-F58C-A13A42CA2861}"/>
            </a:ext>
          </a:extLst>
        </xdr:cNvPr>
        <xdr:cNvSpPr txBox="1"/>
      </xdr:nvSpPr>
      <xdr:spPr>
        <a:xfrm>
          <a:off x="2603490" y="1089660"/>
          <a:ext cx="17526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2C4EB5F-C0A4-4503-9E3B-4F61147418D7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199 366 862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408930</xdr:colOff>
      <xdr:row>5</xdr:row>
      <xdr:rowOff>7620</xdr:rowOff>
    </xdr:from>
    <xdr:to>
      <xdr:col>7</xdr:col>
      <xdr:colOff>20310</xdr:colOff>
      <xdr:row>6</xdr:row>
      <xdr:rowOff>152400</xdr:rowOff>
    </xdr:to>
    <xdr:sp macro="" textlink="вспом2!A9">
      <xdr:nvSpPr>
        <xdr:cNvPr id="16" name="TextBox 15">
          <a:extLst>
            <a:ext uri="{FF2B5EF4-FFF2-40B4-BE49-F238E27FC236}">
              <a16:creationId xmlns:a16="http://schemas.microsoft.com/office/drawing/2014/main" id="{515EEFF3-2422-EAA8-95CB-385F396A3A5F}"/>
            </a:ext>
          </a:extLst>
        </xdr:cNvPr>
        <xdr:cNvSpPr txBox="1"/>
      </xdr:nvSpPr>
      <xdr:spPr>
        <a:xfrm>
          <a:off x="2611110" y="1333500"/>
          <a:ext cx="17373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6533090-8C7C-4687-9EB3-09F982A261E1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Вал. прибыль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25410</xdr:colOff>
      <xdr:row>3</xdr:row>
      <xdr:rowOff>129540</xdr:rowOff>
    </xdr:from>
    <xdr:to>
      <xdr:col>10</xdr:col>
      <xdr:colOff>299730</xdr:colOff>
      <xdr:row>5</xdr:row>
      <xdr:rowOff>91440</xdr:rowOff>
    </xdr:to>
    <xdr:sp macro="" textlink="вспом2!B10">
      <xdr:nvSpPr>
        <xdr:cNvPr id="17" name="TextBox 16">
          <a:extLst>
            <a:ext uri="{FF2B5EF4-FFF2-40B4-BE49-F238E27FC236}">
              <a16:creationId xmlns:a16="http://schemas.microsoft.com/office/drawing/2014/main" id="{3C6B6808-F3AB-84DC-005F-80265D75C2AF}"/>
            </a:ext>
          </a:extLst>
        </xdr:cNvPr>
        <xdr:cNvSpPr txBox="1"/>
      </xdr:nvSpPr>
      <xdr:spPr>
        <a:xfrm>
          <a:off x="4429770" y="1089660"/>
          <a:ext cx="16916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885017A-5B68-4E65-BE18-CEC693FFB184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35 225 178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13980</xdr:colOff>
      <xdr:row>5</xdr:row>
      <xdr:rowOff>7620</xdr:rowOff>
    </xdr:from>
    <xdr:to>
      <xdr:col>10</xdr:col>
      <xdr:colOff>311160</xdr:colOff>
      <xdr:row>6</xdr:row>
      <xdr:rowOff>152400</xdr:rowOff>
    </xdr:to>
    <xdr:sp macro="" textlink="вспом2!A10">
      <xdr:nvSpPr>
        <xdr:cNvPr id="18" name="TextBox 17">
          <a:extLst>
            <a:ext uri="{FF2B5EF4-FFF2-40B4-BE49-F238E27FC236}">
              <a16:creationId xmlns:a16="http://schemas.microsoft.com/office/drawing/2014/main" id="{C713B8AF-B9F3-B912-B7DF-951C39BB796A}"/>
            </a:ext>
          </a:extLst>
        </xdr:cNvPr>
        <xdr:cNvSpPr txBox="1"/>
      </xdr:nvSpPr>
      <xdr:spPr>
        <a:xfrm>
          <a:off x="4418340" y="1333500"/>
          <a:ext cx="17145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7B5036A-9B91-46C2-A9EA-B29A416D41D8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Чист. прибыль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367665</xdr:colOff>
      <xdr:row>3</xdr:row>
      <xdr:rowOff>129540</xdr:rowOff>
    </xdr:from>
    <xdr:to>
      <xdr:col>12</xdr:col>
      <xdr:colOff>699135</xdr:colOff>
      <xdr:row>5</xdr:row>
      <xdr:rowOff>91440</xdr:rowOff>
    </xdr:to>
    <xdr:sp macro="" textlink="вспом2!B8">
      <xdr:nvSpPr>
        <xdr:cNvPr id="19" name="TextBox 18">
          <a:extLst>
            <a:ext uri="{FF2B5EF4-FFF2-40B4-BE49-F238E27FC236}">
              <a16:creationId xmlns:a16="http://schemas.microsoft.com/office/drawing/2014/main" id="{C8620262-5843-5EA5-835C-87D4FF284683}"/>
            </a:ext>
          </a:extLst>
        </xdr:cNvPr>
        <xdr:cNvSpPr txBox="1"/>
      </xdr:nvSpPr>
      <xdr:spPr>
        <a:xfrm>
          <a:off x="6189345" y="1089660"/>
          <a:ext cx="174879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4519C298-0C89-4368-91DF-88F5519CC931}" type="TxLink">
            <a:rPr lang="en-US" sz="1400" b="0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131 677 947</a:t>
          </a:fld>
          <a:endParaRPr lang="ru-RU" sz="1400" b="0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363855</xdr:colOff>
      <xdr:row>5</xdr:row>
      <xdr:rowOff>7620</xdr:rowOff>
    </xdr:from>
    <xdr:to>
      <xdr:col>12</xdr:col>
      <xdr:colOff>702945</xdr:colOff>
      <xdr:row>6</xdr:row>
      <xdr:rowOff>152400</xdr:rowOff>
    </xdr:to>
    <xdr:sp macro="" textlink="вспом2!A8">
      <xdr:nvSpPr>
        <xdr:cNvPr id="20" name="TextBox 19">
          <a:extLst>
            <a:ext uri="{FF2B5EF4-FFF2-40B4-BE49-F238E27FC236}">
              <a16:creationId xmlns:a16="http://schemas.microsoft.com/office/drawing/2014/main" id="{69D4A104-8DD0-9834-7901-B8FF19648C8D}"/>
            </a:ext>
          </a:extLst>
        </xdr:cNvPr>
        <xdr:cNvSpPr txBox="1"/>
      </xdr:nvSpPr>
      <xdr:spPr>
        <a:xfrm>
          <a:off x="6185535" y="1333500"/>
          <a:ext cx="17564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7C63673-A2F7-449C-87B5-AFECF3E58893}" type="TxLink">
            <a:rPr lang="ru-RU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Расходы </a:t>
          </a:fld>
          <a:endParaRPr lang="ru-RU" sz="9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53340</xdr:colOff>
      <xdr:row>2</xdr:row>
      <xdr:rowOff>320040</xdr:rowOff>
    </xdr:from>
    <xdr:to>
      <xdr:col>19</xdr:col>
      <xdr:colOff>0</xdr:colOff>
      <xdr:row>7</xdr:row>
      <xdr:rowOff>45720</xdr:rowOff>
    </xdr:to>
    <xdr:sp macro="" textlink="">
      <xdr:nvSpPr>
        <xdr:cNvPr id="30" name="Прямоугольник: скругленные углы 29">
          <a:extLst>
            <a:ext uri="{FF2B5EF4-FFF2-40B4-BE49-F238E27FC236}">
              <a16:creationId xmlns:a16="http://schemas.microsoft.com/office/drawing/2014/main" id="{8B0A9BB8-A6CF-4647-91AA-FF9FC6883284}"/>
            </a:ext>
          </a:extLst>
        </xdr:cNvPr>
        <xdr:cNvSpPr/>
      </xdr:nvSpPr>
      <xdr:spPr>
        <a:xfrm>
          <a:off x="9403080" y="982980"/>
          <a:ext cx="2072640" cy="845820"/>
        </a:xfrm>
        <a:prstGeom prst="roundRect">
          <a:avLst>
            <a:gd name="adj" fmla="val 15657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16</xdr:col>
      <xdr:colOff>129540</xdr:colOff>
      <xdr:row>3</xdr:row>
      <xdr:rowOff>76199</xdr:rowOff>
    </xdr:from>
    <xdr:to>
      <xdr:col>18</xdr:col>
      <xdr:colOff>640080</xdr:colOff>
      <xdr:row>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Годы">
              <a:extLst>
                <a:ext uri="{FF2B5EF4-FFF2-40B4-BE49-F238E27FC236}">
                  <a16:creationId xmlns:a16="http://schemas.microsoft.com/office/drawing/2014/main" id="{152F6AA3-D4AA-44AF-BE4D-E5BBC9CC3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9280" y="1127759"/>
              <a:ext cx="1927860" cy="624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9</xdr:row>
      <xdr:rowOff>0</xdr:rowOff>
    </xdr:from>
    <xdr:to>
      <xdr:col>12</xdr:col>
      <xdr:colOff>586740</xdr:colOff>
      <xdr:row>20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EA4CB71-29B0-4D31-BA19-CE9E352B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101963</xdr:colOff>
      <xdr:row>5</xdr:row>
      <xdr:rowOff>77815</xdr:rowOff>
    </xdr:from>
    <xdr:to>
      <xdr:col>1</xdr:col>
      <xdr:colOff>281963</xdr:colOff>
      <xdr:row>5</xdr:row>
      <xdr:rowOff>257815</xdr:rowOff>
    </xdr:to>
    <xdr:pic>
      <xdr:nvPicPr>
        <xdr:cNvPr id="7" name="Рисунок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9CC3C-C4CC-40D1-AD93-047E34D0A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63" y="180722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101963</xdr:colOff>
      <xdr:row>6</xdr:row>
      <xdr:rowOff>68367</xdr:rowOff>
    </xdr:from>
    <xdr:to>
      <xdr:col>1</xdr:col>
      <xdr:colOff>281963</xdr:colOff>
      <xdr:row>6</xdr:row>
      <xdr:rowOff>248367</xdr:rowOff>
    </xdr:to>
    <xdr:pic>
      <xdr:nvPicPr>
        <xdr:cNvPr id="8" name="Рисунок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D90102-EE8D-4B29-A3B3-FAA60C6EB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63" y="210257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101963</xdr:colOff>
      <xdr:row>4</xdr:row>
      <xdr:rowOff>81648</xdr:rowOff>
    </xdr:from>
    <xdr:to>
      <xdr:col>1</xdr:col>
      <xdr:colOff>281963</xdr:colOff>
      <xdr:row>4</xdr:row>
      <xdr:rowOff>261648</xdr:rowOff>
    </xdr:to>
    <xdr:pic>
      <xdr:nvPicPr>
        <xdr:cNvPr id="9" name="Рисунок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012532-3A30-44B6-9EFF-CDDCB592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63" y="1506257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115957</xdr:colOff>
      <xdr:row>7</xdr:row>
      <xdr:rowOff>82525</xdr:rowOff>
    </xdr:from>
    <xdr:to>
      <xdr:col>1</xdr:col>
      <xdr:colOff>288527</xdr:colOff>
      <xdr:row>7</xdr:row>
      <xdr:rowOff>255095</xdr:rowOff>
    </xdr:to>
    <xdr:pic>
      <xdr:nvPicPr>
        <xdr:cNvPr id="10" name="Рисунок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DB777F-1179-4066-BB46-FBBA8EEB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57" y="2421534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59635</xdr:colOff>
      <xdr:row>3</xdr:row>
      <xdr:rowOff>53009</xdr:rowOff>
    </xdr:from>
    <xdr:to>
      <xdr:col>1</xdr:col>
      <xdr:colOff>304801</xdr:colOff>
      <xdr:row>3</xdr:row>
      <xdr:rowOff>298175</xdr:rowOff>
    </xdr:to>
    <xdr:pic>
      <xdr:nvPicPr>
        <xdr:cNvPr id="11" name="Рисунок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D6E6970-97DA-4E12-B627-FEEAF0A2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172818"/>
          <a:ext cx="245166" cy="24516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" refreshedDate="44970.155759027781" createdVersion="6" refreshedVersion="8" minRefreshableVersion="3" recordCount="2770" xr:uid="{1DAE6DBC-E64A-435A-ABF7-E80448FF1E3E}">
  <cacheSource type="worksheet">
    <worksheetSource name="бдр_2"/>
  </cacheSource>
  <cacheFields count="12">
    <cacheField name="дата" numFmtId="14">
      <sharedItems containsSemiMixedTypes="0" containsNonDate="0" containsDate="1" containsString="0" minDate="2021-01-01T00:00:00" maxDate="2022-12-02T00:00:00" count="24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11" base="0">
        <rangePr groupBy="days" startDate="2021-01-01T00:00:00" endDate="2022-12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22"/>
        </groupItems>
      </fieldGroup>
    </cacheField>
    <cacheField name="тип" numFmtId="0">
      <sharedItems count="2">
        <s v="план"/>
        <s v="факт"/>
      </sharedItems>
    </cacheField>
    <cacheField name="показатель" numFmtId="0">
      <sharedItems count="11">
        <s v="выручка"/>
        <s v="себестоимость"/>
        <s v="прибыль 1уровень"/>
        <s v="расходы"/>
        <s v="прибыль 2уровень"/>
        <s v="прочие доходы"/>
        <s v="прочие расходы"/>
        <s v="прибыль 3уровень"/>
        <s v="налог на прибыль"/>
        <s v="прибыль 4уровень"/>
        <s v="прибыль" u="1"/>
      </sharedItems>
    </cacheField>
    <cacheField name="раздел" numFmtId="0">
      <sharedItems/>
    </cacheField>
    <cacheField name="сумма раздела" numFmtId="0">
      <sharedItems count="2">
        <s v="сумма по разделу"/>
        <s v=""/>
      </sharedItems>
    </cacheField>
    <cacheField name="группа" numFmtId="0">
      <sharedItems count="25">
        <s v="Группа"/>
        <s v="Оптовая торговля"/>
        <s v="Сервис"/>
        <s v="Аренда"/>
        <s v="Зарплата"/>
        <s v="Расходы на ИТ"/>
        <s v="Приобретение ТМЦ"/>
        <s v="Прочие упр. расходы"/>
        <s v="Транспортные расходы"/>
        <s v="Услуги складского хранения"/>
        <s v="Амортизация оборудования"/>
        <s v="Реклама"/>
        <s v="Маркетинговые акции"/>
        <s v="Командировочные расходы"/>
        <s v="Прочие внереализационные доходы"/>
        <s v="Проценты к уплате"/>
        <s v="Прочие внереализационные расходы "/>
        <s v="Налог на прибыль"/>
        <s v="Проценты к получению"/>
        <s v="ФОТ коммерческого персонала" u="1"/>
        <s v="Приобретение ТМЦ и материалов" u="1"/>
        <s v="ФОТ управленческого персонала" u="1"/>
        <s v="Аренда офиса" u="1"/>
        <s v="Аренда коммерческих помещений" u="1"/>
        <s v="Прочие управленческие расходы" u="1"/>
      </sharedItems>
    </cacheField>
    <cacheField name="сумма группы" numFmtId="0">
      <sharedItems count="2">
        <s v=""/>
        <s v="сумма по группе"/>
      </sharedItems>
    </cacheField>
    <cacheField name="статья" numFmtId="0">
      <sharedItems count="31">
        <s v=""/>
        <s v="Лыжи"/>
        <s v="Доски"/>
        <s v="Велосипеды"/>
        <s v="Доставка"/>
        <s v="Услуги"/>
        <s v="Аренда офиса"/>
        <s v="Заработная плата"/>
        <s v="Бонусы"/>
        <s v="Отчисления от ФОТ"/>
        <s v="Оборудование"/>
        <s v="Программы"/>
        <s v="Расходные материалы"/>
        <s v="Приобретение ТМЦ"/>
        <s v="Прочие упр. расходы"/>
        <s v="Аренда"/>
        <s v="Ж/д транспорт"/>
        <s v="Автотранспорт"/>
        <s v="Услуги складского хранения"/>
        <s v="Амортизация оборудования"/>
        <s v="Реклама"/>
        <s v="Маркетинговые акции"/>
        <s v="Командировочные расходы"/>
        <s v="Проценты к уплате"/>
        <s v="Налог на прибыль"/>
        <s v="Проценты к получению"/>
        <s v="Прочие внереализационные доходы"/>
        <s v="Приобретение ТМЦ и материалов" u="1"/>
        <s v="Обслуживание оборудования" u="1"/>
        <s v="Доставка покупателям" u="1"/>
        <s v="Прочие управленческие расходы" u="1"/>
      </sharedItems>
    </cacheField>
    <cacheField name="код" numFmtId="0">
      <sharedItems/>
    </cacheField>
    <cacheField name="Значение" numFmtId="3">
      <sharedItems containsSemiMixedTypes="0" containsString="0" containsNumber="1" minValue="0" maxValue="56328234.593937859"/>
    </cacheField>
    <cacheField name="Месяцы" numFmtId="0" databaseField="0">
      <fieldGroup base="0">
        <rangePr groupBy="months" startDate="2021-01-01T00:00:00" endDate="2022-12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2"/>
        </groupItems>
      </fieldGroup>
    </cacheField>
    <cacheField name="Годы" numFmtId="0" databaseField="0">
      <fieldGroup base="0">
        <rangePr groupBy="years" startDate="2021-01-01T00:00:00" endDate="2022-12-02T00:00:00"/>
        <groupItems count="4">
          <s v="&lt;01.01.2021"/>
          <s v="2021"/>
          <s v="2022"/>
          <s v="&gt;02.12.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0">
  <r>
    <x v="0"/>
    <x v="0"/>
    <x v="0"/>
    <s v="Выручка"/>
    <x v="0"/>
    <x v="0"/>
    <x v="0"/>
    <x v="0"/>
    <s v="1"/>
    <n v="46910000"/>
  </r>
  <r>
    <x v="0"/>
    <x v="0"/>
    <x v="0"/>
    <s v="Выручка"/>
    <x v="1"/>
    <x v="1"/>
    <x v="1"/>
    <x v="0"/>
    <s v="1.1"/>
    <n v="46250000"/>
  </r>
  <r>
    <x v="0"/>
    <x v="0"/>
    <x v="0"/>
    <s v="Выручка"/>
    <x v="1"/>
    <x v="1"/>
    <x v="0"/>
    <x v="1"/>
    <s v="1.1.1"/>
    <n v="17500000"/>
  </r>
  <r>
    <x v="0"/>
    <x v="0"/>
    <x v="0"/>
    <s v="Выручка"/>
    <x v="1"/>
    <x v="1"/>
    <x v="0"/>
    <x v="2"/>
    <s v="1.1.2"/>
    <n v="18750000"/>
  </r>
  <r>
    <x v="0"/>
    <x v="0"/>
    <x v="0"/>
    <s v="Выручка"/>
    <x v="1"/>
    <x v="1"/>
    <x v="0"/>
    <x v="3"/>
    <s v="1.1.3"/>
    <n v="10000000"/>
  </r>
  <r>
    <x v="0"/>
    <x v="0"/>
    <x v="0"/>
    <s v="Выручка"/>
    <x v="1"/>
    <x v="2"/>
    <x v="1"/>
    <x v="0"/>
    <s v="1.2"/>
    <n v="660000"/>
  </r>
  <r>
    <x v="0"/>
    <x v="0"/>
    <x v="0"/>
    <s v="Выручка"/>
    <x v="1"/>
    <x v="2"/>
    <x v="0"/>
    <x v="4"/>
    <s v="1.2.1"/>
    <n v="577500"/>
  </r>
  <r>
    <x v="0"/>
    <x v="0"/>
    <x v="0"/>
    <s v="Выручка"/>
    <x v="1"/>
    <x v="2"/>
    <x v="0"/>
    <x v="5"/>
    <s v="1.2.2"/>
    <n v="82500"/>
  </r>
  <r>
    <x v="0"/>
    <x v="0"/>
    <x v="1"/>
    <s v="Себестоимость продаж"/>
    <x v="0"/>
    <x v="2"/>
    <x v="0"/>
    <x v="0"/>
    <s v="2"/>
    <n v="30873675.000000004"/>
  </r>
  <r>
    <x v="0"/>
    <x v="0"/>
    <x v="1"/>
    <s v="Себестоимость продаж"/>
    <x v="1"/>
    <x v="1"/>
    <x v="1"/>
    <x v="0"/>
    <s v="2.1"/>
    <n v="30515625.000000004"/>
  </r>
  <r>
    <x v="0"/>
    <x v="0"/>
    <x v="1"/>
    <s v="Себестоимость продаж"/>
    <x v="1"/>
    <x v="1"/>
    <x v="0"/>
    <x v="1"/>
    <s v="2.1.1"/>
    <n v="11943750.000000002"/>
  </r>
  <r>
    <x v="0"/>
    <x v="0"/>
    <x v="1"/>
    <s v="Себестоимость продаж"/>
    <x v="1"/>
    <x v="1"/>
    <x v="0"/>
    <x v="2"/>
    <s v="2.1.2"/>
    <n v="12796875.000000002"/>
  </r>
  <r>
    <x v="0"/>
    <x v="0"/>
    <x v="1"/>
    <s v="Себестоимость продаж"/>
    <x v="1"/>
    <x v="1"/>
    <x v="0"/>
    <x v="3"/>
    <s v="2.1.3"/>
    <n v="5775000.0000000009"/>
  </r>
  <r>
    <x v="0"/>
    <x v="0"/>
    <x v="1"/>
    <s v="Себестоимость продаж"/>
    <x v="1"/>
    <x v="2"/>
    <x v="1"/>
    <x v="0"/>
    <s v="2.2"/>
    <n v="358050"/>
  </r>
  <r>
    <x v="0"/>
    <x v="0"/>
    <x v="1"/>
    <s v="Себестоимость продаж"/>
    <x v="1"/>
    <x v="2"/>
    <x v="0"/>
    <x v="4"/>
    <s v="2.2.1"/>
    <n v="288750"/>
  </r>
  <r>
    <x v="0"/>
    <x v="0"/>
    <x v="1"/>
    <s v="Себестоимость продаж"/>
    <x v="1"/>
    <x v="2"/>
    <x v="0"/>
    <x v="5"/>
    <s v="2.2.2"/>
    <n v="69300"/>
  </r>
  <r>
    <x v="0"/>
    <x v="0"/>
    <x v="2"/>
    <s v="Валовая прибыль"/>
    <x v="0"/>
    <x v="2"/>
    <x v="0"/>
    <x v="0"/>
    <s v="3"/>
    <n v="16036324.999999996"/>
  </r>
  <r>
    <x v="0"/>
    <x v="0"/>
    <x v="2"/>
    <s v="Валовая прибыль"/>
    <x v="1"/>
    <x v="1"/>
    <x v="1"/>
    <x v="0"/>
    <s v="3.1"/>
    <n v="15734374.999999996"/>
  </r>
  <r>
    <x v="0"/>
    <x v="0"/>
    <x v="2"/>
    <s v="Валовая прибыль"/>
    <x v="1"/>
    <x v="1"/>
    <x v="0"/>
    <x v="1"/>
    <s v="3.1.1"/>
    <n v="5556249.9999999981"/>
  </r>
  <r>
    <x v="0"/>
    <x v="0"/>
    <x v="2"/>
    <s v="Валовая прибыль"/>
    <x v="1"/>
    <x v="1"/>
    <x v="0"/>
    <x v="2"/>
    <s v="3.1.2"/>
    <n v="5953124.9999999981"/>
  </r>
  <r>
    <x v="0"/>
    <x v="0"/>
    <x v="2"/>
    <s v="Валовая прибыль"/>
    <x v="1"/>
    <x v="1"/>
    <x v="0"/>
    <x v="3"/>
    <s v="3.1.3"/>
    <n v="4224999.9999999991"/>
  </r>
  <r>
    <x v="0"/>
    <x v="0"/>
    <x v="2"/>
    <s v="Валовая прибыль"/>
    <x v="1"/>
    <x v="2"/>
    <x v="1"/>
    <x v="0"/>
    <s v="3.2"/>
    <n v="301950"/>
  </r>
  <r>
    <x v="0"/>
    <x v="0"/>
    <x v="2"/>
    <s v="Валовая прибыль"/>
    <x v="1"/>
    <x v="2"/>
    <x v="0"/>
    <x v="4"/>
    <s v="3.2.1"/>
    <n v="288750"/>
  </r>
  <r>
    <x v="0"/>
    <x v="0"/>
    <x v="2"/>
    <s v="Валовая прибыль"/>
    <x v="1"/>
    <x v="2"/>
    <x v="0"/>
    <x v="5"/>
    <s v="3.2.2"/>
    <n v="13200"/>
  </r>
  <r>
    <x v="0"/>
    <x v="0"/>
    <x v="3"/>
    <s v="Управленческие расходы "/>
    <x v="0"/>
    <x v="2"/>
    <x v="0"/>
    <x v="0"/>
    <s v="4"/>
    <n v="792767"/>
  </r>
  <r>
    <x v="0"/>
    <x v="0"/>
    <x v="3"/>
    <s v="Управленческие расходы "/>
    <x v="1"/>
    <x v="3"/>
    <x v="1"/>
    <x v="6"/>
    <s v="4.1"/>
    <n v="150000"/>
  </r>
  <r>
    <x v="0"/>
    <x v="0"/>
    <x v="3"/>
    <s v="Управленческие расходы "/>
    <x v="1"/>
    <x v="4"/>
    <x v="1"/>
    <x v="0"/>
    <s v="4.2"/>
    <n v="457600"/>
  </r>
  <r>
    <x v="0"/>
    <x v="0"/>
    <x v="3"/>
    <s v="Управленческие расходы "/>
    <x v="1"/>
    <x v="4"/>
    <x v="0"/>
    <x v="7"/>
    <s v="4.2.1"/>
    <n v="320000"/>
  </r>
  <r>
    <x v="0"/>
    <x v="0"/>
    <x v="3"/>
    <s v="Управленческие расходы "/>
    <x v="1"/>
    <x v="4"/>
    <x v="0"/>
    <x v="8"/>
    <s v="4.2.2"/>
    <n v="32000"/>
  </r>
  <r>
    <x v="0"/>
    <x v="0"/>
    <x v="3"/>
    <s v="Управленческие расходы "/>
    <x v="1"/>
    <x v="4"/>
    <x v="0"/>
    <x v="9"/>
    <s v="4.2.2"/>
    <n v="105600"/>
  </r>
  <r>
    <x v="0"/>
    <x v="0"/>
    <x v="3"/>
    <s v="Управленческие расходы "/>
    <x v="1"/>
    <x v="5"/>
    <x v="1"/>
    <x v="0"/>
    <s v="4.3"/>
    <n v="99107"/>
  </r>
  <r>
    <x v="0"/>
    <x v="0"/>
    <x v="3"/>
    <s v="Управленческие расходы "/>
    <x v="1"/>
    <x v="5"/>
    <x v="0"/>
    <x v="10"/>
    <s v="4.3.1"/>
    <n v="50000"/>
  </r>
  <r>
    <x v="0"/>
    <x v="0"/>
    <x v="3"/>
    <s v="Управленческие расходы "/>
    <x v="1"/>
    <x v="5"/>
    <x v="0"/>
    <x v="11"/>
    <s v="4.3.2"/>
    <n v="21644"/>
  </r>
  <r>
    <x v="0"/>
    <x v="0"/>
    <x v="3"/>
    <s v="Управленческие расходы "/>
    <x v="1"/>
    <x v="5"/>
    <x v="0"/>
    <x v="12"/>
    <s v="4.3.3"/>
    <n v="27463"/>
  </r>
  <r>
    <x v="0"/>
    <x v="0"/>
    <x v="3"/>
    <s v="Управленческие расходы "/>
    <x v="1"/>
    <x v="6"/>
    <x v="1"/>
    <x v="13"/>
    <s v="4.4"/>
    <n v="31260"/>
  </r>
  <r>
    <x v="0"/>
    <x v="0"/>
    <x v="3"/>
    <s v="Управленческие расходы "/>
    <x v="1"/>
    <x v="7"/>
    <x v="1"/>
    <x v="14"/>
    <s v="4.5"/>
    <n v="54800"/>
  </r>
  <r>
    <x v="0"/>
    <x v="0"/>
    <x v="3"/>
    <s v="Коммерческие расходы"/>
    <x v="0"/>
    <x v="7"/>
    <x v="0"/>
    <x v="0"/>
    <s v="5"/>
    <n v="10419321.5"/>
  </r>
  <r>
    <x v="0"/>
    <x v="0"/>
    <x v="3"/>
    <s v="Коммерческие расходы"/>
    <x v="1"/>
    <x v="3"/>
    <x v="1"/>
    <x v="15"/>
    <s v="5.1"/>
    <n v="1250000"/>
  </r>
  <r>
    <x v="0"/>
    <x v="0"/>
    <x v="3"/>
    <s v="Коммерческие расходы"/>
    <x v="1"/>
    <x v="4"/>
    <x v="1"/>
    <x v="0"/>
    <s v="5.2"/>
    <n v="1238737.5"/>
  </r>
  <r>
    <x v="0"/>
    <x v="0"/>
    <x v="3"/>
    <s v="Коммерческие расходы"/>
    <x v="1"/>
    <x v="4"/>
    <x v="0"/>
    <x v="7"/>
    <s v="5.2.1"/>
    <n v="577500"/>
  </r>
  <r>
    <x v="0"/>
    <x v="0"/>
    <x v="3"/>
    <s v="Коммерческие расходы"/>
    <x v="1"/>
    <x v="4"/>
    <x v="0"/>
    <x v="8"/>
    <s v="5.2.2"/>
    <n v="375375"/>
  </r>
  <r>
    <x v="0"/>
    <x v="0"/>
    <x v="3"/>
    <s v="Коммерческие расходы"/>
    <x v="1"/>
    <x v="4"/>
    <x v="0"/>
    <x v="9"/>
    <s v="5.2.3"/>
    <n v="285862.5"/>
  </r>
  <r>
    <x v="0"/>
    <x v="0"/>
    <x v="3"/>
    <s v="Коммерческие расходы"/>
    <x v="1"/>
    <x v="8"/>
    <x v="1"/>
    <x v="0"/>
    <s v="5.3"/>
    <n v="6098300"/>
  </r>
  <r>
    <x v="0"/>
    <x v="0"/>
    <x v="3"/>
    <s v="Коммерческие расходы"/>
    <x v="1"/>
    <x v="8"/>
    <x v="0"/>
    <x v="16"/>
    <s v="5.3.1"/>
    <n v="2814600"/>
  </r>
  <r>
    <x v="0"/>
    <x v="0"/>
    <x v="3"/>
    <s v="Коммерческие расходы"/>
    <x v="1"/>
    <x v="8"/>
    <x v="0"/>
    <x v="17"/>
    <s v="5.3.2"/>
    <n v="3283700.0000000005"/>
  </r>
  <r>
    <x v="0"/>
    <x v="0"/>
    <x v="3"/>
    <s v="Коммерческие расходы"/>
    <x v="1"/>
    <x v="9"/>
    <x v="1"/>
    <x v="18"/>
    <s v="5.4"/>
    <n v="270000"/>
  </r>
  <r>
    <x v="0"/>
    <x v="0"/>
    <x v="3"/>
    <s v="Коммерческие расходы"/>
    <x v="1"/>
    <x v="10"/>
    <x v="1"/>
    <x v="19"/>
    <s v="5.5"/>
    <n v="250000"/>
  </r>
  <r>
    <x v="0"/>
    <x v="0"/>
    <x v="3"/>
    <s v="Коммерческие расходы"/>
    <x v="1"/>
    <x v="11"/>
    <x v="1"/>
    <x v="20"/>
    <s v="5.6"/>
    <n v="700000"/>
  </r>
  <r>
    <x v="0"/>
    <x v="0"/>
    <x v="3"/>
    <s v="Коммерческие расходы"/>
    <x v="1"/>
    <x v="12"/>
    <x v="1"/>
    <x v="21"/>
    <s v="5.7"/>
    <n v="469100"/>
  </r>
  <r>
    <x v="0"/>
    <x v="0"/>
    <x v="3"/>
    <s v="Коммерческие расходы"/>
    <x v="1"/>
    <x v="13"/>
    <x v="1"/>
    <x v="22"/>
    <s v="5.8"/>
    <n v="143184"/>
  </r>
  <r>
    <x v="0"/>
    <x v="0"/>
    <x v="4"/>
    <s v="Операционная прибыль"/>
    <x v="0"/>
    <x v="13"/>
    <x v="0"/>
    <x v="0"/>
    <s v="6"/>
    <n v="4824236.4999999963"/>
  </r>
  <r>
    <x v="0"/>
    <x v="0"/>
    <x v="5"/>
    <s v="Прочие доходы"/>
    <x v="0"/>
    <x v="13"/>
    <x v="0"/>
    <x v="0"/>
    <s v="7"/>
    <n v="0"/>
  </r>
  <r>
    <x v="0"/>
    <x v="0"/>
    <x v="6"/>
    <s v="Прочие расходы"/>
    <x v="0"/>
    <x v="14"/>
    <x v="0"/>
    <x v="0"/>
    <s v="8"/>
    <n v="1811718"/>
  </r>
  <r>
    <x v="0"/>
    <x v="0"/>
    <x v="6"/>
    <s v="Прочие расходы"/>
    <x v="1"/>
    <x v="15"/>
    <x v="1"/>
    <x v="23"/>
    <s v="8.1"/>
    <n v="1811718"/>
  </r>
  <r>
    <x v="0"/>
    <x v="0"/>
    <x v="7"/>
    <s v="Прибыль до налогообложения"/>
    <x v="0"/>
    <x v="16"/>
    <x v="0"/>
    <x v="0"/>
    <s v="9"/>
    <n v="3012518.4999999963"/>
  </r>
  <r>
    <x v="0"/>
    <x v="0"/>
    <x v="8"/>
    <s v="Налог на прибыль"/>
    <x v="0"/>
    <x v="17"/>
    <x v="1"/>
    <x v="24"/>
    <s v="11"/>
    <n v="602503.69999999925"/>
  </r>
  <r>
    <x v="0"/>
    <x v="0"/>
    <x v="9"/>
    <s v="Чистая прибыль"/>
    <x v="0"/>
    <x v="17"/>
    <x v="0"/>
    <x v="0"/>
    <s v="12"/>
    <n v="2410014.799999997"/>
  </r>
  <r>
    <x v="0"/>
    <x v="1"/>
    <x v="0"/>
    <s v="Выручка"/>
    <x v="0"/>
    <x v="0"/>
    <x v="0"/>
    <x v="0"/>
    <s v="1"/>
    <n v="45648000"/>
  </r>
  <r>
    <x v="0"/>
    <x v="1"/>
    <x v="0"/>
    <s v="Выручка"/>
    <x v="1"/>
    <x v="1"/>
    <x v="1"/>
    <x v="0"/>
    <s v="1.1"/>
    <n v="45000000"/>
  </r>
  <r>
    <x v="0"/>
    <x v="1"/>
    <x v="0"/>
    <s v="Выручка"/>
    <x v="1"/>
    <x v="1"/>
    <x v="0"/>
    <x v="1"/>
    <s v="1.1.1"/>
    <n v="18750000"/>
  </r>
  <r>
    <x v="0"/>
    <x v="1"/>
    <x v="0"/>
    <s v="Выручка"/>
    <x v="1"/>
    <x v="1"/>
    <x v="0"/>
    <x v="2"/>
    <s v="1.1.2"/>
    <n v="17250000"/>
  </r>
  <r>
    <x v="0"/>
    <x v="1"/>
    <x v="0"/>
    <s v="Выручка"/>
    <x v="1"/>
    <x v="1"/>
    <x v="0"/>
    <x v="3"/>
    <s v="1.1.3"/>
    <n v="9000000"/>
  </r>
  <r>
    <x v="0"/>
    <x v="1"/>
    <x v="0"/>
    <s v="Выручка"/>
    <x v="1"/>
    <x v="2"/>
    <x v="1"/>
    <x v="0"/>
    <s v="1.2"/>
    <n v="648000"/>
  </r>
  <r>
    <x v="0"/>
    <x v="1"/>
    <x v="0"/>
    <s v="Выручка"/>
    <x v="1"/>
    <x v="2"/>
    <x v="0"/>
    <x v="4"/>
    <s v="1.2.1"/>
    <n v="567000"/>
  </r>
  <r>
    <x v="0"/>
    <x v="1"/>
    <x v="0"/>
    <s v="Выручка"/>
    <x v="1"/>
    <x v="2"/>
    <x v="0"/>
    <x v="5"/>
    <s v="1.2.2"/>
    <n v="81000"/>
  </r>
  <r>
    <x v="0"/>
    <x v="1"/>
    <x v="1"/>
    <s v="Себестоимость продаж"/>
    <x v="0"/>
    <x v="2"/>
    <x v="0"/>
    <x v="0"/>
    <s v="2"/>
    <n v="30119040.000000004"/>
  </r>
  <r>
    <x v="0"/>
    <x v="1"/>
    <x v="1"/>
    <s v="Себестоимость продаж"/>
    <x v="1"/>
    <x v="1"/>
    <x v="1"/>
    <x v="0"/>
    <s v="2.1"/>
    <n v="29767500.000000004"/>
  </r>
  <r>
    <x v="0"/>
    <x v="1"/>
    <x v="1"/>
    <s v="Себестоимость продаж"/>
    <x v="1"/>
    <x v="1"/>
    <x v="0"/>
    <x v="1"/>
    <s v="2.1.1"/>
    <n v="12796875.000000002"/>
  </r>
  <r>
    <x v="0"/>
    <x v="1"/>
    <x v="1"/>
    <s v="Себестоимость продаж"/>
    <x v="1"/>
    <x v="1"/>
    <x v="0"/>
    <x v="2"/>
    <s v="2.1.2"/>
    <n v="11773125.000000002"/>
  </r>
  <r>
    <x v="0"/>
    <x v="1"/>
    <x v="1"/>
    <s v="Себестоимость продаж"/>
    <x v="1"/>
    <x v="1"/>
    <x v="0"/>
    <x v="3"/>
    <s v="2.1.3"/>
    <n v="5197500.0000000009"/>
  </r>
  <r>
    <x v="0"/>
    <x v="1"/>
    <x v="1"/>
    <s v="Себестоимость продаж"/>
    <x v="1"/>
    <x v="2"/>
    <x v="1"/>
    <x v="0"/>
    <s v="2.2"/>
    <n v="351540"/>
  </r>
  <r>
    <x v="0"/>
    <x v="1"/>
    <x v="1"/>
    <s v="Себестоимость продаж"/>
    <x v="1"/>
    <x v="2"/>
    <x v="0"/>
    <x v="4"/>
    <s v="2.2.1"/>
    <n v="283500"/>
  </r>
  <r>
    <x v="0"/>
    <x v="1"/>
    <x v="1"/>
    <s v="Себестоимость продаж"/>
    <x v="1"/>
    <x v="2"/>
    <x v="0"/>
    <x v="5"/>
    <s v="2.2.2"/>
    <n v="68040"/>
  </r>
  <r>
    <x v="0"/>
    <x v="1"/>
    <x v="2"/>
    <s v="Валовая прибыль"/>
    <x v="0"/>
    <x v="2"/>
    <x v="0"/>
    <x v="0"/>
    <s v="3"/>
    <n v="15528959.999999996"/>
  </r>
  <r>
    <x v="0"/>
    <x v="1"/>
    <x v="2"/>
    <s v="Валовая прибыль"/>
    <x v="1"/>
    <x v="1"/>
    <x v="1"/>
    <x v="0"/>
    <s v="3.1"/>
    <n v="15232499.999999996"/>
  </r>
  <r>
    <x v="0"/>
    <x v="1"/>
    <x v="2"/>
    <s v="Валовая прибыль"/>
    <x v="1"/>
    <x v="1"/>
    <x v="0"/>
    <x v="1"/>
    <s v="3.1.1"/>
    <n v="5953124.9999999981"/>
  </r>
  <r>
    <x v="0"/>
    <x v="1"/>
    <x v="2"/>
    <s v="Валовая прибыль"/>
    <x v="1"/>
    <x v="1"/>
    <x v="0"/>
    <x v="2"/>
    <s v="3.1.2"/>
    <n v="5476874.9999999981"/>
  </r>
  <r>
    <x v="0"/>
    <x v="1"/>
    <x v="2"/>
    <s v="Валовая прибыль"/>
    <x v="1"/>
    <x v="1"/>
    <x v="0"/>
    <x v="3"/>
    <s v="3.1.3"/>
    <n v="3802499.9999999991"/>
  </r>
  <r>
    <x v="0"/>
    <x v="1"/>
    <x v="2"/>
    <s v="Валовая прибыль"/>
    <x v="1"/>
    <x v="2"/>
    <x v="1"/>
    <x v="0"/>
    <s v="3.2"/>
    <n v="296460"/>
  </r>
  <r>
    <x v="0"/>
    <x v="1"/>
    <x v="2"/>
    <s v="Валовая прибыль"/>
    <x v="1"/>
    <x v="2"/>
    <x v="0"/>
    <x v="4"/>
    <s v="3.2.1"/>
    <n v="283500"/>
  </r>
  <r>
    <x v="0"/>
    <x v="1"/>
    <x v="2"/>
    <s v="Валовая прибыль"/>
    <x v="1"/>
    <x v="2"/>
    <x v="0"/>
    <x v="5"/>
    <s v="3.2.2"/>
    <n v="12960"/>
  </r>
  <r>
    <x v="0"/>
    <x v="1"/>
    <x v="3"/>
    <s v="Управленческие расходы "/>
    <x v="0"/>
    <x v="2"/>
    <x v="0"/>
    <x v="0"/>
    <s v="4"/>
    <n v="728934"/>
  </r>
  <r>
    <x v="0"/>
    <x v="1"/>
    <x v="3"/>
    <s v="Управленческие расходы "/>
    <x v="1"/>
    <x v="3"/>
    <x v="1"/>
    <x v="6"/>
    <s v="4.1"/>
    <n v="150000"/>
  </r>
  <r>
    <x v="0"/>
    <x v="1"/>
    <x v="3"/>
    <s v="Управленческие расходы "/>
    <x v="1"/>
    <x v="4"/>
    <x v="1"/>
    <x v="0"/>
    <s v="4.2"/>
    <n v="400400"/>
  </r>
  <r>
    <x v="0"/>
    <x v="1"/>
    <x v="3"/>
    <s v="Управленческие расходы "/>
    <x v="1"/>
    <x v="4"/>
    <x v="0"/>
    <x v="7"/>
    <s v="4.2.1"/>
    <n v="280000"/>
  </r>
  <r>
    <x v="0"/>
    <x v="1"/>
    <x v="3"/>
    <s v="Управленческие расходы "/>
    <x v="1"/>
    <x v="4"/>
    <x v="0"/>
    <x v="8"/>
    <s v="4.2.2"/>
    <n v="28000"/>
  </r>
  <r>
    <x v="0"/>
    <x v="1"/>
    <x v="3"/>
    <s v="Управленческие расходы "/>
    <x v="1"/>
    <x v="4"/>
    <x v="0"/>
    <x v="9"/>
    <s v="4.2.2"/>
    <n v="92400"/>
  </r>
  <r>
    <x v="0"/>
    <x v="1"/>
    <x v="3"/>
    <s v="Управленческие расходы "/>
    <x v="1"/>
    <x v="5"/>
    <x v="1"/>
    <x v="0"/>
    <s v="4.3"/>
    <n v="123081"/>
  </r>
  <r>
    <x v="0"/>
    <x v="1"/>
    <x v="3"/>
    <s v="Управленческие расходы "/>
    <x v="1"/>
    <x v="5"/>
    <x v="0"/>
    <x v="10"/>
    <s v="4.3.1"/>
    <n v="41261"/>
  </r>
  <r>
    <x v="0"/>
    <x v="1"/>
    <x v="3"/>
    <s v="Управленческие расходы "/>
    <x v="1"/>
    <x v="5"/>
    <x v="0"/>
    <x v="11"/>
    <s v="4.3.2"/>
    <n v="47917"/>
  </r>
  <r>
    <x v="0"/>
    <x v="1"/>
    <x v="3"/>
    <s v="Управленческие расходы "/>
    <x v="1"/>
    <x v="5"/>
    <x v="0"/>
    <x v="12"/>
    <s v="4.3.3"/>
    <n v="33903"/>
  </r>
  <r>
    <x v="0"/>
    <x v="1"/>
    <x v="3"/>
    <s v="Управленческие расходы "/>
    <x v="1"/>
    <x v="6"/>
    <x v="1"/>
    <x v="13"/>
    <s v="4.4"/>
    <n v="8861"/>
  </r>
  <r>
    <x v="0"/>
    <x v="1"/>
    <x v="3"/>
    <s v="Управленческие расходы "/>
    <x v="1"/>
    <x v="7"/>
    <x v="1"/>
    <x v="14"/>
    <s v="4.5"/>
    <n v="46592"/>
  </r>
  <r>
    <x v="0"/>
    <x v="1"/>
    <x v="3"/>
    <s v="Коммерческие расходы"/>
    <x v="0"/>
    <x v="7"/>
    <x v="0"/>
    <x v="0"/>
    <s v="5"/>
    <n v="9687983"/>
  </r>
  <r>
    <x v="0"/>
    <x v="1"/>
    <x v="3"/>
    <s v="Коммерческие расходы"/>
    <x v="1"/>
    <x v="3"/>
    <x v="1"/>
    <x v="15"/>
    <s v="5.1"/>
    <n v="1250000"/>
  </r>
  <r>
    <x v="0"/>
    <x v="1"/>
    <x v="3"/>
    <s v="Коммерческие расходы"/>
    <x v="1"/>
    <x v="4"/>
    <x v="1"/>
    <x v="0"/>
    <s v="5.2"/>
    <n v="1201200"/>
  </r>
  <r>
    <x v="0"/>
    <x v="1"/>
    <x v="3"/>
    <s v="Коммерческие расходы"/>
    <x v="1"/>
    <x v="4"/>
    <x v="0"/>
    <x v="7"/>
    <s v="5.2.1"/>
    <n v="577500"/>
  </r>
  <r>
    <x v="0"/>
    <x v="1"/>
    <x v="3"/>
    <s v="Коммерческие расходы"/>
    <x v="1"/>
    <x v="4"/>
    <x v="0"/>
    <x v="8"/>
    <s v="5.2.2"/>
    <n v="346500"/>
  </r>
  <r>
    <x v="0"/>
    <x v="1"/>
    <x v="3"/>
    <s v="Коммерческие расходы"/>
    <x v="1"/>
    <x v="4"/>
    <x v="0"/>
    <x v="9"/>
    <s v="5.2.3"/>
    <n v="277200"/>
  </r>
  <r>
    <x v="0"/>
    <x v="1"/>
    <x v="3"/>
    <s v="Коммерческие расходы"/>
    <x v="1"/>
    <x v="8"/>
    <x v="1"/>
    <x v="0"/>
    <s v="5.3"/>
    <n v="5477760"/>
  </r>
  <r>
    <x v="0"/>
    <x v="1"/>
    <x v="3"/>
    <s v="Коммерческие расходы"/>
    <x v="1"/>
    <x v="8"/>
    <x v="0"/>
    <x v="16"/>
    <s v="5.3.1"/>
    <n v="2282400"/>
  </r>
  <r>
    <x v="0"/>
    <x v="1"/>
    <x v="3"/>
    <s v="Коммерческие расходы"/>
    <x v="1"/>
    <x v="8"/>
    <x v="0"/>
    <x v="17"/>
    <s v="5.3.2"/>
    <n v="3195360.0000000005"/>
  </r>
  <r>
    <x v="0"/>
    <x v="1"/>
    <x v="3"/>
    <s v="Коммерческие расходы"/>
    <x v="1"/>
    <x v="9"/>
    <x v="1"/>
    <x v="18"/>
    <s v="5.4"/>
    <n v="270000"/>
  </r>
  <r>
    <x v="0"/>
    <x v="1"/>
    <x v="3"/>
    <s v="Коммерческие расходы"/>
    <x v="1"/>
    <x v="10"/>
    <x v="1"/>
    <x v="19"/>
    <s v="5.5"/>
    <n v="250000"/>
  </r>
  <r>
    <x v="0"/>
    <x v="1"/>
    <x v="3"/>
    <s v="Коммерческие расходы"/>
    <x v="1"/>
    <x v="11"/>
    <x v="1"/>
    <x v="20"/>
    <s v="5.6"/>
    <n v="671000"/>
  </r>
  <r>
    <x v="0"/>
    <x v="1"/>
    <x v="3"/>
    <s v="Коммерческие расходы"/>
    <x v="1"/>
    <x v="12"/>
    <x v="1"/>
    <x v="21"/>
    <s v="5.7"/>
    <n v="456480"/>
  </r>
  <r>
    <x v="0"/>
    <x v="1"/>
    <x v="3"/>
    <s v="Коммерческие расходы"/>
    <x v="1"/>
    <x v="13"/>
    <x v="1"/>
    <x v="22"/>
    <s v="5.8"/>
    <n v="111543"/>
  </r>
  <r>
    <x v="0"/>
    <x v="1"/>
    <x v="4"/>
    <s v="Операционная прибыль"/>
    <x v="0"/>
    <x v="13"/>
    <x v="0"/>
    <x v="0"/>
    <s v="6"/>
    <n v="5112042.9999999963"/>
  </r>
  <r>
    <x v="0"/>
    <x v="1"/>
    <x v="5"/>
    <s v="Прочие доходы"/>
    <x v="0"/>
    <x v="13"/>
    <x v="0"/>
    <x v="0"/>
    <s v="7"/>
    <n v="1895"/>
  </r>
  <r>
    <x v="0"/>
    <x v="1"/>
    <x v="5"/>
    <s v="Прочие доходы"/>
    <x v="1"/>
    <x v="18"/>
    <x v="1"/>
    <x v="25"/>
    <s v="7.1"/>
    <n v="1895"/>
  </r>
  <r>
    <x v="0"/>
    <x v="1"/>
    <x v="6"/>
    <s v="Прочие расходы"/>
    <x v="0"/>
    <x v="14"/>
    <x v="0"/>
    <x v="0"/>
    <s v="8"/>
    <n v="2118290"/>
  </r>
  <r>
    <x v="0"/>
    <x v="1"/>
    <x v="6"/>
    <s v="Прочие расходы"/>
    <x v="1"/>
    <x v="15"/>
    <x v="1"/>
    <x v="23"/>
    <s v="8.1"/>
    <n v="2118290"/>
  </r>
  <r>
    <x v="0"/>
    <x v="1"/>
    <x v="7"/>
    <s v="Прибыль до налогообложения"/>
    <x v="0"/>
    <x v="16"/>
    <x v="0"/>
    <x v="0"/>
    <s v="9"/>
    <n v="2995647.9999999963"/>
  </r>
  <r>
    <x v="0"/>
    <x v="1"/>
    <x v="8"/>
    <s v="Налог на прибыль"/>
    <x v="0"/>
    <x v="17"/>
    <x v="1"/>
    <x v="24"/>
    <s v="11"/>
    <n v="599129.59999999928"/>
  </r>
  <r>
    <x v="0"/>
    <x v="1"/>
    <x v="9"/>
    <s v="Чистая прибыль"/>
    <x v="0"/>
    <x v="17"/>
    <x v="0"/>
    <x v="0"/>
    <s v="12"/>
    <n v="2396518.3999999971"/>
  </r>
  <r>
    <x v="1"/>
    <x v="0"/>
    <x v="0"/>
    <s v="Выручка"/>
    <x v="0"/>
    <x v="0"/>
    <x v="0"/>
    <x v="0"/>
    <s v="1"/>
    <n v="44653629"/>
  </r>
  <r>
    <x v="1"/>
    <x v="0"/>
    <x v="0"/>
    <s v="Выручка"/>
    <x v="1"/>
    <x v="1"/>
    <x v="1"/>
    <x v="0"/>
    <s v="1.1"/>
    <n v="44025375"/>
  </r>
  <r>
    <x v="1"/>
    <x v="0"/>
    <x v="0"/>
    <s v="Выручка"/>
    <x v="1"/>
    <x v="1"/>
    <x v="0"/>
    <x v="1"/>
    <s v="1.1.1"/>
    <n v="16658250"/>
  </r>
  <r>
    <x v="1"/>
    <x v="0"/>
    <x v="0"/>
    <s v="Выручка"/>
    <x v="1"/>
    <x v="1"/>
    <x v="0"/>
    <x v="2"/>
    <s v="1.1.2"/>
    <n v="17848125"/>
  </r>
  <r>
    <x v="1"/>
    <x v="0"/>
    <x v="0"/>
    <s v="Выручка"/>
    <x v="1"/>
    <x v="1"/>
    <x v="0"/>
    <x v="3"/>
    <s v="1.1.3"/>
    <n v="9519000"/>
  </r>
  <r>
    <x v="1"/>
    <x v="0"/>
    <x v="0"/>
    <s v="Выручка"/>
    <x v="1"/>
    <x v="2"/>
    <x v="1"/>
    <x v="0"/>
    <s v="1.2"/>
    <n v="628254"/>
  </r>
  <r>
    <x v="1"/>
    <x v="0"/>
    <x v="0"/>
    <s v="Выручка"/>
    <x v="1"/>
    <x v="2"/>
    <x v="0"/>
    <x v="4"/>
    <s v="1.2.1"/>
    <n v="549722.25"/>
  </r>
  <r>
    <x v="1"/>
    <x v="0"/>
    <x v="0"/>
    <s v="Выручка"/>
    <x v="1"/>
    <x v="2"/>
    <x v="0"/>
    <x v="5"/>
    <s v="1.2.2"/>
    <n v="78531.75"/>
  </r>
  <r>
    <x v="1"/>
    <x v="0"/>
    <x v="1"/>
    <s v="Себестоимость продаж"/>
    <x v="0"/>
    <x v="2"/>
    <x v="0"/>
    <x v="0"/>
    <s v="2"/>
    <n v="27447609"/>
  </r>
  <r>
    <x v="1"/>
    <x v="0"/>
    <x v="1"/>
    <s v="Себестоимость продаж"/>
    <x v="1"/>
    <x v="1"/>
    <x v="1"/>
    <x v="0"/>
    <s v="2.1"/>
    <n v="27111301.875"/>
  </r>
  <r>
    <x v="1"/>
    <x v="0"/>
    <x v="1"/>
    <s v="Себестоимость продаж"/>
    <x v="1"/>
    <x v="1"/>
    <x v="0"/>
    <x v="1"/>
    <s v="2.1.1"/>
    <n v="10611305.25"/>
  </r>
  <r>
    <x v="1"/>
    <x v="0"/>
    <x v="1"/>
    <s v="Себестоимость продаж"/>
    <x v="1"/>
    <x v="1"/>
    <x v="0"/>
    <x v="2"/>
    <s v="2.1.2"/>
    <n v="11369255.625"/>
  </r>
  <r>
    <x v="1"/>
    <x v="0"/>
    <x v="1"/>
    <s v="Себестоимость продаж"/>
    <x v="1"/>
    <x v="1"/>
    <x v="0"/>
    <x v="3"/>
    <s v="2.1.3"/>
    <n v="5130741"/>
  </r>
  <r>
    <x v="1"/>
    <x v="0"/>
    <x v="1"/>
    <s v="Себестоимость продаж"/>
    <x v="1"/>
    <x v="2"/>
    <x v="1"/>
    <x v="0"/>
    <s v="2.2"/>
    <n v="336307.125"/>
  </r>
  <r>
    <x v="1"/>
    <x v="0"/>
    <x v="1"/>
    <s v="Себестоимость продаж"/>
    <x v="1"/>
    <x v="2"/>
    <x v="0"/>
    <x v="4"/>
    <s v="2.2.1"/>
    <n v="274861.125"/>
  </r>
  <r>
    <x v="1"/>
    <x v="0"/>
    <x v="1"/>
    <s v="Себестоимость продаж"/>
    <x v="1"/>
    <x v="2"/>
    <x v="0"/>
    <x v="5"/>
    <s v="2.2.2"/>
    <n v="61446"/>
  </r>
  <r>
    <x v="1"/>
    <x v="0"/>
    <x v="2"/>
    <s v="Валовая прибыль"/>
    <x v="0"/>
    <x v="2"/>
    <x v="0"/>
    <x v="0"/>
    <s v="3"/>
    <n v="17206020"/>
  </r>
  <r>
    <x v="1"/>
    <x v="0"/>
    <x v="2"/>
    <s v="Валовая прибыль"/>
    <x v="1"/>
    <x v="1"/>
    <x v="1"/>
    <x v="0"/>
    <s v="3.1"/>
    <n v="16914073.125"/>
  </r>
  <r>
    <x v="1"/>
    <x v="0"/>
    <x v="2"/>
    <s v="Валовая прибыль"/>
    <x v="1"/>
    <x v="1"/>
    <x v="0"/>
    <x v="1"/>
    <s v="3.1.1"/>
    <n v="6046944.75"/>
  </r>
  <r>
    <x v="1"/>
    <x v="0"/>
    <x v="2"/>
    <s v="Валовая прибыль"/>
    <x v="1"/>
    <x v="1"/>
    <x v="0"/>
    <x v="2"/>
    <s v="3.1.2"/>
    <n v="6478869.375"/>
  </r>
  <r>
    <x v="1"/>
    <x v="0"/>
    <x v="2"/>
    <s v="Валовая прибыль"/>
    <x v="1"/>
    <x v="1"/>
    <x v="0"/>
    <x v="3"/>
    <s v="3.1.3"/>
    <n v="4388259"/>
  </r>
  <r>
    <x v="1"/>
    <x v="0"/>
    <x v="2"/>
    <s v="Валовая прибыль"/>
    <x v="1"/>
    <x v="2"/>
    <x v="1"/>
    <x v="0"/>
    <s v="3.2"/>
    <n v="291946.875"/>
  </r>
  <r>
    <x v="1"/>
    <x v="0"/>
    <x v="2"/>
    <s v="Валовая прибыль"/>
    <x v="1"/>
    <x v="2"/>
    <x v="0"/>
    <x v="4"/>
    <s v="3.2.1"/>
    <n v="274861.125"/>
  </r>
  <r>
    <x v="1"/>
    <x v="0"/>
    <x v="2"/>
    <s v="Валовая прибыль"/>
    <x v="1"/>
    <x v="2"/>
    <x v="0"/>
    <x v="5"/>
    <s v="3.2.2"/>
    <n v="17085.75"/>
  </r>
  <r>
    <x v="1"/>
    <x v="0"/>
    <x v="3"/>
    <s v="Управленческие расходы "/>
    <x v="0"/>
    <x v="2"/>
    <x v="0"/>
    <x v="0"/>
    <s v="4"/>
    <n v="761706"/>
  </r>
  <r>
    <x v="1"/>
    <x v="0"/>
    <x v="3"/>
    <s v="Управленческие расходы "/>
    <x v="1"/>
    <x v="3"/>
    <x v="1"/>
    <x v="6"/>
    <s v="4.1"/>
    <n v="150000"/>
  </r>
  <r>
    <x v="1"/>
    <x v="0"/>
    <x v="3"/>
    <s v="Управленческие расходы "/>
    <x v="1"/>
    <x v="4"/>
    <x v="1"/>
    <x v="0"/>
    <s v="4.2"/>
    <n v="457600"/>
  </r>
  <r>
    <x v="1"/>
    <x v="0"/>
    <x v="3"/>
    <s v="Управленческие расходы "/>
    <x v="1"/>
    <x v="4"/>
    <x v="0"/>
    <x v="7"/>
    <s v="4.2.1"/>
    <n v="320000"/>
  </r>
  <r>
    <x v="1"/>
    <x v="0"/>
    <x v="3"/>
    <s v="Управленческие расходы "/>
    <x v="1"/>
    <x v="4"/>
    <x v="0"/>
    <x v="8"/>
    <s v="4.2.2"/>
    <n v="32000"/>
  </r>
  <r>
    <x v="1"/>
    <x v="0"/>
    <x v="3"/>
    <s v="Управленческие расходы "/>
    <x v="1"/>
    <x v="4"/>
    <x v="0"/>
    <x v="9"/>
    <s v="4.2.2"/>
    <n v="105600"/>
  </r>
  <r>
    <x v="1"/>
    <x v="0"/>
    <x v="3"/>
    <s v="Управленческие расходы "/>
    <x v="1"/>
    <x v="5"/>
    <x v="1"/>
    <x v="0"/>
    <s v="4.3"/>
    <n v="91541"/>
  </r>
  <r>
    <x v="1"/>
    <x v="0"/>
    <x v="3"/>
    <s v="Управленческие расходы "/>
    <x v="1"/>
    <x v="5"/>
    <x v="0"/>
    <x v="10"/>
    <s v="4.3.1"/>
    <n v="50000"/>
  </r>
  <r>
    <x v="1"/>
    <x v="0"/>
    <x v="3"/>
    <s v="Управленческие расходы "/>
    <x v="1"/>
    <x v="5"/>
    <x v="0"/>
    <x v="11"/>
    <s v="4.3.2"/>
    <n v="26928"/>
  </r>
  <r>
    <x v="1"/>
    <x v="0"/>
    <x v="3"/>
    <s v="Управленческие расходы "/>
    <x v="1"/>
    <x v="5"/>
    <x v="0"/>
    <x v="12"/>
    <s v="4.3.3"/>
    <n v="14613"/>
  </r>
  <r>
    <x v="1"/>
    <x v="0"/>
    <x v="3"/>
    <s v="Управленческие расходы "/>
    <x v="1"/>
    <x v="6"/>
    <x v="1"/>
    <x v="13"/>
    <s v="4.4"/>
    <n v="12667"/>
  </r>
  <r>
    <x v="1"/>
    <x v="0"/>
    <x v="3"/>
    <s v="Управленческие расходы "/>
    <x v="1"/>
    <x v="7"/>
    <x v="1"/>
    <x v="14"/>
    <s v="4.5"/>
    <n v="49898"/>
  </r>
  <r>
    <x v="1"/>
    <x v="0"/>
    <x v="3"/>
    <s v="Коммерческие расходы"/>
    <x v="0"/>
    <x v="7"/>
    <x v="0"/>
    <x v="0"/>
    <s v="5"/>
    <n v="10340243.559999999"/>
  </r>
  <r>
    <x v="1"/>
    <x v="0"/>
    <x v="3"/>
    <s v="Коммерческие расходы"/>
    <x v="1"/>
    <x v="3"/>
    <x v="1"/>
    <x v="15"/>
    <s v="5.1"/>
    <n v="1250000"/>
  </r>
  <r>
    <x v="1"/>
    <x v="0"/>
    <x v="3"/>
    <s v="Коммерческие расходы"/>
    <x v="1"/>
    <x v="4"/>
    <x v="1"/>
    <x v="0"/>
    <s v="5.2"/>
    <n v="1238737.5"/>
  </r>
  <r>
    <x v="1"/>
    <x v="0"/>
    <x v="3"/>
    <s v="Коммерческие расходы"/>
    <x v="1"/>
    <x v="4"/>
    <x v="0"/>
    <x v="7"/>
    <s v="5.2.1"/>
    <n v="577500"/>
  </r>
  <r>
    <x v="1"/>
    <x v="0"/>
    <x v="3"/>
    <s v="Коммерческие расходы"/>
    <x v="1"/>
    <x v="4"/>
    <x v="0"/>
    <x v="8"/>
    <s v="5.2.2"/>
    <n v="375375"/>
  </r>
  <r>
    <x v="1"/>
    <x v="0"/>
    <x v="3"/>
    <s v="Коммерческие расходы"/>
    <x v="1"/>
    <x v="4"/>
    <x v="0"/>
    <x v="9"/>
    <s v="5.2.3"/>
    <n v="285862.5"/>
  </r>
  <r>
    <x v="1"/>
    <x v="0"/>
    <x v="3"/>
    <s v="Коммерческие расходы"/>
    <x v="1"/>
    <x v="8"/>
    <x v="1"/>
    <x v="0"/>
    <s v="5.3"/>
    <n v="5804971.7699999996"/>
  </r>
  <r>
    <x v="1"/>
    <x v="0"/>
    <x v="3"/>
    <s v="Коммерческие расходы"/>
    <x v="1"/>
    <x v="8"/>
    <x v="0"/>
    <x v="16"/>
    <s v="5.3.1"/>
    <n v="2679217.7399999998"/>
  </r>
  <r>
    <x v="1"/>
    <x v="0"/>
    <x v="3"/>
    <s v="Коммерческие расходы"/>
    <x v="1"/>
    <x v="8"/>
    <x v="0"/>
    <x v="17"/>
    <s v="5.3.2"/>
    <n v="3125754.0300000003"/>
  </r>
  <r>
    <x v="1"/>
    <x v="0"/>
    <x v="3"/>
    <s v="Коммерческие расходы"/>
    <x v="1"/>
    <x v="9"/>
    <x v="1"/>
    <x v="18"/>
    <s v="5.4"/>
    <n v="270000"/>
  </r>
  <r>
    <x v="1"/>
    <x v="0"/>
    <x v="3"/>
    <s v="Коммерческие расходы"/>
    <x v="1"/>
    <x v="10"/>
    <x v="1"/>
    <x v="19"/>
    <s v="5.5"/>
    <n v="250000"/>
  </r>
  <r>
    <x v="1"/>
    <x v="0"/>
    <x v="3"/>
    <s v="Коммерческие расходы"/>
    <x v="1"/>
    <x v="11"/>
    <x v="1"/>
    <x v="20"/>
    <s v="5.6"/>
    <n v="933000"/>
  </r>
  <r>
    <x v="1"/>
    <x v="0"/>
    <x v="3"/>
    <s v="Коммерческие расходы"/>
    <x v="1"/>
    <x v="12"/>
    <x v="1"/>
    <x v="21"/>
    <s v="5.7"/>
    <n v="446536.29000000004"/>
  </r>
  <r>
    <x v="1"/>
    <x v="0"/>
    <x v="3"/>
    <s v="Коммерческие расходы"/>
    <x v="1"/>
    <x v="13"/>
    <x v="1"/>
    <x v="22"/>
    <s v="5.8"/>
    <n v="146998"/>
  </r>
  <r>
    <x v="1"/>
    <x v="0"/>
    <x v="4"/>
    <s v="Операционная прибыль"/>
    <x v="0"/>
    <x v="13"/>
    <x v="0"/>
    <x v="0"/>
    <s v="6"/>
    <n v="6104070.4400000013"/>
  </r>
  <r>
    <x v="1"/>
    <x v="0"/>
    <x v="5"/>
    <s v="Прочие доходы"/>
    <x v="0"/>
    <x v="13"/>
    <x v="0"/>
    <x v="0"/>
    <s v="7"/>
    <n v="0"/>
  </r>
  <r>
    <x v="1"/>
    <x v="0"/>
    <x v="6"/>
    <s v="Прочие расходы"/>
    <x v="0"/>
    <x v="14"/>
    <x v="0"/>
    <x v="0"/>
    <s v="8"/>
    <n v="1890428"/>
  </r>
  <r>
    <x v="1"/>
    <x v="0"/>
    <x v="6"/>
    <s v="Прочие расходы"/>
    <x v="1"/>
    <x v="15"/>
    <x v="1"/>
    <x v="23"/>
    <s v="8.1"/>
    <n v="1890428"/>
  </r>
  <r>
    <x v="1"/>
    <x v="0"/>
    <x v="7"/>
    <s v="Прибыль до налогообложения"/>
    <x v="0"/>
    <x v="16"/>
    <x v="0"/>
    <x v="0"/>
    <s v="9"/>
    <n v="4213642.4400000013"/>
  </r>
  <r>
    <x v="1"/>
    <x v="0"/>
    <x v="8"/>
    <s v="Налог на прибыль"/>
    <x v="0"/>
    <x v="17"/>
    <x v="1"/>
    <x v="24"/>
    <s v="11"/>
    <n v="842728.48800000036"/>
  </r>
  <r>
    <x v="1"/>
    <x v="0"/>
    <x v="9"/>
    <s v="Чистая прибыль"/>
    <x v="0"/>
    <x v="17"/>
    <x v="0"/>
    <x v="0"/>
    <s v="12"/>
    <n v="3370913.952000001"/>
  </r>
  <r>
    <x v="1"/>
    <x v="1"/>
    <x v="0"/>
    <s v="Выручка"/>
    <x v="0"/>
    <x v="0"/>
    <x v="0"/>
    <x v="0"/>
    <s v="1"/>
    <n v="43886854.511999995"/>
  </r>
  <r>
    <x v="1"/>
    <x v="1"/>
    <x v="0"/>
    <s v="Выручка"/>
    <x v="1"/>
    <x v="1"/>
    <x v="1"/>
    <x v="0"/>
    <s v="1.1"/>
    <n v="43263854.999999993"/>
  </r>
  <r>
    <x v="1"/>
    <x v="1"/>
    <x v="0"/>
    <s v="Выручка"/>
    <x v="1"/>
    <x v="1"/>
    <x v="0"/>
    <x v="1"/>
    <s v="1.1.1"/>
    <n v="18026606.249999996"/>
  </r>
  <r>
    <x v="1"/>
    <x v="1"/>
    <x v="0"/>
    <s v="Выручка"/>
    <x v="1"/>
    <x v="1"/>
    <x v="0"/>
    <x v="2"/>
    <s v="1.1.2"/>
    <n v="16584477.749999998"/>
  </r>
  <r>
    <x v="1"/>
    <x v="1"/>
    <x v="0"/>
    <s v="Выручка"/>
    <x v="1"/>
    <x v="1"/>
    <x v="0"/>
    <x v="3"/>
    <s v="1.1.3"/>
    <n v="8652770.9999999981"/>
  </r>
  <r>
    <x v="1"/>
    <x v="1"/>
    <x v="0"/>
    <s v="Выручка"/>
    <x v="1"/>
    <x v="2"/>
    <x v="1"/>
    <x v="0"/>
    <s v="1.2"/>
    <n v="622999.51199999999"/>
  </r>
  <r>
    <x v="1"/>
    <x v="1"/>
    <x v="0"/>
    <s v="Выручка"/>
    <x v="1"/>
    <x v="2"/>
    <x v="0"/>
    <x v="4"/>
    <s v="1.2.1"/>
    <n v="545124.57299999997"/>
  </r>
  <r>
    <x v="1"/>
    <x v="1"/>
    <x v="0"/>
    <s v="Выручка"/>
    <x v="1"/>
    <x v="2"/>
    <x v="0"/>
    <x v="5"/>
    <s v="1.2.2"/>
    <n v="77874.938999999998"/>
  </r>
  <r>
    <x v="1"/>
    <x v="1"/>
    <x v="1"/>
    <s v="Себестоимость продаж"/>
    <x v="0"/>
    <x v="2"/>
    <x v="0"/>
    <x v="0"/>
    <s v="2"/>
    <n v="27044598.451499995"/>
  </r>
  <r>
    <x v="1"/>
    <x v="1"/>
    <x v="1"/>
    <s v="Себестоимость продаж"/>
    <x v="1"/>
    <x v="1"/>
    <x v="1"/>
    <x v="0"/>
    <s v="2.1"/>
    <n v="26711104.076999996"/>
  </r>
  <r>
    <x v="1"/>
    <x v="1"/>
    <x v="1"/>
    <s v="Себестоимость продаж"/>
    <x v="1"/>
    <x v="1"/>
    <x v="0"/>
    <x v="1"/>
    <s v="2.1.1"/>
    <n v="11482948.181249999"/>
  </r>
  <r>
    <x v="1"/>
    <x v="1"/>
    <x v="1"/>
    <s v="Себестоимость продаж"/>
    <x v="1"/>
    <x v="1"/>
    <x v="0"/>
    <x v="2"/>
    <s v="2.1.2"/>
    <n v="10564312.326749999"/>
  </r>
  <r>
    <x v="1"/>
    <x v="1"/>
    <x v="1"/>
    <s v="Себестоимость продаж"/>
    <x v="1"/>
    <x v="1"/>
    <x v="0"/>
    <x v="3"/>
    <s v="2.1.3"/>
    <n v="4663843.5689999992"/>
  </r>
  <r>
    <x v="1"/>
    <x v="1"/>
    <x v="1"/>
    <s v="Себестоимость продаж"/>
    <x v="1"/>
    <x v="2"/>
    <x v="1"/>
    <x v="0"/>
    <s v="2.2"/>
    <n v="333494.37449999998"/>
  </r>
  <r>
    <x v="1"/>
    <x v="1"/>
    <x v="1"/>
    <s v="Себестоимость продаж"/>
    <x v="1"/>
    <x v="2"/>
    <x v="0"/>
    <x v="4"/>
    <s v="2.2.1"/>
    <n v="272562.28649999999"/>
  </r>
  <r>
    <x v="1"/>
    <x v="1"/>
    <x v="1"/>
    <s v="Себестоимость продаж"/>
    <x v="1"/>
    <x v="2"/>
    <x v="0"/>
    <x v="5"/>
    <s v="2.2.2"/>
    <n v="60932.087999999996"/>
  </r>
  <r>
    <x v="1"/>
    <x v="1"/>
    <x v="2"/>
    <s v="Валовая прибыль"/>
    <x v="0"/>
    <x v="2"/>
    <x v="0"/>
    <x v="0"/>
    <s v="3"/>
    <n v="16842256.0605"/>
  </r>
  <r>
    <x v="1"/>
    <x v="1"/>
    <x v="2"/>
    <s v="Валовая прибыль"/>
    <x v="1"/>
    <x v="1"/>
    <x v="1"/>
    <x v="0"/>
    <s v="3.1"/>
    <n v="16552750.922999997"/>
  </r>
  <r>
    <x v="1"/>
    <x v="1"/>
    <x v="2"/>
    <s v="Валовая прибыль"/>
    <x v="1"/>
    <x v="1"/>
    <x v="0"/>
    <x v="1"/>
    <s v="3.1.1"/>
    <n v="6543658.0687499978"/>
  </r>
  <r>
    <x v="1"/>
    <x v="1"/>
    <x v="2"/>
    <s v="Валовая прибыль"/>
    <x v="1"/>
    <x v="1"/>
    <x v="0"/>
    <x v="2"/>
    <s v="3.1.2"/>
    <n v="6020165.4232499991"/>
  </r>
  <r>
    <x v="1"/>
    <x v="1"/>
    <x v="2"/>
    <s v="Валовая прибыль"/>
    <x v="1"/>
    <x v="1"/>
    <x v="0"/>
    <x v="3"/>
    <s v="3.1.3"/>
    <n v="3988927.4309999989"/>
  </r>
  <r>
    <x v="1"/>
    <x v="1"/>
    <x v="2"/>
    <s v="Валовая прибыль"/>
    <x v="1"/>
    <x v="2"/>
    <x v="1"/>
    <x v="0"/>
    <s v="3.2"/>
    <n v="289505.13750000001"/>
  </r>
  <r>
    <x v="1"/>
    <x v="1"/>
    <x v="2"/>
    <s v="Валовая прибыль"/>
    <x v="1"/>
    <x v="2"/>
    <x v="0"/>
    <x v="4"/>
    <s v="3.2.1"/>
    <n v="272562.28649999999"/>
  </r>
  <r>
    <x v="1"/>
    <x v="1"/>
    <x v="2"/>
    <s v="Валовая прибыль"/>
    <x v="1"/>
    <x v="2"/>
    <x v="0"/>
    <x v="5"/>
    <s v="3.2.2"/>
    <n v="16942.851000000002"/>
  </r>
  <r>
    <x v="1"/>
    <x v="1"/>
    <x v="3"/>
    <s v="Управленческие расходы "/>
    <x v="0"/>
    <x v="2"/>
    <x v="0"/>
    <x v="0"/>
    <s v="4"/>
    <n v="754883"/>
  </r>
  <r>
    <x v="1"/>
    <x v="1"/>
    <x v="3"/>
    <s v="Управленческие расходы "/>
    <x v="1"/>
    <x v="3"/>
    <x v="1"/>
    <x v="6"/>
    <s v="4.1"/>
    <n v="150000"/>
  </r>
  <r>
    <x v="1"/>
    <x v="1"/>
    <x v="3"/>
    <s v="Управленческие расходы "/>
    <x v="1"/>
    <x v="4"/>
    <x v="1"/>
    <x v="0"/>
    <s v="4.2"/>
    <n v="400400"/>
  </r>
  <r>
    <x v="1"/>
    <x v="1"/>
    <x v="3"/>
    <s v="Управленческие расходы "/>
    <x v="1"/>
    <x v="4"/>
    <x v="0"/>
    <x v="7"/>
    <s v="4.2.1"/>
    <n v="280000"/>
  </r>
  <r>
    <x v="1"/>
    <x v="1"/>
    <x v="3"/>
    <s v="Управленческие расходы "/>
    <x v="1"/>
    <x v="4"/>
    <x v="0"/>
    <x v="8"/>
    <s v="4.2.2"/>
    <n v="28000"/>
  </r>
  <r>
    <x v="1"/>
    <x v="1"/>
    <x v="3"/>
    <s v="Управленческие расходы "/>
    <x v="1"/>
    <x v="4"/>
    <x v="0"/>
    <x v="9"/>
    <s v="4.2.2"/>
    <n v="92400"/>
  </r>
  <r>
    <x v="1"/>
    <x v="1"/>
    <x v="3"/>
    <s v="Управленческие расходы "/>
    <x v="1"/>
    <x v="5"/>
    <x v="1"/>
    <x v="0"/>
    <s v="4.3"/>
    <n v="124359"/>
  </r>
  <r>
    <x v="1"/>
    <x v="1"/>
    <x v="3"/>
    <s v="Управленческие расходы "/>
    <x v="1"/>
    <x v="5"/>
    <x v="0"/>
    <x v="10"/>
    <s v="4.3.1"/>
    <n v="52074"/>
  </r>
  <r>
    <x v="1"/>
    <x v="1"/>
    <x v="3"/>
    <s v="Управленческие расходы "/>
    <x v="1"/>
    <x v="5"/>
    <x v="0"/>
    <x v="11"/>
    <s v="4.3.2"/>
    <n v="37614"/>
  </r>
  <r>
    <x v="1"/>
    <x v="1"/>
    <x v="3"/>
    <s v="Управленческие расходы "/>
    <x v="1"/>
    <x v="5"/>
    <x v="0"/>
    <x v="12"/>
    <s v="4.3.3"/>
    <n v="34671"/>
  </r>
  <r>
    <x v="1"/>
    <x v="1"/>
    <x v="3"/>
    <s v="Управленческие расходы "/>
    <x v="1"/>
    <x v="6"/>
    <x v="1"/>
    <x v="13"/>
    <s v="4.4"/>
    <n v="30932"/>
  </r>
  <r>
    <x v="1"/>
    <x v="1"/>
    <x v="3"/>
    <s v="Управленческие расходы "/>
    <x v="1"/>
    <x v="7"/>
    <x v="1"/>
    <x v="14"/>
    <s v="4.5"/>
    <n v="49192"/>
  </r>
  <r>
    <x v="1"/>
    <x v="1"/>
    <x v="3"/>
    <s v="Коммерческие расходы"/>
    <x v="0"/>
    <x v="7"/>
    <x v="0"/>
    <x v="0"/>
    <s v="5"/>
    <n v="10187090.631680001"/>
  </r>
  <r>
    <x v="1"/>
    <x v="1"/>
    <x v="3"/>
    <s v="Коммерческие расходы"/>
    <x v="1"/>
    <x v="3"/>
    <x v="1"/>
    <x v="15"/>
    <s v="5.1"/>
    <n v="1250000"/>
  </r>
  <r>
    <x v="1"/>
    <x v="1"/>
    <x v="3"/>
    <s v="Коммерческие расходы"/>
    <x v="1"/>
    <x v="4"/>
    <x v="1"/>
    <x v="0"/>
    <s v="5.2"/>
    <n v="1276275"/>
  </r>
  <r>
    <x v="1"/>
    <x v="1"/>
    <x v="3"/>
    <s v="Коммерческие расходы"/>
    <x v="1"/>
    <x v="4"/>
    <x v="0"/>
    <x v="7"/>
    <s v="5.2.1"/>
    <n v="577500"/>
  </r>
  <r>
    <x v="1"/>
    <x v="1"/>
    <x v="3"/>
    <s v="Коммерческие расходы"/>
    <x v="1"/>
    <x v="4"/>
    <x v="0"/>
    <x v="8"/>
    <s v="5.2.2"/>
    <n v="404250"/>
  </r>
  <r>
    <x v="1"/>
    <x v="1"/>
    <x v="3"/>
    <s v="Коммерческие расходы"/>
    <x v="1"/>
    <x v="4"/>
    <x v="0"/>
    <x v="9"/>
    <s v="5.2.3"/>
    <n v="294525"/>
  </r>
  <r>
    <x v="1"/>
    <x v="1"/>
    <x v="3"/>
    <s v="Коммерческие расходы"/>
    <x v="1"/>
    <x v="8"/>
    <x v="1"/>
    <x v="0"/>
    <s v="5.3"/>
    <n v="5705291.0865599997"/>
  </r>
  <r>
    <x v="1"/>
    <x v="1"/>
    <x v="3"/>
    <s v="Коммерческие расходы"/>
    <x v="1"/>
    <x v="8"/>
    <x v="0"/>
    <x v="16"/>
    <s v="5.3.1"/>
    <n v="2633211.2707199994"/>
  </r>
  <r>
    <x v="1"/>
    <x v="1"/>
    <x v="3"/>
    <s v="Коммерческие расходы"/>
    <x v="1"/>
    <x v="8"/>
    <x v="0"/>
    <x v="17"/>
    <s v="5.3.2"/>
    <n v="3072079.8158399998"/>
  </r>
  <r>
    <x v="1"/>
    <x v="1"/>
    <x v="3"/>
    <s v="Коммерческие расходы"/>
    <x v="1"/>
    <x v="9"/>
    <x v="1"/>
    <x v="18"/>
    <s v="5.4"/>
    <n v="270000"/>
  </r>
  <r>
    <x v="1"/>
    <x v="1"/>
    <x v="3"/>
    <s v="Коммерческие расходы"/>
    <x v="1"/>
    <x v="10"/>
    <x v="1"/>
    <x v="19"/>
    <s v="5.5"/>
    <n v="250000"/>
  </r>
  <r>
    <x v="1"/>
    <x v="1"/>
    <x v="3"/>
    <s v="Коммерческие расходы"/>
    <x v="1"/>
    <x v="11"/>
    <x v="1"/>
    <x v="20"/>
    <s v="5.6"/>
    <n v="901000"/>
  </r>
  <r>
    <x v="1"/>
    <x v="1"/>
    <x v="3"/>
    <s v="Коммерческие расходы"/>
    <x v="1"/>
    <x v="12"/>
    <x v="1"/>
    <x v="21"/>
    <s v="5.7"/>
    <n v="438868.54511999997"/>
  </r>
  <r>
    <x v="1"/>
    <x v="1"/>
    <x v="3"/>
    <s v="Коммерческие расходы"/>
    <x v="1"/>
    <x v="13"/>
    <x v="1"/>
    <x v="22"/>
    <s v="5.8"/>
    <n v="95656"/>
  </r>
  <r>
    <x v="1"/>
    <x v="1"/>
    <x v="4"/>
    <s v="Операционная прибыль"/>
    <x v="0"/>
    <x v="13"/>
    <x v="0"/>
    <x v="0"/>
    <s v="6"/>
    <n v="5900282.4288199991"/>
  </r>
  <r>
    <x v="1"/>
    <x v="1"/>
    <x v="5"/>
    <s v="Прочие доходы"/>
    <x v="0"/>
    <x v="13"/>
    <x v="0"/>
    <x v="0"/>
    <s v="7"/>
    <n v="3923"/>
  </r>
  <r>
    <x v="1"/>
    <x v="1"/>
    <x v="5"/>
    <s v="Прочие доходы"/>
    <x v="1"/>
    <x v="18"/>
    <x v="1"/>
    <x v="25"/>
    <s v="7.1"/>
    <n v="3923"/>
  </r>
  <r>
    <x v="1"/>
    <x v="1"/>
    <x v="6"/>
    <s v="Прочие расходы"/>
    <x v="0"/>
    <x v="14"/>
    <x v="0"/>
    <x v="0"/>
    <s v="8"/>
    <n v="2179323"/>
  </r>
  <r>
    <x v="1"/>
    <x v="1"/>
    <x v="6"/>
    <s v="Прочие расходы"/>
    <x v="1"/>
    <x v="15"/>
    <x v="1"/>
    <x v="23"/>
    <s v="8.1"/>
    <n v="2179323"/>
  </r>
  <r>
    <x v="1"/>
    <x v="1"/>
    <x v="7"/>
    <s v="Прибыль до налогообложения"/>
    <x v="0"/>
    <x v="16"/>
    <x v="0"/>
    <x v="0"/>
    <s v="9"/>
    <n v="3724882.4288199991"/>
  </r>
  <r>
    <x v="1"/>
    <x v="1"/>
    <x v="8"/>
    <s v="Налог на прибыль"/>
    <x v="0"/>
    <x v="17"/>
    <x v="1"/>
    <x v="24"/>
    <s v="11"/>
    <n v="744976.48576399987"/>
  </r>
  <r>
    <x v="1"/>
    <x v="1"/>
    <x v="9"/>
    <s v="Чистая прибыль"/>
    <x v="0"/>
    <x v="17"/>
    <x v="0"/>
    <x v="0"/>
    <s v="12"/>
    <n v="2979905.9430559995"/>
  </r>
  <r>
    <x v="2"/>
    <x v="0"/>
    <x v="0"/>
    <s v="Выручка"/>
    <x v="0"/>
    <x v="0"/>
    <x v="0"/>
    <x v="0"/>
    <s v="1"/>
    <n v="40752311.939999998"/>
  </r>
  <r>
    <x v="2"/>
    <x v="0"/>
    <x v="0"/>
    <s v="Выручка"/>
    <x v="1"/>
    <x v="1"/>
    <x v="1"/>
    <x v="0"/>
    <s v="1.1"/>
    <n v="40178947.5"/>
  </r>
  <r>
    <x v="2"/>
    <x v="0"/>
    <x v="0"/>
    <s v="Выручка"/>
    <x v="1"/>
    <x v="1"/>
    <x v="0"/>
    <x v="1"/>
    <s v="1.1.1"/>
    <n v="15202845"/>
  </r>
  <r>
    <x v="2"/>
    <x v="0"/>
    <x v="0"/>
    <s v="Выручка"/>
    <x v="1"/>
    <x v="1"/>
    <x v="0"/>
    <x v="2"/>
    <s v="1.1.2"/>
    <n v="16288762.5"/>
  </r>
  <r>
    <x v="2"/>
    <x v="0"/>
    <x v="0"/>
    <s v="Выручка"/>
    <x v="1"/>
    <x v="1"/>
    <x v="0"/>
    <x v="3"/>
    <s v="1.1.3"/>
    <n v="8687340"/>
  </r>
  <r>
    <x v="2"/>
    <x v="0"/>
    <x v="0"/>
    <s v="Выручка"/>
    <x v="1"/>
    <x v="2"/>
    <x v="1"/>
    <x v="0"/>
    <s v="1.2"/>
    <n v="573364.44000000006"/>
  </r>
  <r>
    <x v="2"/>
    <x v="0"/>
    <x v="0"/>
    <s v="Выручка"/>
    <x v="1"/>
    <x v="2"/>
    <x v="0"/>
    <x v="4"/>
    <s v="1.2.1"/>
    <n v="501693.88500000001"/>
  </r>
  <r>
    <x v="2"/>
    <x v="0"/>
    <x v="0"/>
    <s v="Выручка"/>
    <x v="1"/>
    <x v="2"/>
    <x v="0"/>
    <x v="5"/>
    <s v="1.2.2"/>
    <n v="71670.555000000008"/>
  </r>
  <r>
    <x v="2"/>
    <x v="0"/>
    <x v="1"/>
    <s v="Себестоимость продаж"/>
    <x v="0"/>
    <x v="2"/>
    <x v="0"/>
    <x v="0"/>
    <s v="2"/>
    <n v="25554528.817499999"/>
  </r>
  <r>
    <x v="2"/>
    <x v="0"/>
    <x v="1"/>
    <s v="Себестоимость продаж"/>
    <x v="1"/>
    <x v="1"/>
    <x v="1"/>
    <x v="0"/>
    <s v="2.1"/>
    <n v="25247581.875"/>
  </r>
  <r>
    <x v="2"/>
    <x v="0"/>
    <x v="1"/>
    <s v="Себестоимость продаж"/>
    <x v="1"/>
    <x v="1"/>
    <x v="0"/>
    <x v="1"/>
    <s v="2.1.1"/>
    <n v="9881849.25"/>
  </r>
  <r>
    <x v="2"/>
    <x v="0"/>
    <x v="1"/>
    <s v="Себестоимость продаж"/>
    <x v="1"/>
    <x v="1"/>
    <x v="0"/>
    <x v="2"/>
    <s v="2.1.2"/>
    <n v="10587695.625"/>
  </r>
  <r>
    <x v="2"/>
    <x v="0"/>
    <x v="1"/>
    <s v="Себестоимость продаж"/>
    <x v="1"/>
    <x v="1"/>
    <x v="0"/>
    <x v="3"/>
    <s v="2.1.3"/>
    <n v="4778037"/>
  </r>
  <r>
    <x v="2"/>
    <x v="0"/>
    <x v="1"/>
    <s v="Себестоимость продаж"/>
    <x v="1"/>
    <x v="2"/>
    <x v="1"/>
    <x v="0"/>
    <s v="2.2"/>
    <n v="306946.9425"/>
  </r>
  <r>
    <x v="2"/>
    <x v="0"/>
    <x v="1"/>
    <s v="Себестоимость продаж"/>
    <x v="1"/>
    <x v="2"/>
    <x v="0"/>
    <x v="4"/>
    <s v="2.2.1"/>
    <n v="250846.9425"/>
  </r>
  <r>
    <x v="2"/>
    <x v="0"/>
    <x v="1"/>
    <s v="Себестоимость продаж"/>
    <x v="1"/>
    <x v="2"/>
    <x v="0"/>
    <x v="5"/>
    <s v="2.2.2"/>
    <n v="56100"/>
  </r>
  <r>
    <x v="2"/>
    <x v="0"/>
    <x v="2"/>
    <s v="Валовая прибыль"/>
    <x v="0"/>
    <x v="2"/>
    <x v="0"/>
    <x v="0"/>
    <s v="3"/>
    <n v="15197783.122499999"/>
  </r>
  <r>
    <x v="2"/>
    <x v="0"/>
    <x v="2"/>
    <s v="Валовая прибыль"/>
    <x v="1"/>
    <x v="1"/>
    <x v="1"/>
    <x v="0"/>
    <s v="3.1"/>
    <n v="14931365.625"/>
  </r>
  <r>
    <x v="2"/>
    <x v="0"/>
    <x v="2"/>
    <s v="Валовая прибыль"/>
    <x v="1"/>
    <x v="1"/>
    <x v="0"/>
    <x v="1"/>
    <s v="3.1.1"/>
    <n v="5320995.75"/>
  </r>
  <r>
    <x v="2"/>
    <x v="0"/>
    <x v="2"/>
    <s v="Валовая прибыль"/>
    <x v="1"/>
    <x v="1"/>
    <x v="0"/>
    <x v="2"/>
    <s v="3.1.2"/>
    <n v="5701066.875"/>
  </r>
  <r>
    <x v="2"/>
    <x v="0"/>
    <x v="2"/>
    <s v="Валовая прибыль"/>
    <x v="1"/>
    <x v="1"/>
    <x v="0"/>
    <x v="3"/>
    <s v="3.1.3"/>
    <n v="3909303"/>
  </r>
  <r>
    <x v="2"/>
    <x v="0"/>
    <x v="2"/>
    <s v="Валовая прибыль"/>
    <x v="1"/>
    <x v="2"/>
    <x v="1"/>
    <x v="0"/>
    <s v="3.2"/>
    <n v="266417.49750000006"/>
  </r>
  <r>
    <x v="2"/>
    <x v="0"/>
    <x v="2"/>
    <s v="Валовая прибыль"/>
    <x v="1"/>
    <x v="2"/>
    <x v="0"/>
    <x v="4"/>
    <s v="3.2.1"/>
    <n v="250846.9425"/>
  </r>
  <r>
    <x v="2"/>
    <x v="0"/>
    <x v="2"/>
    <s v="Валовая прибыль"/>
    <x v="1"/>
    <x v="2"/>
    <x v="0"/>
    <x v="5"/>
    <s v="3.2.2"/>
    <n v="15570.555000000008"/>
  </r>
  <r>
    <x v="2"/>
    <x v="0"/>
    <x v="3"/>
    <s v="Управленческие расходы "/>
    <x v="0"/>
    <x v="2"/>
    <x v="0"/>
    <x v="0"/>
    <s v="4"/>
    <n v="759055"/>
  </r>
  <r>
    <x v="2"/>
    <x v="0"/>
    <x v="3"/>
    <s v="Управленческие расходы "/>
    <x v="1"/>
    <x v="3"/>
    <x v="1"/>
    <x v="6"/>
    <s v="4.1"/>
    <n v="150000"/>
  </r>
  <r>
    <x v="2"/>
    <x v="0"/>
    <x v="3"/>
    <s v="Управленческие расходы "/>
    <x v="1"/>
    <x v="4"/>
    <x v="1"/>
    <x v="0"/>
    <s v="4.2"/>
    <n v="457600"/>
  </r>
  <r>
    <x v="2"/>
    <x v="0"/>
    <x v="3"/>
    <s v="Управленческие расходы "/>
    <x v="1"/>
    <x v="4"/>
    <x v="0"/>
    <x v="7"/>
    <s v="4.2.1"/>
    <n v="320000"/>
  </r>
  <r>
    <x v="2"/>
    <x v="0"/>
    <x v="3"/>
    <s v="Управленческие расходы "/>
    <x v="1"/>
    <x v="4"/>
    <x v="0"/>
    <x v="8"/>
    <s v="4.2.2"/>
    <n v="32000"/>
  </r>
  <r>
    <x v="2"/>
    <x v="0"/>
    <x v="3"/>
    <s v="Управленческие расходы "/>
    <x v="1"/>
    <x v="4"/>
    <x v="0"/>
    <x v="9"/>
    <s v="4.2.2"/>
    <n v="105600"/>
  </r>
  <r>
    <x v="2"/>
    <x v="0"/>
    <x v="3"/>
    <s v="Управленческие расходы "/>
    <x v="1"/>
    <x v="5"/>
    <x v="1"/>
    <x v="0"/>
    <s v="4.3"/>
    <n v="84499"/>
  </r>
  <r>
    <x v="2"/>
    <x v="0"/>
    <x v="3"/>
    <s v="Управленческие расходы "/>
    <x v="1"/>
    <x v="5"/>
    <x v="0"/>
    <x v="10"/>
    <s v="4.3.1"/>
    <n v="50000"/>
  </r>
  <r>
    <x v="2"/>
    <x v="0"/>
    <x v="3"/>
    <s v="Управленческие расходы "/>
    <x v="1"/>
    <x v="5"/>
    <x v="0"/>
    <x v="11"/>
    <s v="4.3.2"/>
    <n v="14390"/>
  </r>
  <r>
    <x v="2"/>
    <x v="0"/>
    <x v="3"/>
    <s v="Управленческие расходы "/>
    <x v="1"/>
    <x v="5"/>
    <x v="0"/>
    <x v="12"/>
    <s v="4.3.3"/>
    <n v="20109"/>
  </r>
  <r>
    <x v="2"/>
    <x v="0"/>
    <x v="3"/>
    <s v="Управленческие расходы "/>
    <x v="1"/>
    <x v="6"/>
    <x v="1"/>
    <x v="13"/>
    <s v="4.4"/>
    <n v="19112"/>
  </r>
  <r>
    <x v="2"/>
    <x v="0"/>
    <x v="3"/>
    <s v="Управленческие расходы "/>
    <x v="1"/>
    <x v="7"/>
    <x v="1"/>
    <x v="14"/>
    <s v="4.5"/>
    <n v="47844"/>
  </r>
  <r>
    <x v="2"/>
    <x v="0"/>
    <x v="3"/>
    <s v="Коммерческие расходы"/>
    <x v="0"/>
    <x v="7"/>
    <x v="0"/>
    <x v="0"/>
    <s v="5"/>
    <n v="9568322.1715999991"/>
  </r>
  <r>
    <x v="2"/>
    <x v="0"/>
    <x v="3"/>
    <s v="Коммерческие расходы"/>
    <x v="1"/>
    <x v="3"/>
    <x v="1"/>
    <x v="15"/>
    <s v="5.1"/>
    <n v="1250000"/>
  </r>
  <r>
    <x v="2"/>
    <x v="0"/>
    <x v="3"/>
    <s v="Коммерческие расходы"/>
    <x v="1"/>
    <x v="4"/>
    <x v="1"/>
    <x v="0"/>
    <s v="5.2"/>
    <n v="1238737.5"/>
  </r>
  <r>
    <x v="2"/>
    <x v="0"/>
    <x v="3"/>
    <s v="Коммерческие расходы"/>
    <x v="1"/>
    <x v="4"/>
    <x v="0"/>
    <x v="7"/>
    <s v="5.2.1"/>
    <n v="577500"/>
  </r>
  <r>
    <x v="2"/>
    <x v="0"/>
    <x v="3"/>
    <s v="Коммерческие расходы"/>
    <x v="1"/>
    <x v="4"/>
    <x v="0"/>
    <x v="8"/>
    <s v="5.2.2"/>
    <n v="375375"/>
  </r>
  <r>
    <x v="2"/>
    <x v="0"/>
    <x v="3"/>
    <s v="Коммерческие расходы"/>
    <x v="1"/>
    <x v="4"/>
    <x v="0"/>
    <x v="9"/>
    <s v="5.2.3"/>
    <n v="285862.5"/>
  </r>
  <r>
    <x v="2"/>
    <x v="0"/>
    <x v="3"/>
    <s v="Коммерческие расходы"/>
    <x v="1"/>
    <x v="8"/>
    <x v="1"/>
    <x v="0"/>
    <s v="5.3"/>
    <n v="5297800.5521999998"/>
  </r>
  <r>
    <x v="2"/>
    <x v="0"/>
    <x v="3"/>
    <s v="Коммерческие расходы"/>
    <x v="1"/>
    <x v="8"/>
    <x v="0"/>
    <x v="16"/>
    <s v="5.3.1"/>
    <n v="2445138.7163999998"/>
  </r>
  <r>
    <x v="2"/>
    <x v="0"/>
    <x v="3"/>
    <s v="Коммерческие расходы"/>
    <x v="1"/>
    <x v="8"/>
    <x v="0"/>
    <x v="17"/>
    <s v="5.3.2"/>
    <n v="2852661.8358"/>
  </r>
  <r>
    <x v="2"/>
    <x v="0"/>
    <x v="3"/>
    <s v="Коммерческие расходы"/>
    <x v="1"/>
    <x v="9"/>
    <x v="1"/>
    <x v="18"/>
    <s v="5.4"/>
    <n v="270000"/>
  </r>
  <r>
    <x v="2"/>
    <x v="0"/>
    <x v="3"/>
    <s v="Коммерческие расходы"/>
    <x v="1"/>
    <x v="10"/>
    <x v="1"/>
    <x v="19"/>
    <s v="5.5"/>
    <n v="250000"/>
  </r>
  <r>
    <x v="2"/>
    <x v="0"/>
    <x v="3"/>
    <s v="Коммерческие расходы"/>
    <x v="1"/>
    <x v="11"/>
    <x v="1"/>
    <x v="20"/>
    <s v="5.6"/>
    <n v="731999.99999999988"/>
  </r>
  <r>
    <x v="2"/>
    <x v="0"/>
    <x v="3"/>
    <s v="Коммерческие расходы"/>
    <x v="1"/>
    <x v="12"/>
    <x v="1"/>
    <x v="21"/>
    <s v="5.7"/>
    <n v="407523.11939999997"/>
  </r>
  <r>
    <x v="2"/>
    <x v="0"/>
    <x v="3"/>
    <s v="Коммерческие расходы"/>
    <x v="1"/>
    <x v="13"/>
    <x v="1"/>
    <x v="22"/>
    <s v="5.8"/>
    <n v="122261"/>
  </r>
  <r>
    <x v="2"/>
    <x v="0"/>
    <x v="4"/>
    <s v="Операционная прибыль"/>
    <x v="0"/>
    <x v="13"/>
    <x v="0"/>
    <x v="0"/>
    <s v="6"/>
    <n v="4870405.9508999996"/>
  </r>
  <r>
    <x v="2"/>
    <x v="0"/>
    <x v="5"/>
    <s v="Прочие доходы"/>
    <x v="0"/>
    <x v="13"/>
    <x v="0"/>
    <x v="0"/>
    <s v="7"/>
    <n v="0"/>
  </r>
  <r>
    <x v="2"/>
    <x v="0"/>
    <x v="6"/>
    <s v="Прочие расходы"/>
    <x v="0"/>
    <x v="14"/>
    <x v="0"/>
    <x v="0"/>
    <s v="8"/>
    <n v="2055024"/>
  </r>
  <r>
    <x v="2"/>
    <x v="0"/>
    <x v="6"/>
    <s v="Прочие расходы"/>
    <x v="1"/>
    <x v="15"/>
    <x v="1"/>
    <x v="23"/>
    <s v="8.1"/>
    <n v="2055024"/>
  </r>
  <r>
    <x v="2"/>
    <x v="0"/>
    <x v="7"/>
    <s v="Прибыль до налогообложения"/>
    <x v="0"/>
    <x v="16"/>
    <x v="0"/>
    <x v="0"/>
    <s v="9"/>
    <n v="2815381.9508999996"/>
  </r>
  <r>
    <x v="2"/>
    <x v="0"/>
    <x v="8"/>
    <s v="Налог на прибыль"/>
    <x v="0"/>
    <x v="17"/>
    <x v="1"/>
    <x v="24"/>
    <s v="11"/>
    <n v="563076.39017999999"/>
  </r>
  <r>
    <x v="2"/>
    <x v="0"/>
    <x v="9"/>
    <s v="Чистая прибыль"/>
    <x v="0"/>
    <x v="17"/>
    <x v="0"/>
    <x v="0"/>
    <s v="12"/>
    <n v="2252305.5607199995"/>
  </r>
  <r>
    <x v="2"/>
    <x v="1"/>
    <x v="0"/>
    <s v="Выручка"/>
    <x v="0"/>
    <x v="0"/>
    <x v="0"/>
    <x v="0"/>
    <s v="1"/>
    <n v="40449089.024640001"/>
  </r>
  <r>
    <x v="2"/>
    <x v="1"/>
    <x v="0"/>
    <s v="Выручка"/>
    <x v="1"/>
    <x v="1"/>
    <x v="1"/>
    <x v="0"/>
    <s v="1.1"/>
    <n v="39874890.600000001"/>
  </r>
  <r>
    <x v="2"/>
    <x v="1"/>
    <x v="0"/>
    <s v="Выручка"/>
    <x v="1"/>
    <x v="1"/>
    <x v="0"/>
    <x v="1"/>
    <s v="1.1.1"/>
    <n v="16614537.75"/>
  </r>
  <r>
    <x v="2"/>
    <x v="1"/>
    <x v="0"/>
    <s v="Выручка"/>
    <x v="1"/>
    <x v="1"/>
    <x v="0"/>
    <x v="2"/>
    <s v="1.1.2"/>
    <n v="15285374.73"/>
  </r>
  <r>
    <x v="2"/>
    <x v="1"/>
    <x v="0"/>
    <s v="Выручка"/>
    <x v="1"/>
    <x v="1"/>
    <x v="0"/>
    <x v="3"/>
    <s v="1.1.3"/>
    <n v="7974978.1200000001"/>
  </r>
  <r>
    <x v="2"/>
    <x v="1"/>
    <x v="0"/>
    <s v="Выручка"/>
    <x v="1"/>
    <x v="2"/>
    <x v="1"/>
    <x v="0"/>
    <s v="1.2"/>
    <n v="574198.42463999998"/>
  </r>
  <r>
    <x v="2"/>
    <x v="1"/>
    <x v="0"/>
    <s v="Выручка"/>
    <x v="1"/>
    <x v="2"/>
    <x v="0"/>
    <x v="4"/>
    <s v="1.2.1"/>
    <n v="502423.62156"/>
  </r>
  <r>
    <x v="2"/>
    <x v="1"/>
    <x v="0"/>
    <s v="Выручка"/>
    <x v="1"/>
    <x v="2"/>
    <x v="0"/>
    <x v="5"/>
    <s v="1.2.2"/>
    <n v="71774.803080000012"/>
  </r>
  <r>
    <x v="2"/>
    <x v="1"/>
    <x v="1"/>
    <s v="Себестоимость продаж"/>
    <x v="0"/>
    <x v="2"/>
    <x v="0"/>
    <x v="0"/>
    <s v="2"/>
    <n v="26183895.369120006"/>
  </r>
  <r>
    <x v="2"/>
    <x v="1"/>
    <x v="1"/>
    <s v="Себестоимость продаж"/>
    <x v="1"/>
    <x v="1"/>
    <x v="1"/>
    <x v="0"/>
    <s v="2.1"/>
    <n v="25874816.510340005"/>
  </r>
  <r>
    <x v="2"/>
    <x v="1"/>
    <x v="1"/>
    <s v="Себестоимость продаж"/>
    <x v="1"/>
    <x v="1"/>
    <x v="0"/>
    <x v="1"/>
    <s v="2.1.1"/>
    <n v="11123433.023625001"/>
  </r>
  <r>
    <x v="2"/>
    <x v="1"/>
    <x v="1"/>
    <s v="Себестоимость продаж"/>
    <x v="1"/>
    <x v="1"/>
    <x v="0"/>
    <x v="2"/>
    <s v="2.1.2"/>
    <n v="10233558.381735003"/>
  </r>
  <r>
    <x v="2"/>
    <x v="1"/>
    <x v="1"/>
    <s v="Себестоимость продаж"/>
    <x v="1"/>
    <x v="1"/>
    <x v="0"/>
    <x v="3"/>
    <s v="2.1.3"/>
    <n v="4517825.1049800012"/>
  </r>
  <r>
    <x v="2"/>
    <x v="1"/>
    <x v="1"/>
    <s v="Себестоимость продаж"/>
    <x v="1"/>
    <x v="2"/>
    <x v="1"/>
    <x v="0"/>
    <s v="2.2"/>
    <n v="309078.85878000001"/>
  </r>
  <r>
    <x v="2"/>
    <x v="1"/>
    <x v="1"/>
    <s v="Себестоимость продаж"/>
    <x v="1"/>
    <x v="2"/>
    <x v="0"/>
    <x v="4"/>
    <s v="2.2.1"/>
    <n v="251211.81078"/>
  </r>
  <r>
    <x v="2"/>
    <x v="1"/>
    <x v="1"/>
    <s v="Себестоимость продаж"/>
    <x v="1"/>
    <x v="2"/>
    <x v="0"/>
    <x v="5"/>
    <s v="2.2.2"/>
    <n v="57867.048000000003"/>
  </r>
  <r>
    <x v="2"/>
    <x v="1"/>
    <x v="2"/>
    <s v="Валовая прибыль"/>
    <x v="0"/>
    <x v="2"/>
    <x v="0"/>
    <x v="0"/>
    <s v="3"/>
    <n v="14265193.655519996"/>
  </r>
  <r>
    <x v="2"/>
    <x v="1"/>
    <x v="2"/>
    <s v="Валовая прибыль"/>
    <x v="1"/>
    <x v="1"/>
    <x v="1"/>
    <x v="0"/>
    <s v="3.1"/>
    <n v="14000074.089659996"/>
  </r>
  <r>
    <x v="2"/>
    <x v="1"/>
    <x v="2"/>
    <s v="Валовая прибыль"/>
    <x v="1"/>
    <x v="1"/>
    <x v="0"/>
    <x v="1"/>
    <s v="3.1.1"/>
    <n v="5491104.7263749987"/>
  </r>
  <r>
    <x v="2"/>
    <x v="1"/>
    <x v="2"/>
    <s v="Валовая прибыль"/>
    <x v="1"/>
    <x v="1"/>
    <x v="0"/>
    <x v="2"/>
    <s v="3.1.2"/>
    <n v="5051816.3482649978"/>
  </r>
  <r>
    <x v="2"/>
    <x v="1"/>
    <x v="2"/>
    <s v="Валовая прибыль"/>
    <x v="1"/>
    <x v="1"/>
    <x v="0"/>
    <x v="3"/>
    <s v="3.1.3"/>
    <n v="3457153.0150199989"/>
  </r>
  <r>
    <x v="2"/>
    <x v="1"/>
    <x v="2"/>
    <s v="Валовая прибыль"/>
    <x v="1"/>
    <x v="2"/>
    <x v="1"/>
    <x v="0"/>
    <s v="3.2"/>
    <n v="265119.56585999997"/>
  </r>
  <r>
    <x v="2"/>
    <x v="1"/>
    <x v="2"/>
    <s v="Валовая прибыль"/>
    <x v="1"/>
    <x v="2"/>
    <x v="0"/>
    <x v="4"/>
    <s v="3.2.1"/>
    <n v="251211.81078"/>
  </r>
  <r>
    <x v="2"/>
    <x v="1"/>
    <x v="2"/>
    <s v="Валовая прибыль"/>
    <x v="1"/>
    <x v="2"/>
    <x v="0"/>
    <x v="5"/>
    <s v="3.2.2"/>
    <n v="13907.75508000001"/>
  </r>
  <r>
    <x v="2"/>
    <x v="1"/>
    <x v="3"/>
    <s v="Управленческие расходы "/>
    <x v="0"/>
    <x v="2"/>
    <x v="0"/>
    <x v="0"/>
    <s v="4"/>
    <n v="723335"/>
  </r>
  <r>
    <x v="2"/>
    <x v="1"/>
    <x v="3"/>
    <s v="Управленческие расходы "/>
    <x v="1"/>
    <x v="3"/>
    <x v="1"/>
    <x v="6"/>
    <s v="4.1"/>
    <n v="150000"/>
  </r>
  <r>
    <x v="2"/>
    <x v="1"/>
    <x v="3"/>
    <s v="Управленческие расходы "/>
    <x v="1"/>
    <x v="4"/>
    <x v="1"/>
    <x v="0"/>
    <s v="4.2"/>
    <n v="400400"/>
  </r>
  <r>
    <x v="2"/>
    <x v="1"/>
    <x v="3"/>
    <s v="Управленческие расходы "/>
    <x v="1"/>
    <x v="4"/>
    <x v="0"/>
    <x v="7"/>
    <s v="4.2.1"/>
    <n v="280000"/>
  </r>
  <r>
    <x v="2"/>
    <x v="1"/>
    <x v="3"/>
    <s v="Управленческие расходы "/>
    <x v="1"/>
    <x v="4"/>
    <x v="0"/>
    <x v="8"/>
    <s v="4.2.2"/>
    <n v="28000"/>
  </r>
  <r>
    <x v="2"/>
    <x v="1"/>
    <x v="3"/>
    <s v="Управленческие расходы "/>
    <x v="1"/>
    <x v="4"/>
    <x v="0"/>
    <x v="9"/>
    <s v="4.2.2"/>
    <n v="92400"/>
  </r>
  <r>
    <x v="2"/>
    <x v="1"/>
    <x v="3"/>
    <s v="Управленческие расходы "/>
    <x v="1"/>
    <x v="5"/>
    <x v="1"/>
    <x v="0"/>
    <s v="4.3"/>
    <n v="113777"/>
  </r>
  <r>
    <x v="2"/>
    <x v="1"/>
    <x v="3"/>
    <s v="Управленческие расходы "/>
    <x v="1"/>
    <x v="5"/>
    <x v="0"/>
    <x v="10"/>
    <s v="4.3.1"/>
    <n v="50085"/>
  </r>
  <r>
    <x v="2"/>
    <x v="1"/>
    <x v="3"/>
    <s v="Управленческие расходы "/>
    <x v="1"/>
    <x v="5"/>
    <x v="0"/>
    <x v="11"/>
    <s v="4.3.2"/>
    <n v="37977"/>
  </r>
  <r>
    <x v="2"/>
    <x v="1"/>
    <x v="3"/>
    <s v="Управленческие расходы "/>
    <x v="1"/>
    <x v="5"/>
    <x v="0"/>
    <x v="12"/>
    <s v="4.3.3"/>
    <n v="25715"/>
  </r>
  <r>
    <x v="2"/>
    <x v="1"/>
    <x v="3"/>
    <s v="Управленческие расходы "/>
    <x v="1"/>
    <x v="6"/>
    <x v="1"/>
    <x v="13"/>
    <s v="4.4"/>
    <n v="11109"/>
  </r>
  <r>
    <x v="2"/>
    <x v="1"/>
    <x v="3"/>
    <s v="Управленческие расходы "/>
    <x v="1"/>
    <x v="7"/>
    <x v="1"/>
    <x v="14"/>
    <s v="4.5"/>
    <n v="48049"/>
  </r>
  <r>
    <x v="2"/>
    <x v="1"/>
    <x v="3"/>
    <s v="Коммерческие расходы"/>
    <x v="0"/>
    <x v="7"/>
    <x v="0"/>
    <x v="0"/>
    <s v="5"/>
    <n v="9150129.9634496011"/>
  </r>
  <r>
    <x v="2"/>
    <x v="1"/>
    <x v="3"/>
    <s v="Коммерческие расходы"/>
    <x v="1"/>
    <x v="3"/>
    <x v="1"/>
    <x v="15"/>
    <s v="5.1"/>
    <n v="1250000"/>
  </r>
  <r>
    <x v="2"/>
    <x v="1"/>
    <x v="3"/>
    <s v="Коммерческие расходы"/>
    <x v="1"/>
    <x v="4"/>
    <x v="1"/>
    <x v="0"/>
    <s v="5.2"/>
    <n v="1223722.5"/>
  </r>
  <r>
    <x v="2"/>
    <x v="1"/>
    <x v="3"/>
    <s v="Коммерческие расходы"/>
    <x v="1"/>
    <x v="4"/>
    <x v="0"/>
    <x v="7"/>
    <s v="5.2.1"/>
    <n v="577500"/>
  </r>
  <r>
    <x v="2"/>
    <x v="1"/>
    <x v="3"/>
    <s v="Коммерческие расходы"/>
    <x v="1"/>
    <x v="4"/>
    <x v="0"/>
    <x v="8"/>
    <s v="5.2.2"/>
    <n v="363825"/>
  </r>
  <r>
    <x v="2"/>
    <x v="1"/>
    <x v="3"/>
    <s v="Коммерческие расходы"/>
    <x v="1"/>
    <x v="4"/>
    <x v="0"/>
    <x v="9"/>
    <s v="5.2.3"/>
    <n v="282397.5"/>
  </r>
  <r>
    <x v="2"/>
    <x v="1"/>
    <x v="3"/>
    <s v="Коммерческие расходы"/>
    <x v="1"/>
    <x v="8"/>
    <x v="1"/>
    <x v="0"/>
    <s v="5.3"/>
    <n v="5258381.5732032005"/>
  </r>
  <r>
    <x v="2"/>
    <x v="1"/>
    <x v="3"/>
    <s v="Коммерческие расходы"/>
    <x v="1"/>
    <x v="8"/>
    <x v="0"/>
    <x v="16"/>
    <s v="5.3.1"/>
    <n v="2426945.3414783999"/>
  </r>
  <r>
    <x v="2"/>
    <x v="1"/>
    <x v="3"/>
    <s v="Коммерческие расходы"/>
    <x v="1"/>
    <x v="8"/>
    <x v="0"/>
    <x v="17"/>
    <s v="5.3.2"/>
    <n v="2831436.2317248005"/>
  </r>
  <r>
    <x v="2"/>
    <x v="1"/>
    <x v="3"/>
    <s v="Коммерческие расходы"/>
    <x v="1"/>
    <x v="9"/>
    <x v="1"/>
    <x v="18"/>
    <s v="5.4"/>
    <n v="270000"/>
  </r>
  <r>
    <x v="2"/>
    <x v="1"/>
    <x v="3"/>
    <s v="Коммерческие расходы"/>
    <x v="1"/>
    <x v="10"/>
    <x v="1"/>
    <x v="19"/>
    <s v="5.5"/>
    <n v="250000"/>
  </r>
  <r>
    <x v="2"/>
    <x v="1"/>
    <x v="3"/>
    <s v="Коммерческие расходы"/>
    <x v="1"/>
    <x v="11"/>
    <x v="1"/>
    <x v="20"/>
    <s v="5.6"/>
    <n v="511000"/>
  </r>
  <r>
    <x v="2"/>
    <x v="1"/>
    <x v="3"/>
    <s v="Коммерческие расходы"/>
    <x v="1"/>
    <x v="12"/>
    <x v="1"/>
    <x v="21"/>
    <s v="5.7"/>
    <n v="304490.89024640003"/>
  </r>
  <r>
    <x v="2"/>
    <x v="1"/>
    <x v="3"/>
    <s v="Коммерческие расходы"/>
    <x v="1"/>
    <x v="13"/>
    <x v="1"/>
    <x v="22"/>
    <s v="5.8"/>
    <n v="82535"/>
  </r>
  <r>
    <x v="2"/>
    <x v="1"/>
    <x v="4"/>
    <s v="Операционная прибыль"/>
    <x v="0"/>
    <x v="13"/>
    <x v="0"/>
    <x v="0"/>
    <s v="6"/>
    <n v="4391728.6920703948"/>
  </r>
  <r>
    <x v="2"/>
    <x v="1"/>
    <x v="5"/>
    <s v="Прочие доходы"/>
    <x v="0"/>
    <x v="13"/>
    <x v="0"/>
    <x v="0"/>
    <s v="7"/>
    <n v="5690"/>
  </r>
  <r>
    <x v="2"/>
    <x v="1"/>
    <x v="5"/>
    <s v="Прочие доходы"/>
    <x v="1"/>
    <x v="18"/>
    <x v="1"/>
    <x v="25"/>
    <s v="7.1"/>
    <n v="5690"/>
  </r>
  <r>
    <x v="2"/>
    <x v="1"/>
    <x v="6"/>
    <s v="Прочие расходы"/>
    <x v="0"/>
    <x v="14"/>
    <x v="0"/>
    <x v="0"/>
    <s v="8"/>
    <n v="1877515"/>
  </r>
  <r>
    <x v="2"/>
    <x v="1"/>
    <x v="6"/>
    <s v="Прочие расходы"/>
    <x v="1"/>
    <x v="15"/>
    <x v="1"/>
    <x v="23"/>
    <s v="8.1"/>
    <n v="1877515"/>
  </r>
  <r>
    <x v="2"/>
    <x v="1"/>
    <x v="7"/>
    <s v="Прибыль до налогообложения"/>
    <x v="0"/>
    <x v="16"/>
    <x v="0"/>
    <x v="0"/>
    <s v="9"/>
    <n v="2519903.6920703948"/>
  </r>
  <r>
    <x v="2"/>
    <x v="1"/>
    <x v="8"/>
    <s v="Налог на прибыль"/>
    <x v="0"/>
    <x v="17"/>
    <x v="1"/>
    <x v="24"/>
    <s v="11"/>
    <n v="503980.73841407895"/>
  </r>
  <r>
    <x v="2"/>
    <x v="1"/>
    <x v="9"/>
    <s v="Чистая прибыль"/>
    <x v="0"/>
    <x v="17"/>
    <x v="0"/>
    <x v="0"/>
    <s v="12"/>
    <n v="2015922.9536563158"/>
  </r>
  <r>
    <x v="3"/>
    <x v="0"/>
    <x v="0"/>
    <s v="Выручка"/>
    <x v="0"/>
    <x v="0"/>
    <x v="0"/>
    <x v="0"/>
    <s v="1"/>
    <n v="48902774.328000009"/>
  </r>
  <r>
    <x v="3"/>
    <x v="0"/>
    <x v="0"/>
    <s v="Выручка"/>
    <x v="1"/>
    <x v="1"/>
    <x v="1"/>
    <x v="0"/>
    <s v="1.1"/>
    <n v="48214737.000000007"/>
  </r>
  <r>
    <x v="3"/>
    <x v="0"/>
    <x v="0"/>
    <s v="Выручка"/>
    <x v="1"/>
    <x v="1"/>
    <x v="0"/>
    <x v="1"/>
    <s v="1.1.1"/>
    <n v="18243414.000000004"/>
  </r>
  <r>
    <x v="3"/>
    <x v="0"/>
    <x v="0"/>
    <s v="Выручка"/>
    <x v="1"/>
    <x v="1"/>
    <x v="0"/>
    <x v="2"/>
    <s v="1.1.2"/>
    <n v="19546515.000000004"/>
  </r>
  <r>
    <x v="3"/>
    <x v="0"/>
    <x v="0"/>
    <s v="Выручка"/>
    <x v="1"/>
    <x v="1"/>
    <x v="0"/>
    <x v="3"/>
    <s v="1.1.3"/>
    <n v="10424808.000000002"/>
  </r>
  <r>
    <x v="3"/>
    <x v="0"/>
    <x v="0"/>
    <s v="Выручка"/>
    <x v="1"/>
    <x v="2"/>
    <x v="1"/>
    <x v="0"/>
    <s v="1.2"/>
    <n v="688037.32799999998"/>
  </r>
  <r>
    <x v="3"/>
    <x v="0"/>
    <x v="0"/>
    <s v="Выручка"/>
    <x v="1"/>
    <x v="2"/>
    <x v="0"/>
    <x v="4"/>
    <s v="1.2.1"/>
    <n v="602032.66200000001"/>
  </r>
  <r>
    <x v="3"/>
    <x v="0"/>
    <x v="0"/>
    <s v="Выручка"/>
    <x v="1"/>
    <x v="2"/>
    <x v="0"/>
    <x v="5"/>
    <s v="1.2.2"/>
    <n v="86004.665999999997"/>
  </r>
  <r>
    <x v="3"/>
    <x v="0"/>
    <x v="1"/>
    <s v="Себестоимость продаж"/>
    <x v="0"/>
    <x v="2"/>
    <x v="0"/>
    <x v="0"/>
    <s v="2"/>
    <n v="32182269.493500013"/>
  </r>
  <r>
    <x v="3"/>
    <x v="0"/>
    <x v="1"/>
    <s v="Себестоимость продаж"/>
    <x v="1"/>
    <x v="1"/>
    <x v="1"/>
    <x v="0"/>
    <s v="2.1"/>
    <n v="31811953.162500013"/>
  </r>
  <r>
    <x v="3"/>
    <x v="0"/>
    <x v="1"/>
    <s v="Себестоимость продаж"/>
    <x v="1"/>
    <x v="1"/>
    <x v="0"/>
    <x v="1"/>
    <s v="2.1.1"/>
    <n v="12451130.055000005"/>
  </r>
  <r>
    <x v="3"/>
    <x v="0"/>
    <x v="1"/>
    <s v="Себестоимость продаж"/>
    <x v="1"/>
    <x v="1"/>
    <x v="0"/>
    <x v="2"/>
    <s v="2.1.2"/>
    <n v="13340496.487500004"/>
  </r>
  <r>
    <x v="3"/>
    <x v="0"/>
    <x v="1"/>
    <s v="Себестоимость продаж"/>
    <x v="1"/>
    <x v="1"/>
    <x v="0"/>
    <x v="3"/>
    <s v="2.1.3"/>
    <n v="6020326.620000002"/>
  </r>
  <r>
    <x v="3"/>
    <x v="0"/>
    <x v="1"/>
    <s v="Себестоимость продаж"/>
    <x v="1"/>
    <x v="2"/>
    <x v="1"/>
    <x v="0"/>
    <s v="2.2"/>
    <n v="370316.33100000001"/>
  </r>
  <r>
    <x v="3"/>
    <x v="0"/>
    <x v="1"/>
    <s v="Себестоимость продаж"/>
    <x v="1"/>
    <x v="2"/>
    <x v="0"/>
    <x v="4"/>
    <s v="2.2.1"/>
    <n v="301016.33100000001"/>
  </r>
  <r>
    <x v="3"/>
    <x v="0"/>
    <x v="1"/>
    <s v="Себестоимость продаж"/>
    <x v="1"/>
    <x v="2"/>
    <x v="0"/>
    <x v="5"/>
    <s v="2.2.2"/>
    <n v="69300"/>
  </r>
  <r>
    <x v="3"/>
    <x v="0"/>
    <x v="2"/>
    <s v="Валовая прибыль"/>
    <x v="0"/>
    <x v="2"/>
    <x v="0"/>
    <x v="0"/>
    <s v="3"/>
    <n v="16720504.834499996"/>
  </r>
  <r>
    <x v="3"/>
    <x v="0"/>
    <x v="2"/>
    <s v="Валовая прибыль"/>
    <x v="1"/>
    <x v="1"/>
    <x v="1"/>
    <x v="0"/>
    <s v="3.1"/>
    <n v="16402783.837499995"/>
  </r>
  <r>
    <x v="3"/>
    <x v="0"/>
    <x v="2"/>
    <s v="Валовая прибыль"/>
    <x v="1"/>
    <x v="1"/>
    <x v="0"/>
    <x v="1"/>
    <s v="3.1.1"/>
    <n v="5792283.9449999984"/>
  </r>
  <r>
    <x v="3"/>
    <x v="0"/>
    <x v="2"/>
    <s v="Валовая прибыль"/>
    <x v="1"/>
    <x v="1"/>
    <x v="0"/>
    <x v="2"/>
    <s v="3.1.2"/>
    <n v="6206018.5124999993"/>
  </r>
  <r>
    <x v="3"/>
    <x v="0"/>
    <x v="2"/>
    <s v="Валовая прибыль"/>
    <x v="1"/>
    <x v="1"/>
    <x v="0"/>
    <x v="3"/>
    <s v="3.1.3"/>
    <n v="4404481.38"/>
  </r>
  <r>
    <x v="3"/>
    <x v="0"/>
    <x v="2"/>
    <s v="Валовая прибыль"/>
    <x v="1"/>
    <x v="2"/>
    <x v="1"/>
    <x v="0"/>
    <s v="3.2"/>
    <n v="317720.99699999997"/>
  </r>
  <r>
    <x v="3"/>
    <x v="0"/>
    <x v="2"/>
    <s v="Валовая прибыль"/>
    <x v="1"/>
    <x v="2"/>
    <x v="0"/>
    <x v="4"/>
    <s v="3.2.1"/>
    <n v="301016.33100000001"/>
  </r>
  <r>
    <x v="3"/>
    <x v="0"/>
    <x v="2"/>
    <s v="Валовая прибыль"/>
    <x v="1"/>
    <x v="2"/>
    <x v="0"/>
    <x v="5"/>
    <s v="3.2.2"/>
    <n v="16704.665999999997"/>
  </r>
  <r>
    <x v="3"/>
    <x v="0"/>
    <x v="3"/>
    <s v="Управленческие расходы "/>
    <x v="0"/>
    <x v="2"/>
    <x v="0"/>
    <x v="0"/>
    <s v="4"/>
    <n v="810495"/>
  </r>
  <r>
    <x v="3"/>
    <x v="0"/>
    <x v="3"/>
    <s v="Управленческие расходы "/>
    <x v="1"/>
    <x v="3"/>
    <x v="1"/>
    <x v="6"/>
    <s v="4.1"/>
    <n v="150000"/>
  </r>
  <r>
    <x v="3"/>
    <x v="0"/>
    <x v="3"/>
    <s v="Управленческие расходы "/>
    <x v="1"/>
    <x v="4"/>
    <x v="1"/>
    <x v="0"/>
    <s v="4.2"/>
    <n v="457600"/>
  </r>
  <r>
    <x v="3"/>
    <x v="0"/>
    <x v="3"/>
    <s v="Управленческие расходы "/>
    <x v="1"/>
    <x v="4"/>
    <x v="0"/>
    <x v="7"/>
    <s v="4.2.1"/>
    <n v="320000"/>
  </r>
  <r>
    <x v="3"/>
    <x v="0"/>
    <x v="3"/>
    <s v="Управленческие расходы "/>
    <x v="1"/>
    <x v="4"/>
    <x v="0"/>
    <x v="8"/>
    <s v="4.2.2"/>
    <n v="32000"/>
  </r>
  <r>
    <x v="3"/>
    <x v="0"/>
    <x v="3"/>
    <s v="Управленческие расходы "/>
    <x v="1"/>
    <x v="4"/>
    <x v="0"/>
    <x v="9"/>
    <s v="4.2.2"/>
    <n v="105600"/>
  </r>
  <r>
    <x v="3"/>
    <x v="0"/>
    <x v="3"/>
    <s v="Управленческие расходы "/>
    <x v="1"/>
    <x v="5"/>
    <x v="1"/>
    <x v="0"/>
    <s v="4.3"/>
    <n v="140360"/>
  </r>
  <r>
    <x v="3"/>
    <x v="0"/>
    <x v="3"/>
    <s v="Управленческие расходы "/>
    <x v="1"/>
    <x v="5"/>
    <x v="0"/>
    <x v="10"/>
    <s v="4.3.1"/>
    <n v="50000"/>
  </r>
  <r>
    <x v="3"/>
    <x v="0"/>
    <x v="3"/>
    <s v="Управленческие расходы "/>
    <x v="1"/>
    <x v="5"/>
    <x v="0"/>
    <x v="11"/>
    <s v="4.3.2"/>
    <n v="69713"/>
  </r>
  <r>
    <x v="3"/>
    <x v="0"/>
    <x v="3"/>
    <s v="Управленческие расходы "/>
    <x v="1"/>
    <x v="5"/>
    <x v="0"/>
    <x v="12"/>
    <s v="4.3.3"/>
    <n v="20647"/>
  </r>
  <r>
    <x v="3"/>
    <x v="0"/>
    <x v="3"/>
    <s v="Управленческие расходы "/>
    <x v="1"/>
    <x v="6"/>
    <x v="1"/>
    <x v="13"/>
    <s v="4.4"/>
    <n v="16449"/>
  </r>
  <r>
    <x v="3"/>
    <x v="0"/>
    <x v="3"/>
    <s v="Управленческие расходы "/>
    <x v="1"/>
    <x v="7"/>
    <x v="1"/>
    <x v="14"/>
    <s v="4.5"/>
    <n v="46086"/>
  </r>
  <r>
    <x v="3"/>
    <x v="0"/>
    <x v="3"/>
    <s v="Коммерческие расходы"/>
    <x v="0"/>
    <x v="7"/>
    <x v="0"/>
    <x v="0"/>
    <s v="5"/>
    <n v="10703403.905920003"/>
  </r>
  <r>
    <x v="3"/>
    <x v="0"/>
    <x v="3"/>
    <s v="Коммерческие расходы"/>
    <x v="1"/>
    <x v="3"/>
    <x v="1"/>
    <x v="15"/>
    <s v="5.1"/>
    <n v="1250000"/>
  </r>
  <r>
    <x v="3"/>
    <x v="0"/>
    <x v="3"/>
    <s v="Коммерческие расходы"/>
    <x v="1"/>
    <x v="4"/>
    <x v="1"/>
    <x v="0"/>
    <s v="5.2"/>
    <n v="1238737.5"/>
  </r>
  <r>
    <x v="3"/>
    <x v="0"/>
    <x v="3"/>
    <s v="Коммерческие расходы"/>
    <x v="1"/>
    <x v="4"/>
    <x v="0"/>
    <x v="7"/>
    <s v="5.2.1"/>
    <n v="577500"/>
  </r>
  <r>
    <x v="3"/>
    <x v="0"/>
    <x v="3"/>
    <s v="Коммерческие расходы"/>
    <x v="1"/>
    <x v="4"/>
    <x v="0"/>
    <x v="8"/>
    <s v="5.2.2"/>
    <n v="375375"/>
  </r>
  <r>
    <x v="3"/>
    <x v="0"/>
    <x v="3"/>
    <s v="Коммерческие расходы"/>
    <x v="1"/>
    <x v="4"/>
    <x v="0"/>
    <x v="9"/>
    <s v="5.2.3"/>
    <n v="285862.5"/>
  </r>
  <r>
    <x v="3"/>
    <x v="0"/>
    <x v="3"/>
    <s v="Коммерческие расходы"/>
    <x v="1"/>
    <x v="8"/>
    <x v="1"/>
    <x v="0"/>
    <s v="5.3"/>
    <n v="6357360.6626400016"/>
  </r>
  <r>
    <x v="3"/>
    <x v="0"/>
    <x v="3"/>
    <s v="Коммерческие расходы"/>
    <x v="1"/>
    <x v="8"/>
    <x v="0"/>
    <x v="16"/>
    <s v="5.3.1"/>
    <n v="2934166.4596800003"/>
  </r>
  <r>
    <x v="3"/>
    <x v="0"/>
    <x v="3"/>
    <s v="Коммерческие расходы"/>
    <x v="1"/>
    <x v="8"/>
    <x v="0"/>
    <x v="17"/>
    <s v="5.3.2"/>
    <n v="3423194.2029600008"/>
  </r>
  <r>
    <x v="3"/>
    <x v="0"/>
    <x v="3"/>
    <s v="Коммерческие расходы"/>
    <x v="1"/>
    <x v="9"/>
    <x v="1"/>
    <x v="18"/>
    <s v="5.4"/>
    <n v="270000"/>
  </r>
  <r>
    <x v="3"/>
    <x v="0"/>
    <x v="3"/>
    <s v="Коммерческие расходы"/>
    <x v="1"/>
    <x v="10"/>
    <x v="1"/>
    <x v="19"/>
    <s v="5.5"/>
    <n v="250000"/>
  </r>
  <r>
    <x v="3"/>
    <x v="0"/>
    <x v="3"/>
    <s v="Коммерческие расходы"/>
    <x v="1"/>
    <x v="11"/>
    <x v="1"/>
    <x v="20"/>
    <s v="5.6"/>
    <n v="753000"/>
  </r>
  <r>
    <x v="3"/>
    <x v="0"/>
    <x v="3"/>
    <s v="Коммерческие расходы"/>
    <x v="1"/>
    <x v="12"/>
    <x v="1"/>
    <x v="21"/>
    <s v="5.7"/>
    <n v="489027.74328000011"/>
  </r>
  <r>
    <x v="3"/>
    <x v="0"/>
    <x v="3"/>
    <s v="Коммерческие расходы"/>
    <x v="1"/>
    <x v="13"/>
    <x v="1"/>
    <x v="22"/>
    <s v="5.8"/>
    <n v="95278"/>
  </r>
  <r>
    <x v="3"/>
    <x v="0"/>
    <x v="4"/>
    <s v="Операционная прибыль"/>
    <x v="0"/>
    <x v="13"/>
    <x v="0"/>
    <x v="0"/>
    <s v="6"/>
    <n v="5206605.9285799935"/>
  </r>
  <r>
    <x v="3"/>
    <x v="0"/>
    <x v="5"/>
    <s v="Прочие доходы"/>
    <x v="0"/>
    <x v="13"/>
    <x v="0"/>
    <x v="0"/>
    <s v="7"/>
    <n v="15000"/>
  </r>
  <r>
    <x v="3"/>
    <x v="0"/>
    <x v="5"/>
    <s v="Прочие доходы"/>
    <x v="1"/>
    <x v="18"/>
    <x v="1"/>
    <x v="25"/>
    <s v="7.1"/>
    <n v="15000"/>
  </r>
  <r>
    <x v="3"/>
    <x v="0"/>
    <x v="6"/>
    <s v="Прочие расходы"/>
    <x v="0"/>
    <x v="14"/>
    <x v="0"/>
    <x v="0"/>
    <s v="8"/>
    <n v="2083420"/>
  </r>
  <r>
    <x v="3"/>
    <x v="0"/>
    <x v="6"/>
    <s v="Прочие расходы"/>
    <x v="1"/>
    <x v="15"/>
    <x v="1"/>
    <x v="23"/>
    <s v="8.1"/>
    <n v="2083420"/>
  </r>
  <r>
    <x v="3"/>
    <x v="0"/>
    <x v="7"/>
    <s v="Прибыль до налогообложения"/>
    <x v="0"/>
    <x v="16"/>
    <x v="0"/>
    <x v="0"/>
    <s v="9"/>
    <n v="3138185.9285799935"/>
  </r>
  <r>
    <x v="3"/>
    <x v="0"/>
    <x v="8"/>
    <s v="Налог на прибыль"/>
    <x v="0"/>
    <x v="17"/>
    <x v="1"/>
    <x v="24"/>
    <s v="11"/>
    <n v="627637.18571599876"/>
  </r>
  <r>
    <x v="3"/>
    <x v="0"/>
    <x v="9"/>
    <s v="Чистая прибыль"/>
    <x v="0"/>
    <x v="17"/>
    <x v="0"/>
    <x v="0"/>
    <s v="12"/>
    <n v="2510548.742863995"/>
  </r>
  <r>
    <x v="3"/>
    <x v="1"/>
    <x v="0"/>
    <s v="Выручка"/>
    <x v="0"/>
    <x v="0"/>
    <x v="0"/>
    <x v="0"/>
    <s v="1"/>
    <n v="48063035.193984009"/>
  </r>
  <r>
    <x v="3"/>
    <x v="1"/>
    <x v="0"/>
    <s v="Выручка"/>
    <x v="1"/>
    <x v="1"/>
    <x v="1"/>
    <x v="0"/>
    <s v="1.1"/>
    <n v="47380752.360000007"/>
  </r>
  <r>
    <x v="3"/>
    <x v="1"/>
    <x v="0"/>
    <s v="Выручка"/>
    <x v="1"/>
    <x v="1"/>
    <x v="0"/>
    <x v="1"/>
    <s v="1.1.1"/>
    <n v="19741980.150000002"/>
  </r>
  <r>
    <x v="3"/>
    <x v="1"/>
    <x v="0"/>
    <s v="Выручка"/>
    <x v="1"/>
    <x v="1"/>
    <x v="0"/>
    <x v="2"/>
    <s v="1.1.2"/>
    <n v="18162621.738000002"/>
  </r>
  <r>
    <x v="3"/>
    <x v="1"/>
    <x v="0"/>
    <s v="Выручка"/>
    <x v="1"/>
    <x v="1"/>
    <x v="0"/>
    <x v="3"/>
    <s v="1.1.3"/>
    <n v="9476150.4720000029"/>
  </r>
  <r>
    <x v="3"/>
    <x v="1"/>
    <x v="0"/>
    <s v="Выручка"/>
    <x v="1"/>
    <x v="2"/>
    <x v="1"/>
    <x v="0"/>
    <s v="1.2"/>
    <n v="682282.83398400003"/>
  </r>
  <r>
    <x v="3"/>
    <x v="1"/>
    <x v="0"/>
    <s v="Выручка"/>
    <x v="1"/>
    <x v="2"/>
    <x v="0"/>
    <x v="4"/>
    <s v="1.2.1"/>
    <n v="596997.47973600007"/>
  </r>
  <r>
    <x v="3"/>
    <x v="1"/>
    <x v="0"/>
    <s v="Выручка"/>
    <x v="1"/>
    <x v="2"/>
    <x v="0"/>
    <x v="5"/>
    <s v="1.2.2"/>
    <n v="85285.354248000003"/>
  </r>
  <r>
    <x v="3"/>
    <x v="1"/>
    <x v="1"/>
    <s v="Себестоимость продаж"/>
    <x v="0"/>
    <x v="2"/>
    <x v="0"/>
    <x v="0"/>
    <s v="2"/>
    <n v="31410433.606140006"/>
  </r>
  <r>
    <x v="3"/>
    <x v="1"/>
    <x v="1"/>
    <s v="Себестоимость продаж"/>
    <x v="1"/>
    <x v="1"/>
    <x v="1"/>
    <x v="0"/>
    <s v="2.1"/>
    <n v="31043868.946272008"/>
  </r>
  <r>
    <x v="3"/>
    <x v="1"/>
    <x v="1"/>
    <s v="Себестоимость продаж"/>
    <x v="1"/>
    <x v="1"/>
    <x v="0"/>
    <x v="1"/>
    <s v="2.1.1"/>
    <n v="13345578.581400003"/>
  </r>
  <r>
    <x v="3"/>
    <x v="1"/>
    <x v="1"/>
    <s v="Себестоимость продаж"/>
    <x v="1"/>
    <x v="1"/>
    <x v="0"/>
    <x v="2"/>
    <s v="2.1.2"/>
    <n v="12277932.294888003"/>
  </r>
  <r>
    <x v="3"/>
    <x v="1"/>
    <x v="1"/>
    <s v="Себестоимость продаж"/>
    <x v="1"/>
    <x v="1"/>
    <x v="0"/>
    <x v="3"/>
    <s v="2.1.3"/>
    <n v="5420358.069984002"/>
  </r>
  <r>
    <x v="3"/>
    <x v="1"/>
    <x v="1"/>
    <s v="Себестоимость продаж"/>
    <x v="1"/>
    <x v="2"/>
    <x v="1"/>
    <x v="0"/>
    <s v="2.2"/>
    <n v="366564.65986800002"/>
  </r>
  <r>
    <x v="3"/>
    <x v="1"/>
    <x v="1"/>
    <s v="Себестоимость продаж"/>
    <x v="1"/>
    <x v="2"/>
    <x v="0"/>
    <x v="4"/>
    <s v="2.2.1"/>
    <n v="298498.73986800003"/>
  </r>
  <r>
    <x v="3"/>
    <x v="1"/>
    <x v="1"/>
    <s v="Себестоимость продаж"/>
    <x v="1"/>
    <x v="2"/>
    <x v="0"/>
    <x v="5"/>
    <s v="2.2.2"/>
    <n v="68065.919999999998"/>
  </r>
  <r>
    <x v="3"/>
    <x v="1"/>
    <x v="2"/>
    <s v="Валовая прибыль"/>
    <x v="0"/>
    <x v="2"/>
    <x v="0"/>
    <x v="0"/>
    <s v="3"/>
    <n v="16652601.587844003"/>
  </r>
  <r>
    <x v="3"/>
    <x v="1"/>
    <x v="2"/>
    <s v="Валовая прибыль"/>
    <x v="1"/>
    <x v="1"/>
    <x v="1"/>
    <x v="0"/>
    <s v="3.1"/>
    <n v="16336883.413727999"/>
  </r>
  <r>
    <x v="3"/>
    <x v="1"/>
    <x v="2"/>
    <s v="Валовая прибыль"/>
    <x v="1"/>
    <x v="1"/>
    <x v="0"/>
    <x v="1"/>
    <s v="3.1.1"/>
    <n v="6396401.568599999"/>
  </r>
  <r>
    <x v="3"/>
    <x v="1"/>
    <x v="2"/>
    <s v="Валовая прибыль"/>
    <x v="1"/>
    <x v="1"/>
    <x v="0"/>
    <x v="2"/>
    <s v="3.1.2"/>
    <n v="5884689.443111999"/>
  </r>
  <r>
    <x v="3"/>
    <x v="1"/>
    <x v="2"/>
    <s v="Валовая прибыль"/>
    <x v="1"/>
    <x v="1"/>
    <x v="0"/>
    <x v="3"/>
    <s v="3.1.3"/>
    <n v="4055792.4020160008"/>
  </r>
  <r>
    <x v="3"/>
    <x v="1"/>
    <x v="2"/>
    <s v="Валовая прибыль"/>
    <x v="1"/>
    <x v="2"/>
    <x v="1"/>
    <x v="0"/>
    <s v="3.2"/>
    <n v="315718.17411600001"/>
  </r>
  <r>
    <x v="3"/>
    <x v="1"/>
    <x v="2"/>
    <s v="Валовая прибыль"/>
    <x v="1"/>
    <x v="2"/>
    <x v="0"/>
    <x v="4"/>
    <s v="3.2.1"/>
    <n v="298498.73986800003"/>
  </r>
  <r>
    <x v="3"/>
    <x v="1"/>
    <x v="2"/>
    <s v="Валовая прибыль"/>
    <x v="1"/>
    <x v="2"/>
    <x v="0"/>
    <x v="5"/>
    <s v="3.2.2"/>
    <n v="17219.434248000005"/>
  </r>
  <r>
    <x v="3"/>
    <x v="1"/>
    <x v="3"/>
    <s v="Управленческие расходы "/>
    <x v="0"/>
    <x v="2"/>
    <x v="0"/>
    <x v="0"/>
    <s v="4"/>
    <n v="772366"/>
  </r>
  <r>
    <x v="3"/>
    <x v="1"/>
    <x v="3"/>
    <s v="Управленческие расходы "/>
    <x v="1"/>
    <x v="3"/>
    <x v="1"/>
    <x v="6"/>
    <s v="4.1"/>
    <n v="150000"/>
  </r>
  <r>
    <x v="3"/>
    <x v="1"/>
    <x v="3"/>
    <s v="Управленческие расходы "/>
    <x v="1"/>
    <x v="4"/>
    <x v="1"/>
    <x v="0"/>
    <s v="4.2"/>
    <n v="400400"/>
  </r>
  <r>
    <x v="3"/>
    <x v="1"/>
    <x v="3"/>
    <s v="Управленческие расходы "/>
    <x v="1"/>
    <x v="4"/>
    <x v="0"/>
    <x v="7"/>
    <s v="4.2.1"/>
    <n v="280000"/>
  </r>
  <r>
    <x v="3"/>
    <x v="1"/>
    <x v="3"/>
    <s v="Управленческие расходы "/>
    <x v="1"/>
    <x v="4"/>
    <x v="0"/>
    <x v="8"/>
    <s v="4.2.2"/>
    <n v="28000"/>
  </r>
  <r>
    <x v="3"/>
    <x v="1"/>
    <x v="3"/>
    <s v="Управленческие расходы "/>
    <x v="1"/>
    <x v="4"/>
    <x v="0"/>
    <x v="9"/>
    <s v="4.2.2"/>
    <n v="92400"/>
  </r>
  <r>
    <x v="3"/>
    <x v="1"/>
    <x v="3"/>
    <s v="Управленческие расходы "/>
    <x v="1"/>
    <x v="5"/>
    <x v="1"/>
    <x v="0"/>
    <s v="4.3"/>
    <n v="134071"/>
  </r>
  <r>
    <x v="3"/>
    <x v="1"/>
    <x v="3"/>
    <s v="Управленческие расходы "/>
    <x v="1"/>
    <x v="5"/>
    <x v="0"/>
    <x v="10"/>
    <s v="4.3.1"/>
    <n v="56809"/>
  </r>
  <r>
    <x v="3"/>
    <x v="1"/>
    <x v="3"/>
    <s v="Управленческие расходы "/>
    <x v="1"/>
    <x v="5"/>
    <x v="0"/>
    <x v="11"/>
    <s v="4.3.2"/>
    <n v="51847"/>
  </r>
  <r>
    <x v="3"/>
    <x v="1"/>
    <x v="3"/>
    <s v="Управленческие расходы "/>
    <x v="1"/>
    <x v="5"/>
    <x v="0"/>
    <x v="12"/>
    <s v="4.3.3"/>
    <n v="25415"/>
  </r>
  <r>
    <x v="3"/>
    <x v="1"/>
    <x v="3"/>
    <s v="Управленческие расходы "/>
    <x v="1"/>
    <x v="6"/>
    <x v="1"/>
    <x v="13"/>
    <s v="4.4"/>
    <n v="34360"/>
  </r>
  <r>
    <x v="3"/>
    <x v="1"/>
    <x v="3"/>
    <s v="Управленческие расходы "/>
    <x v="1"/>
    <x v="7"/>
    <x v="1"/>
    <x v="14"/>
    <s v="4.5"/>
    <n v="53535"/>
  </r>
  <r>
    <x v="3"/>
    <x v="1"/>
    <x v="3"/>
    <s v="Коммерческие расходы"/>
    <x v="0"/>
    <x v="7"/>
    <x v="0"/>
    <x v="0"/>
    <s v="5"/>
    <n v="10609004.427157762"/>
  </r>
  <r>
    <x v="3"/>
    <x v="1"/>
    <x v="3"/>
    <s v="Коммерческие расходы"/>
    <x v="1"/>
    <x v="3"/>
    <x v="1"/>
    <x v="15"/>
    <s v="5.1"/>
    <n v="1250000"/>
  </r>
  <r>
    <x v="3"/>
    <x v="1"/>
    <x v="3"/>
    <s v="Коммерческие расходы"/>
    <x v="1"/>
    <x v="4"/>
    <x v="1"/>
    <x v="0"/>
    <s v="5.2"/>
    <n v="1208707.5"/>
  </r>
  <r>
    <x v="3"/>
    <x v="1"/>
    <x v="3"/>
    <s v="Коммерческие расходы"/>
    <x v="1"/>
    <x v="4"/>
    <x v="0"/>
    <x v="7"/>
    <s v="5.2.1"/>
    <n v="577500"/>
  </r>
  <r>
    <x v="3"/>
    <x v="1"/>
    <x v="3"/>
    <s v="Коммерческие расходы"/>
    <x v="1"/>
    <x v="4"/>
    <x v="0"/>
    <x v="8"/>
    <s v="5.2.2"/>
    <n v="352275"/>
  </r>
  <r>
    <x v="3"/>
    <x v="1"/>
    <x v="3"/>
    <s v="Коммерческие расходы"/>
    <x v="1"/>
    <x v="4"/>
    <x v="0"/>
    <x v="9"/>
    <s v="5.2.3"/>
    <n v="278932.5"/>
  </r>
  <r>
    <x v="3"/>
    <x v="1"/>
    <x v="3"/>
    <s v="Коммерческие расходы"/>
    <x v="1"/>
    <x v="8"/>
    <x v="1"/>
    <x v="0"/>
    <s v="5.3"/>
    <n v="6248194.5752179213"/>
  </r>
  <r>
    <x v="3"/>
    <x v="1"/>
    <x v="3"/>
    <s v="Коммерческие расходы"/>
    <x v="1"/>
    <x v="8"/>
    <x v="0"/>
    <x v="16"/>
    <s v="5.3.1"/>
    <n v="2883782.1116390405"/>
  </r>
  <r>
    <x v="3"/>
    <x v="1"/>
    <x v="3"/>
    <s v="Коммерческие расходы"/>
    <x v="1"/>
    <x v="8"/>
    <x v="0"/>
    <x v="17"/>
    <s v="5.3.2"/>
    <n v="3364412.4635788808"/>
  </r>
  <r>
    <x v="3"/>
    <x v="1"/>
    <x v="3"/>
    <s v="Коммерческие расходы"/>
    <x v="1"/>
    <x v="9"/>
    <x v="1"/>
    <x v="18"/>
    <s v="5.4"/>
    <n v="270000"/>
  </r>
  <r>
    <x v="3"/>
    <x v="1"/>
    <x v="3"/>
    <s v="Коммерческие расходы"/>
    <x v="1"/>
    <x v="10"/>
    <x v="1"/>
    <x v="19"/>
    <s v="5.5"/>
    <n v="250000"/>
  </r>
  <r>
    <x v="3"/>
    <x v="1"/>
    <x v="3"/>
    <s v="Коммерческие расходы"/>
    <x v="1"/>
    <x v="11"/>
    <x v="1"/>
    <x v="20"/>
    <s v="5.6"/>
    <n v="776000"/>
  </r>
  <r>
    <x v="3"/>
    <x v="1"/>
    <x v="3"/>
    <s v="Коммерческие расходы"/>
    <x v="1"/>
    <x v="12"/>
    <x v="1"/>
    <x v="21"/>
    <s v="5.7"/>
    <n v="480630.35193984013"/>
  </r>
  <r>
    <x v="3"/>
    <x v="1"/>
    <x v="3"/>
    <s v="Коммерческие расходы"/>
    <x v="1"/>
    <x v="13"/>
    <x v="1"/>
    <x v="22"/>
    <s v="5.8"/>
    <n v="125472"/>
  </r>
  <r>
    <x v="3"/>
    <x v="1"/>
    <x v="4"/>
    <s v="Операционная прибыль"/>
    <x v="0"/>
    <x v="13"/>
    <x v="0"/>
    <x v="0"/>
    <s v="6"/>
    <n v="5271231.1606862415"/>
  </r>
  <r>
    <x v="3"/>
    <x v="1"/>
    <x v="5"/>
    <s v="Прочие доходы"/>
    <x v="0"/>
    <x v="13"/>
    <x v="0"/>
    <x v="0"/>
    <s v="7"/>
    <n v="3884"/>
  </r>
  <r>
    <x v="3"/>
    <x v="1"/>
    <x v="5"/>
    <s v="Прочие доходы"/>
    <x v="1"/>
    <x v="18"/>
    <x v="1"/>
    <x v="25"/>
    <s v="7.1"/>
    <n v="3884"/>
  </r>
  <r>
    <x v="3"/>
    <x v="1"/>
    <x v="6"/>
    <s v="Прочие расходы"/>
    <x v="0"/>
    <x v="14"/>
    <x v="0"/>
    <x v="0"/>
    <s v="8"/>
    <n v="1995236"/>
  </r>
  <r>
    <x v="3"/>
    <x v="1"/>
    <x v="6"/>
    <s v="Прочие расходы"/>
    <x v="1"/>
    <x v="15"/>
    <x v="1"/>
    <x v="23"/>
    <s v="8.1"/>
    <n v="1995236"/>
  </r>
  <r>
    <x v="3"/>
    <x v="1"/>
    <x v="7"/>
    <s v="Прибыль до налогообложения"/>
    <x v="0"/>
    <x v="16"/>
    <x v="0"/>
    <x v="0"/>
    <s v="9"/>
    <n v="3279879.1606862415"/>
  </r>
  <r>
    <x v="3"/>
    <x v="1"/>
    <x v="8"/>
    <s v="Налог на прибыль"/>
    <x v="0"/>
    <x v="17"/>
    <x v="1"/>
    <x v="24"/>
    <s v="11"/>
    <n v="655975.83213724836"/>
  </r>
  <r>
    <x v="3"/>
    <x v="1"/>
    <x v="9"/>
    <s v="Чистая прибыль"/>
    <x v="0"/>
    <x v="17"/>
    <x v="0"/>
    <x v="0"/>
    <s v="12"/>
    <n v="2623903.328548993"/>
  </r>
  <r>
    <x v="4"/>
    <x v="0"/>
    <x v="0"/>
    <s v="Выручка"/>
    <x v="0"/>
    <x v="0"/>
    <x v="0"/>
    <x v="0"/>
    <s v="1"/>
    <n v="53803810.37115217"/>
  </r>
  <r>
    <x v="4"/>
    <x v="0"/>
    <x v="0"/>
    <s v="Выручка"/>
    <x v="1"/>
    <x v="1"/>
    <x v="1"/>
    <x v="0"/>
    <s v="1.1"/>
    <n v="53046817.942140013"/>
  </r>
  <r>
    <x v="4"/>
    <x v="0"/>
    <x v="0"/>
    <s v="Выручка"/>
    <x v="1"/>
    <x v="1"/>
    <x v="0"/>
    <x v="1"/>
    <s v="1.1.1"/>
    <n v="20071768.951080006"/>
  </r>
  <r>
    <x v="4"/>
    <x v="0"/>
    <x v="0"/>
    <s v="Выручка"/>
    <x v="1"/>
    <x v="1"/>
    <x v="0"/>
    <x v="2"/>
    <s v="1.1.2"/>
    <n v="21505466.733300004"/>
  </r>
  <r>
    <x v="4"/>
    <x v="0"/>
    <x v="0"/>
    <s v="Выручка"/>
    <x v="1"/>
    <x v="1"/>
    <x v="0"/>
    <x v="3"/>
    <s v="1.1.3"/>
    <n v="11469582.257760003"/>
  </r>
  <r>
    <x v="4"/>
    <x v="0"/>
    <x v="0"/>
    <s v="Выручка"/>
    <x v="1"/>
    <x v="2"/>
    <x v="1"/>
    <x v="0"/>
    <s v="1.2"/>
    <n v="756992.42901216005"/>
  </r>
  <r>
    <x v="4"/>
    <x v="0"/>
    <x v="0"/>
    <s v="Выручка"/>
    <x v="1"/>
    <x v="2"/>
    <x v="0"/>
    <x v="4"/>
    <s v="1.2.1"/>
    <n v="662368.37538564007"/>
  </r>
  <r>
    <x v="4"/>
    <x v="0"/>
    <x v="0"/>
    <s v="Выручка"/>
    <x v="1"/>
    <x v="2"/>
    <x v="0"/>
    <x v="5"/>
    <s v="1.2.2"/>
    <n v="94624.053626520021"/>
  </r>
  <r>
    <x v="4"/>
    <x v="0"/>
    <x v="1"/>
    <s v="Себестоимость продаж"/>
    <x v="0"/>
    <x v="2"/>
    <x v="0"/>
    <x v="0"/>
    <s v="2"/>
    <n v="33737257.624307826"/>
  </r>
  <r>
    <x v="4"/>
    <x v="0"/>
    <x v="1"/>
    <s v="Себестоимость продаж"/>
    <x v="1"/>
    <x v="1"/>
    <x v="1"/>
    <x v="0"/>
    <s v="2.1"/>
    <n v="33333473.436615009"/>
  </r>
  <r>
    <x v="4"/>
    <x v="0"/>
    <x v="1"/>
    <s v="Себестоимость продаж"/>
    <x v="1"/>
    <x v="1"/>
    <x v="0"/>
    <x v="1"/>
    <s v="2.1.1"/>
    <n v="13046649.818202004"/>
  </r>
  <r>
    <x v="4"/>
    <x v="0"/>
    <x v="1"/>
    <s v="Себестоимость продаж"/>
    <x v="1"/>
    <x v="1"/>
    <x v="0"/>
    <x v="2"/>
    <s v="2.1.2"/>
    <n v="13978553.376645003"/>
  </r>
  <r>
    <x v="4"/>
    <x v="0"/>
    <x v="1"/>
    <s v="Себестоимость продаж"/>
    <x v="1"/>
    <x v="1"/>
    <x v="0"/>
    <x v="3"/>
    <s v="2.1.3"/>
    <n v="6308270.2417680025"/>
  </r>
  <r>
    <x v="4"/>
    <x v="0"/>
    <x v="1"/>
    <s v="Себестоимость продаж"/>
    <x v="1"/>
    <x v="2"/>
    <x v="1"/>
    <x v="0"/>
    <s v="2.2"/>
    <n v="403784.18769282004"/>
  </r>
  <r>
    <x v="4"/>
    <x v="0"/>
    <x v="1"/>
    <s v="Себестоимость продаж"/>
    <x v="1"/>
    <x v="2"/>
    <x v="0"/>
    <x v="4"/>
    <s v="2.2.1"/>
    <n v="331184.18769282004"/>
  </r>
  <r>
    <x v="4"/>
    <x v="0"/>
    <x v="1"/>
    <s v="Себестоимость продаж"/>
    <x v="1"/>
    <x v="2"/>
    <x v="0"/>
    <x v="5"/>
    <s v="2.2.2"/>
    <n v="72600.000000000015"/>
  </r>
  <r>
    <x v="4"/>
    <x v="0"/>
    <x v="2"/>
    <s v="Валовая прибыль"/>
    <x v="0"/>
    <x v="2"/>
    <x v="0"/>
    <x v="0"/>
    <s v="3"/>
    <n v="20066552.746844344"/>
  </r>
  <r>
    <x v="4"/>
    <x v="0"/>
    <x v="2"/>
    <s v="Валовая прибыль"/>
    <x v="1"/>
    <x v="1"/>
    <x v="1"/>
    <x v="0"/>
    <s v="3.1"/>
    <n v="19713344.505525004"/>
  </r>
  <r>
    <x v="4"/>
    <x v="0"/>
    <x v="2"/>
    <s v="Валовая прибыль"/>
    <x v="1"/>
    <x v="1"/>
    <x v="0"/>
    <x v="1"/>
    <s v="3.1.1"/>
    <n v="7025119.1328780018"/>
  </r>
  <r>
    <x v="4"/>
    <x v="0"/>
    <x v="2"/>
    <s v="Валовая прибыль"/>
    <x v="1"/>
    <x v="1"/>
    <x v="0"/>
    <x v="2"/>
    <s v="3.1.2"/>
    <n v="7526913.3566550016"/>
  </r>
  <r>
    <x v="4"/>
    <x v="0"/>
    <x v="2"/>
    <s v="Валовая прибыль"/>
    <x v="1"/>
    <x v="1"/>
    <x v="0"/>
    <x v="3"/>
    <s v="3.1.3"/>
    <n v="5161312.0159920007"/>
  </r>
  <r>
    <x v="4"/>
    <x v="0"/>
    <x v="2"/>
    <s v="Валовая прибыль"/>
    <x v="1"/>
    <x v="2"/>
    <x v="1"/>
    <x v="0"/>
    <s v="3.2"/>
    <n v="353208.24131934001"/>
  </r>
  <r>
    <x v="4"/>
    <x v="0"/>
    <x v="2"/>
    <s v="Валовая прибыль"/>
    <x v="1"/>
    <x v="2"/>
    <x v="0"/>
    <x v="4"/>
    <s v="3.2.1"/>
    <n v="331184.18769282004"/>
  </r>
  <r>
    <x v="4"/>
    <x v="0"/>
    <x v="2"/>
    <s v="Валовая прибыль"/>
    <x v="1"/>
    <x v="2"/>
    <x v="0"/>
    <x v="5"/>
    <s v="3.2.2"/>
    <n v="22024.053626520006"/>
  </r>
  <r>
    <x v="4"/>
    <x v="0"/>
    <x v="3"/>
    <s v="Управленческие расходы "/>
    <x v="0"/>
    <x v="2"/>
    <x v="0"/>
    <x v="0"/>
    <s v="4"/>
    <n v="775532"/>
  </r>
  <r>
    <x v="4"/>
    <x v="0"/>
    <x v="3"/>
    <s v="Управленческие расходы "/>
    <x v="1"/>
    <x v="3"/>
    <x v="1"/>
    <x v="6"/>
    <s v="4.1"/>
    <n v="150000"/>
  </r>
  <r>
    <x v="4"/>
    <x v="0"/>
    <x v="3"/>
    <s v="Управленческие расходы "/>
    <x v="1"/>
    <x v="4"/>
    <x v="1"/>
    <x v="0"/>
    <s v="4.2"/>
    <n v="457600"/>
  </r>
  <r>
    <x v="4"/>
    <x v="0"/>
    <x v="3"/>
    <s v="Управленческие расходы "/>
    <x v="1"/>
    <x v="4"/>
    <x v="0"/>
    <x v="7"/>
    <s v="4.2.1"/>
    <n v="320000"/>
  </r>
  <r>
    <x v="4"/>
    <x v="0"/>
    <x v="3"/>
    <s v="Управленческие расходы "/>
    <x v="1"/>
    <x v="4"/>
    <x v="0"/>
    <x v="8"/>
    <s v="4.2.2"/>
    <n v="32000"/>
  </r>
  <r>
    <x v="4"/>
    <x v="0"/>
    <x v="3"/>
    <s v="Управленческие расходы "/>
    <x v="1"/>
    <x v="4"/>
    <x v="0"/>
    <x v="9"/>
    <s v="4.2.2"/>
    <n v="105600"/>
  </r>
  <r>
    <x v="4"/>
    <x v="0"/>
    <x v="3"/>
    <s v="Управленческие расходы "/>
    <x v="1"/>
    <x v="5"/>
    <x v="1"/>
    <x v="0"/>
    <s v="4.3"/>
    <n v="116155"/>
  </r>
  <r>
    <x v="4"/>
    <x v="0"/>
    <x v="3"/>
    <s v="Управленческие расходы "/>
    <x v="1"/>
    <x v="5"/>
    <x v="0"/>
    <x v="10"/>
    <s v="4.3.1"/>
    <n v="50000"/>
  </r>
  <r>
    <x v="4"/>
    <x v="0"/>
    <x v="3"/>
    <s v="Управленческие расходы "/>
    <x v="1"/>
    <x v="5"/>
    <x v="0"/>
    <x v="11"/>
    <s v="4.3.2"/>
    <n v="44184"/>
  </r>
  <r>
    <x v="4"/>
    <x v="0"/>
    <x v="3"/>
    <s v="Управленческие расходы "/>
    <x v="1"/>
    <x v="5"/>
    <x v="0"/>
    <x v="12"/>
    <s v="4.3.3"/>
    <n v="21971"/>
  </r>
  <r>
    <x v="4"/>
    <x v="0"/>
    <x v="3"/>
    <s v="Управленческие расходы "/>
    <x v="1"/>
    <x v="6"/>
    <x v="1"/>
    <x v="13"/>
    <s v="4.4"/>
    <n v="5935"/>
  </r>
  <r>
    <x v="4"/>
    <x v="0"/>
    <x v="3"/>
    <s v="Управленческие расходы "/>
    <x v="1"/>
    <x v="7"/>
    <x v="1"/>
    <x v="14"/>
    <s v="4.5"/>
    <n v="45842"/>
  </r>
  <r>
    <x v="4"/>
    <x v="0"/>
    <x v="3"/>
    <s v="Коммерческие расходы"/>
    <x v="0"/>
    <x v="7"/>
    <x v="0"/>
    <x v="0"/>
    <s v="5"/>
    <n v="11399445.441331213"/>
  </r>
  <r>
    <x v="4"/>
    <x v="0"/>
    <x v="3"/>
    <s v="Коммерческие расходы"/>
    <x v="1"/>
    <x v="3"/>
    <x v="1"/>
    <x v="15"/>
    <s v="5.1"/>
    <n v="1250000"/>
  </r>
  <r>
    <x v="4"/>
    <x v="0"/>
    <x v="3"/>
    <s v="Коммерческие расходы"/>
    <x v="1"/>
    <x v="4"/>
    <x v="1"/>
    <x v="0"/>
    <s v="5.2"/>
    <n v="1238737.5"/>
  </r>
  <r>
    <x v="4"/>
    <x v="0"/>
    <x v="3"/>
    <s v="Коммерческие расходы"/>
    <x v="1"/>
    <x v="4"/>
    <x v="0"/>
    <x v="7"/>
    <s v="5.2.1"/>
    <n v="577500"/>
  </r>
  <r>
    <x v="4"/>
    <x v="0"/>
    <x v="3"/>
    <s v="Коммерческие расходы"/>
    <x v="1"/>
    <x v="4"/>
    <x v="0"/>
    <x v="8"/>
    <s v="5.2.2"/>
    <n v="375375"/>
  </r>
  <r>
    <x v="4"/>
    <x v="0"/>
    <x v="3"/>
    <s v="Коммерческие расходы"/>
    <x v="1"/>
    <x v="4"/>
    <x v="0"/>
    <x v="9"/>
    <s v="5.2.3"/>
    <n v="285862.5"/>
  </r>
  <r>
    <x v="4"/>
    <x v="0"/>
    <x v="3"/>
    <s v="Коммерческие расходы"/>
    <x v="1"/>
    <x v="8"/>
    <x v="1"/>
    <x v="0"/>
    <s v="5.3"/>
    <n v="6650048.8376196921"/>
  </r>
  <r>
    <x v="4"/>
    <x v="0"/>
    <x v="3"/>
    <s v="Коммерческие расходы"/>
    <x v="1"/>
    <x v="8"/>
    <x v="0"/>
    <x v="16"/>
    <s v="5.3.1"/>
    <n v="2883782.1116390405"/>
  </r>
  <r>
    <x v="4"/>
    <x v="0"/>
    <x v="3"/>
    <s v="Коммерческие расходы"/>
    <x v="1"/>
    <x v="8"/>
    <x v="0"/>
    <x v="17"/>
    <s v="5.3.2"/>
    <n v="3766266.725980652"/>
  </r>
  <r>
    <x v="4"/>
    <x v="0"/>
    <x v="3"/>
    <s v="Коммерческие расходы"/>
    <x v="1"/>
    <x v="9"/>
    <x v="1"/>
    <x v="18"/>
    <s v="5.4"/>
    <n v="270000"/>
  </r>
  <r>
    <x v="4"/>
    <x v="0"/>
    <x v="3"/>
    <s v="Коммерческие расходы"/>
    <x v="1"/>
    <x v="10"/>
    <x v="1"/>
    <x v="19"/>
    <s v="5.5"/>
    <n v="250000"/>
  </r>
  <r>
    <x v="4"/>
    <x v="0"/>
    <x v="3"/>
    <s v="Коммерческие расходы"/>
    <x v="1"/>
    <x v="11"/>
    <x v="1"/>
    <x v="20"/>
    <s v="5.6"/>
    <n v="1130000"/>
  </r>
  <r>
    <x v="4"/>
    <x v="0"/>
    <x v="3"/>
    <s v="Коммерческие расходы"/>
    <x v="1"/>
    <x v="12"/>
    <x v="1"/>
    <x v="21"/>
    <s v="5.7"/>
    <n v="538038.10371152172"/>
  </r>
  <r>
    <x v="4"/>
    <x v="0"/>
    <x v="3"/>
    <s v="Коммерческие расходы"/>
    <x v="1"/>
    <x v="13"/>
    <x v="1"/>
    <x v="22"/>
    <s v="5.8"/>
    <n v="72621"/>
  </r>
  <r>
    <x v="4"/>
    <x v="0"/>
    <x v="4"/>
    <s v="Операционная прибыль"/>
    <x v="0"/>
    <x v="13"/>
    <x v="0"/>
    <x v="0"/>
    <s v="6"/>
    <n v="7891575.3055131305"/>
  </r>
  <r>
    <x v="4"/>
    <x v="0"/>
    <x v="5"/>
    <s v="Прочие доходы"/>
    <x v="0"/>
    <x v="13"/>
    <x v="0"/>
    <x v="0"/>
    <s v="7"/>
    <n v="0"/>
  </r>
  <r>
    <x v="4"/>
    <x v="0"/>
    <x v="6"/>
    <s v="Прочие расходы"/>
    <x v="0"/>
    <x v="14"/>
    <x v="0"/>
    <x v="0"/>
    <s v="8"/>
    <n v="1808965"/>
  </r>
  <r>
    <x v="4"/>
    <x v="0"/>
    <x v="6"/>
    <s v="Прочие расходы"/>
    <x v="1"/>
    <x v="15"/>
    <x v="1"/>
    <x v="23"/>
    <s v="8.1"/>
    <n v="1808965"/>
  </r>
  <r>
    <x v="4"/>
    <x v="0"/>
    <x v="7"/>
    <s v="Прибыль до налогообложения"/>
    <x v="0"/>
    <x v="16"/>
    <x v="0"/>
    <x v="0"/>
    <s v="9"/>
    <n v="6082610.3055131305"/>
  </r>
  <r>
    <x v="4"/>
    <x v="0"/>
    <x v="8"/>
    <s v="Налог на прибыль"/>
    <x v="0"/>
    <x v="17"/>
    <x v="1"/>
    <x v="24"/>
    <s v="11"/>
    <n v="1216522.0611026261"/>
  </r>
  <r>
    <x v="4"/>
    <x v="0"/>
    <x v="9"/>
    <s v="Чистая прибыль"/>
    <x v="0"/>
    <x v="17"/>
    <x v="0"/>
    <x v="0"/>
    <s v="12"/>
    <n v="4866088.2444105046"/>
  </r>
  <r>
    <x v="4"/>
    <x v="1"/>
    <x v="0"/>
    <s v="Выручка"/>
    <x v="0"/>
    <x v="0"/>
    <x v="0"/>
    <x v="0"/>
    <s v="1"/>
    <n v="51309222.10841839"/>
  </r>
  <r>
    <x v="4"/>
    <x v="1"/>
    <x v="0"/>
    <s v="Выручка"/>
    <x v="1"/>
    <x v="1"/>
    <x v="1"/>
    <x v="0"/>
    <s v="1.1"/>
    <n v="50580857.756721601"/>
  </r>
  <r>
    <x v="4"/>
    <x v="1"/>
    <x v="0"/>
    <s v="Выручка"/>
    <x v="1"/>
    <x v="1"/>
    <x v="0"/>
    <x v="1"/>
    <s v="1.1.1"/>
    <n v="21075357.398634002"/>
  </r>
  <r>
    <x v="4"/>
    <x v="1"/>
    <x v="0"/>
    <s v="Выручка"/>
    <x v="1"/>
    <x v="1"/>
    <x v="0"/>
    <x v="2"/>
    <s v="1.1.2"/>
    <n v="19389328.806743283"/>
  </r>
  <r>
    <x v="4"/>
    <x v="1"/>
    <x v="0"/>
    <s v="Выручка"/>
    <x v="1"/>
    <x v="1"/>
    <x v="0"/>
    <x v="3"/>
    <s v="1.1.3"/>
    <n v="10116171.551344322"/>
  </r>
  <r>
    <x v="4"/>
    <x v="1"/>
    <x v="0"/>
    <s v="Выручка"/>
    <x v="1"/>
    <x v="2"/>
    <x v="1"/>
    <x v="0"/>
    <s v="1.2"/>
    <n v="728364.35169679113"/>
  </r>
  <r>
    <x v="4"/>
    <x v="1"/>
    <x v="0"/>
    <s v="Выручка"/>
    <x v="1"/>
    <x v="2"/>
    <x v="0"/>
    <x v="4"/>
    <s v="1.2.1"/>
    <n v="637318.80773469224"/>
  </r>
  <r>
    <x v="4"/>
    <x v="1"/>
    <x v="0"/>
    <s v="Выручка"/>
    <x v="1"/>
    <x v="2"/>
    <x v="0"/>
    <x v="5"/>
    <s v="1.2.2"/>
    <n v="91045.543962098905"/>
  </r>
  <r>
    <x v="4"/>
    <x v="1"/>
    <x v="1"/>
    <s v="Себестоимость продаж"/>
    <x v="0"/>
    <x v="2"/>
    <x v="0"/>
    <x v="0"/>
    <s v="2"/>
    <n v="31296380.346999917"/>
  </r>
  <r>
    <x v="4"/>
    <x v="1"/>
    <x v="1"/>
    <s v="Себестоимость продаж"/>
    <x v="1"/>
    <x v="1"/>
    <x v="1"/>
    <x v="0"/>
    <s v="2.1"/>
    <n v="30909962.175132573"/>
  </r>
  <r>
    <x v="4"/>
    <x v="1"/>
    <x v="1"/>
    <s v="Себестоимость продаж"/>
    <x v="1"/>
    <x v="1"/>
    <x v="0"/>
    <x v="1"/>
    <s v="2.1.1"/>
    <n v="13288012.839838738"/>
  </r>
  <r>
    <x v="4"/>
    <x v="1"/>
    <x v="1"/>
    <s v="Себестоимость продаж"/>
    <x v="1"/>
    <x v="1"/>
    <x v="0"/>
    <x v="2"/>
    <s v="2.1.2"/>
    <n v="12224971.812651638"/>
  </r>
  <r>
    <x v="4"/>
    <x v="1"/>
    <x v="1"/>
    <s v="Себестоимость продаж"/>
    <x v="1"/>
    <x v="1"/>
    <x v="0"/>
    <x v="3"/>
    <s v="2.1.3"/>
    <n v="5396977.5226421952"/>
  </r>
  <r>
    <x v="4"/>
    <x v="1"/>
    <x v="1"/>
    <s v="Себестоимость продаж"/>
    <x v="1"/>
    <x v="2"/>
    <x v="1"/>
    <x v="0"/>
    <s v="2.2"/>
    <n v="386418.17186734616"/>
  </r>
  <r>
    <x v="4"/>
    <x v="1"/>
    <x v="1"/>
    <s v="Себестоимость продаж"/>
    <x v="1"/>
    <x v="2"/>
    <x v="0"/>
    <x v="4"/>
    <s v="2.2.1"/>
    <n v="318659.40386734612"/>
  </r>
  <r>
    <x v="4"/>
    <x v="1"/>
    <x v="1"/>
    <s v="Себестоимость продаж"/>
    <x v="1"/>
    <x v="2"/>
    <x v="0"/>
    <x v="5"/>
    <s v="2.2.2"/>
    <n v="67758.768000000011"/>
  </r>
  <r>
    <x v="4"/>
    <x v="1"/>
    <x v="2"/>
    <s v="Валовая прибыль"/>
    <x v="0"/>
    <x v="2"/>
    <x v="0"/>
    <x v="0"/>
    <s v="3"/>
    <n v="20012841.761418473"/>
  </r>
  <r>
    <x v="4"/>
    <x v="1"/>
    <x v="2"/>
    <s v="Валовая прибыль"/>
    <x v="1"/>
    <x v="1"/>
    <x v="1"/>
    <x v="0"/>
    <s v="3.1"/>
    <n v="19670895.581589028"/>
  </r>
  <r>
    <x v="4"/>
    <x v="1"/>
    <x v="2"/>
    <s v="Валовая прибыль"/>
    <x v="1"/>
    <x v="1"/>
    <x v="0"/>
    <x v="1"/>
    <s v="3.1.1"/>
    <n v="7787344.558795264"/>
  </r>
  <r>
    <x v="4"/>
    <x v="1"/>
    <x v="2"/>
    <s v="Валовая прибыль"/>
    <x v="1"/>
    <x v="1"/>
    <x v="0"/>
    <x v="2"/>
    <s v="3.1.2"/>
    <n v="7164356.9940916449"/>
  </r>
  <r>
    <x v="4"/>
    <x v="1"/>
    <x v="2"/>
    <s v="Валовая прибыль"/>
    <x v="1"/>
    <x v="1"/>
    <x v="0"/>
    <x v="3"/>
    <s v="3.1.3"/>
    <n v="4719194.0287021268"/>
  </r>
  <r>
    <x v="4"/>
    <x v="1"/>
    <x v="2"/>
    <s v="Валовая прибыль"/>
    <x v="1"/>
    <x v="2"/>
    <x v="1"/>
    <x v="0"/>
    <s v="3.2"/>
    <n v="341946.17982944497"/>
  </r>
  <r>
    <x v="4"/>
    <x v="1"/>
    <x v="2"/>
    <s v="Валовая прибыль"/>
    <x v="1"/>
    <x v="2"/>
    <x v="0"/>
    <x v="4"/>
    <s v="3.2.1"/>
    <n v="318659.40386734612"/>
  </r>
  <r>
    <x v="4"/>
    <x v="1"/>
    <x v="2"/>
    <s v="Валовая прибыль"/>
    <x v="1"/>
    <x v="2"/>
    <x v="0"/>
    <x v="5"/>
    <s v="3.2.2"/>
    <n v="23286.775962098895"/>
  </r>
  <r>
    <x v="4"/>
    <x v="1"/>
    <x v="3"/>
    <s v="Управленческие расходы "/>
    <x v="0"/>
    <x v="2"/>
    <x v="0"/>
    <x v="0"/>
    <s v="4"/>
    <n v="726950"/>
  </r>
  <r>
    <x v="4"/>
    <x v="1"/>
    <x v="3"/>
    <s v="Управленческие расходы "/>
    <x v="1"/>
    <x v="3"/>
    <x v="1"/>
    <x v="6"/>
    <s v="4.1"/>
    <n v="150000"/>
  </r>
  <r>
    <x v="4"/>
    <x v="1"/>
    <x v="3"/>
    <s v="Управленческие расходы "/>
    <x v="1"/>
    <x v="4"/>
    <x v="1"/>
    <x v="0"/>
    <s v="4.2"/>
    <n v="400400"/>
  </r>
  <r>
    <x v="4"/>
    <x v="1"/>
    <x v="3"/>
    <s v="Управленческие расходы "/>
    <x v="1"/>
    <x v="4"/>
    <x v="0"/>
    <x v="7"/>
    <s v="4.2.1"/>
    <n v="280000"/>
  </r>
  <r>
    <x v="4"/>
    <x v="1"/>
    <x v="3"/>
    <s v="Управленческие расходы "/>
    <x v="1"/>
    <x v="4"/>
    <x v="0"/>
    <x v="8"/>
    <s v="4.2.2"/>
    <n v="28000"/>
  </r>
  <r>
    <x v="4"/>
    <x v="1"/>
    <x v="3"/>
    <s v="Управленческие расходы "/>
    <x v="1"/>
    <x v="4"/>
    <x v="0"/>
    <x v="9"/>
    <s v="4.2.2"/>
    <n v="92400"/>
  </r>
  <r>
    <x v="4"/>
    <x v="1"/>
    <x v="3"/>
    <s v="Управленческие расходы "/>
    <x v="1"/>
    <x v="5"/>
    <x v="1"/>
    <x v="0"/>
    <s v="4.3"/>
    <n v="94660"/>
  </r>
  <r>
    <x v="4"/>
    <x v="1"/>
    <x v="3"/>
    <s v="Управленческие расходы "/>
    <x v="1"/>
    <x v="5"/>
    <x v="0"/>
    <x v="10"/>
    <s v="4.3.1"/>
    <n v="56017"/>
  </r>
  <r>
    <x v="4"/>
    <x v="1"/>
    <x v="3"/>
    <s v="Управленческие расходы "/>
    <x v="1"/>
    <x v="5"/>
    <x v="0"/>
    <x v="11"/>
    <s v="4.3.2"/>
    <n v="17357"/>
  </r>
  <r>
    <x v="4"/>
    <x v="1"/>
    <x v="3"/>
    <s v="Управленческие расходы "/>
    <x v="1"/>
    <x v="5"/>
    <x v="0"/>
    <x v="12"/>
    <s v="4.3.3"/>
    <n v="21286"/>
  </r>
  <r>
    <x v="4"/>
    <x v="1"/>
    <x v="3"/>
    <s v="Управленческие расходы "/>
    <x v="1"/>
    <x v="6"/>
    <x v="1"/>
    <x v="13"/>
    <s v="4.4"/>
    <n v="27381"/>
  </r>
  <r>
    <x v="4"/>
    <x v="1"/>
    <x v="3"/>
    <s v="Управленческие расходы "/>
    <x v="1"/>
    <x v="7"/>
    <x v="1"/>
    <x v="14"/>
    <s v="4.5"/>
    <n v="54509"/>
  </r>
  <r>
    <x v="4"/>
    <x v="1"/>
    <x v="3"/>
    <s v="Коммерческие расходы"/>
    <x v="0"/>
    <x v="7"/>
    <x v="0"/>
    <x v="0"/>
    <s v="5"/>
    <n v="11431844.595178574"/>
  </r>
  <r>
    <x v="4"/>
    <x v="1"/>
    <x v="3"/>
    <s v="Коммерческие расходы"/>
    <x v="1"/>
    <x v="3"/>
    <x v="1"/>
    <x v="15"/>
    <s v="5.1"/>
    <n v="1250000"/>
  </r>
  <r>
    <x v="4"/>
    <x v="1"/>
    <x v="3"/>
    <s v="Коммерческие расходы"/>
    <x v="1"/>
    <x v="4"/>
    <x v="1"/>
    <x v="0"/>
    <s v="5.2"/>
    <n v="1208707.5"/>
  </r>
  <r>
    <x v="4"/>
    <x v="1"/>
    <x v="3"/>
    <s v="Коммерческие расходы"/>
    <x v="1"/>
    <x v="4"/>
    <x v="0"/>
    <x v="7"/>
    <s v="5.2.1"/>
    <n v="577500"/>
  </r>
  <r>
    <x v="4"/>
    <x v="1"/>
    <x v="3"/>
    <s v="Коммерческие расходы"/>
    <x v="1"/>
    <x v="4"/>
    <x v="0"/>
    <x v="8"/>
    <s v="5.2.2"/>
    <n v="352275"/>
  </r>
  <r>
    <x v="4"/>
    <x v="1"/>
    <x v="3"/>
    <s v="Коммерческие расходы"/>
    <x v="1"/>
    <x v="4"/>
    <x v="0"/>
    <x v="9"/>
    <s v="5.2.3"/>
    <n v="278932.5"/>
  </r>
  <r>
    <x v="4"/>
    <x v="1"/>
    <x v="3"/>
    <s v="Коммерческие расходы"/>
    <x v="1"/>
    <x v="8"/>
    <x v="1"/>
    <x v="0"/>
    <s v="5.3"/>
    <n v="6670198.8740943912"/>
  </r>
  <r>
    <x v="4"/>
    <x v="1"/>
    <x v="3"/>
    <s v="Коммерческие расходы"/>
    <x v="1"/>
    <x v="8"/>
    <x v="0"/>
    <x v="16"/>
    <s v="5.3.1"/>
    <n v="3078553.3265051031"/>
  </r>
  <r>
    <x v="4"/>
    <x v="1"/>
    <x v="3"/>
    <s v="Коммерческие расходы"/>
    <x v="1"/>
    <x v="8"/>
    <x v="0"/>
    <x v="17"/>
    <s v="5.3.2"/>
    <n v="3591645.5475892876"/>
  </r>
  <r>
    <x v="4"/>
    <x v="1"/>
    <x v="3"/>
    <s v="Коммерческие расходы"/>
    <x v="1"/>
    <x v="9"/>
    <x v="1"/>
    <x v="18"/>
    <s v="5.4"/>
    <n v="270000"/>
  </r>
  <r>
    <x v="4"/>
    <x v="1"/>
    <x v="3"/>
    <s v="Коммерческие расходы"/>
    <x v="1"/>
    <x v="10"/>
    <x v="1"/>
    <x v="19"/>
    <s v="5.5"/>
    <n v="250000"/>
  </r>
  <r>
    <x v="4"/>
    <x v="1"/>
    <x v="3"/>
    <s v="Коммерческие расходы"/>
    <x v="1"/>
    <x v="11"/>
    <x v="1"/>
    <x v="20"/>
    <s v="5.6"/>
    <n v="1197000"/>
  </r>
  <r>
    <x v="4"/>
    <x v="1"/>
    <x v="3"/>
    <s v="Коммерческие расходы"/>
    <x v="1"/>
    <x v="12"/>
    <x v="1"/>
    <x v="21"/>
    <s v="5.7"/>
    <n v="513092.2210841839"/>
  </r>
  <r>
    <x v="4"/>
    <x v="1"/>
    <x v="3"/>
    <s v="Коммерческие расходы"/>
    <x v="1"/>
    <x v="13"/>
    <x v="1"/>
    <x v="22"/>
    <s v="5.8"/>
    <n v="72846"/>
  </r>
  <r>
    <x v="4"/>
    <x v="1"/>
    <x v="4"/>
    <s v="Операционная прибыль"/>
    <x v="0"/>
    <x v="13"/>
    <x v="0"/>
    <x v="0"/>
    <s v="6"/>
    <n v="7854047.1662398987"/>
  </r>
  <r>
    <x v="4"/>
    <x v="1"/>
    <x v="5"/>
    <s v="Прочие доходы"/>
    <x v="0"/>
    <x v="13"/>
    <x v="0"/>
    <x v="0"/>
    <s v="7"/>
    <n v="8808"/>
  </r>
  <r>
    <x v="4"/>
    <x v="1"/>
    <x v="5"/>
    <s v="Прочие доходы"/>
    <x v="1"/>
    <x v="18"/>
    <x v="1"/>
    <x v="25"/>
    <s v="7.1"/>
    <n v="8808"/>
  </r>
  <r>
    <x v="4"/>
    <x v="1"/>
    <x v="6"/>
    <s v="Прочие расходы"/>
    <x v="0"/>
    <x v="14"/>
    <x v="0"/>
    <x v="0"/>
    <s v="8"/>
    <n v="2168624"/>
  </r>
  <r>
    <x v="4"/>
    <x v="1"/>
    <x v="6"/>
    <s v="Прочие расходы"/>
    <x v="1"/>
    <x v="15"/>
    <x v="1"/>
    <x v="23"/>
    <s v="8.1"/>
    <n v="2168624"/>
  </r>
  <r>
    <x v="4"/>
    <x v="1"/>
    <x v="7"/>
    <s v="Прибыль до налогообложения"/>
    <x v="0"/>
    <x v="16"/>
    <x v="0"/>
    <x v="0"/>
    <s v="9"/>
    <n v="5694231.1662398987"/>
  </r>
  <r>
    <x v="4"/>
    <x v="1"/>
    <x v="8"/>
    <s v="Налог на прибыль"/>
    <x v="0"/>
    <x v="17"/>
    <x v="1"/>
    <x v="24"/>
    <s v="11"/>
    <n v="1138846.2332479798"/>
  </r>
  <r>
    <x v="4"/>
    <x v="1"/>
    <x v="9"/>
    <s v="Чистая прибыль"/>
    <x v="0"/>
    <x v="17"/>
    <x v="0"/>
    <x v="0"/>
    <s v="12"/>
    <n v="4555384.9329919191"/>
  </r>
  <r>
    <x v="5"/>
    <x v="0"/>
    <x v="0"/>
    <s v="Выручка"/>
    <x v="0"/>
    <x v="0"/>
    <x v="0"/>
    <x v="0"/>
    <s v="1"/>
    <n v="48922337.393842176"/>
  </r>
  <r>
    <x v="5"/>
    <x v="0"/>
    <x v="0"/>
    <s v="Выручка"/>
    <x v="1"/>
    <x v="1"/>
    <x v="1"/>
    <x v="0"/>
    <s v="1.1"/>
    <n v="48234024.823389485"/>
  </r>
  <r>
    <x v="5"/>
    <x v="0"/>
    <x v="0"/>
    <s v="Выручка"/>
    <x v="1"/>
    <x v="1"/>
    <x v="0"/>
    <x v="1"/>
    <s v="1.1.1"/>
    <n v="18250712.09533656"/>
  </r>
  <r>
    <x v="5"/>
    <x v="0"/>
    <x v="0"/>
    <s v="Выручка"/>
    <x v="1"/>
    <x v="1"/>
    <x v="0"/>
    <x v="2"/>
    <s v="1.1.2"/>
    <n v="19554334.387860604"/>
  </r>
  <r>
    <x v="5"/>
    <x v="0"/>
    <x v="0"/>
    <s v="Выручка"/>
    <x v="1"/>
    <x v="1"/>
    <x v="0"/>
    <x v="3"/>
    <s v="1.1.3"/>
    <n v="10428978.340192322"/>
  </r>
  <r>
    <x v="5"/>
    <x v="0"/>
    <x v="0"/>
    <s v="Выручка"/>
    <x v="1"/>
    <x v="2"/>
    <x v="1"/>
    <x v="0"/>
    <s v="1.2"/>
    <n v="688312.57045269315"/>
  </r>
  <r>
    <x v="5"/>
    <x v="0"/>
    <x v="0"/>
    <s v="Выручка"/>
    <x v="1"/>
    <x v="2"/>
    <x v="0"/>
    <x v="4"/>
    <s v="1.2.1"/>
    <n v="602273.49914610654"/>
  </r>
  <r>
    <x v="5"/>
    <x v="0"/>
    <x v="0"/>
    <s v="Выручка"/>
    <x v="1"/>
    <x v="2"/>
    <x v="0"/>
    <x v="5"/>
    <s v="1.2.2"/>
    <n v="86039.071306586644"/>
  </r>
  <r>
    <x v="5"/>
    <x v="0"/>
    <x v="1"/>
    <s v="Себестоимость продаж"/>
    <x v="0"/>
    <x v="2"/>
    <x v="0"/>
    <x v="0"/>
    <s v="2"/>
    <n v="31891363.782804348"/>
  </r>
  <r>
    <x v="5"/>
    <x v="0"/>
    <x v="1"/>
    <s v="Себестоимость продаж"/>
    <x v="1"/>
    <x v="1"/>
    <x v="1"/>
    <x v="0"/>
    <s v="2.1"/>
    <n v="31521587.033231296"/>
  </r>
  <r>
    <x v="5"/>
    <x v="0"/>
    <x v="1"/>
    <s v="Себестоимость продаж"/>
    <x v="1"/>
    <x v="1"/>
    <x v="0"/>
    <x v="1"/>
    <s v="2.1.1"/>
    <n v="12337481.376447516"/>
  </r>
  <r>
    <x v="5"/>
    <x v="0"/>
    <x v="1"/>
    <s v="Себестоимость продаж"/>
    <x v="1"/>
    <x v="1"/>
    <x v="0"/>
    <x v="2"/>
    <s v="2.1.2"/>
    <n v="13218730.046193769"/>
  </r>
  <r>
    <x v="5"/>
    <x v="0"/>
    <x v="1"/>
    <s v="Себестоимость продаж"/>
    <x v="1"/>
    <x v="1"/>
    <x v="0"/>
    <x v="3"/>
    <s v="2.1.3"/>
    <n v="5965375.610590009"/>
  </r>
  <r>
    <x v="5"/>
    <x v="0"/>
    <x v="1"/>
    <s v="Себестоимость продаж"/>
    <x v="1"/>
    <x v="2"/>
    <x v="1"/>
    <x v="0"/>
    <s v="2.2"/>
    <n v="369776.74957305327"/>
  </r>
  <r>
    <x v="5"/>
    <x v="0"/>
    <x v="1"/>
    <s v="Себестоимость продаж"/>
    <x v="1"/>
    <x v="2"/>
    <x v="0"/>
    <x v="4"/>
    <s v="2.2.1"/>
    <n v="301136.74957305327"/>
  </r>
  <r>
    <x v="5"/>
    <x v="0"/>
    <x v="1"/>
    <s v="Себестоимость продаж"/>
    <x v="1"/>
    <x v="2"/>
    <x v="0"/>
    <x v="5"/>
    <s v="2.2.2"/>
    <n v="68640"/>
  </r>
  <r>
    <x v="5"/>
    <x v="0"/>
    <x v="2"/>
    <s v="Валовая прибыль"/>
    <x v="0"/>
    <x v="2"/>
    <x v="0"/>
    <x v="0"/>
    <s v="3"/>
    <n v="17030973.611037828"/>
  </r>
  <r>
    <x v="5"/>
    <x v="0"/>
    <x v="2"/>
    <s v="Валовая прибыль"/>
    <x v="1"/>
    <x v="1"/>
    <x v="1"/>
    <x v="0"/>
    <s v="3.1"/>
    <n v="16712437.79015819"/>
  </r>
  <r>
    <x v="5"/>
    <x v="0"/>
    <x v="2"/>
    <s v="Валовая прибыль"/>
    <x v="1"/>
    <x v="1"/>
    <x v="0"/>
    <x v="1"/>
    <s v="3.1.1"/>
    <n v="5913230.7188890446"/>
  </r>
  <r>
    <x v="5"/>
    <x v="0"/>
    <x v="2"/>
    <s v="Валовая прибыль"/>
    <x v="1"/>
    <x v="1"/>
    <x v="0"/>
    <x v="2"/>
    <s v="3.1.2"/>
    <n v="6335604.3416668344"/>
  </r>
  <r>
    <x v="5"/>
    <x v="0"/>
    <x v="2"/>
    <s v="Валовая прибыль"/>
    <x v="1"/>
    <x v="1"/>
    <x v="0"/>
    <x v="3"/>
    <s v="3.1.3"/>
    <n v="4463602.7296023127"/>
  </r>
  <r>
    <x v="5"/>
    <x v="0"/>
    <x v="2"/>
    <s v="Валовая прибыль"/>
    <x v="1"/>
    <x v="2"/>
    <x v="1"/>
    <x v="0"/>
    <s v="3.2"/>
    <n v="318535.82087963988"/>
  </r>
  <r>
    <x v="5"/>
    <x v="0"/>
    <x v="2"/>
    <s v="Валовая прибыль"/>
    <x v="1"/>
    <x v="2"/>
    <x v="0"/>
    <x v="4"/>
    <s v="3.2.1"/>
    <n v="301136.74957305327"/>
  </r>
  <r>
    <x v="5"/>
    <x v="0"/>
    <x v="2"/>
    <s v="Валовая прибыль"/>
    <x v="1"/>
    <x v="2"/>
    <x v="0"/>
    <x v="5"/>
    <s v="3.2.2"/>
    <n v="17399.071306586644"/>
  </r>
  <r>
    <x v="5"/>
    <x v="0"/>
    <x v="3"/>
    <s v="Управленческие расходы "/>
    <x v="0"/>
    <x v="2"/>
    <x v="0"/>
    <x v="0"/>
    <s v="4"/>
    <n v="739081"/>
  </r>
  <r>
    <x v="5"/>
    <x v="0"/>
    <x v="3"/>
    <s v="Управленческие расходы "/>
    <x v="1"/>
    <x v="3"/>
    <x v="1"/>
    <x v="6"/>
    <s v="4.1"/>
    <n v="150000"/>
  </r>
  <r>
    <x v="5"/>
    <x v="0"/>
    <x v="3"/>
    <s v="Управленческие расходы "/>
    <x v="1"/>
    <x v="4"/>
    <x v="1"/>
    <x v="0"/>
    <s v="4.2"/>
    <n v="457600"/>
  </r>
  <r>
    <x v="5"/>
    <x v="0"/>
    <x v="3"/>
    <s v="Управленческие расходы "/>
    <x v="1"/>
    <x v="4"/>
    <x v="0"/>
    <x v="7"/>
    <s v="4.2.1"/>
    <n v="320000"/>
  </r>
  <r>
    <x v="5"/>
    <x v="0"/>
    <x v="3"/>
    <s v="Управленческие расходы "/>
    <x v="1"/>
    <x v="4"/>
    <x v="0"/>
    <x v="8"/>
    <s v="4.2.2"/>
    <n v="32000"/>
  </r>
  <r>
    <x v="5"/>
    <x v="0"/>
    <x v="3"/>
    <s v="Управленческие расходы "/>
    <x v="1"/>
    <x v="4"/>
    <x v="0"/>
    <x v="9"/>
    <s v="4.2.2"/>
    <n v="105600"/>
  </r>
  <r>
    <x v="5"/>
    <x v="0"/>
    <x v="3"/>
    <s v="Управленческие расходы "/>
    <x v="1"/>
    <x v="5"/>
    <x v="1"/>
    <x v="0"/>
    <s v="4.3"/>
    <n v="79641"/>
  </r>
  <r>
    <x v="5"/>
    <x v="0"/>
    <x v="3"/>
    <s v="Управленческие расходы "/>
    <x v="1"/>
    <x v="5"/>
    <x v="0"/>
    <x v="10"/>
    <s v="4.3.1"/>
    <n v="50000"/>
  </r>
  <r>
    <x v="5"/>
    <x v="0"/>
    <x v="3"/>
    <s v="Управленческие расходы "/>
    <x v="1"/>
    <x v="5"/>
    <x v="0"/>
    <x v="11"/>
    <s v="4.3.2"/>
    <n v="15798"/>
  </r>
  <r>
    <x v="5"/>
    <x v="0"/>
    <x v="3"/>
    <s v="Управленческие расходы "/>
    <x v="1"/>
    <x v="5"/>
    <x v="0"/>
    <x v="12"/>
    <s v="4.3.3"/>
    <n v="13843"/>
  </r>
  <r>
    <x v="5"/>
    <x v="0"/>
    <x v="3"/>
    <s v="Управленческие расходы "/>
    <x v="1"/>
    <x v="6"/>
    <x v="1"/>
    <x v="13"/>
    <s v="4.4"/>
    <n v="6349"/>
  </r>
  <r>
    <x v="5"/>
    <x v="0"/>
    <x v="3"/>
    <s v="Управленческие расходы "/>
    <x v="1"/>
    <x v="7"/>
    <x v="1"/>
    <x v="14"/>
    <s v="4.5"/>
    <n v="45491"/>
  </r>
  <r>
    <x v="5"/>
    <x v="0"/>
    <x v="3"/>
    <s v="Коммерческие расходы"/>
    <x v="0"/>
    <x v="7"/>
    <x v="0"/>
    <x v="0"/>
    <s v="5"/>
    <n v="10754491.735137906"/>
  </r>
  <r>
    <x v="5"/>
    <x v="0"/>
    <x v="3"/>
    <s v="Коммерческие расходы"/>
    <x v="1"/>
    <x v="3"/>
    <x v="1"/>
    <x v="15"/>
    <s v="5.1"/>
    <n v="1250000"/>
  </r>
  <r>
    <x v="5"/>
    <x v="0"/>
    <x v="3"/>
    <s v="Коммерческие расходы"/>
    <x v="1"/>
    <x v="4"/>
    <x v="1"/>
    <x v="0"/>
    <s v="5.2"/>
    <n v="1238737.5"/>
  </r>
  <r>
    <x v="5"/>
    <x v="0"/>
    <x v="3"/>
    <s v="Коммерческие расходы"/>
    <x v="1"/>
    <x v="4"/>
    <x v="0"/>
    <x v="7"/>
    <s v="5.2.1"/>
    <n v="577500"/>
  </r>
  <r>
    <x v="5"/>
    <x v="0"/>
    <x v="3"/>
    <s v="Коммерческие расходы"/>
    <x v="1"/>
    <x v="4"/>
    <x v="0"/>
    <x v="8"/>
    <s v="5.2.2"/>
    <n v="375375"/>
  </r>
  <r>
    <x v="5"/>
    <x v="0"/>
    <x v="3"/>
    <s v="Коммерческие расходы"/>
    <x v="1"/>
    <x v="4"/>
    <x v="0"/>
    <x v="9"/>
    <s v="5.2.3"/>
    <n v="285862.5"/>
  </r>
  <r>
    <x v="5"/>
    <x v="0"/>
    <x v="3"/>
    <s v="Коммерческие расходы"/>
    <x v="1"/>
    <x v="8"/>
    <x v="1"/>
    <x v="0"/>
    <s v="5.3"/>
    <n v="6359903.8611994833"/>
  </r>
  <r>
    <x v="5"/>
    <x v="0"/>
    <x v="3"/>
    <s v="Коммерческие расходы"/>
    <x v="1"/>
    <x v="8"/>
    <x v="0"/>
    <x v="16"/>
    <s v="5.3.1"/>
    <n v="2935340.2436305303"/>
  </r>
  <r>
    <x v="5"/>
    <x v="0"/>
    <x v="3"/>
    <s v="Коммерческие расходы"/>
    <x v="1"/>
    <x v="8"/>
    <x v="0"/>
    <x v="17"/>
    <s v="5.3.2"/>
    <n v="3424563.6175689525"/>
  </r>
  <r>
    <x v="5"/>
    <x v="0"/>
    <x v="3"/>
    <s v="Коммерческие расходы"/>
    <x v="1"/>
    <x v="9"/>
    <x v="1"/>
    <x v="18"/>
    <s v="5.4"/>
    <n v="270000"/>
  </r>
  <r>
    <x v="5"/>
    <x v="0"/>
    <x v="3"/>
    <s v="Коммерческие расходы"/>
    <x v="1"/>
    <x v="10"/>
    <x v="1"/>
    <x v="19"/>
    <s v="5.5"/>
    <n v="250000"/>
  </r>
  <r>
    <x v="5"/>
    <x v="0"/>
    <x v="3"/>
    <s v="Коммерческие расходы"/>
    <x v="1"/>
    <x v="11"/>
    <x v="1"/>
    <x v="20"/>
    <s v="5.6"/>
    <n v="798999.99999999988"/>
  </r>
  <r>
    <x v="5"/>
    <x v="0"/>
    <x v="3"/>
    <s v="Коммерческие расходы"/>
    <x v="1"/>
    <x v="12"/>
    <x v="1"/>
    <x v="21"/>
    <s v="5.7"/>
    <n v="489223.37393842178"/>
  </r>
  <r>
    <x v="5"/>
    <x v="0"/>
    <x v="3"/>
    <s v="Коммерческие расходы"/>
    <x v="1"/>
    <x v="13"/>
    <x v="1"/>
    <x v="22"/>
    <s v="5.8"/>
    <n v="97627"/>
  </r>
  <r>
    <x v="5"/>
    <x v="0"/>
    <x v="4"/>
    <s v="Операционная прибыль"/>
    <x v="0"/>
    <x v="13"/>
    <x v="0"/>
    <x v="0"/>
    <s v="6"/>
    <n v="5537400.8758999221"/>
  </r>
  <r>
    <x v="5"/>
    <x v="0"/>
    <x v="5"/>
    <s v="Прочие доходы"/>
    <x v="0"/>
    <x v="13"/>
    <x v="0"/>
    <x v="0"/>
    <s v="7"/>
    <n v="0"/>
  </r>
  <r>
    <x v="5"/>
    <x v="0"/>
    <x v="6"/>
    <s v="Прочие расходы"/>
    <x v="0"/>
    <x v="14"/>
    <x v="0"/>
    <x v="0"/>
    <s v="8"/>
    <n v="2187868"/>
  </r>
  <r>
    <x v="5"/>
    <x v="0"/>
    <x v="6"/>
    <s v="Прочие расходы"/>
    <x v="1"/>
    <x v="15"/>
    <x v="1"/>
    <x v="23"/>
    <s v="8.1"/>
    <n v="2187868"/>
  </r>
  <r>
    <x v="5"/>
    <x v="0"/>
    <x v="7"/>
    <s v="Прибыль до налогообложения"/>
    <x v="0"/>
    <x v="16"/>
    <x v="0"/>
    <x v="0"/>
    <s v="9"/>
    <n v="3349532.8758999221"/>
  </r>
  <r>
    <x v="5"/>
    <x v="0"/>
    <x v="8"/>
    <s v="Налог на прибыль"/>
    <x v="0"/>
    <x v="17"/>
    <x v="1"/>
    <x v="24"/>
    <s v="11"/>
    <n v="669906.57517998444"/>
  </r>
  <r>
    <x v="5"/>
    <x v="0"/>
    <x v="9"/>
    <s v="Чистая прибыль"/>
    <x v="0"/>
    <x v="17"/>
    <x v="0"/>
    <x v="0"/>
    <s v="12"/>
    <n v="2679626.3007199378"/>
  </r>
  <r>
    <x v="5"/>
    <x v="1"/>
    <x v="0"/>
    <s v="Выручка"/>
    <x v="0"/>
    <x v="0"/>
    <x v="0"/>
    <x v="0"/>
    <s v="1"/>
    <n v="48082262.330583006"/>
  </r>
  <r>
    <x v="5"/>
    <x v="1"/>
    <x v="0"/>
    <s v="Выручка"/>
    <x v="1"/>
    <x v="1"/>
    <x v="1"/>
    <x v="0"/>
    <s v="1.1"/>
    <n v="47399706.556174099"/>
  </r>
  <r>
    <x v="5"/>
    <x v="1"/>
    <x v="0"/>
    <s v="Выручка"/>
    <x v="1"/>
    <x v="1"/>
    <x v="0"/>
    <x v="1"/>
    <s v="1.1.1"/>
    <n v="19749877.731739208"/>
  </r>
  <r>
    <x v="5"/>
    <x v="1"/>
    <x v="0"/>
    <s v="Выручка"/>
    <x v="1"/>
    <x v="1"/>
    <x v="0"/>
    <x v="2"/>
    <s v="1.1.2"/>
    <n v="18169887.513200071"/>
  </r>
  <r>
    <x v="5"/>
    <x v="1"/>
    <x v="0"/>
    <s v="Выручка"/>
    <x v="1"/>
    <x v="1"/>
    <x v="0"/>
    <x v="3"/>
    <s v="1.1.3"/>
    <n v="9479941.3112348206"/>
  </r>
  <r>
    <x v="5"/>
    <x v="1"/>
    <x v="0"/>
    <s v="Выручка"/>
    <x v="1"/>
    <x v="2"/>
    <x v="1"/>
    <x v="0"/>
    <s v="1.2"/>
    <n v="682555.77440890705"/>
  </r>
  <r>
    <x v="5"/>
    <x v="1"/>
    <x v="0"/>
    <s v="Выручка"/>
    <x v="1"/>
    <x v="2"/>
    <x v="0"/>
    <x v="4"/>
    <s v="1.2.1"/>
    <n v="597236.30260779371"/>
  </r>
  <r>
    <x v="5"/>
    <x v="1"/>
    <x v="0"/>
    <s v="Выручка"/>
    <x v="1"/>
    <x v="2"/>
    <x v="0"/>
    <x v="5"/>
    <s v="1.2.2"/>
    <n v="85319.471801113381"/>
  </r>
  <r>
    <x v="5"/>
    <x v="1"/>
    <x v="1"/>
    <s v="Себестоимость продаж"/>
    <x v="0"/>
    <x v="2"/>
    <x v="0"/>
    <x v="0"/>
    <s v="2"/>
    <n v="29028790.756477993"/>
  </r>
  <r>
    <x v="5"/>
    <x v="1"/>
    <x v="1"/>
    <s v="Себестоимость продаж"/>
    <x v="1"/>
    <x v="1"/>
    <x v="1"/>
    <x v="0"/>
    <s v="2.1"/>
    <n v="28667342.525174096"/>
  </r>
  <r>
    <x v="5"/>
    <x v="1"/>
    <x v="1"/>
    <s v="Себестоимость продаж"/>
    <x v="1"/>
    <x v="1"/>
    <x v="0"/>
    <x v="1"/>
    <s v="2.1.1"/>
    <n v="12323923.704605266"/>
  </r>
  <r>
    <x v="5"/>
    <x v="1"/>
    <x v="1"/>
    <s v="Себестоимость продаж"/>
    <x v="1"/>
    <x v="1"/>
    <x v="0"/>
    <x v="2"/>
    <s v="2.1.2"/>
    <n v="11338009.808236845"/>
  </r>
  <r>
    <x v="5"/>
    <x v="1"/>
    <x v="1"/>
    <s v="Себестоимость продаж"/>
    <x v="1"/>
    <x v="1"/>
    <x v="0"/>
    <x v="3"/>
    <s v="2.1.3"/>
    <n v="5005409.0123319859"/>
  </r>
  <r>
    <x v="5"/>
    <x v="1"/>
    <x v="1"/>
    <s v="Себестоимость продаж"/>
    <x v="1"/>
    <x v="2"/>
    <x v="1"/>
    <x v="0"/>
    <s v="2.2"/>
    <n v="361448.23130389687"/>
  </r>
  <r>
    <x v="5"/>
    <x v="1"/>
    <x v="1"/>
    <s v="Себестоимость продаж"/>
    <x v="1"/>
    <x v="2"/>
    <x v="0"/>
    <x v="4"/>
    <s v="2.2.1"/>
    <n v="298618.15130389686"/>
  </r>
  <r>
    <x v="5"/>
    <x v="1"/>
    <x v="1"/>
    <s v="Себестоимость продаж"/>
    <x v="1"/>
    <x v="2"/>
    <x v="0"/>
    <x v="5"/>
    <s v="2.2.2"/>
    <n v="62830.080000000002"/>
  </r>
  <r>
    <x v="5"/>
    <x v="1"/>
    <x v="2"/>
    <s v="Валовая прибыль"/>
    <x v="0"/>
    <x v="2"/>
    <x v="0"/>
    <x v="0"/>
    <s v="3"/>
    <n v="19053471.574105013"/>
  </r>
  <r>
    <x v="5"/>
    <x v="1"/>
    <x v="2"/>
    <s v="Валовая прибыль"/>
    <x v="1"/>
    <x v="1"/>
    <x v="1"/>
    <x v="0"/>
    <s v="3.1"/>
    <n v="18732364.031000003"/>
  </r>
  <r>
    <x v="5"/>
    <x v="1"/>
    <x v="2"/>
    <s v="Валовая прибыль"/>
    <x v="1"/>
    <x v="1"/>
    <x v="0"/>
    <x v="1"/>
    <s v="3.1.1"/>
    <n v="7425954.0271339417"/>
  </r>
  <r>
    <x v="5"/>
    <x v="1"/>
    <x v="2"/>
    <s v="Валовая прибыль"/>
    <x v="1"/>
    <x v="1"/>
    <x v="0"/>
    <x v="2"/>
    <s v="3.1.2"/>
    <n v="6831877.7049632259"/>
  </r>
  <r>
    <x v="5"/>
    <x v="1"/>
    <x v="2"/>
    <s v="Валовая прибыль"/>
    <x v="1"/>
    <x v="1"/>
    <x v="0"/>
    <x v="3"/>
    <s v="3.1.3"/>
    <n v="4474532.2989028348"/>
  </r>
  <r>
    <x v="5"/>
    <x v="1"/>
    <x v="2"/>
    <s v="Валовая прибыль"/>
    <x v="1"/>
    <x v="2"/>
    <x v="1"/>
    <x v="0"/>
    <s v="3.2"/>
    <n v="321107.54310501018"/>
  </r>
  <r>
    <x v="5"/>
    <x v="1"/>
    <x v="2"/>
    <s v="Валовая прибыль"/>
    <x v="1"/>
    <x v="2"/>
    <x v="0"/>
    <x v="4"/>
    <s v="3.2.1"/>
    <n v="298618.15130389686"/>
  </r>
  <r>
    <x v="5"/>
    <x v="1"/>
    <x v="2"/>
    <s v="Валовая прибыль"/>
    <x v="1"/>
    <x v="2"/>
    <x v="0"/>
    <x v="5"/>
    <s v="3.2.2"/>
    <n v="22489.391801113379"/>
  </r>
  <r>
    <x v="5"/>
    <x v="1"/>
    <x v="3"/>
    <s v="Управленческие расходы "/>
    <x v="0"/>
    <x v="2"/>
    <x v="0"/>
    <x v="0"/>
    <s v="4"/>
    <n v="740147"/>
  </r>
  <r>
    <x v="5"/>
    <x v="1"/>
    <x v="3"/>
    <s v="Управленческие расходы "/>
    <x v="1"/>
    <x v="3"/>
    <x v="1"/>
    <x v="6"/>
    <s v="4.1"/>
    <n v="160000"/>
  </r>
  <r>
    <x v="5"/>
    <x v="1"/>
    <x v="3"/>
    <s v="Управленческие расходы "/>
    <x v="1"/>
    <x v="4"/>
    <x v="1"/>
    <x v="0"/>
    <s v="4.2"/>
    <n v="400400"/>
  </r>
  <r>
    <x v="5"/>
    <x v="1"/>
    <x v="3"/>
    <s v="Управленческие расходы "/>
    <x v="1"/>
    <x v="4"/>
    <x v="0"/>
    <x v="7"/>
    <s v="4.2.1"/>
    <n v="280000"/>
  </r>
  <r>
    <x v="5"/>
    <x v="1"/>
    <x v="3"/>
    <s v="Управленческие расходы "/>
    <x v="1"/>
    <x v="4"/>
    <x v="0"/>
    <x v="8"/>
    <s v="4.2.2"/>
    <n v="28000"/>
  </r>
  <r>
    <x v="5"/>
    <x v="1"/>
    <x v="3"/>
    <s v="Управленческие расходы "/>
    <x v="1"/>
    <x v="4"/>
    <x v="0"/>
    <x v="9"/>
    <s v="4.2.2"/>
    <n v="92400"/>
  </r>
  <r>
    <x v="5"/>
    <x v="1"/>
    <x v="3"/>
    <s v="Управленческие расходы "/>
    <x v="1"/>
    <x v="5"/>
    <x v="1"/>
    <x v="0"/>
    <s v="4.3"/>
    <n v="101129"/>
  </r>
  <r>
    <x v="5"/>
    <x v="1"/>
    <x v="3"/>
    <s v="Управленческие расходы "/>
    <x v="1"/>
    <x v="5"/>
    <x v="0"/>
    <x v="10"/>
    <s v="4.3.1"/>
    <n v="45017"/>
  </r>
  <r>
    <x v="5"/>
    <x v="1"/>
    <x v="3"/>
    <s v="Управленческие расходы "/>
    <x v="1"/>
    <x v="5"/>
    <x v="0"/>
    <x v="11"/>
    <s v="4.3.2"/>
    <n v="41726"/>
  </r>
  <r>
    <x v="5"/>
    <x v="1"/>
    <x v="3"/>
    <s v="Управленческие расходы "/>
    <x v="1"/>
    <x v="5"/>
    <x v="0"/>
    <x v="12"/>
    <s v="4.3.3"/>
    <n v="14386"/>
  </r>
  <r>
    <x v="5"/>
    <x v="1"/>
    <x v="3"/>
    <s v="Управленческие расходы "/>
    <x v="1"/>
    <x v="6"/>
    <x v="1"/>
    <x v="13"/>
    <s v="4.4"/>
    <n v="29960"/>
  </r>
  <r>
    <x v="5"/>
    <x v="1"/>
    <x v="3"/>
    <s v="Управленческие расходы "/>
    <x v="1"/>
    <x v="7"/>
    <x v="1"/>
    <x v="14"/>
    <s v="4.5"/>
    <n v="48658"/>
  </r>
  <r>
    <x v="5"/>
    <x v="1"/>
    <x v="3"/>
    <s v="Коммерческие расходы"/>
    <x v="0"/>
    <x v="7"/>
    <x v="0"/>
    <x v="0"/>
    <s v="5"/>
    <n v="10983542.226281621"/>
  </r>
  <r>
    <x v="5"/>
    <x v="1"/>
    <x v="3"/>
    <s v="Коммерческие расходы"/>
    <x v="1"/>
    <x v="3"/>
    <x v="1"/>
    <x v="15"/>
    <s v="5.1"/>
    <n v="1250000"/>
  </r>
  <r>
    <x v="5"/>
    <x v="1"/>
    <x v="3"/>
    <s v="Коммерческие расходы"/>
    <x v="1"/>
    <x v="4"/>
    <x v="1"/>
    <x v="0"/>
    <s v="5.2"/>
    <n v="1223722.5"/>
  </r>
  <r>
    <x v="5"/>
    <x v="1"/>
    <x v="3"/>
    <s v="Коммерческие расходы"/>
    <x v="1"/>
    <x v="4"/>
    <x v="0"/>
    <x v="7"/>
    <s v="5.2.1"/>
    <n v="577500"/>
  </r>
  <r>
    <x v="5"/>
    <x v="1"/>
    <x v="3"/>
    <s v="Коммерческие расходы"/>
    <x v="1"/>
    <x v="4"/>
    <x v="0"/>
    <x v="8"/>
    <s v="5.2.2"/>
    <n v="363825"/>
  </r>
  <r>
    <x v="5"/>
    <x v="1"/>
    <x v="3"/>
    <s v="Коммерческие расходы"/>
    <x v="1"/>
    <x v="4"/>
    <x v="0"/>
    <x v="9"/>
    <s v="5.2.3"/>
    <n v="282397.5"/>
  </r>
  <r>
    <x v="5"/>
    <x v="1"/>
    <x v="3"/>
    <s v="Коммерческие расходы"/>
    <x v="1"/>
    <x v="8"/>
    <x v="1"/>
    <x v="0"/>
    <s v="5.3"/>
    <n v="6250694.1029757913"/>
  </r>
  <r>
    <x v="5"/>
    <x v="1"/>
    <x v="3"/>
    <s v="Коммерческие расходы"/>
    <x v="1"/>
    <x v="8"/>
    <x v="0"/>
    <x v="16"/>
    <s v="5.3.1"/>
    <n v="2884935.7398349801"/>
  </r>
  <r>
    <x v="5"/>
    <x v="1"/>
    <x v="3"/>
    <s v="Коммерческие расходы"/>
    <x v="1"/>
    <x v="8"/>
    <x v="0"/>
    <x v="17"/>
    <s v="5.3.2"/>
    <n v="3365758.3631408107"/>
  </r>
  <r>
    <x v="5"/>
    <x v="1"/>
    <x v="3"/>
    <s v="Коммерческие расходы"/>
    <x v="1"/>
    <x v="9"/>
    <x v="1"/>
    <x v="18"/>
    <s v="5.4"/>
    <n v="270000"/>
  </r>
  <r>
    <x v="5"/>
    <x v="1"/>
    <x v="3"/>
    <s v="Коммерческие расходы"/>
    <x v="1"/>
    <x v="10"/>
    <x v="1"/>
    <x v="19"/>
    <s v="5.5"/>
    <n v="250000"/>
  </r>
  <r>
    <x v="5"/>
    <x v="1"/>
    <x v="3"/>
    <s v="Коммерческие расходы"/>
    <x v="1"/>
    <x v="11"/>
    <x v="1"/>
    <x v="20"/>
    <s v="5.6"/>
    <n v="1133000"/>
  </r>
  <r>
    <x v="5"/>
    <x v="1"/>
    <x v="3"/>
    <s v="Коммерческие расходы"/>
    <x v="1"/>
    <x v="12"/>
    <x v="1"/>
    <x v="21"/>
    <s v="5.7"/>
    <n v="480822.62330583006"/>
  </r>
  <r>
    <x v="5"/>
    <x v="1"/>
    <x v="3"/>
    <s v="Коммерческие расходы"/>
    <x v="1"/>
    <x v="13"/>
    <x v="1"/>
    <x v="22"/>
    <s v="5.8"/>
    <n v="125303"/>
  </r>
  <r>
    <x v="5"/>
    <x v="1"/>
    <x v="4"/>
    <s v="Операционная прибыль"/>
    <x v="0"/>
    <x v="13"/>
    <x v="0"/>
    <x v="0"/>
    <s v="6"/>
    <n v="7329782.3478233926"/>
  </r>
  <r>
    <x v="5"/>
    <x v="1"/>
    <x v="5"/>
    <s v="Прочие доходы"/>
    <x v="0"/>
    <x v="13"/>
    <x v="0"/>
    <x v="0"/>
    <s v="7"/>
    <n v="5086"/>
  </r>
  <r>
    <x v="5"/>
    <x v="1"/>
    <x v="5"/>
    <s v="Прочие доходы"/>
    <x v="1"/>
    <x v="18"/>
    <x v="1"/>
    <x v="25"/>
    <s v="7.1"/>
    <n v="5086"/>
  </r>
  <r>
    <x v="5"/>
    <x v="1"/>
    <x v="6"/>
    <s v="Прочие расходы"/>
    <x v="0"/>
    <x v="14"/>
    <x v="0"/>
    <x v="0"/>
    <s v="8"/>
    <n v="2143146"/>
  </r>
  <r>
    <x v="5"/>
    <x v="1"/>
    <x v="6"/>
    <s v="Прочие расходы"/>
    <x v="1"/>
    <x v="15"/>
    <x v="1"/>
    <x v="23"/>
    <s v="8.1"/>
    <n v="2143146"/>
  </r>
  <r>
    <x v="5"/>
    <x v="1"/>
    <x v="7"/>
    <s v="Прибыль до налогообложения"/>
    <x v="0"/>
    <x v="16"/>
    <x v="0"/>
    <x v="0"/>
    <s v="9"/>
    <n v="5191722.3478233926"/>
  </r>
  <r>
    <x v="5"/>
    <x v="1"/>
    <x v="8"/>
    <s v="Налог на прибыль"/>
    <x v="0"/>
    <x v="17"/>
    <x v="1"/>
    <x v="24"/>
    <s v="11"/>
    <n v="1038344.4695646786"/>
  </r>
  <r>
    <x v="5"/>
    <x v="1"/>
    <x v="9"/>
    <s v="Чистая прибыль"/>
    <x v="0"/>
    <x v="17"/>
    <x v="0"/>
    <x v="0"/>
    <s v="12"/>
    <n v="4153377.878258714"/>
  </r>
  <r>
    <x v="6"/>
    <x v="0"/>
    <x v="0"/>
    <s v="Выручка"/>
    <x v="0"/>
    <x v="0"/>
    <x v="0"/>
    <x v="0"/>
    <s v="1"/>
    <n v="41592303.58212281"/>
  </r>
  <r>
    <x v="6"/>
    <x v="0"/>
    <x v="0"/>
    <s v="Выручка"/>
    <x v="1"/>
    <x v="1"/>
    <x v="1"/>
    <x v="0"/>
    <s v="1.1"/>
    <n v="41007120.884101041"/>
  </r>
  <r>
    <x v="6"/>
    <x v="0"/>
    <x v="0"/>
    <s v="Выручка"/>
    <x v="1"/>
    <x v="1"/>
    <x v="0"/>
    <x v="1"/>
    <s v="1.1.1"/>
    <n v="15516207.902092284"/>
  </r>
  <r>
    <x v="6"/>
    <x v="0"/>
    <x v="0"/>
    <s v="Выручка"/>
    <x v="1"/>
    <x v="1"/>
    <x v="0"/>
    <x v="2"/>
    <s v="1.1.2"/>
    <n v="16624508.466527447"/>
  </r>
  <r>
    <x v="6"/>
    <x v="0"/>
    <x v="0"/>
    <s v="Выручка"/>
    <x v="1"/>
    <x v="1"/>
    <x v="0"/>
    <x v="3"/>
    <s v="1.1.3"/>
    <n v="8866404.5154813062"/>
  </r>
  <r>
    <x v="6"/>
    <x v="0"/>
    <x v="0"/>
    <s v="Выручка"/>
    <x v="1"/>
    <x v="2"/>
    <x v="1"/>
    <x v="0"/>
    <s v="1.2"/>
    <n v="585182.69802176615"/>
  </r>
  <r>
    <x v="6"/>
    <x v="0"/>
    <x v="0"/>
    <s v="Выручка"/>
    <x v="1"/>
    <x v="2"/>
    <x v="0"/>
    <x v="4"/>
    <s v="1.2.1"/>
    <n v="512034.86076904536"/>
  </r>
  <r>
    <x v="6"/>
    <x v="0"/>
    <x v="0"/>
    <s v="Выручка"/>
    <x v="1"/>
    <x v="2"/>
    <x v="0"/>
    <x v="5"/>
    <s v="1.2.2"/>
    <n v="73147.837252720768"/>
  </r>
  <r>
    <x v="6"/>
    <x v="0"/>
    <x v="1"/>
    <s v="Себестоимость продаж"/>
    <x v="0"/>
    <x v="2"/>
    <x v="0"/>
    <x v="0"/>
    <s v="2"/>
    <n v="25821864.67227089"/>
  </r>
  <r>
    <x v="6"/>
    <x v="0"/>
    <x v="1"/>
    <s v="Себестоимость продаж"/>
    <x v="1"/>
    <x v="1"/>
    <x v="1"/>
    <x v="0"/>
    <s v="2.1"/>
    <n v="25510308.241886366"/>
  </r>
  <r>
    <x v="6"/>
    <x v="0"/>
    <x v="1"/>
    <s v="Себестоимость продаж"/>
    <x v="1"/>
    <x v="1"/>
    <x v="0"/>
    <x v="1"/>
    <s v="2.1.1"/>
    <n v="9984679.7849963848"/>
  </r>
  <r>
    <x v="6"/>
    <x v="0"/>
    <x v="1"/>
    <s v="Себестоимость продаж"/>
    <x v="1"/>
    <x v="1"/>
    <x v="0"/>
    <x v="2"/>
    <s v="2.1.2"/>
    <n v="10697871.198210411"/>
  </r>
  <r>
    <x v="6"/>
    <x v="0"/>
    <x v="1"/>
    <s v="Себестоимость продаж"/>
    <x v="1"/>
    <x v="1"/>
    <x v="0"/>
    <x v="3"/>
    <s v="2.1.3"/>
    <n v="4827757.2586795716"/>
  </r>
  <r>
    <x v="6"/>
    <x v="0"/>
    <x v="1"/>
    <s v="Себестоимость продаж"/>
    <x v="1"/>
    <x v="2"/>
    <x v="1"/>
    <x v="0"/>
    <s v="2.2"/>
    <n v="311556.43038452265"/>
  </r>
  <r>
    <x v="6"/>
    <x v="0"/>
    <x v="1"/>
    <s v="Себестоимость продаж"/>
    <x v="1"/>
    <x v="2"/>
    <x v="0"/>
    <x v="4"/>
    <s v="2.2.1"/>
    <n v="256017.43038452268"/>
  </r>
  <r>
    <x v="6"/>
    <x v="0"/>
    <x v="1"/>
    <s v="Себестоимость продаж"/>
    <x v="1"/>
    <x v="2"/>
    <x v="0"/>
    <x v="5"/>
    <s v="2.2.2"/>
    <n v="55539"/>
  </r>
  <r>
    <x v="6"/>
    <x v="0"/>
    <x v="2"/>
    <s v="Валовая прибыль"/>
    <x v="0"/>
    <x v="2"/>
    <x v="0"/>
    <x v="0"/>
    <s v="3"/>
    <n v="15770438.90985192"/>
  </r>
  <r>
    <x v="6"/>
    <x v="0"/>
    <x v="2"/>
    <s v="Валовая прибыль"/>
    <x v="1"/>
    <x v="1"/>
    <x v="1"/>
    <x v="0"/>
    <s v="3.1"/>
    <n v="15496812.642214675"/>
  </r>
  <r>
    <x v="6"/>
    <x v="0"/>
    <x v="2"/>
    <s v="Валовая прибыль"/>
    <x v="1"/>
    <x v="1"/>
    <x v="0"/>
    <x v="1"/>
    <s v="3.1.1"/>
    <n v="5531528.1170958988"/>
  </r>
  <r>
    <x v="6"/>
    <x v="0"/>
    <x v="2"/>
    <s v="Валовая прибыль"/>
    <x v="1"/>
    <x v="1"/>
    <x v="0"/>
    <x v="2"/>
    <s v="3.1.2"/>
    <n v="5926637.2683170363"/>
  </r>
  <r>
    <x v="6"/>
    <x v="0"/>
    <x v="2"/>
    <s v="Валовая прибыль"/>
    <x v="1"/>
    <x v="1"/>
    <x v="0"/>
    <x v="3"/>
    <s v="3.1.3"/>
    <n v="4038647.2568017347"/>
  </r>
  <r>
    <x v="6"/>
    <x v="0"/>
    <x v="2"/>
    <s v="Валовая прибыль"/>
    <x v="1"/>
    <x v="2"/>
    <x v="1"/>
    <x v="0"/>
    <s v="3.2"/>
    <n v="273626.26763724349"/>
  </r>
  <r>
    <x v="6"/>
    <x v="0"/>
    <x v="2"/>
    <s v="Валовая прибыль"/>
    <x v="1"/>
    <x v="2"/>
    <x v="0"/>
    <x v="4"/>
    <s v="3.2.1"/>
    <n v="256017.43038452268"/>
  </r>
  <r>
    <x v="6"/>
    <x v="0"/>
    <x v="2"/>
    <s v="Валовая прибыль"/>
    <x v="1"/>
    <x v="2"/>
    <x v="0"/>
    <x v="5"/>
    <s v="3.2.2"/>
    <n v="17608.837252720768"/>
  </r>
  <r>
    <x v="6"/>
    <x v="0"/>
    <x v="3"/>
    <s v="Управленческие расходы "/>
    <x v="0"/>
    <x v="2"/>
    <x v="0"/>
    <x v="0"/>
    <s v="4"/>
    <n v="774236"/>
  </r>
  <r>
    <x v="6"/>
    <x v="0"/>
    <x v="3"/>
    <s v="Управленческие расходы "/>
    <x v="1"/>
    <x v="3"/>
    <x v="1"/>
    <x v="6"/>
    <s v="4.1"/>
    <n v="150000"/>
  </r>
  <r>
    <x v="6"/>
    <x v="0"/>
    <x v="3"/>
    <s v="Управленческие расходы "/>
    <x v="1"/>
    <x v="4"/>
    <x v="1"/>
    <x v="0"/>
    <s v="4.2"/>
    <n v="457600"/>
  </r>
  <r>
    <x v="6"/>
    <x v="0"/>
    <x v="3"/>
    <s v="Управленческие расходы "/>
    <x v="1"/>
    <x v="4"/>
    <x v="0"/>
    <x v="7"/>
    <s v="4.2.1"/>
    <n v="320000"/>
  </r>
  <r>
    <x v="6"/>
    <x v="0"/>
    <x v="3"/>
    <s v="Управленческие расходы "/>
    <x v="1"/>
    <x v="4"/>
    <x v="0"/>
    <x v="8"/>
    <s v="4.2.2"/>
    <n v="32000"/>
  </r>
  <r>
    <x v="6"/>
    <x v="0"/>
    <x v="3"/>
    <s v="Управленческие расходы "/>
    <x v="1"/>
    <x v="4"/>
    <x v="0"/>
    <x v="9"/>
    <s v="4.2.2"/>
    <n v="105600"/>
  </r>
  <r>
    <x v="6"/>
    <x v="0"/>
    <x v="3"/>
    <s v="Управленческие расходы "/>
    <x v="1"/>
    <x v="5"/>
    <x v="1"/>
    <x v="0"/>
    <s v="4.3"/>
    <n v="101459"/>
  </r>
  <r>
    <x v="6"/>
    <x v="0"/>
    <x v="3"/>
    <s v="Управленческие расходы "/>
    <x v="1"/>
    <x v="5"/>
    <x v="0"/>
    <x v="10"/>
    <s v="4.3.1"/>
    <n v="50000"/>
  </r>
  <r>
    <x v="6"/>
    <x v="0"/>
    <x v="3"/>
    <s v="Управленческие расходы "/>
    <x v="1"/>
    <x v="5"/>
    <x v="0"/>
    <x v="11"/>
    <s v="4.3.2"/>
    <n v="29575"/>
  </r>
  <r>
    <x v="6"/>
    <x v="0"/>
    <x v="3"/>
    <s v="Управленческие расходы "/>
    <x v="1"/>
    <x v="5"/>
    <x v="0"/>
    <x v="12"/>
    <s v="4.3.3"/>
    <n v="21884"/>
  </r>
  <r>
    <x v="6"/>
    <x v="0"/>
    <x v="3"/>
    <s v="Управленческие расходы "/>
    <x v="1"/>
    <x v="6"/>
    <x v="1"/>
    <x v="13"/>
    <s v="4.4"/>
    <n v="17314"/>
  </r>
  <r>
    <x v="6"/>
    <x v="0"/>
    <x v="3"/>
    <s v="Управленческие расходы "/>
    <x v="1"/>
    <x v="7"/>
    <x v="1"/>
    <x v="14"/>
    <s v="4.5"/>
    <n v="47863"/>
  </r>
  <r>
    <x v="6"/>
    <x v="0"/>
    <x v="3"/>
    <s v="Коммерческие расходы"/>
    <x v="0"/>
    <x v="7"/>
    <x v="0"/>
    <x v="0"/>
    <s v="5"/>
    <n v="9700036.0014971923"/>
  </r>
  <r>
    <x v="6"/>
    <x v="0"/>
    <x v="3"/>
    <s v="Коммерческие расходы"/>
    <x v="1"/>
    <x v="3"/>
    <x v="1"/>
    <x v="15"/>
    <s v="5.1"/>
    <n v="1250000"/>
  </r>
  <r>
    <x v="6"/>
    <x v="0"/>
    <x v="3"/>
    <s v="Коммерческие расходы"/>
    <x v="1"/>
    <x v="4"/>
    <x v="1"/>
    <x v="0"/>
    <s v="5.2"/>
    <n v="1238737.5"/>
  </r>
  <r>
    <x v="6"/>
    <x v="0"/>
    <x v="3"/>
    <s v="Коммерческие расходы"/>
    <x v="1"/>
    <x v="4"/>
    <x v="0"/>
    <x v="7"/>
    <s v="5.2.1"/>
    <n v="577500"/>
  </r>
  <r>
    <x v="6"/>
    <x v="0"/>
    <x v="3"/>
    <s v="Коммерческие расходы"/>
    <x v="1"/>
    <x v="4"/>
    <x v="0"/>
    <x v="8"/>
    <s v="5.2.2"/>
    <n v="375375"/>
  </r>
  <r>
    <x v="6"/>
    <x v="0"/>
    <x v="3"/>
    <s v="Коммерческие расходы"/>
    <x v="1"/>
    <x v="4"/>
    <x v="0"/>
    <x v="9"/>
    <s v="5.2.3"/>
    <n v="285862.5"/>
  </r>
  <r>
    <x v="6"/>
    <x v="0"/>
    <x v="3"/>
    <s v="Коммерческие расходы"/>
    <x v="1"/>
    <x v="8"/>
    <x v="1"/>
    <x v="0"/>
    <s v="5.3"/>
    <n v="5406999.465675965"/>
  </r>
  <r>
    <x v="6"/>
    <x v="0"/>
    <x v="3"/>
    <s v="Коммерческие расходы"/>
    <x v="1"/>
    <x v="8"/>
    <x v="0"/>
    <x v="16"/>
    <s v="5.3.1"/>
    <n v="2495538.2149273683"/>
  </r>
  <r>
    <x v="6"/>
    <x v="0"/>
    <x v="3"/>
    <s v="Коммерческие расходы"/>
    <x v="1"/>
    <x v="8"/>
    <x v="0"/>
    <x v="17"/>
    <s v="5.3.2"/>
    <n v="2911461.2507485971"/>
  </r>
  <r>
    <x v="6"/>
    <x v="0"/>
    <x v="3"/>
    <s v="Коммерческие расходы"/>
    <x v="1"/>
    <x v="9"/>
    <x v="1"/>
    <x v="18"/>
    <s v="5.4"/>
    <n v="270000"/>
  </r>
  <r>
    <x v="6"/>
    <x v="0"/>
    <x v="3"/>
    <s v="Коммерческие расходы"/>
    <x v="1"/>
    <x v="10"/>
    <x v="1"/>
    <x v="19"/>
    <s v="5.5"/>
    <n v="250000"/>
  </r>
  <r>
    <x v="6"/>
    <x v="0"/>
    <x v="3"/>
    <s v="Коммерческие расходы"/>
    <x v="1"/>
    <x v="11"/>
    <x v="1"/>
    <x v="20"/>
    <s v="5.6"/>
    <n v="796000"/>
  </r>
  <r>
    <x v="6"/>
    <x v="0"/>
    <x v="3"/>
    <s v="Коммерческие расходы"/>
    <x v="1"/>
    <x v="12"/>
    <x v="1"/>
    <x v="21"/>
    <s v="5.7"/>
    <n v="415923.03582122811"/>
  </r>
  <r>
    <x v="6"/>
    <x v="0"/>
    <x v="3"/>
    <s v="Коммерческие расходы"/>
    <x v="1"/>
    <x v="13"/>
    <x v="1"/>
    <x v="22"/>
    <s v="5.8"/>
    <n v="72376"/>
  </r>
  <r>
    <x v="6"/>
    <x v="0"/>
    <x v="4"/>
    <s v="Операционная прибыль"/>
    <x v="0"/>
    <x v="13"/>
    <x v="0"/>
    <x v="0"/>
    <s v="6"/>
    <n v="5296166.9083547276"/>
  </r>
  <r>
    <x v="6"/>
    <x v="0"/>
    <x v="5"/>
    <s v="Прочие доходы"/>
    <x v="0"/>
    <x v="13"/>
    <x v="0"/>
    <x v="0"/>
    <s v="7"/>
    <n v="30000"/>
  </r>
  <r>
    <x v="6"/>
    <x v="0"/>
    <x v="5"/>
    <s v="Прочие доходы"/>
    <x v="1"/>
    <x v="18"/>
    <x v="1"/>
    <x v="25"/>
    <s v="7.1"/>
    <n v="30000"/>
  </r>
  <r>
    <x v="6"/>
    <x v="0"/>
    <x v="6"/>
    <s v="Прочие расходы"/>
    <x v="0"/>
    <x v="14"/>
    <x v="0"/>
    <x v="0"/>
    <s v="8"/>
    <n v="2084780"/>
  </r>
  <r>
    <x v="6"/>
    <x v="0"/>
    <x v="6"/>
    <s v="Прочие расходы"/>
    <x v="1"/>
    <x v="15"/>
    <x v="1"/>
    <x v="23"/>
    <s v="8.1"/>
    <n v="2084780"/>
  </r>
  <r>
    <x v="6"/>
    <x v="0"/>
    <x v="7"/>
    <s v="Прибыль до налогообложения"/>
    <x v="0"/>
    <x v="16"/>
    <x v="0"/>
    <x v="0"/>
    <s v="9"/>
    <n v="3241386.9083547276"/>
  </r>
  <r>
    <x v="6"/>
    <x v="0"/>
    <x v="8"/>
    <s v="Налог на прибыль"/>
    <x v="0"/>
    <x v="17"/>
    <x v="1"/>
    <x v="24"/>
    <s v="11"/>
    <n v="648277.38167094556"/>
  </r>
  <r>
    <x v="6"/>
    <x v="0"/>
    <x v="9"/>
    <s v="Чистая прибыль"/>
    <x v="0"/>
    <x v="17"/>
    <x v="0"/>
    <x v="0"/>
    <s v="12"/>
    <n v="2593109.5266837822"/>
  </r>
  <r>
    <x v="6"/>
    <x v="1"/>
    <x v="0"/>
    <s v="Выручка"/>
    <x v="0"/>
    <x v="0"/>
    <x v="0"/>
    <x v="0"/>
    <s v="1"/>
    <n v="43306498.765527897"/>
  </r>
  <r>
    <x v="6"/>
    <x v="1"/>
    <x v="0"/>
    <s v="Выручка"/>
    <x v="1"/>
    <x v="1"/>
    <x v="1"/>
    <x v="0"/>
    <s v="1.1"/>
    <n v="42691737.742042482"/>
  </r>
  <r>
    <x v="6"/>
    <x v="1"/>
    <x v="0"/>
    <s v="Выручка"/>
    <x v="1"/>
    <x v="1"/>
    <x v="0"/>
    <x v="1"/>
    <s v="1.1.1"/>
    <n v="17788224.059184369"/>
  </r>
  <r>
    <x v="6"/>
    <x v="1"/>
    <x v="0"/>
    <s v="Выручка"/>
    <x v="1"/>
    <x v="1"/>
    <x v="0"/>
    <x v="2"/>
    <s v="1.1.2"/>
    <n v="16365166.134449618"/>
  </r>
  <r>
    <x v="6"/>
    <x v="1"/>
    <x v="0"/>
    <s v="Выручка"/>
    <x v="1"/>
    <x v="1"/>
    <x v="0"/>
    <x v="3"/>
    <s v="1.1.3"/>
    <n v="8538347.5484084971"/>
  </r>
  <r>
    <x v="6"/>
    <x v="1"/>
    <x v="0"/>
    <s v="Выручка"/>
    <x v="1"/>
    <x v="2"/>
    <x v="1"/>
    <x v="0"/>
    <s v="1.2"/>
    <n v="614761.02348541177"/>
  </r>
  <r>
    <x v="6"/>
    <x v="1"/>
    <x v="0"/>
    <s v="Выручка"/>
    <x v="1"/>
    <x v="2"/>
    <x v="0"/>
    <x v="4"/>
    <s v="1.2.1"/>
    <n v="537915.89554973529"/>
  </r>
  <r>
    <x v="6"/>
    <x v="1"/>
    <x v="0"/>
    <s v="Выручка"/>
    <x v="1"/>
    <x v="2"/>
    <x v="0"/>
    <x v="5"/>
    <s v="1.2.2"/>
    <n v="76845.127935676472"/>
  </r>
  <r>
    <x v="6"/>
    <x v="1"/>
    <x v="1"/>
    <s v="Себестоимость продаж"/>
    <x v="0"/>
    <x v="2"/>
    <x v="0"/>
    <x v="0"/>
    <s v="2"/>
    <n v="28032330.236586239"/>
  </r>
  <r>
    <x v="6"/>
    <x v="1"/>
    <x v="1"/>
    <s v="Себестоимость продаж"/>
    <x v="1"/>
    <x v="1"/>
    <x v="1"/>
    <x v="0"/>
    <s v="2.1"/>
    <n v="27702668.620811373"/>
  </r>
  <r>
    <x v="6"/>
    <x v="1"/>
    <x v="1"/>
    <s v="Себестоимость продаж"/>
    <x v="1"/>
    <x v="1"/>
    <x v="0"/>
    <x v="1"/>
    <s v="2.1.1"/>
    <n v="11909216.007623937"/>
  </r>
  <r>
    <x v="6"/>
    <x v="1"/>
    <x v="1"/>
    <s v="Себестоимость продаж"/>
    <x v="1"/>
    <x v="1"/>
    <x v="0"/>
    <x v="2"/>
    <s v="2.1.2"/>
    <n v="10956478.72701402"/>
  </r>
  <r>
    <x v="6"/>
    <x v="1"/>
    <x v="1"/>
    <s v="Себестоимость продаж"/>
    <x v="1"/>
    <x v="1"/>
    <x v="0"/>
    <x v="3"/>
    <s v="2.1.3"/>
    <n v="4836973.886173415"/>
  </r>
  <r>
    <x v="6"/>
    <x v="1"/>
    <x v="1"/>
    <s v="Себестоимость продаж"/>
    <x v="1"/>
    <x v="2"/>
    <x v="1"/>
    <x v="0"/>
    <s v="2.2"/>
    <n v="329661.61577486765"/>
  </r>
  <r>
    <x v="6"/>
    <x v="1"/>
    <x v="1"/>
    <s v="Себестоимость продаж"/>
    <x v="1"/>
    <x v="2"/>
    <x v="0"/>
    <x v="4"/>
    <s v="2.2.1"/>
    <n v="268957.94777486764"/>
  </r>
  <r>
    <x v="6"/>
    <x v="1"/>
    <x v="1"/>
    <s v="Себестоимость продаж"/>
    <x v="1"/>
    <x v="2"/>
    <x v="0"/>
    <x v="5"/>
    <s v="2.2.2"/>
    <n v="60703.667999999998"/>
  </r>
  <r>
    <x v="6"/>
    <x v="1"/>
    <x v="2"/>
    <s v="Валовая прибыль"/>
    <x v="0"/>
    <x v="2"/>
    <x v="0"/>
    <x v="0"/>
    <s v="3"/>
    <n v="15274168.528941657"/>
  </r>
  <r>
    <x v="6"/>
    <x v="1"/>
    <x v="2"/>
    <s v="Валовая прибыль"/>
    <x v="1"/>
    <x v="1"/>
    <x v="1"/>
    <x v="0"/>
    <s v="3.1"/>
    <n v="14989069.121231109"/>
  </r>
  <r>
    <x v="6"/>
    <x v="1"/>
    <x v="2"/>
    <s v="Валовая прибыль"/>
    <x v="1"/>
    <x v="1"/>
    <x v="0"/>
    <x v="1"/>
    <s v="3.1.1"/>
    <n v="5879008.0515604317"/>
  </r>
  <r>
    <x v="6"/>
    <x v="1"/>
    <x v="2"/>
    <s v="Валовая прибыль"/>
    <x v="1"/>
    <x v="1"/>
    <x v="0"/>
    <x v="2"/>
    <s v="3.1.2"/>
    <n v="5408687.4074355979"/>
  </r>
  <r>
    <x v="6"/>
    <x v="1"/>
    <x v="2"/>
    <s v="Валовая прибыль"/>
    <x v="1"/>
    <x v="1"/>
    <x v="0"/>
    <x v="3"/>
    <s v="3.1.3"/>
    <n v="3701373.6622350821"/>
  </r>
  <r>
    <x v="6"/>
    <x v="1"/>
    <x v="2"/>
    <s v="Валовая прибыль"/>
    <x v="1"/>
    <x v="2"/>
    <x v="1"/>
    <x v="0"/>
    <s v="3.2"/>
    <n v="285099.40771054412"/>
  </r>
  <r>
    <x v="6"/>
    <x v="1"/>
    <x v="2"/>
    <s v="Валовая прибыль"/>
    <x v="1"/>
    <x v="2"/>
    <x v="0"/>
    <x v="4"/>
    <s v="3.2.1"/>
    <n v="268957.94777486764"/>
  </r>
  <r>
    <x v="6"/>
    <x v="1"/>
    <x v="2"/>
    <s v="Валовая прибыль"/>
    <x v="1"/>
    <x v="2"/>
    <x v="0"/>
    <x v="5"/>
    <s v="3.2.2"/>
    <n v="16141.459935676474"/>
  </r>
  <r>
    <x v="6"/>
    <x v="1"/>
    <x v="3"/>
    <s v="Управленческие расходы "/>
    <x v="0"/>
    <x v="2"/>
    <x v="0"/>
    <x v="0"/>
    <s v="4"/>
    <n v="735957"/>
  </r>
  <r>
    <x v="6"/>
    <x v="1"/>
    <x v="3"/>
    <s v="Управленческие расходы "/>
    <x v="1"/>
    <x v="3"/>
    <x v="1"/>
    <x v="6"/>
    <s v="4.1"/>
    <n v="160000"/>
  </r>
  <r>
    <x v="6"/>
    <x v="1"/>
    <x v="3"/>
    <s v="Управленческие расходы "/>
    <x v="1"/>
    <x v="4"/>
    <x v="1"/>
    <x v="0"/>
    <s v="4.2"/>
    <n v="400400"/>
  </r>
  <r>
    <x v="6"/>
    <x v="1"/>
    <x v="3"/>
    <s v="Управленческие расходы "/>
    <x v="1"/>
    <x v="4"/>
    <x v="0"/>
    <x v="7"/>
    <s v="4.2.1"/>
    <n v="280000"/>
  </r>
  <r>
    <x v="6"/>
    <x v="1"/>
    <x v="3"/>
    <s v="Управленческие расходы "/>
    <x v="1"/>
    <x v="4"/>
    <x v="0"/>
    <x v="8"/>
    <s v="4.2.2"/>
    <n v="28000"/>
  </r>
  <r>
    <x v="6"/>
    <x v="1"/>
    <x v="3"/>
    <s v="Управленческие расходы "/>
    <x v="1"/>
    <x v="4"/>
    <x v="0"/>
    <x v="9"/>
    <s v="4.2.2"/>
    <n v="92400"/>
  </r>
  <r>
    <x v="6"/>
    <x v="1"/>
    <x v="3"/>
    <s v="Управленческие расходы "/>
    <x v="1"/>
    <x v="5"/>
    <x v="1"/>
    <x v="0"/>
    <s v="4.3"/>
    <n v="104299"/>
  </r>
  <r>
    <x v="6"/>
    <x v="1"/>
    <x v="3"/>
    <s v="Управленческие расходы "/>
    <x v="1"/>
    <x v="5"/>
    <x v="0"/>
    <x v="10"/>
    <s v="4.3.1"/>
    <n v="46504"/>
  </r>
  <r>
    <x v="6"/>
    <x v="1"/>
    <x v="3"/>
    <s v="Управленческие расходы "/>
    <x v="1"/>
    <x v="5"/>
    <x v="0"/>
    <x v="11"/>
    <s v="4.3.2"/>
    <n v="45046"/>
  </r>
  <r>
    <x v="6"/>
    <x v="1"/>
    <x v="3"/>
    <s v="Управленческие расходы "/>
    <x v="1"/>
    <x v="5"/>
    <x v="0"/>
    <x v="12"/>
    <s v="4.3.3"/>
    <n v="12749"/>
  </r>
  <r>
    <x v="6"/>
    <x v="1"/>
    <x v="3"/>
    <s v="Управленческие расходы "/>
    <x v="1"/>
    <x v="6"/>
    <x v="1"/>
    <x v="13"/>
    <s v="4.4"/>
    <n v="24216"/>
  </r>
  <r>
    <x v="6"/>
    <x v="1"/>
    <x v="3"/>
    <s v="Управленческие расходы "/>
    <x v="1"/>
    <x v="7"/>
    <x v="1"/>
    <x v="14"/>
    <s v="4.5"/>
    <n v="47042"/>
  </r>
  <r>
    <x v="6"/>
    <x v="1"/>
    <x v="3"/>
    <s v="Коммерческие расходы"/>
    <x v="0"/>
    <x v="7"/>
    <x v="0"/>
    <x v="0"/>
    <s v="5"/>
    <n v="9744191.8271739054"/>
  </r>
  <r>
    <x v="6"/>
    <x v="1"/>
    <x v="3"/>
    <s v="Коммерческие расходы"/>
    <x v="1"/>
    <x v="3"/>
    <x v="1"/>
    <x v="15"/>
    <s v="5.1"/>
    <n v="1250000"/>
  </r>
  <r>
    <x v="6"/>
    <x v="1"/>
    <x v="3"/>
    <s v="Коммерческие расходы"/>
    <x v="1"/>
    <x v="4"/>
    <x v="1"/>
    <x v="0"/>
    <s v="5.2"/>
    <n v="1216215"/>
  </r>
  <r>
    <x v="6"/>
    <x v="1"/>
    <x v="3"/>
    <s v="Коммерческие расходы"/>
    <x v="1"/>
    <x v="4"/>
    <x v="0"/>
    <x v="7"/>
    <s v="5.2.1"/>
    <n v="577500"/>
  </r>
  <r>
    <x v="6"/>
    <x v="1"/>
    <x v="3"/>
    <s v="Коммерческие расходы"/>
    <x v="1"/>
    <x v="4"/>
    <x v="0"/>
    <x v="8"/>
    <s v="5.2.2"/>
    <n v="358050"/>
  </r>
  <r>
    <x v="6"/>
    <x v="1"/>
    <x v="3"/>
    <s v="Коммерческие расходы"/>
    <x v="1"/>
    <x v="4"/>
    <x v="0"/>
    <x v="9"/>
    <s v="5.2.3"/>
    <n v="280665"/>
  </r>
  <r>
    <x v="6"/>
    <x v="1"/>
    <x v="3"/>
    <s v="Коммерческие расходы"/>
    <x v="1"/>
    <x v="8"/>
    <x v="1"/>
    <x v="0"/>
    <s v="5.3"/>
    <n v="5629844.8395186272"/>
  </r>
  <r>
    <x v="6"/>
    <x v="1"/>
    <x v="3"/>
    <s v="Коммерческие расходы"/>
    <x v="1"/>
    <x v="8"/>
    <x v="0"/>
    <x v="16"/>
    <s v="5.3.1"/>
    <n v="2598389.9259316735"/>
  </r>
  <r>
    <x v="6"/>
    <x v="1"/>
    <x v="3"/>
    <s v="Коммерческие расходы"/>
    <x v="1"/>
    <x v="8"/>
    <x v="0"/>
    <x v="17"/>
    <s v="5.3.2"/>
    <n v="3031454.9135869532"/>
  </r>
  <r>
    <x v="6"/>
    <x v="1"/>
    <x v="3"/>
    <s v="Коммерческие расходы"/>
    <x v="1"/>
    <x v="9"/>
    <x v="1"/>
    <x v="18"/>
    <s v="5.4"/>
    <n v="270000"/>
  </r>
  <r>
    <x v="6"/>
    <x v="1"/>
    <x v="3"/>
    <s v="Коммерческие расходы"/>
    <x v="1"/>
    <x v="10"/>
    <x v="1"/>
    <x v="19"/>
    <s v="5.5"/>
    <n v="250000"/>
  </r>
  <r>
    <x v="6"/>
    <x v="1"/>
    <x v="3"/>
    <s v="Коммерческие расходы"/>
    <x v="1"/>
    <x v="11"/>
    <x v="1"/>
    <x v="20"/>
    <s v="5.6"/>
    <n v="688999.99999999988"/>
  </r>
  <r>
    <x v="6"/>
    <x v="1"/>
    <x v="3"/>
    <s v="Коммерческие расходы"/>
    <x v="1"/>
    <x v="12"/>
    <x v="1"/>
    <x v="21"/>
    <s v="5.7"/>
    <n v="333064.98765527899"/>
  </r>
  <r>
    <x v="6"/>
    <x v="1"/>
    <x v="3"/>
    <s v="Коммерческие расходы"/>
    <x v="1"/>
    <x v="13"/>
    <x v="1"/>
    <x v="22"/>
    <s v="5.8"/>
    <n v="106067"/>
  </r>
  <r>
    <x v="6"/>
    <x v="1"/>
    <x v="4"/>
    <s v="Операционная прибыль"/>
    <x v="0"/>
    <x v="13"/>
    <x v="0"/>
    <x v="0"/>
    <s v="6"/>
    <n v="4794019.7017677519"/>
  </r>
  <r>
    <x v="6"/>
    <x v="1"/>
    <x v="5"/>
    <s v="Прочие доходы"/>
    <x v="0"/>
    <x v="13"/>
    <x v="0"/>
    <x v="0"/>
    <s v="7"/>
    <n v="29797"/>
  </r>
  <r>
    <x v="6"/>
    <x v="1"/>
    <x v="5"/>
    <s v="Прочие доходы"/>
    <x v="1"/>
    <x v="18"/>
    <x v="1"/>
    <x v="25"/>
    <s v="7.1"/>
    <n v="29797"/>
  </r>
  <r>
    <x v="6"/>
    <x v="1"/>
    <x v="6"/>
    <s v="Прочие расходы"/>
    <x v="0"/>
    <x v="14"/>
    <x v="0"/>
    <x v="0"/>
    <s v="8"/>
    <n v="2139666"/>
  </r>
  <r>
    <x v="6"/>
    <x v="1"/>
    <x v="6"/>
    <s v="Прочие расходы"/>
    <x v="1"/>
    <x v="15"/>
    <x v="1"/>
    <x v="23"/>
    <s v="8.1"/>
    <n v="2139666"/>
  </r>
  <r>
    <x v="6"/>
    <x v="1"/>
    <x v="7"/>
    <s v="Прибыль до налогообложения"/>
    <x v="0"/>
    <x v="16"/>
    <x v="0"/>
    <x v="0"/>
    <s v="9"/>
    <n v="2684150.7017677519"/>
  </r>
  <r>
    <x v="6"/>
    <x v="1"/>
    <x v="8"/>
    <s v="Налог на прибыль"/>
    <x v="0"/>
    <x v="17"/>
    <x v="1"/>
    <x v="24"/>
    <s v="11"/>
    <n v="536830.14035355044"/>
  </r>
  <r>
    <x v="6"/>
    <x v="1"/>
    <x v="9"/>
    <s v="Чистая прибыль"/>
    <x v="0"/>
    <x v="17"/>
    <x v="0"/>
    <x v="0"/>
    <s v="12"/>
    <n v="2147320.5614142017"/>
  </r>
  <r>
    <x v="7"/>
    <x v="0"/>
    <x v="0"/>
    <s v="Выручка"/>
    <x v="0"/>
    <x v="0"/>
    <x v="0"/>
    <x v="0"/>
    <s v="1"/>
    <n v="36706431.214269914"/>
  </r>
  <r>
    <x v="7"/>
    <x v="0"/>
    <x v="0"/>
    <s v="Выручка"/>
    <x v="1"/>
    <x v="1"/>
    <x v="1"/>
    <x v="0"/>
    <s v="1.1"/>
    <n v="36189990.272009879"/>
  </r>
  <r>
    <x v="7"/>
    <x v="0"/>
    <x v="0"/>
    <s v="Выручка"/>
    <x v="1"/>
    <x v="1"/>
    <x v="0"/>
    <x v="1"/>
    <s v="1.1.1"/>
    <n v="13693509.832652386"/>
  </r>
  <r>
    <x v="7"/>
    <x v="0"/>
    <x v="0"/>
    <s v="Выручка"/>
    <x v="1"/>
    <x v="1"/>
    <x v="0"/>
    <x v="2"/>
    <s v="1.1.2"/>
    <n v="14671617.677841842"/>
  </r>
  <r>
    <x v="7"/>
    <x v="0"/>
    <x v="0"/>
    <s v="Выручка"/>
    <x v="1"/>
    <x v="1"/>
    <x v="0"/>
    <x v="3"/>
    <s v="1.1.3"/>
    <n v="7824862.76151565"/>
  </r>
  <r>
    <x v="7"/>
    <x v="0"/>
    <x v="0"/>
    <s v="Выручка"/>
    <x v="1"/>
    <x v="2"/>
    <x v="1"/>
    <x v="0"/>
    <s v="1.2"/>
    <n v="516440.94226003281"/>
  </r>
  <r>
    <x v="7"/>
    <x v="0"/>
    <x v="0"/>
    <s v="Выручка"/>
    <x v="1"/>
    <x v="2"/>
    <x v="0"/>
    <x v="4"/>
    <s v="1.2.1"/>
    <n v="451885.82447752869"/>
  </r>
  <r>
    <x v="7"/>
    <x v="0"/>
    <x v="0"/>
    <s v="Выручка"/>
    <x v="1"/>
    <x v="2"/>
    <x v="0"/>
    <x v="5"/>
    <s v="1.2.2"/>
    <n v="64555.117782504101"/>
  </r>
  <r>
    <x v="7"/>
    <x v="0"/>
    <x v="1"/>
    <s v="Себестоимость продаж"/>
    <x v="0"/>
    <x v="2"/>
    <x v="0"/>
    <x v="0"/>
    <s v="2"/>
    <n v="23700165.534913272"/>
  </r>
  <r>
    <x v="7"/>
    <x v="0"/>
    <x v="1"/>
    <s v="Себестоимость продаж"/>
    <x v="1"/>
    <x v="1"/>
    <x v="1"/>
    <x v="0"/>
    <s v="2.1"/>
    <n v="23423237.622674506"/>
  </r>
  <r>
    <x v="7"/>
    <x v="0"/>
    <x v="1"/>
    <s v="Себестоимость продаж"/>
    <x v="1"/>
    <x v="1"/>
    <x v="0"/>
    <x v="1"/>
    <s v="2.1.1"/>
    <n v="9167804.8329607733"/>
  </r>
  <r>
    <x v="7"/>
    <x v="0"/>
    <x v="1"/>
    <s v="Себестоимость продаж"/>
    <x v="1"/>
    <x v="1"/>
    <x v="0"/>
    <x v="2"/>
    <s v="2.1.2"/>
    <n v="9822648.035315115"/>
  </r>
  <r>
    <x v="7"/>
    <x v="0"/>
    <x v="1"/>
    <s v="Себестоимость продаж"/>
    <x v="1"/>
    <x v="1"/>
    <x v="0"/>
    <x v="3"/>
    <s v="2.1.3"/>
    <n v="4432784.754398617"/>
  </r>
  <r>
    <x v="7"/>
    <x v="0"/>
    <x v="1"/>
    <s v="Себестоимость продаж"/>
    <x v="1"/>
    <x v="2"/>
    <x v="1"/>
    <x v="0"/>
    <s v="2.2"/>
    <n v="276927.91223876434"/>
  </r>
  <r>
    <x v="7"/>
    <x v="0"/>
    <x v="1"/>
    <s v="Себестоимость продаж"/>
    <x v="1"/>
    <x v="2"/>
    <x v="0"/>
    <x v="4"/>
    <s v="2.2.1"/>
    <n v="225942.91223876434"/>
  </r>
  <r>
    <x v="7"/>
    <x v="0"/>
    <x v="1"/>
    <s v="Себестоимость продаж"/>
    <x v="1"/>
    <x v="2"/>
    <x v="0"/>
    <x v="5"/>
    <s v="2.2.2"/>
    <n v="50985"/>
  </r>
  <r>
    <x v="7"/>
    <x v="0"/>
    <x v="2"/>
    <s v="Валовая прибыль"/>
    <x v="0"/>
    <x v="2"/>
    <x v="0"/>
    <x v="0"/>
    <s v="3"/>
    <n v="13006265.679356642"/>
  </r>
  <r>
    <x v="7"/>
    <x v="0"/>
    <x v="2"/>
    <s v="Валовая прибыль"/>
    <x v="1"/>
    <x v="1"/>
    <x v="1"/>
    <x v="0"/>
    <s v="3.1"/>
    <n v="12766752.649335373"/>
  </r>
  <r>
    <x v="7"/>
    <x v="0"/>
    <x v="2"/>
    <s v="Валовая прибыль"/>
    <x v="1"/>
    <x v="1"/>
    <x v="0"/>
    <x v="1"/>
    <s v="3.1.1"/>
    <n v="4525704.999691613"/>
  </r>
  <r>
    <x v="7"/>
    <x v="0"/>
    <x v="2"/>
    <s v="Валовая прибыль"/>
    <x v="1"/>
    <x v="1"/>
    <x v="0"/>
    <x v="2"/>
    <s v="3.1.2"/>
    <n v="4848969.6425267272"/>
  </r>
  <r>
    <x v="7"/>
    <x v="0"/>
    <x v="2"/>
    <s v="Валовая прибыль"/>
    <x v="1"/>
    <x v="1"/>
    <x v="0"/>
    <x v="3"/>
    <s v="3.1.3"/>
    <n v="3392078.007117033"/>
  </r>
  <r>
    <x v="7"/>
    <x v="0"/>
    <x v="2"/>
    <s v="Валовая прибыль"/>
    <x v="1"/>
    <x v="2"/>
    <x v="1"/>
    <x v="0"/>
    <s v="3.2"/>
    <n v="239513.03002126847"/>
  </r>
  <r>
    <x v="7"/>
    <x v="0"/>
    <x v="2"/>
    <s v="Валовая прибыль"/>
    <x v="1"/>
    <x v="2"/>
    <x v="0"/>
    <x v="4"/>
    <s v="3.2.1"/>
    <n v="225942.91223876434"/>
  </r>
  <r>
    <x v="7"/>
    <x v="0"/>
    <x v="2"/>
    <s v="Валовая прибыль"/>
    <x v="1"/>
    <x v="2"/>
    <x v="0"/>
    <x v="5"/>
    <s v="3.2.2"/>
    <n v="13570.117782504101"/>
  </r>
  <r>
    <x v="7"/>
    <x v="0"/>
    <x v="3"/>
    <s v="Управленческие расходы "/>
    <x v="0"/>
    <x v="2"/>
    <x v="0"/>
    <x v="0"/>
    <s v="4"/>
    <n v="790761"/>
  </r>
  <r>
    <x v="7"/>
    <x v="0"/>
    <x v="3"/>
    <s v="Управленческие расходы "/>
    <x v="1"/>
    <x v="3"/>
    <x v="1"/>
    <x v="6"/>
    <s v="4.1"/>
    <n v="150000"/>
  </r>
  <r>
    <x v="7"/>
    <x v="0"/>
    <x v="3"/>
    <s v="Управленческие расходы "/>
    <x v="1"/>
    <x v="4"/>
    <x v="1"/>
    <x v="0"/>
    <s v="4.2"/>
    <n v="457600"/>
  </r>
  <r>
    <x v="7"/>
    <x v="0"/>
    <x v="3"/>
    <s v="Управленческие расходы "/>
    <x v="1"/>
    <x v="4"/>
    <x v="0"/>
    <x v="7"/>
    <s v="4.2.1"/>
    <n v="320000"/>
  </r>
  <r>
    <x v="7"/>
    <x v="0"/>
    <x v="3"/>
    <s v="Управленческие расходы "/>
    <x v="1"/>
    <x v="4"/>
    <x v="0"/>
    <x v="8"/>
    <s v="4.2.2"/>
    <n v="32000"/>
  </r>
  <r>
    <x v="7"/>
    <x v="0"/>
    <x v="3"/>
    <s v="Управленческие расходы "/>
    <x v="1"/>
    <x v="4"/>
    <x v="0"/>
    <x v="9"/>
    <s v="4.2.2"/>
    <n v="105600"/>
  </r>
  <r>
    <x v="7"/>
    <x v="0"/>
    <x v="3"/>
    <s v="Управленческие расходы "/>
    <x v="1"/>
    <x v="5"/>
    <x v="1"/>
    <x v="0"/>
    <s v="4.3"/>
    <n v="110575"/>
  </r>
  <r>
    <x v="7"/>
    <x v="0"/>
    <x v="3"/>
    <s v="Управленческие расходы "/>
    <x v="1"/>
    <x v="5"/>
    <x v="0"/>
    <x v="10"/>
    <s v="4.3.1"/>
    <n v="50000"/>
  </r>
  <r>
    <x v="7"/>
    <x v="0"/>
    <x v="3"/>
    <s v="Управленческие расходы "/>
    <x v="1"/>
    <x v="5"/>
    <x v="0"/>
    <x v="11"/>
    <s v="4.3.2"/>
    <n v="36586"/>
  </r>
  <r>
    <x v="7"/>
    <x v="0"/>
    <x v="3"/>
    <s v="Управленческие расходы "/>
    <x v="1"/>
    <x v="5"/>
    <x v="0"/>
    <x v="12"/>
    <s v="4.3.3"/>
    <n v="23989"/>
  </r>
  <r>
    <x v="7"/>
    <x v="0"/>
    <x v="3"/>
    <s v="Управленческие расходы "/>
    <x v="1"/>
    <x v="6"/>
    <x v="1"/>
    <x v="13"/>
    <s v="4.4"/>
    <n v="22554"/>
  </r>
  <r>
    <x v="7"/>
    <x v="0"/>
    <x v="3"/>
    <s v="Управленческие расходы "/>
    <x v="1"/>
    <x v="7"/>
    <x v="1"/>
    <x v="14"/>
    <s v="4.5"/>
    <n v="50032"/>
  </r>
  <r>
    <x v="7"/>
    <x v="0"/>
    <x v="3"/>
    <s v="Коммерческие расходы"/>
    <x v="0"/>
    <x v="7"/>
    <x v="0"/>
    <x v="0"/>
    <s v="5"/>
    <n v="7868762.4017837401"/>
  </r>
  <r>
    <x v="7"/>
    <x v="0"/>
    <x v="3"/>
    <s v="Коммерческие расходы"/>
    <x v="1"/>
    <x v="3"/>
    <x v="1"/>
    <x v="15"/>
    <s v="5.1"/>
    <n v="1250000"/>
  </r>
  <r>
    <x v="7"/>
    <x v="0"/>
    <x v="3"/>
    <s v="Коммерческие расходы"/>
    <x v="1"/>
    <x v="4"/>
    <x v="1"/>
    <x v="0"/>
    <s v="5.2"/>
    <n v="1238737.5"/>
  </r>
  <r>
    <x v="7"/>
    <x v="0"/>
    <x v="3"/>
    <s v="Коммерческие расходы"/>
    <x v="1"/>
    <x v="4"/>
    <x v="0"/>
    <x v="7"/>
    <s v="5.2.1"/>
    <n v="577500"/>
  </r>
  <r>
    <x v="7"/>
    <x v="0"/>
    <x v="3"/>
    <s v="Коммерческие расходы"/>
    <x v="1"/>
    <x v="4"/>
    <x v="0"/>
    <x v="8"/>
    <s v="5.2.2"/>
    <n v="375375"/>
  </r>
  <r>
    <x v="7"/>
    <x v="0"/>
    <x v="3"/>
    <s v="Коммерческие расходы"/>
    <x v="1"/>
    <x v="4"/>
    <x v="0"/>
    <x v="9"/>
    <s v="5.2.3"/>
    <n v="285862.5"/>
  </r>
  <r>
    <x v="7"/>
    <x v="0"/>
    <x v="3"/>
    <s v="Коммерческие расходы"/>
    <x v="1"/>
    <x v="8"/>
    <x v="1"/>
    <x v="0"/>
    <s v="5.3"/>
    <n v="4404771.7457123902"/>
  </r>
  <r>
    <x v="7"/>
    <x v="0"/>
    <x v="3"/>
    <s v="Коммерческие расходы"/>
    <x v="1"/>
    <x v="8"/>
    <x v="0"/>
    <x v="16"/>
    <s v="5.3.1"/>
    <n v="1835321.5607134958"/>
  </r>
  <r>
    <x v="7"/>
    <x v="0"/>
    <x v="3"/>
    <s v="Коммерческие расходы"/>
    <x v="1"/>
    <x v="8"/>
    <x v="0"/>
    <x v="17"/>
    <s v="5.3.2"/>
    <n v="2569450.1849988941"/>
  </r>
  <r>
    <x v="7"/>
    <x v="0"/>
    <x v="3"/>
    <s v="Коммерческие расходы"/>
    <x v="1"/>
    <x v="9"/>
    <x v="1"/>
    <x v="18"/>
    <s v="5.4"/>
    <n v="270000"/>
  </r>
  <r>
    <x v="7"/>
    <x v="0"/>
    <x v="3"/>
    <s v="Коммерческие расходы"/>
    <x v="1"/>
    <x v="10"/>
    <x v="1"/>
    <x v="19"/>
    <s v="5.5"/>
    <n v="250000"/>
  </r>
  <r>
    <x v="7"/>
    <x v="0"/>
    <x v="3"/>
    <s v="Коммерческие расходы"/>
    <x v="1"/>
    <x v="11"/>
    <x v="1"/>
    <x v="20"/>
    <s v="5.6"/>
    <n v="200000"/>
  </r>
  <r>
    <x v="7"/>
    <x v="0"/>
    <x v="3"/>
    <s v="Коммерческие расходы"/>
    <x v="1"/>
    <x v="12"/>
    <x v="1"/>
    <x v="21"/>
    <s v="5.7"/>
    <n v="183532.15607134957"/>
  </r>
  <r>
    <x v="7"/>
    <x v="0"/>
    <x v="3"/>
    <s v="Коммерческие расходы"/>
    <x v="1"/>
    <x v="13"/>
    <x v="1"/>
    <x v="22"/>
    <s v="5.8"/>
    <n v="71721"/>
  </r>
  <r>
    <x v="7"/>
    <x v="0"/>
    <x v="4"/>
    <s v="Операционная прибыль"/>
    <x v="0"/>
    <x v="13"/>
    <x v="0"/>
    <x v="0"/>
    <s v="6"/>
    <n v="4346742.2775729019"/>
  </r>
  <r>
    <x v="7"/>
    <x v="0"/>
    <x v="5"/>
    <s v="Прочие доходы"/>
    <x v="0"/>
    <x v="13"/>
    <x v="0"/>
    <x v="0"/>
    <s v="7"/>
    <n v="250000"/>
  </r>
  <r>
    <x v="7"/>
    <x v="0"/>
    <x v="5"/>
    <s v="Прочие доходы"/>
    <x v="1"/>
    <x v="14"/>
    <x v="1"/>
    <x v="26"/>
    <s v="7.2"/>
    <n v="250000"/>
  </r>
  <r>
    <x v="7"/>
    <x v="0"/>
    <x v="6"/>
    <s v="Прочие расходы"/>
    <x v="0"/>
    <x v="14"/>
    <x v="0"/>
    <x v="0"/>
    <s v="8"/>
    <n v="2128866"/>
  </r>
  <r>
    <x v="7"/>
    <x v="0"/>
    <x v="6"/>
    <s v="Прочие расходы"/>
    <x v="1"/>
    <x v="15"/>
    <x v="1"/>
    <x v="23"/>
    <s v="8.1"/>
    <n v="2128866"/>
  </r>
  <r>
    <x v="7"/>
    <x v="0"/>
    <x v="7"/>
    <s v="Прибыль до налогообложения"/>
    <x v="0"/>
    <x v="16"/>
    <x v="0"/>
    <x v="0"/>
    <s v="9"/>
    <n v="2467876.2775729019"/>
  </r>
  <r>
    <x v="7"/>
    <x v="0"/>
    <x v="8"/>
    <s v="Налог на прибыль"/>
    <x v="0"/>
    <x v="17"/>
    <x v="1"/>
    <x v="24"/>
    <s v="11"/>
    <n v="493575.25551458041"/>
  </r>
  <r>
    <x v="7"/>
    <x v="0"/>
    <x v="9"/>
    <s v="Чистая прибыль"/>
    <x v="0"/>
    <x v="17"/>
    <x v="0"/>
    <x v="0"/>
    <s v="12"/>
    <n v="1974301.0220583216"/>
  </r>
  <r>
    <x v="7"/>
    <x v="1"/>
    <x v="0"/>
    <s v="Выручка"/>
    <x v="0"/>
    <x v="0"/>
    <x v="0"/>
    <x v="0"/>
    <s v="1"/>
    <n v="36790501.539779633"/>
  </r>
  <r>
    <x v="7"/>
    <x v="1"/>
    <x v="0"/>
    <s v="Выручка"/>
    <x v="1"/>
    <x v="1"/>
    <x v="1"/>
    <x v="0"/>
    <s v="1.1"/>
    <n v="36268238.899625033"/>
  </r>
  <r>
    <x v="7"/>
    <x v="1"/>
    <x v="0"/>
    <s v="Выручка"/>
    <x v="1"/>
    <x v="1"/>
    <x v="0"/>
    <x v="1"/>
    <s v="1.1.1"/>
    <n v="15111766.208177099"/>
  </r>
  <r>
    <x v="7"/>
    <x v="1"/>
    <x v="0"/>
    <s v="Выручка"/>
    <x v="1"/>
    <x v="1"/>
    <x v="0"/>
    <x v="2"/>
    <s v="1.1.2"/>
    <n v="13902824.91152293"/>
  </r>
  <r>
    <x v="7"/>
    <x v="1"/>
    <x v="0"/>
    <s v="Выручка"/>
    <x v="1"/>
    <x v="1"/>
    <x v="0"/>
    <x v="3"/>
    <s v="1.1.3"/>
    <n v="7253647.7799250064"/>
  </r>
  <r>
    <x v="7"/>
    <x v="1"/>
    <x v="0"/>
    <s v="Выручка"/>
    <x v="1"/>
    <x v="2"/>
    <x v="1"/>
    <x v="0"/>
    <s v="1.2"/>
    <n v="522262.64015460049"/>
  </r>
  <r>
    <x v="7"/>
    <x v="1"/>
    <x v="0"/>
    <s v="Выручка"/>
    <x v="1"/>
    <x v="2"/>
    <x v="0"/>
    <x v="4"/>
    <s v="1.2.1"/>
    <n v="456979.81013527542"/>
  </r>
  <r>
    <x v="7"/>
    <x v="1"/>
    <x v="0"/>
    <s v="Выручка"/>
    <x v="1"/>
    <x v="2"/>
    <x v="0"/>
    <x v="5"/>
    <s v="1.2.2"/>
    <n v="65282.830019325062"/>
  </r>
  <r>
    <x v="7"/>
    <x v="1"/>
    <x v="1"/>
    <s v="Себестоимость продаж"/>
    <x v="0"/>
    <x v="2"/>
    <x v="0"/>
    <x v="0"/>
    <s v="2"/>
    <n v="23585519.381966691"/>
  </r>
  <r>
    <x v="7"/>
    <x v="1"/>
    <x v="1"/>
    <s v="Себестоимость продаж"/>
    <x v="1"/>
    <x v="1"/>
    <x v="1"/>
    <x v="0"/>
    <s v="2.1"/>
    <n v="23305970.316899054"/>
  </r>
  <r>
    <x v="7"/>
    <x v="1"/>
    <x v="1"/>
    <s v="Себестоимость продаж"/>
    <x v="1"/>
    <x v="1"/>
    <x v="0"/>
    <x v="1"/>
    <s v="2.1.1"/>
    <n v="10019100.996021418"/>
  </r>
  <r>
    <x v="7"/>
    <x v="1"/>
    <x v="1"/>
    <s v="Себестоимость продаж"/>
    <x v="1"/>
    <x v="1"/>
    <x v="0"/>
    <x v="2"/>
    <s v="2.1.2"/>
    <n v="9217572.9163397029"/>
  </r>
  <r>
    <x v="7"/>
    <x v="1"/>
    <x v="1"/>
    <s v="Себестоимость продаж"/>
    <x v="1"/>
    <x v="1"/>
    <x v="0"/>
    <x v="3"/>
    <s v="2.1.3"/>
    <n v="4069296.4045379292"/>
  </r>
  <r>
    <x v="7"/>
    <x v="1"/>
    <x v="1"/>
    <s v="Себестоимость продаж"/>
    <x v="1"/>
    <x v="2"/>
    <x v="1"/>
    <x v="0"/>
    <s v="2.2"/>
    <n v="279549.06506763771"/>
  </r>
  <r>
    <x v="7"/>
    <x v="1"/>
    <x v="1"/>
    <s v="Себестоимость продаж"/>
    <x v="1"/>
    <x v="2"/>
    <x v="0"/>
    <x v="4"/>
    <s v="2.2.1"/>
    <n v="228489.90506763771"/>
  </r>
  <r>
    <x v="7"/>
    <x v="1"/>
    <x v="1"/>
    <s v="Себестоимость продаж"/>
    <x v="1"/>
    <x v="2"/>
    <x v="0"/>
    <x v="5"/>
    <s v="2.2.2"/>
    <n v="51059.16"/>
  </r>
  <r>
    <x v="7"/>
    <x v="1"/>
    <x v="2"/>
    <s v="Валовая прибыль"/>
    <x v="0"/>
    <x v="2"/>
    <x v="0"/>
    <x v="0"/>
    <s v="3"/>
    <n v="13204982.157812942"/>
  </r>
  <r>
    <x v="7"/>
    <x v="1"/>
    <x v="2"/>
    <s v="Валовая прибыль"/>
    <x v="1"/>
    <x v="1"/>
    <x v="1"/>
    <x v="0"/>
    <s v="3.1"/>
    <n v="12962268.582725979"/>
  </r>
  <r>
    <x v="7"/>
    <x v="1"/>
    <x v="2"/>
    <s v="Валовая прибыль"/>
    <x v="1"/>
    <x v="1"/>
    <x v="0"/>
    <x v="1"/>
    <s v="3.1.1"/>
    <n v="5092665.2121556811"/>
  </r>
  <r>
    <x v="7"/>
    <x v="1"/>
    <x v="2"/>
    <s v="Валовая прибыль"/>
    <x v="1"/>
    <x v="1"/>
    <x v="0"/>
    <x v="2"/>
    <s v="3.1.2"/>
    <n v="4685251.9951832276"/>
  </r>
  <r>
    <x v="7"/>
    <x v="1"/>
    <x v="2"/>
    <s v="Валовая прибыль"/>
    <x v="1"/>
    <x v="1"/>
    <x v="0"/>
    <x v="3"/>
    <s v="3.1.3"/>
    <n v="3184351.3753870772"/>
  </r>
  <r>
    <x v="7"/>
    <x v="1"/>
    <x v="2"/>
    <s v="Валовая прибыль"/>
    <x v="1"/>
    <x v="2"/>
    <x v="1"/>
    <x v="0"/>
    <s v="3.2"/>
    <n v="242713.57508696278"/>
  </r>
  <r>
    <x v="7"/>
    <x v="1"/>
    <x v="2"/>
    <s v="Валовая прибыль"/>
    <x v="1"/>
    <x v="2"/>
    <x v="0"/>
    <x v="4"/>
    <s v="3.2.1"/>
    <n v="228489.90506763771"/>
  </r>
  <r>
    <x v="7"/>
    <x v="1"/>
    <x v="2"/>
    <s v="Валовая прибыль"/>
    <x v="1"/>
    <x v="2"/>
    <x v="0"/>
    <x v="5"/>
    <s v="3.2.2"/>
    <n v="14223.670019325058"/>
  </r>
  <r>
    <x v="7"/>
    <x v="1"/>
    <x v="3"/>
    <s v="Управленческие расходы "/>
    <x v="0"/>
    <x v="2"/>
    <x v="0"/>
    <x v="0"/>
    <s v="4"/>
    <n v="738918"/>
  </r>
  <r>
    <x v="7"/>
    <x v="1"/>
    <x v="3"/>
    <s v="Управленческие расходы "/>
    <x v="1"/>
    <x v="3"/>
    <x v="1"/>
    <x v="6"/>
    <s v="4.1"/>
    <n v="160000"/>
  </r>
  <r>
    <x v="7"/>
    <x v="1"/>
    <x v="3"/>
    <s v="Управленческие расходы "/>
    <x v="1"/>
    <x v="4"/>
    <x v="1"/>
    <x v="0"/>
    <s v="4.2"/>
    <n v="400400"/>
  </r>
  <r>
    <x v="7"/>
    <x v="1"/>
    <x v="3"/>
    <s v="Управленческие расходы "/>
    <x v="1"/>
    <x v="4"/>
    <x v="0"/>
    <x v="7"/>
    <s v="4.2.1"/>
    <n v="280000"/>
  </r>
  <r>
    <x v="7"/>
    <x v="1"/>
    <x v="3"/>
    <s v="Управленческие расходы "/>
    <x v="1"/>
    <x v="4"/>
    <x v="0"/>
    <x v="8"/>
    <s v="4.2.2"/>
    <n v="28000"/>
  </r>
  <r>
    <x v="7"/>
    <x v="1"/>
    <x v="3"/>
    <s v="Управленческие расходы "/>
    <x v="1"/>
    <x v="4"/>
    <x v="0"/>
    <x v="9"/>
    <s v="4.2.2"/>
    <n v="92400"/>
  </r>
  <r>
    <x v="7"/>
    <x v="1"/>
    <x v="3"/>
    <s v="Управленческие расходы "/>
    <x v="1"/>
    <x v="5"/>
    <x v="1"/>
    <x v="0"/>
    <s v="4.3"/>
    <n v="102795"/>
  </r>
  <r>
    <x v="7"/>
    <x v="1"/>
    <x v="3"/>
    <s v="Управленческие расходы "/>
    <x v="1"/>
    <x v="5"/>
    <x v="0"/>
    <x v="10"/>
    <s v="4.3.1"/>
    <n v="46424"/>
  </r>
  <r>
    <x v="7"/>
    <x v="1"/>
    <x v="3"/>
    <s v="Управленческие расходы "/>
    <x v="1"/>
    <x v="5"/>
    <x v="0"/>
    <x v="11"/>
    <s v="4.3.2"/>
    <n v="28628"/>
  </r>
  <r>
    <x v="7"/>
    <x v="1"/>
    <x v="3"/>
    <s v="Управленческие расходы "/>
    <x v="1"/>
    <x v="5"/>
    <x v="0"/>
    <x v="12"/>
    <s v="4.3.3"/>
    <n v="27743"/>
  </r>
  <r>
    <x v="7"/>
    <x v="1"/>
    <x v="3"/>
    <s v="Управленческие расходы "/>
    <x v="1"/>
    <x v="6"/>
    <x v="1"/>
    <x v="13"/>
    <s v="4.4"/>
    <n v="27730"/>
  </r>
  <r>
    <x v="7"/>
    <x v="1"/>
    <x v="3"/>
    <s v="Управленческие расходы "/>
    <x v="1"/>
    <x v="7"/>
    <x v="1"/>
    <x v="14"/>
    <s v="4.5"/>
    <n v="47993"/>
  </r>
  <r>
    <x v="7"/>
    <x v="1"/>
    <x v="3"/>
    <s v="Коммерческие расходы"/>
    <x v="0"/>
    <x v="7"/>
    <x v="0"/>
    <x v="0"/>
    <s v="5"/>
    <n v="8806574.7155691478"/>
  </r>
  <r>
    <x v="7"/>
    <x v="1"/>
    <x v="3"/>
    <s v="Коммерческие расходы"/>
    <x v="1"/>
    <x v="3"/>
    <x v="1"/>
    <x v="15"/>
    <s v="5.1"/>
    <n v="1250000"/>
  </r>
  <r>
    <x v="7"/>
    <x v="1"/>
    <x v="3"/>
    <s v="Коммерческие расходы"/>
    <x v="1"/>
    <x v="4"/>
    <x v="1"/>
    <x v="0"/>
    <s v="5.2"/>
    <n v="1253752.5"/>
  </r>
  <r>
    <x v="7"/>
    <x v="1"/>
    <x v="3"/>
    <s v="Коммерческие расходы"/>
    <x v="1"/>
    <x v="4"/>
    <x v="0"/>
    <x v="7"/>
    <s v="5.2.1"/>
    <n v="577500"/>
  </r>
  <r>
    <x v="7"/>
    <x v="1"/>
    <x v="3"/>
    <s v="Коммерческие расходы"/>
    <x v="1"/>
    <x v="4"/>
    <x v="0"/>
    <x v="8"/>
    <s v="5.2.2"/>
    <n v="386925"/>
  </r>
  <r>
    <x v="7"/>
    <x v="1"/>
    <x v="3"/>
    <s v="Коммерческие расходы"/>
    <x v="1"/>
    <x v="4"/>
    <x v="0"/>
    <x v="9"/>
    <s v="5.2.3"/>
    <n v="289327.5"/>
  </r>
  <r>
    <x v="7"/>
    <x v="1"/>
    <x v="3"/>
    <s v="Коммерческие расходы"/>
    <x v="1"/>
    <x v="8"/>
    <x v="1"/>
    <x v="0"/>
    <s v="5.3"/>
    <n v="4782765.2001713524"/>
  </r>
  <r>
    <x v="7"/>
    <x v="1"/>
    <x v="3"/>
    <s v="Коммерческие расходы"/>
    <x v="1"/>
    <x v="8"/>
    <x v="0"/>
    <x v="16"/>
    <s v="5.3.1"/>
    <n v="2207430.092386778"/>
  </r>
  <r>
    <x v="7"/>
    <x v="1"/>
    <x v="3"/>
    <s v="Коммерческие расходы"/>
    <x v="1"/>
    <x v="8"/>
    <x v="0"/>
    <x v="17"/>
    <s v="5.3.2"/>
    <n v="2575335.1077845744"/>
  </r>
  <r>
    <x v="7"/>
    <x v="1"/>
    <x v="3"/>
    <s v="Коммерческие расходы"/>
    <x v="1"/>
    <x v="9"/>
    <x v="1"/>
    <x v="18"/>
    <s v="5.4"/>
    <n v="270000"/>
  </r>
  <r>
    <x v="7"/>
    <x v="1"/>
    <x v="3"/>
    <s v="Коммерческие расходы"/>
    <x v="1"/>
    <x v="10"/>
    <x v="1"/>
    <x v="19"/>
    <s v="5.5"/>
    <n v="250000"/>
  </r>
  <r>
    <x v="7"/>
    <x v="1"/>
    <x v="3"/>
    <s v="Коммерческие расходы"/>
    <x v="1"/>
    <x v="11"/>
    <x v="1"/>
    <x v="20"/>
    <s v="5.6"/>
    <n v="539000"/>
  </r>
  <r>
    <x v="7"/>
    <x v="1"/>
    <x v="3"/>
    <s v="Коммерческие расходы"/>
    <x v="1"/>
    <x v="12"/>
    <x v="1"/>
    <x v="21"/>
    <s v="5.7"/>
    <n v="367905.01539779635"/>
  </r>
  <r>
    <x v="7"/>
    <x v="1"/>
    <x v="3"/>
    <s v="Коммерческие расходы"/>
    <x v="1"/>
    <x v="13"/>
    <x v="1"/>
    <x v="22"/>
    <s v="5.8"/>
    <n v="93152"/>
  </r>
  <r>
    <x v="7"/>
    <x v="1"/>
    <x v="4"/>
    <s v="Операционная прибыль"/>
    <x v="0"/>
    <x v="13"/>
    <x v="0"/>
    <x v="0"/>
    <s v="6"/>
    <n v="3659489.442243794"/>
  </r>
  <r>
    <x v="7"/>
    <x v="1"/>
    <x v="5"/>
    <s v="Прочие доходы"/>
    <x v="0"/>
    <x v="13"/>
    <x v="0"/>
    <x v="0"/>
    <s v="7"/>
    <n v="150907"/>
  </r>
  <r>
    <x v="7"/>
    <x v="1"/>
    <x v="5"/>
    <s v="Прочие доходы"/>
    <x v="1"/>
    <x v="18"/>
    <x v="1"/>
    <x v="25"/>
    <s v="7.1"/>
    <n v="3907"/>
  </r>
  <r>
    <x v="7"/>
    <x v="1"/>
    <x v="5"/>
    <s v="Прочие доходы"/>
    <x v="1"/>
    <x v="14"/>
    <x v="1"/>
    <x v="26"/>
    <s v="7.2"/>
    <n v="147000"/>
  </r>
  <r>
    <x v="7"/>
    <x v="1"/>
    <x v="6"/>
    <s v="Прочие расходы"/>
    <x v="0"/>
    <x v="14"/>
    <x v="0"/>
    <x v="0"/>
    <s v="8"/>
    <n v="2105450"/>
  </r>
  <r>
    <x v="7"/>
    <x v="1"/>
    <x v="6"/>
    <s v="Прочие расходы"/>
    <x v="1"/>
    <x v="15"/>
    <x v="1"/>
    <x v="23"/>
    <s v="8.1"/>
    <n v="2105450"/>
  </r>
  <r>
    <x v="7"/>
    <x v="1"/>
    <x v="7"/>
    <s v="Прибыль до налогообложения"/>
    <x v="0"/>
    <x v="16"/>
    <x v="0"/>
    <x v="0"/>
    <s v="9"/>
    <n v="1704946.442243794"/>
  </r>
  <r>
    <x v="7"/>
    <x v="1"/>
    <x v="8"/>
    <s v="Налог на прибыль"/>
    <x v="0"/>
    <x v="17"/>
    <x v="1"/>
    <x v="24"/>
    <s v="11"/>
    <n v="0"/>
  </r>
  <r>
    <x v="7"/>
    <x v="1"/>
    <x v="9"/>
    <s v="Чистая прибыль"/>
    <x v="0"/>
    <x v="17"/>
    <x v="0"/>
    <x v="0"/>
    <s v="12"/>
    <n v="1704946.442243794"/>
  </r>
  <r>
    <x v="8"/>
    <x v="0"/>
    <x v="0"/>
    <s v="Выручка"/>
    <x v="0"/>
    <x v="0"/>
    <x v="0"/>
    <x v="0"/>
    <s v="1"/>
    <n v="36713772.500512764"/>
  </r>
  <r>
    <x v="8"/>
    <x v="0"/>
    <x v="0"/>
    <s v="Выручка"/>
    <x v="1"/>
    <x v="1"/>
    <x v="1"/>
    <x v="0"/>
    <s v="1.1"/>
    <n v="36197228.270064279"/>
  </r>
  <r>
    <x v="8"/>
    <x v="0"/>
    <x v="0"/>
    <s v="Выручка"/>
    <x v="1"/>
    <x v="1"/>
    <x v="0"/>
    <x v="1"/>
    <s v="1.1.1"/>
    <n v="13696248.534618916"/>
  </r>
  <r>
    <x v="8"/>
    <x v="0"/>
    <x v="0"/>
    <s v="Выручка"/>
    <x v="1"/>
    <x v="1"/>
    <x v="0"/>
    <x v="2"/>
    <s v="1.1.2"/>
    <n v="14674552.001377409"/>
  </r>
  <r>
    <x v="8"/>
    <x v="0"/>
    <x v="0"/>
    <s v="Выручка"/>
    <x v="1"/>
    <x v="1"/>
    <x v="0"/>
    <x v="3"/>
    <s v="1.1.3"/>
    <n v="7826427.7340679523"/>
  </r>
  <r>
    <x v="8"/>
    <x v="0"/>
    <x v="0"/>
    <s v="Выручка"/>
    <x v="1"/>
    <x v="2"/>
    <x v="1"/>
    <x v="0"/>
    <s v="1.2"/>
    <n v="516544.23044848489"/>
  </r>
  <r>
    <x v="8"/>
    <x v="0"/>
    <x v="0"/>
    <s v="Выручка"/>
    <x v="1"/>
    <x v="2"/>
    <x v="0"/>
    <x v="4"/>
    <s v="1.2.1"/>
    <n v="451976.20164242428"/>
  </r>
  <r>
    <x v="8"/>
    <x v="0"/>
    <x v="0"/>
    <s v="Выручка"/>
    <x v="1"/>
    <x v="2"/>
    <x v="0"/>
    <x v="5"/>
    <s v="1.2.2"/>
    <n v="64568.028806060611"/>
  </r>
  <r>
    <x v="8"/>
    <x v="0"/>
    <x v="1"/>
    <s v="Себестоимость продаж"/>
    <x v="0"/>
    <x v="2"/>
    <x v="0"/>
    <x v="0"/>
    <s v="2"/>
    <n v="22565142.590913497"/>
  </r>
  <r>
    <x v="8"/>
    <x v="0"/>
    <x v="1"/>
    <s v="Себестоимость продаж"/>
    <x v="1"/>
    <x v="1"/>
    <x v="1"/>
    <x v="0"/>
    <s v="2.1"/>
    <n v="22290644.490092285"/>
  </r>
  <r>
    <x v="8"/>
    <x v="0"/>
    <x v="1"/>
    <s v="Себестоимость продаж"/>
    <x v="1"/>
    <x v="1"/>
    <x v="0"/>
    <x v="1"/>
    <s v="2.1.1"/>
    <n v="8724510.3165522497"/>
  </r>
  <r>
    <x v="8"/>
    <x v="0"/>
    <x v="1"/>
    <s v="Себестоимость продаж"/>
    <x v="1"/>
    <x v="1"/>
    <x v="0"/>
    <x v="2"/>
    <s v="2.1.2"/>
    <n v="9347689.62487741"/>
  </r>
  <r>
    <x v="8"/>
    <x v="0"/>
    <x v="1"/>
    <s v="Себестоимость продаж"/>
    <x v="1"/>
    <x v="1"/>
    <x v="0"/>
    <x v="3"/>
    <s v="2.1.3"/>
    <n v="4218444.5486626262"/>
  </r>
  <r>
    <x v="8"/>
    <x v="0"/>
    <x v="1"/>
    <s v="Себестоимость продаж"/>
    <x v="1"/>
    <x v="2"/>
    <x v="1"/>
    <x v="0"/>
    <s v="2.2"/>
    <n v="274498.10082121217"/>
  </r>
  <r>
    <x v="8"/>
    <x v="0"/>
    <x v="1"/>
    <s v="Себестоимость продаж"/>
    <x v="1"/>
    <x v="2"/>
    <x v="0"/>
    <x v="4"/>
    <s v="2.2.1"/>
    <n v="225988.10082121214"/>
  </r>
  <r>
    <x v="8"/>
    <x v="0"/>
    <x v="1"/>
    <s v="Себестоимость продаж"/>
    <x v="1"/>
    <x v="2"/>
    <x v="0"/>
    <x v="5"/>
    <s v="2.2.2"/>
    <n v="48510"/>
  </r>
  <r>
    <x v="8"/>
    <x v="0"/>
    <x v="2"/>
    <s v="Валовая прибыль"/>
    <x v="0"/>
    <x v="2"/>
    <x v="0"/>
    <x v="0"/>
    <s v="3"/>
    <n v="14148629.909599267"/>
  </r>
  <r>
    <x v="8"/>
    <x v="0"/>
    <x v="2"/>
    <s v="Валовая прибыль"/>
    <x v="1"/>
    <x v="1"/>
    <x v="1"/>
    <x v="0"/>
    <s v="3.1"/>
    <n v="13906583.779971994"/>
  </r>
  <r>
    <x v="8"/>
    <x v="0"/>
    <x v="2"/>
    <s v="Валовая прибыль"/>
    <x v="1"/>
    <x v="1"/>
    <x v="0"/>
    <x v="1"/>
    <s v="3.1.1"/>
    <n v="4971738.2180666663"/>
  </r>
  <r>
    <x v="8"/>
    <x v="0"/>
    <x v="2"/>
    <s v="Валовая прибыль"/>
    <x v="1"/>
    <x v="1"/>
    <x v="0"/>
    <x v="2"/>
    <s v="3.1.2"/>
    <n v="5326862.3764999993"/>
  </r>
  <r>
    <x v="8"/>
    <x v="0"/>
    <x v="2"/>
    <s v="Валовая прибыль"/>
    <x v="1"/>
    <x v="1"/>
    <x v="0"/>
    <x v="3"/>
    <s v="3.1.3"/>
    <n v="3607983.1854053261"/>
  </r>
  <r>
    <x v="8"/>
    <x v="0"/>
    <x v="2"/>
    <s v="Валовая прибыль"/>
    <x v="1"/>
    <x v="2"/>
    <x v="1"/>
    <x v="0"/>
    <s v="3.2"/>
    <n v="242046.12962727272"/>
  </r>
  <r>
    <x v="8"/>
    <x v="0"/>
    <x v="2"/>
    <s v="Валовая прибыль"/>
    <x v="1"/>
    <x v="2"/>
    <x v="0"/>
    <x v="4"/>
    <s v="3.2.1"/>
    <n v="225988.10082121214"/>
  </r>
  <r>
    <x v="8"/>
    <x v="0"/>
    <x v="2"/>
    <s v="Валовая прибыль"/>
    <x v="1"/>
    <x v="2"/>
    <x v="0"/>
    <x v="5"/>
    <s v="3.2.2"/>
    <n v="16058.028806060611"/>
  </r>
  <r>
    <x v="8"/>
    <x v="0"/>
    <x v="3"/>
    <s v="Управленческие расходы "/>
    <x v="0"/>
    <x v="2"/>
    <x v="0"/>
    <x v="0"/>
    <s v="4"/>
    <n v="766670"/>
  </r>
  <r>
    <x v="8"/>
    <x v="0"/>
    <x v="3"/>
    <s v="Управленческие расходы "/>
    <x v="1"/>
    <x v="3"/>
    <x v="1"/>
    <x v="6"/>
    <s v="4.1"/>
    <n v="150000"/>
  </r>
  <r>
    <x v="8"/>
    <x v="0"/>
    <x v="3"/>
    <s v="Управленческие расходы "/>
    <x v="1"/>
    <x v="4"/>
    <x v="1"/>
    <x v="0"/>
    <s v="4.2"/>
    <n v="457600"/>
  </r>
  <r>
    <x v="8"/>
    <x v="0"/>
    <x v="3"/>
    <s v="Управленческие расходы "/>
    <x v="1"/>
    <x v="4"/>
    <x v="0"/>
    <x v="7"/>
    <s v="4.2.1"/>
    <n v="320000"/>
  </r>
  <r>
    <x v="8"/>
    <x v="0"/>
    <x v="3"/>
    <s v="Управленческие расходы "/>
    <x v="1"/>
    <x v="4"/>
    <x v="0"/>
    <x v="8"/>
    <s v="4.2.2"/>
    <n v="32000"/>
  </r>
  <r>
    <x v="8"/>
    <x v="0"/>
    <x v="3"/>
    <s v="Управленческие расходы "/>
    <x v="1"/>
    <x v="4"/>
    <x v="0"/>
    <x v="9"/>
    <s v="4.2.2"/>
    <n v="105600"/>
  </r>
  <r>
    <x v="8"/>
    <x v="0"/>
    <x v="3"/>
    <s v="Управленческие расходы "/>
    <x v="1"/>
    <x v="5"/>
    <x v="1"/>
    <x v="0"/>
    <s v="4.3"/>
    <n v="83144"/>
  </r>
  <r>
    <x v="8"/>
    <x v="0"/>
    <x v="3"/>
    <s v="Управленческие расходы "/>
    <x v="1"/>
    <x v="5"/>
    <x v="0"/>
    <x v="10"/>
    <s v="4.3.1"/>
    <n v="50000"/>
  </r>
  <r>
    <x v="8"/>
    <x v="0"/>
    <x v="3"/>
    <s v="Управленческие расходы "/>
    <x v="1"/>
    <x v="5"/>
    <x v="0"/>
    <x v="11"/>
    <s v="4.3.2"/>
    <n v="19077"/>
  </r>
  <r>
    <x v="8"/>
    <x v="0"/>
    <x v="3"/>
    <s v="Управленческие расходы "/>
    <x v="1"/>
    <x v="5"/>
    <x v="0"/>
    <x v="12"/>
    <s v="4.3.3"/>
    <n v="14067"/>
  </r>
  <r>
    <x v="8"/>
    <x v="0"/>
    <x v="3"/>
    <s v="Управленческие расходы "/>
    <x v="1"/>
    <x v="6"/>
    <x v="1"/>
    <x v="13"/>
    <s v="4.4"/>
    <n v="29933"/>
  </r>
  <r>
    <x v="8"/>
    <x v="0"/>
    <x v="3"/>
    <s v="Управленческие расходы "/>
    <x v="1"/>
    <x v="7"/>
    <x v="1"/>
    <x v="14"/>
    <s v="4.5"/>
    <n v="45993"/>
  </r>
  <r>
    <x v="8"/>
    <x v="0"/>
    <x v="3"/>
    <s v="Коммерческие расходы"/>
    <x v="0"/>
    <x v="7"/>
    <x v="0"/>
    <x v="0"/>
    <s v="5"/>
    <n v="8647714.6500717867"/>
  </r>
  <r>
    <x v="8"/>
    <x v="0"/>
    <x v="3"/>
    <s v="Коммерческие расходы"/>
    <x v="1"/>
    <x v="3"/>
    <x v="1"/>
    <x v="15"/>
    <s v="5.1"/>
    <n v="1250000"/>
  </r>
  <r>
    <x v="8"/>
    <x v="0"/>
    <x v="3"/>
    <s v="Коммерческие расходы"/>
    <x v="1"/>
    <x v="4"/>
    <x v="1"/>
    <x v="0"/>
    <s v="5.2"/>
    <n v="1238737.5"/>
  </r>
  <r>
    <x v="8"/>
    <x v="0"/>
    <x v="3"/>
    <s v="Коммерческие расходы"/>
    <x v="1"/>
    <x v="4"/>
    <x v="0"/>
    <x v="7"/>
    <s v="5.2.1"/>
    <n v="577500"/>
  </r>
  <r>
    <x v="8"/>
    <x v="0"/>
    <x v="3"/>
    <s v="Коммерческие расходы"/>
    <x v="1"/>
    <x v="4"/>
    <x v="0"/>
    <x v="8"/>
    <s v="5.2.2"/>
    <n v="375375"/>
  </r>
  <r>
    <x v="8"/>
    <x v="0"/>
    <x v="3"/>
    <s v="Коммерческие расходы"/>
    <x v="1"/>
    <x v="4"/>
    <x v="0"/>
    <x v="9"/>
    <s v="5.2.3"/>
    <n v="285862.5"/>
  </r>
  <r>
    <x v="8"/>
    <x v="0"/>
    <x v="3"/>
    <s v="Коммерческие расходы"/>
    <x v="1"/>
    <x v="8"/>
    <x v="1"/>
    <x v="0"/>
    <s v="5.3"/>
    <n v="4772790.4250666592"/>
  </r>
  <r>
    <x v="8"/>
    <x v="0"/>
    <x v="3"/>
    <s v="Коммерческие расходы"/>
    <x v="1"/>
    <x v="8"/>
    <x v="0"/>
    <x v="16"/>
    <s v="5.3.1"/>
    <n v="2202826.3500307659"/>
  </r>
  <r>
    <x v="8"/>
    <x v="0"/>
    <x v="3"/>
    <s v="Коммерческие расходы"/>
    <x v="1"/>
    <x v="8"/>
    <x v="0"/>
    <x v="17"/>
    <s v="5.3.2"/>
    <n v="2569964.0750358938"/>
  </r>
  <r>
    <x v="8"/>
    <x v="0"/>
    <x v="3"/>
    <s v="Коммерческие расходы"/>
    <x v="1"/>
    <x v="9"/>
    <x v="1"/>
    <x v="18"/>
    <s v="5.4"/>
    <n v="270000"/>
  </r>
  <r>
    <x v="8"/>
    <x v="0"/>
    <x v="3"/>
    <s v="Коммерческие расходы"/>
    <x v="1"/>
    <x v="10"/>
    <x v="1"/>
    <x v="19"/>
    <s v="5.5"/>
    <n v="250000"/>
  </r>
  <r>
    <x v="8"/>
    <x v="0"/>
    <x v="3"/>
    <s v="Коммерческие расходы"/>
    <x v="1"/>
    <x v="11"/>
    <x v="1"/>
    <x v="20"/>
    <s v="5.6"/>
    <n v="378000"/>
  </r>
  <r>
    <x v="8"/>
    <x v="0"/>
    <x v="3"/>
    <s v="Коммерческие расходы"/>
    <x v="1"/>
    <x v="12"/>
    <x v="1"/>
    <x v="21"/>
    <s v="5.7"/>
    <n v="367137.72500512766"/>
  </r>
  <r>
    <x v="8"/>
    <x v="0"/>
    <x v="3"/>
    <s v="Коммерческие расходы"/>
    <x v="1"/>
    <x v="13"/>
    <x v="1"/>
    <x v="22"/>
    <s v="5.8"/>
    <n v="121049"/>
  </r>
  <r>
    <x v="8"/>
    <x v="0"/>
    <x v="4"/>
    <s v="Операционная прибыль"/>
    <x v="0"/>
    <x v="13"/>
    <x v="0"/>
    <x v="0"/>
    <s v="6"/>
    <n v="4734245.2595274802"/>
  </r>
  <r>
    <x v="8"/>
    <x v="0"/>
    <x v="5"/>
    <s v="Прочие доходы"/>
    <x v="0"/>
    <x v="13"/>
    <x v="0"/>
    <x v="0"/>
    <s v="7"/>
    <n v="0"/>
  </r>
  <r>
    <x v="8"/>
    <x v="0"/>
    <x v="6"/>
    <s v="Прочие расходы"/>
    <x v="0"/>
    <x v="14"/>
    <x v="0"/>
    <x v="0"/>
    <s v="8"/>
    <n v="2108540"/>
  </r>
  <r>
    <x v="8"/>
    <x v="0"/>
    <x v="6"/>
    <s v="Прочие расходы"/>
    <x v="1"/>
    <x v="15"/>
    <x v="1"/>
    <x v="23"/>
    <s v="8.1"/>
    <n v="2108540"/>
  </r>
  <r>
    <x v="8"/>
    <x v="0"/>
    <x v="7"/>
    <s v="Прибыль до налогообложения"/>
    <x v="0"/>
    <x v="16"/>
    <x v="0"/>
    <x v="0"/>
    <s v="9"/>
    <n v="2625705.2595274802"/>
  </r>
  <r>
    <x v="8"/>
    <x v="0"/>
    <x v="8"/>
    <s v="Налог на прибыль"/>
    <x v="0"/>
    <x v="17"/>
    <x v="1"/>
    <x v="24"/>
    <s v="11"/>
    <n v="525141.05190549605"/>
  </r>
  <r>
    <x v="8"/>
    <x v="0"/>
    <x v="9"/>
    <s v="Чистая прибыль"/>
    <x v="0"/>
    <x v="17"/>
    <x v="0"/>
    <x v="0"/>
    <s v="12"/>
    <n v="2100564.2076219842"/>
  </r>
  <r>
    <x v="8"/>
    <x v="1"/>
    <x v="0"/>
    <s v="Выручка"/>
    <x v="0"/>
    <x v="0"/>
    <x v="0"/>
    <x v="0"/>
    <s v="1"/>
    <n v="34654295.000859186"/>
  </r>
  <r>
    <x v="8"/>
    <x v="1"/>
    <x v="0"/>
    <s v="Выручка"/>
    <x v="1"/>
    <x v="1"/>
    <x v="1"/>
    <x v="0"/>
    <s v="1.1"/>
    <n v="34162357.059206612"/>
  </r>
  <r>
    <x v="8"/>
    <x v="1"/>
    <x v="0"/>
    <s v="Выручка"/>
    <x v="1"/>
    <x v="1"/>
    <x v="0"/>
    <x v="1"/>
    <s v="1.1.1"/>
    <n v="14234315.441336088"/>
  </r>
  <r>
    <x v="8"/>
    <x v="1"/>
    <x v="0"/>
    <s v="Выручка"/>
    <x v="1"/>
    <x v="1"/>
    <x v="0"/>
    <x v="2"/>
    <s v="1.1.2"/>
    <n v="13095570.206029201"/>
  </r>
  <r>
    <x v="8"/>
    <x v="1"/>
    <x v="0"/>
    <s v="Выручка"/>
    <x v="1"/>
    <x v="1"/>
    <x v="0"/>
    <x v="3"/>
    <s v="1.1.3"/>
    <n v="6832471.4118413227"/>
  </r>
  <r>
    <x v="8"/>
    <x v="1"/>
    <x v="0"/>
    <s v="Выручка"/>
    <x v="1"/>
    <x v="2"/>
    <x v="1"/>
    <x v="0"/>
    <s v="1.2"/>
    <n v="491937.94165257516"/>
  </r>
  <r>
    <x v="8"/>
    <x v="1"/>
    <x v="0"/>
    <s v="Выручка"/>
    <x v="1"/>
    <x v="2"/>
    <x v="0"/>
    <x v="4"/>
    <s v="1.2.1"/>
    <n v="430445.69894600328"/>
  </r>
  <r>
    <x v="8"/>
    <x v="1"/>
    <x v="0"/>
    <s v="Выручка"/>
    <x v="1"/>
    <x v="2"/>
    <x v="0"/>
    <x v="5"/>
    <s v="1.2.2"/>
    <n v="61492.242706571909"/>
  </r>
  <r>
    <x v="8"/>
    <x v="1"/>
    <x v="1"/>
    <s v="Себестоимость продаж"/>
    <x v="0"/>
    <x v="2"/>
    <x v="0"/>
    <x v="0"/>
    <s v="2"/>
    <n v="22863121.14413818"/>
  </r>
  <r>
    <x v="8"/>
    <x v="1"/>
    <x v="1"/>
    <s v="Себестоимость продаж"/>
    <x v="1"/>
    <x v="1"/>
    <x v="1"/>
    <x v="0"/>
    <s v="2.1"/>
    <n v="22598399.194665179"/>
  </r>
  <r>
    <x v="8"/>
    <x v="1"/>
    <x v="1"/>
    <s v="Себестоимость продаж"/>
    <x v="1"/>
    <x v="1"/>
    <x v="0"/>
    <x v="1"/>
    <s v="2.1.1"/>
    <n v="9714920.2887118813"/>
  </r>
  <r>
    <x v="8"/>
    <x v="1"/>
    <x v="1"/>
    <s v="Себестоимость продаж"/>
    <x v="1"/>
    <x v="1"/>
    <x v="0"/>
    <x v="2"/>
    <s v="2.1.2"/>
    <n v="8937726.6656149309"/>
  </r>
  <r>
    <x v="8"/>
    <x v="1"/>
    <x v="1"/>
    <s v="Себестоимость продаж"/>
    <x v="1"/>
    <x v="1"/>
    <x v="0"/>
    <x v="3"/>
    <s v="2.1.3"/>
    <n v="3945752.2403383646"/>
  </r>
  <r>
    <x v="8"/>
    <x v="1"/>
    <x v="1"/>
    <s v="Себестоимость продаж"/>
    <x v="1"/>
    <x v="2"/>
    <x v="1"/>
    <x v="0"/>
    <s v="2.2"/>
    <n v="264721.94947300164"/>
  </r>
  <r>
    <x v="8"/>
    <x v="1"/>
    <x v="1"/>
    <s v="Себестоимость продаж"/>
    <x v="1"/>
    <x v="2"/>
    <x v="0"/>
    <x v="4"/>
    <s v="2.2.1"/>
    <n v="215222.84947300164"/>
  </r>
  <r>
    <x v="8"/>
    <x v="1"/>
    <x v="1"/>
    <s v="Себестоимость продаж"/>
    <x v="1"/>
    <x v="2"/>
    <x v="0"/>
    <x v="5"/>
    <s v="2.2.2"/>
    <n v="49499.1"/>
  </r>
  <r>
    <x v="8"/>
    <x v="1"/>
    <x v="2"/>
    <s v="Валовая прибыль"/>
    <x v="0"/>
    <x v="2"/>
    <x v="0"/>
    <x v="0"/>
    <s v="3"/>
    <n v="11791173.856721006"/>
  </r>
  <r>
    <x v="8"/>
    <x v="1"/>
    <x v="2"/>
    <s v="Валовая прибыль"/>
    <x v="1"/>
    <x v="1"/>
    <x v="1"/>
    <x v="0"/>
    <s v="3.1"/>
    <n v="11563957.864541434"/>
  </r>
  <r>
    <x v="8"/>
    <x v="1"/>
    <x v="2"/>
    <s v="Валовая прибыль"/>
    <x v="1"/>
    <x v="1"/>
    <x v="0"/>
    <x v="1"/>
    <s v="3.1.1"/>
    <n v="4519395.1526242066"/>
  </r>
  <r>
    <x v="8"/>
    <x v="1"/>
    <x v="2"/>
    <s v="Валовая прибыль"/>
    <x v="1"/>
    <x v="1"/>
    <x v="0"/>
    <x v="2"/>
    <s v="3.1.2"/>
    <n v="4157843.54041427"/>
  </r>
  <r>
    <x v="8"/>
    <x v="1"/>
    <x v="2"/>
    <s v="Валовая прибыль"/>
    <x v="1"/>
    <x v="1"/>
    <x v="0"/>
    <x v="3"/>
    <s v="3.1.3"/>
    <n v="2886719.1715029581"/>
  </r>
  <r>
    <x v="8"/>
    <x v="1"/>
    <x v="2"/>
    <s v="Валовая прибыль"/>
    <x v="1"/>
    <x v="2"/>
    <x v="1"/>
    <x v="0"/>
    <s v="3.2"/>
    <n v="227215.99217957351"/>
  </r>
  <r>
    <x v="8"/>
    <x v="1"/>
    <x v="2"/>
    <s v="Валовая прибыль"/>
    <x v="1"/>
    <x v="2"/>
    <x v="0"/>
    <x v="4"/>
    <s v="3.2.1"/>
    <n v="215222.84947300164"/>
  </r>
  <r>
    <x v="8"/>
    <x v="1"/>
    <x v="2"/>
    <s v="Валовая прибыль"/>
    <x v="1"/>
    <x v="2"/>
    <x v="0"/>
    <x v="5"/>
    <s v="3.2.2"/>
    <n v="11993.142706571911"/>
  </r>
  <r>
    <x v="8"/>
    <x v="1"/>
    <x v="3"/>
    <s v="Управленческие расходы "/>
    <x v="0"/>
    <x v="2"/>
    <x v="0"/>
    <x v="0"/>
    <s v="4"/>
    <n v="724805"/>
  </r>
  <r>
    <x v="8"/>
    <x v="1"/>
    <x v="3"/>
    <s v="Управленческие расходы "/>
    <x v="1"/>
    <x v="3"/>
    <x v="1"/>
    <x v="6"/>
    <s v="4.1"/>
    <n v="160000"/>
  </r>
  <r>
    <x v="8"/>
    <x v="1"/>
    <x v="3"/>
    <s v="Управленческие расходы "/>
    <x v="1"/>
    <x v="4"/>
    <x v="1"/>
    <x v="0"/>
    <s v="4.2"/>
    <n v="400400"/>
  </r>
  <r>
    <x v="8"/>
    <x v="1"/>
    <x v="3"/>
    <s v="Управленческие расходы "/>
    <x v="1"/>
    <x v="4"/>
    <x v="0"/>
    <x v="7"/>
    <s v="4.2.1"/>
    <n v="280000"/>
  </r>
  <r>
    <x v="8"/>
    <x v="1"/>
    <x v="3"/>
    <s v="Управленческие расходы "/>
    <x v="1"/>
    <x v="4"/>
    <x v="0"/>
    <x v="8"/>
    <s v="4.2.2"/>
    <n v="28000"/>
  </r>
  <r>
    <x v="8"/>
    <x v="1"/>
    <x v="3"/>
    <s v="Управленческие расходы "/>
    <x v="1"/>
    <x v="4"/>
    <x v="0"/>
    <x v="9"/>
    <s v="4.2.2"/>
    <n v="92400"/>
  </r>
  <r>
    <x v="8"/>
    <x v="1"/>
    <x v="3"/>
    <s v="Управленческие расходы "/>
    <x v="1"/>
    <x v="5"/>
    <x v="1"/>
    <x v="0"/>
    <s v="4.3"/>
    <n v="96259"/>
  </r>
  <r>
    <x v="8"/>
    <x v="1"/>
    <x v="3"/>
    <s v="Управленческие расходы "/>
    <x v="1"/>
    <x v="5"/>
    <x v="0"/>
    <x v="10"/>
    <s v="4.3.1"/>
    <n v="46213"/>
  </r>
  <r>
    <x v="8"/>
    <x v="1"/>
    <x v="3"/>
    <s v="Управленческие расходы "/>
    <x v="1"/>
    <x v="5"/>
    <x v="0"/>
    <x v="11"/>
    <s v="4.3.2"/>
    <n v="35174"/>
  </r>
  <r>
    <x v="8"/>
    <x v="1"/>
    <x v="3"/>
    <s v="Управленческие расходы "/>
    <x v="1"/>
    <x v="5"/>
    <x v="0"/>
    <x v="12"/>
    <s v="4.3.3"/>
    <n v="14872"/>
  </r>
  <r>
    <x v="8"/>
    <x v="1"/>
    <x v="3"/>
    <s v="Управленческие расходы "/>
    <x v="1"/>
    <x v="6"/>
    <x v="1"/>
    <x v="13"/>
    <s v="4.4"/>
    <n v="22718"/>
  </r>
  <r>
    <x v="8"/>
    <x v="1"/>
    <x v="3"/>
    <s v="Управленческие расходы "/>
    <x v="1"/>
    <x v="7"/>
    <x v="1"/>
    <x v="14"/>
    <s v="4.5"/>
    <n v="45428"/>
  </r>
  <r>
    <x v="8"/>
    <x v="1"/>
    <x v="3"/>
    <s v="Коммерческие расходы"/>
    <x v="0"/>
    <x v="7"/>
    <x v="0"/>
    <x v="0"/>
    <s v="5"/>
    <n v="8038367.3001202857"/>
  </r>
  <r>
    <x v="8"/>
    <x v="1"/>
    <x v="3"/>
    <s v="Коммерческие расходы"/>
    <x v="1"/>
    <x v="3"/>
    <x v="1"/>
    <x v="15"/>
    <s v="5.1"/>
    <n v="1250000"/>
  </r>
  <r>
    <x v="8"/>
    <x v="1"/>
    <x v="3"/>
    <s v="Коммерческие расходы"/>
    <x v="1"/>
    <x v="4"/>
    <x v="1"/>
    <x v="0"/>
    <s v="5.2"/>
    <n v="1261260"/>
  </r>
  <r>
    <x v="8"/>
    <x v="1"/>
    <x v="3"/>
    <s v="Коммерческие расходы"/>
    <x v="1"/>
    <x v="4"/>
    <x v="0"/>
    <x v="7"/>
    <s v="5.2.1"/>
    <n v="577500"/>
  </r>
  <r>
    <x v="8"/>
    <x v="1"/>
    <x v="3"/>
    <s v="Коммерческие расходы"/>
    <x v="1"/>
    <x v="4"/>
    <x v="0"/>
    <x v="8"/>
    <s v="5.2.2"/>
    <n v="392700"/>
  </r>
  <r>
    <x v="8"/>
    <x v="1"/>
    <x v="3"/>
    <s v="Коммерческие расходы"/>
    <x v="1"/>
    <x v="4"/>
    <x v="0"/>
    <x v="9"/>
    <s v="5.2.3"/>
    <n v="291060"/>
  </r>
  <r>
    <x v="8"/>
    <x v="1"/>
    <x v="3"/>
    <s v="Коммерческие расходы"/>
    <x v="1"/>
    <x v="8"/>
    <x v="1"/>
    <x v="0"/>
    <s v="5.3"/>
    <n v="4505058.3501116941"/>
  </r>
  <r>
    <x v="8"/>
    <x v="1"/>
    <x v="3"/>
    <s v="Коммерческие расходы"/>
    <x v="1"/>
    <x v="8"/>
    <x v="0"/>
    <x v="16"/>
    <s v="5.3.1"/>
    <n v="2079257.700051551"/>
  </r>
  <r>
    <x v="8"/>
    <x v="1"/>
    <x v="3"/>
    <s v="Коммерческие расходы"/>
    <x v="1"/>
    <x v="8"/>
    <x v="0"/>
    <x v="17"/>
    <s v="5.3.2"/>
    <n v="2425800.6500601433"/>
  </r>
  <r>
    <x v="8"/>
    <x v="1"/>
    <x v="3"/>
    <s v="Коммерческие расходы"/>
    <x v="1"/>
    <x v="9"/>
    <x v="1"/>
    <x v="18"/>
    <s v="5.4"/>
    <n v="270000"/>
  </r>
  <r>
    <x v="8"/>
    <x v="1"/>
    <x v="3"/>
    <s v="Коммерческие расходы"/>
    <x v="1"/>
    <x v="10"/>
    <x v="1"/>
    <x v="19"/>
    <s v="5.5"/>
    <n v="250000"/>
  </r>
  <r>
    <x v="8"/>
    <x v="1"/>
    <x v="3"/>
    <s v="Коммерческие расходы"/>
    <x v="1"/>
    <x v="11"/>
    <x v="1"/>
    <x v="20"/>
    <s v="5.6"/>
    <n v="180000"/>
  </r>
  <r>
    <x v="8"/>
    <x v="1"/>
    <x v="3"/>
    <s v="Коммерческие расходы"/>
    <x v="1"/>
    <x v="12"/>
    <x v="1"/>
    <x v="21"/>
    <s v="5.7"/>
    <n v="246542.95000859199"/>
  </r>
  <r>
    <x v="8"/>
    <x v="1"/>
    <x v="3"/>
    <s v="Коммерческие расходы"/>
    <x v="1"/>
    <x v="13"/>
    <x v="1"/>
    <x v="22"/>
    <s v="5.8"/>
    <n v="75506"/>
  </r>
  <r>
    <x v="8"/>
    <x v="1"/>
    <x v="4"/>
    <s v="Операционная прибыль"/>
    <x v="0"/>
    <x v="13"/>
    <x v="0"/>
    <x v="0"/>
    <s v="6"/>
    <n v="3028001.5566007206"/>
  </r>
  <r>
    <x v="8"/>
    <x v="1"/>
    <x v="5"/>
    <s v="Прочие доходы"/>
    <x v="0"/>
    <x v="13"/>
    <x v="0"/>
    <x v="0"/>
    <s v="7"/>
    <n v="3843"/>
  </r>
  <r>
    <x v="8"/>
    <x v="1"/>
    <x v="5"/>
    <s v="Прочие доходы"/>
    <x v="1"/>
    <x v="18"/>
    <x v="1"/>
    <x v="25"/>
    <s v="7.1"/>
    <n v="3843"/>
  </r>
  <r>
    <x v="8"/>
    <x v="1"/>
    <x v="6"/>
    <s v="Прочие расходы"/>
    <x v="0"/>
    <x v="14"/>
    <x v="0"/>
    <x v="0"/>
    <s v="8"/>
    <n v="1885039"/>
  </r>
  <r>
    <x v="8"/>
    <x v="1"/>
    <x v="6"/>
    <s v="Прочие расходы"/>
    <x v="1"/>
    <x v="15"/>
    <x v="1"/>
    <x v="23"/>
    <s v="8.1"/>
    <n v="1885039"/>
  </r>
  <r>
    <x v="8"/>
    <x v="1"/>
    <x v="7"/>
    <s v="Прибыль до налогообложения"/>
    <x v="0"/>
    <x v="16"/>
    <x v="0"/>
    <x v="0"/>
    <s v="9"/>
    <n v="1146805.5566007206"/>
  </r>
  <r>
    <x v="8"/>
    <x v="1"/>
    <x v="8"/>
    <s v="Налог на прибыль"/>
    <x v="0"/>
    <x v="17"/>
    <x v="1"/>
    <x v="24"/>
    <s v="11"/>
    <n v="0"/>
  </r>
  <r>
    <x v="8"/>
    <x v="1"/>
    <x v="9"/>
    <s v="Чистая прибыль"/>
    <x v="0"/>
    <x v="17"/>
    <x v="0"/>
    <x v="0"/>
    <s v="12"/>
    <n v="1146805.5566007206"/>
  </r>
  <r>
    <x v="9"/>
    <x v="0"/>
    <x v="0"/>
    <s v="Выручка"/>
    <x v="0"/>
    <x v="0"/>
    <x v="0"/>
    <x v="0"/>
    <s v="1"/>
    <n v="48961487.006683826"/>
  </r>
  <r>
    <x v="9"/>
    <x v="0"/>
    <x v="0"/>
    <s v="Выручка"/>
    <x v="1"/>
    <x v="1"/>
    <x v="1"/>
    <x v="0"/>
    <s v="1.1"/>
    <n v="48272623.620957725"/>
  </r>
  <r>
    <x v="9"/>
    <x v="0"/>
    <x v="0"/>
    <s v="Выручка"/>
    <x v="1"/>
    <x v="1"/>
    <x v="0"/>
    <x v="1"/>
    <s v="1.1.1"/>
    <n v="18265317.045767788"/>
  </r>
  <r>
    <x v="9"/>
    <x v="0"/>
    <x v="0"/>
    <s v="Выручка"/>
    <x v="1"/>
    <x v="1"/>
    <x v="0"/>
    <x v="2"/>
    <s v="1.1.2"/>
    <n v="19569982.549036916"/>
  </r>
  <r>
    <x v="9"/>
    <x v="0"/>
    <x v="0"/>
    <s v="Выручка"/>
    <x v="1"/>
    <x v="1"/>
    <x v="0"/>
    <x v="3"/>
    <s v="1.1.3"/>
    <n v="10437324.026153021"/>
  </r>
  <r>
    <x v="9"/>
    <x v="0"/>
    <x v="0"/>
    <s v="Выручка"/>
    <x v="1"/>
    <x v="2"/>
    <x v="1"/>
    <x v="0"/>
    <s v="1.2"/>
    <n v="688863.38572609937"/>
  </r>
  <r>
    <x v="9"/>
    <x v="0"/>
    <x v="0"/>
    <s v="Выручка"/>
    <x v="1"/>
    <x v="2"/>
    <x v="0"/>
    <x v="4"/>
    <s v="1.2.1"/>
    <n v="602755.46251033701"/>
  </r>
  <r>
    <x v="9"/>
    <x v="0"/>
    <x v="0"/>
    <s v="Выручка"/>
    <x v="1"/>
    <x v="2"/>
    <x v="0"/>
    <x v="5"/>
    <s v="1.2.2"/>
    <n v="86107.923215762421"/>
  </r>
  <r>
    <x v="9"/>
    <x v="0"/>
    <x v="1"/>
    <s v="Себестоимость продаж"/>
    <x v="0"/>
    <x v="2"/>
    <x v="0"/>
    <x v="0"/>
    <s v="2"/>
    <n v="32220824.329812754"/>
  </r>
  <r>
    <x v="9"/>
    <x v="0"/>
    <x v="1"/>
    <s v="Себестоимость продаж"/>
    <x v="1"/>
    <x v="1"/>
    <x v="1"/>
    <x v="0"/>
    <s v="2.1"/>
    <n v="31850146.598557584"/>
  </r>
  <r>
    <x v="9"/>
    <x v="0"/>
    <x v="1"/>
    <s v="Себестоимость продаж"/>
    <x v="1"/>
    <x v="1"/>
    <x v="0"/>
    <x v="1"/>
    <s v="2.1.1"/>
    <n v="12466078.883736517"/>
  </r>
  <r>
    <x v="9"/>
    <x v="0"/>
    <x v="1"/>
    <s v="Себестоимость продаж"/>
    <x v="1"/>
    <x v="1"/>
    <x v="0"/>
    <x v="2"/>
    <s v="2.1.2"/>
    <n v="13356513.089717697"/>
  </r>
  <r>
    <x v="9"/>
    <x v="0"/>
    <x v="1"/>
    <s v="Себестоимость продаж"/>
    <x v="1"/>
    <x v="1"/>
    <x v="0"/>
    <x v="3"/>
    <s v="2.1.3"/>
    <n v="6027554.6251033703"/>
  </r>
  <r>
    <x v="9"/>
    <x v="0"/>
    <x v="1"/>
    <s v="Себестоимость продаж"/>
    <x v="1"/>
    <x v="2"/>
    <x v="1"/>
    <x v="0"/>
    <s v="2.2"/>
    <n v="370677.7312551685"/>
  </r>
  <r>
    <x v="9"/>
    <x v="0"/>
    <x v="1"/>
    <s v="Себестоимость продаж"/>
    <x v="1"/>
    <x v="2"/>
    <x v="0"/>
    <x v="4"/>
    <s v="2.2.1"/>
    <n v="301377.7312551685"/>
  </r>
  <r>
    <x v="9"/>
    <x v="0"/>
    <x v="1"/>
    <s v="Себестоимость продаж"/>
    <x v="1"/>
    <x v="2"/>
    <x v="0"/>
    <x v="5"/>
    <s v="2.2.2"/>
    <n v="69300"/>
  </r>
  <r>
    <x v="9"/>
    <x v="0"/>
    <x v="2"/>
    <s v="Валовая прибыль"/>
    <x v="0"/>
    <x v="2"/>
    <x v="0"/>
    <x v="0"/>
    <s v="3"/>
    <n v="16740662.676871073"/>
  </r>
  <r>
    <x v="9"/>
    <x v="0"/>
    <x v="2"/>
    <s v="Валовая прибыль"/>
    <x v="1"/>
    <x v="1"/>
    <x v="1"/>
    <x v="0"/>
    <s v="3.1"/>
    <n v="16422477.022400141"/>
  </r>
  <r>
    <x v="9"/>
    <x v="0"/>
    <x v="2"/>
    <s v="Валовая прибыль"/>
    <x v="1"/>
    <x v="1"/>
    <x v="0"/>
    <x v="1"/>
    <s v="3.1.1"/>
    <n v="5799238.1620312706"/>
  </r>
  <r>
    <x v="9"/>
    <x v="0"/>
    <x v="2"/>
    <s v="Валовая прибыль"/>
    <x v="1"/>
    <x v="1"/>
    <x v="0"/>
    <x v="2"/>
    <s v="3.1.2"/>
    <n v="6213469.459319219"/>
  </r>
  <r>
    <x v="9"/>
    <x v="0"/>
    <x v="2"/>
    <s v="Валовая прибыль"/>
    <x v="1"/>
    <x v="1"/>
    <x v="0"/>
    <x v="3"/>
    <s v="3.1.3"/>
    <n v="4409769.4010496503"/>
  </r>
  <r>
    <x v="9"/>
    <x v="0"/>
    <x v="2"/>
    <s v="Валовая прибыль"/>
    <x v="1"/>
    <x v="2"/>
    <x v="1"/>
    <x v="0"/>
    <s v="3.2"/>
    <n v="318185.65447093087"/>
  </r>
  <r>
    <x v="9"/>
    <x v="0"/>
    <x v="2"/>
    <s v="Валовая прибыль"/>
    <x v="1"/>
    <x v="2"/>
    <x v="0"/>
    <x v="4"/>
    <s v="3.2.1"/>
    <n v="301377.7312551685"/>
  </r>
  <r>
    <x v="9"/>
    <x v="0"/>
    <x v="2"/>
    <s v="Валовая прибыль"/>
    <x v="1"/>
    <x v="2"/>
    <x v="0"/>
    <x v="5"/>
    <s v="3.2.2"/>
    <n v="16807.923215762421"/>
  </r>
  <r>
    <x v="9"/>
    <x v="0"/>
    <x v="3"/>
    <s v="Управленческие расходы "/>
    <x v="0"/>
    <x v="2"/>
    <x v="0"/>
    <x v="0"/>
    <s v="4"/>
    <n v="735599"/>
  </r>
  <r>
    <x v="9"/>
    <x v="0"/>
    <x v="3"/>
    <s v="Управленческие расходы "/>
    <x v="1"/>
    <x v="3"/>
    <x v="1"/>
    <x v="6"/>
    <s v="4.1"/>
    <n v="150000"/>
  </r>
  <r>
    <x v="9"/>
    <x v="0"/>
    <x v="3"/>
    <s v="Управленческие расходы "/>
    <x v="1"/>
    <x v="4"/>
    <x v="1"/>
    <x v="0"/>
    <s v="4.2"/>
    <n v="457600"/>
  </r>
  <r>
    <x v="9"/>
    <x v="0"/>
    <x v="3"/>
    <s v="Управленческие расходы "/>
    <x v="1"/>
    <x v="4"/>
    <x v="0"/>
    <x v="7"/>
    <s v="4.2.1"/>
    <n v="320000"/>
  </r>
  <r>
    <x v="9"/>
    <x v="0"/>
    <x v="3"/>
    <s v="Управленческие расходы "/>
    <x v="1"/>
    <x v="4"/>
    <x v="0"/>
    <x v="8"/>
    <s v="4.2.2"/>
    <n v="32000"/>
  </r>
  <r>
    <x v="9"/>
    <x v="0"/>
    <x v="3"/>
    <s v="Управленческие расходы "/>
    <x v="1"/>
    <x v="4"/>
    <x v="0"/>
    <x v="9"/>
    <s v="4.2.2"/>
    <n v="105600"/>
  </r>
  <r>
    <x v="9"/>
    <x v="0"/>
    <x v="3"/>
    <s v="Управленческие расходы "/>
    <x v="1"/>
    <x v="5"/>
    <x v="1"/>
    <x v="0"/>
    <s v="4.3"/>
    <n v="72952"/>
  </r>
  <r>
    <x v="9"/>
    <x v="0"/>
    <x v="3"/>
    <s v="Управленческие расходы "/>
    <x v="1"/>
    <x v="5"/>
    <x v="0"/>
    <x v="10"/>
    <s v="4.3.1"/>
    <n v="50000"/>
  </r>
  <r>
    <x v="9"/>
    <x v="0"/>
    <x v="3"/>
    <s v="Управленческие расходы "/>
    <x v="1"/>
    <x v="5"/>
    <x v="0"/>
    <x v="11"/>
    <s v="4.3.2"/>
    <n v="11735"/>
  </r>
  <r>
    <x v="9"/>
    <x v="0"/>
    <x v="3"/>
    <s v="Управленческие расходы "/>
    <x v="1"/>
    <x v="5"/>
    <x v="0"/>
    <x v="12"/>
    <s v="4.3.3"/>
    <n v="11217"/>
  </r>
  <r>
    <x v="9"/>
    <x v="0"/>
    <x v="3"/>
    <s v="Управленческие расходы "/>
    <x v="1"/>
    <x v="6"/>
    <x v="1"/>
    <x v="13"/>
    <s v="4.4"/>
    <n v="5030"/>
  </r>
  <r>
    <x v="9"/>
    <x v="0"/>
    <x v="3"/>
    <s v="Управленческие расходы "/>
    <x v="1"/>
    <x v="7"/>
    <x v="1"/>
    <x v="14"/>
    <s v="4.5"/>
    <n v="50017"/>
  </r>
  <r>
    <x v="9"/>
    <x v="0"/>
    <x v="3"/>
    <s v="Коммерческие расходы"/>
    <x v="0"/>
    <x v="7"/>
    <x v="0"/>
    <x v="0"/>
    <s v="5"/>
    <n v="10694147.680935737"/>
  </r>
  <r>
    <x v="9"/>
    <x v="0"/>
    <x v="3"/>
    <s v="Коммерческие расходы"/>
    <x v="1"/>
    <x v="3"/>
    <x v="1"/>
    <x v="15"/>
    <s v="5.1"/>
    <n v="1250000"/>
  </r>
  <r>
    <x v="9"/>
    <x v="0"/>
    <x v="3"/>
    <s v="Коммерческие расходы"/>
    <x v="1"/>
    <x v="4"/>
    <x v="1"/>
    <x v="0"/>
    <s v="5.2"/>
    <n v="1238737.5"/>
  </r>
  <r>
    <x v="9"/>
    <x v="0"/>
    <x v="3"/>
    <s v="Коммерческие расходы"/>
    <x v="1"/>
    <x v="4"/>
    <x v="0"/>
    <x v="7"/>
    <s v="5.2.1"/>
    <n v="577500"/>
  </r>
  <r>
    <x v="9"/>
    <x v="0"/>
    <x v="3"/>
    <s v="Коммерческие расходы"/>
    <x v="1"/>
    <x v="4"/>
    <x v="0"/>
    <x v="8"/>
    <s v="5.2.2"/>
    <n v="375375"/>
  </r>
  <r>
    <x v="9"/>
    <x v="0"/>
    <x v="3"/>
    <s v="Коммерческие расходы"/>
    <x v="1"/>
    <x v="4"/>
    <x v="0"/>
    <x v="9"/>
    <s v="5.2.3"/>
    <n v="285862.5"/>
  </r>
  <r>
    <x v="9"/>
    <x v="0"/>
    <x v="3"/>
    <s v="Коммерческие расходы"/>
    <x v="1"/>
    <x v="8"/>
    <x v="1"/>
    <x v="0"/>
    <s v="5.3"/>
    <n v="6364993.3108688984"/>
  </r>
  <r>
    <x v="9"/>
    <x v="0"/>
    <x v="3"/>
    <s v="Коммерческие расходы"/>
    <x v="1"/>
    <x v="8"/>
    <x v="0"/>
    <x v="16"/>
    <s v="5.3.1"/>
    <n v="2937689.2204010296"/>
  </r>
  <r>
    <x v="9"/>
    <x v="0"/>
    <x v="3"/>
    <s v="Коммерческие расходы"/>
    <x v="1"/>
    <x v="8"/>
    <x v="0"/>
    <x v="17"/>
    <s v="5.3.2"/>
    <n v="3427304.0904678684"/>
  </r>
  <r>
    <x v="9"/>
    <x v="0"/>
    <x v="3"/>
    <s v="Коммерческие расходы"/>
    <x v="1"/>
    <x v="9"/>
    <x v="1"/>
    <x v="18"/>
    <s v="5.4"/>
    <n v="270000"/>
  </r>
  <r>
    <x v="9"/>
    <x v="0"/>
    <x v="3"/>
    <s v="Коммерческие расходы"/>
    <x v="1"/>
    <x v="10"/>
    <x v="1"/>
    <x v="19"/>
    <s v="5.5"/>
    <n v="250000"/>
  </r>
  <r>
    <x v="9"/>
    <x v="0"/>
    <x v="3"/>
    <s v="Коммерческие расходы"/>
    <x v="1"/>
    <x v="11"/>
    <x v="1"/>
    <x v="20"/>
    <s v="5.6"/>
    <n v="753999.99999999988"/>
  </r>
  <r>
    <x v="9"/>
    <x v="0"/>
    <x v="3"/>
    <s v="Коммерческие расходы"/>
    <x v="1"/>
    <x v="12"/>
    <x v="1"/>
    <x v="21"/>
    <s v="5.7"/>
    <n v="489614.87006683828"/>
  </r>
  <r>
    <x v="9"/>
    <x v="0"/>
    <x v="3"/>
    <s v="Коммерческие расходы"/>
    <x v="1"/>
    <x v="13"/>
    <x v="1"/>
    <x v="22"/>
    <s v="5.8"/>
    <n v="76802"/>
  </r>
  <r>
    <x v="9"/>
    <x v="0"/>
    <x v="4"/>
    <s v="Операционная прибыль"/>
    <x v="0"/>
    <x v="13"/>
    <x v="0"/>
    <x v="0"/>
    <s v="6"/>
    <n v="5310915.9959353358"/>
  </r>
  <r>
    <x v="9"/>
    <x v="0"/>
    <x v="5"/>
    <s v="Прочие доходы"/>
    <x v="0"/>
    <x v="13"/>
    <x v="0"/>
    <x v="0"/>
    <s v="7"/>
    <n v="5000"/>
  </r>
  <r>
    <x v="9"/>
    <x v="0"/>
    <x v="5"/>
    <s v="Прочие доходы"/>
    <x v="1"/>
    <x v="18"/>
    <x v="1"/>
    <x v="25"/>
    <s v="7.1"/>
    <n v="5000"/>
  </r>
  <r>
    <x v="9"/>
    <x v="0"/>
    <x v="6"/>
    <s v="Прочие расходы"/>
    <x v="0"/>
    <x v="14"/>
    <x v="0"/>
    <x v="0"/>
    <s v="8"/>
    <n v="1881637"/>
  </r>
  <r>
    <x v="9"/>
    <x v="0"/>
    <x v="6"/>
    <s v="Прочие расходы"/>
    <x v="1"/>
    <x v="15"/>
    <x v="1"/>
    <x v="23"/>
    <s v="8.1"/>
    <n v="1881637"/>
  </r>
  <r>
    <x v="9"/>
    <x v="0"/>
    <x v="7"/>
    <s v="Прибыль до налогообложения"/>
    <x v="0"/>
    <x v="16"/>
    <x v="0"/>
    <x v="0"/>
    <s v="9"/>
    <n v="3434278.9959353358"/>
  </r>
  <r>
    <x v="9"/>
    <x v="0"/>
    <x v="8"/>
    <s v="Налог на прибыль"/>
    <x v="0"/>
    <x v="17"/>
    <x v="1"/>
    <x v="24"/>
    <s v="11"/>
    <n v="686855.7991870672"/>
  </r>
  <r>
    <x v="9"/>
    <x v="0"/>
    <x v="9"/>
    <s v="Чистая прибыль"/>
    <x v="0"/>
    <x v="17"/>
    <x v="0"/>
    <x v="0"/>
    <s v="12"/>
    <n v="2747423.1967482688"/>
  </r>
  <r>
    <x v="9"/>
    <x v="1"/>
    <x v="0"/>
    <s v="Выручка"/>
    <x v="0"/>
    <x v="0"/>
    <x v="0"/>
    <x v="0"/>
    <s v="1"/>
    <n v="51932283.418895818"/>
  </r>
  <r>
    <x v="9"/>
    <x v="1"/>
    <x v="0"/>
    <s v="Выручка"/>
    <x v="1"/>
    <x v="1"/>
    <x v="1"/>
    <x v="0"/>
    <s v="1.1"/>
    <n v="51195074.348280579"/>
  </r>
  <r>
    <x v="9"/>
    <x v="1"/>
    <x v="0"/>
    <s v="Выручка"/>
    <x v="1"/>
    <x v="1"/>
    <x v="0"/>
    <x v="1"/>
    <s v="1.1.1"/>
    <n v="21331280.978450239"/>
  </r>
  <r>
    <x v="9"/>
    <x v="1"/>
    <x v="0"/>
    <s v="Выручка"/>
    <x v="1"/>
    <x v="1"/>
    <x v="0"/>
    <x v="2"/>
    <s v="1.1.2"/>
    <n v="19624778.500174221"/>
  </r>
  <r>
    <x v="9"/>
    <x v="1"/>
    <x v="0"/>
    <s v="Выручка"/>
    <x v="1"/>
    <x v="1"/>
    <x v="0"/>
    <x v="3"/>
    <s v="1.1.3"/>
    <n v="10239014.869656114"/>
  </r>
  <r>
    <x v="9"/>
    <x v="1"/>
    <x v="0"/>
    <s v="Выручка"/>
    <x v="1"/>
    <x v="2"/>
    <x v="1"/>
    <x v="0"/>
    <s v="1.2"/>
    <n v="737209.07061524026"/>
  </r>
  <r>
    <x v="9"/>
    <x v="1"/>
    <x v="0"/>
    <s v="Выручка"/>
    <x v="1"/>
    <x v="2"/>
    <x v="0"/>
    <x v="4"/>
    <s v="1.2.1"/>
    <n v="645057.93678833521"/>
  </r>
  <r>
    <x v="9"/>
    <x v="1"/>
    <x v="0"/>
    <s v="Выручка"/>
    <x v="1"/>
    <x v="2"/>
    <x v="0"/>
    <x v="5"/>
    <s v="1.2.2"/>
    <n v="92151.133826905047"/>
  </r>
  <r>
    <x v="9"/>
    <x v="1"/>
    <x v="1"/>
    <s v="Себестоимость продаж"/>
    <x v="0"/>
    <x v="2"/>
    <x v="0"/>
    <x v="0"/>
    <s v="2"/>
    <n v="31999587.231022596"/>
  </r>
  <r>
    <x v="9"/>
    <x v="1"/>
    <x v="1"/>
    <s v="Себестоимость продаж"/>
    <x v="1"/>
    <x v="1"/>
    <x v="1"/>
    <x v="0"/>
    <s v="2.1"/>
    <n v="31607838.902628429"/>
  </r>
  <r>
    <x v="9"/>
    <x v="1"/>
    <x v="1"/>
    <s v="Себестоимость продаж"/>
    <x v="1"/>
    <x v="1"/>
    <x v="0"/>
    <x v="1"/>
    <s v="2.1.1"/>
    <n v="13588025.983272802"/>
  </r>
  <r>
    <x v="9"/>
    <x v="1"/>
    <x v="1"/>
    <s v="Себестоимость продаж"/>
    <x v="1"/>
    <x v="1"/>
    <x v="0"/>
    <x v="2"/>
    <s v="2.1.2"/>
    <n v="12500983.904610978"/>
  </r>
  <r>
    <x v="9"/>
    <x v="1"/>
    <x v="1"/>
    <s v="Себестоимость продаж"/>
    <x v="1"/>
    <x v="1"/>
    <x v="0"/>
    <x v="3"/>
    <s v="2.1.3"/>
    <n v="5518829.0147446459"/>
  </r>
  <r>
    <x v="9"/>
    <x v="1"/>
    <x v="1"/>
    <s v="Себестоимость продаж"/>
    <x v="1"/>
    <x v="2"/>
    <x v="1"/>
    <x v="0"/>
    <s v="2.2"/>
    <n v="391748.32839416759"/>
  </r>
  <r>
    <x v="9"/>
    <x v="1"/>
    <x v="1"/>
    <s v="Себестоимость продаж"/>
    <x v="1"/>
    <x v="2"/>
    <x v="0"/>
    <x v="4"/>
    <s v="2.2.1"/>
    <n v="322528.9683941676"/>
  </r>
  <r>
    <x v="9"/>
    <x v="1"/>
    <x v="1"/>
    <s v="Себестоимость продаж"/>
    <x v="1"/>
    <x v="2"/>
    <x v="0"/>
    <x v="5"/>
    <s v="2.2.2"/>
    <n v="69219.360000000015"/>
  </r>
  <r>
    <x v="9"/>
    <x v="1"/>
    <x v="2"/>
    <s v="Валовая прибыль"/>
    <x v="0"/>
    <x v="2"/>
    <x v="0"/>
    <x v="0"/>
    <s v="3"/>
    <n v="19932696.187873222"/>
  </r>
  <r>
    <x v="9"/>
    <x v="1"/>
    <x v="2"/>
    <s v="Валовая прибыль"/>
    <x v="1"/>
    <x v="1"/>
    <x v="1"/>
    <x v="0"/>
    <s v="3.1"/>
    <n v="19587235.44565215"/>
  </r>
  <r>
    <x v="9"/>
    <x v="1"/>
    <x v="2"/>
    <s v="Валовая прибыль"/>
    <x v="1"/>
    <x v="1"/>
    <x v="0"/>
    <x v="1"/>
    <s v="3.1.1"/>
    <n v="7743254.9951774366"/>
  </r>
  <r>
    <x v="9"/>
    <x v="1"/>
    <x v="2"/>
    <s v="Валовая прибыль"/>
    <x v="1"/>
    <x v="1"/>
    <x v="0"/>
    <x v="2"/>
    <s v="3.1.2"/>
    <n v="7123794.5955632422"/>
  </r>
  <r>
    <x v="9"/>
    <x v="1"/>
    <x v="2"/>
    <s v="Валовая прибыль"/>
    <x v="1"/>
    <x v="1"/>
    <x v="0"/>
    <x v="3"/>
    <s v="3.1.3"/>
    <n v="4720185.854911468"/>
  </r>
  <r>
    <x v="9"/>
    <x v="1"/>
    <x v="2"/>
    <s v="Валовая прибыль"/>
    <x v="1"/>
    <x v="2"/>
    <x v="1"/>
    <x v="0"/>
    <s v="3.2"/>
    <n v="345460.74222107267"/>
  </r>
  <r>
    <x v="9"/>
    <x v="1"/>
    <x v="2"/>
    <s v="Валовая прибыль"/>
    <x v="1"/>
    <x v="2"/>
    <x v="0"/>
    <x v="4"/>
    <s v="3.2.1"/>
    <n v="322528.9683941676"/>
  </r>
  <r>
    <x v="9"/>
    <x v="1"/>
    <x v="2"/>
    <s v="Валовая прибыль"/>
    <x v="1"/>
    <x v="2"/>
    <x v="0"/>
    <x v="5"/>
    <s v="3.2.2"/>
    <n v="22931.773826905031"/>
  </r>
  <r>
    <x v="9"/>
    <x v="1"/>
    <x v="3"/>
    <s v="Управленческие расходы "/>
    <x v="0"/>
    <x v="2"/>
    <x v="0"/>
    <x v="0"/>
    <s v="4"/>
    <n v="730985"/>
  </r>
  <r>
    <x v="9"/>
    <x v="1"/>
    <x v="3"/>
    <s v="Управленческие расходы "/>
    <x v="1"/>
    <x v="3"/>
    <x v="1"/>
    <x v="6"/>
    <s v="4.1"/>
    <n v="160000"/>
  </r>
  <r>
    <x v="9"/>
    <x v="1"/>
    <x v="3"/>
    <s v="Управленческие расходы "/>
    <x v="1"/>
    <x v="4"/>
    <x v="1"/>
    <x v="0"/>
    <s v="4.2"/>
    <n v="400400"/>
  </r>
  <r>
    <x v="9"/>
    <x v="1"/>
    <x v="3"/>
    <s v="Управленческие расходы "/>
    <x v="1"/>
    <x v="4"/>
    <x v="0"/>
    <x v="7"/>
    <s v="4.2.1"/>
    <n v="280000"/>
  </r>
  <r>
    <x v="9"/>
    <x v="1"/>
    <x v="3"/>
    <s v="Управленческие расходы "/>
    <x v="1"/>
    <x v="4"/>
    <x v="0"/>
    <x v="8"/>
    <s v="4.2.2"/>
    <n v="28000"/>
  </r>
  <r>
    <x v="9"/>
    <x v="1"/>
    <x v="3"/>
    <s v="Управленческие расходы "/>
    <x v="1"/>
    <x v="4"/>
    <x v="0"/>
    <x v="9"/>
    <s v="4.2.2"/>
    <n v="92400"/>
  </r>
  <r>
    <x v="9"/>
    <x v="1"/>
    <x v="3"/>
    <s v="Управленческие расходы "/>
    <x v="1"/>
    <x v="5"/>
    <x v="1"/>
    <x v="0"/>
    <s v="4.3"/>
    <n v="103397"/>
  </r>
  <r>
    <x v="9"/>
    <x v="1"/>
    <x v="3"/>
    <s v="Управленческие расходы "/>
    <x v="1"/>
    <x v="5"/>
    <x v="0"/>
    <x v="10"/>
    <s v="4.3.1"/>
    <n v="41647"/>
  </r>
  <r>
    <x v="9"/>
    <x v="1"/>
    <x v="3"/>
    <s v="Управленческие расходы "/>
    <x v="1"/>
    <x v="5"/>
    <x v="0"/>
    <x v="11"/>
    <s v="4.3.2"/>
    <n v="45364"/>
  </r>
  <r>
    <x v="9"/>
    <x v="1"/>
    <x v="3"/>
    <s v="Управленческие расходы "/>
    <x v="1"/>
    <x v="5"/>
    <x v="0"/>
    <x v="12"/>
    <s v="4.3.3"/>
    <n v="16386"/>
  </r>
  <r>
    <x v="9"/>
    <x v="1"/>
    <x v="3"/>
    <s v="Управленческие расходы "/>
    <x v="1"/>
    <x v="6"/>
    <x v="1"/>
    <x v="13"/>
    <s v="4.4"/>
    <n v="19486"/>
  </r>
  <r>
    <x v="9"/>
    <x v="1"/>
    <x v="3"/>
    <s v="Управленческие расходы "/>
    <x v="1"/>
    <x v="7"/>
    <x v="1"/>
    <x v="14"/>
    <s v="4.5"/>
    <n v="47702"/>
  </r>
  <r>
    <x v="9"/>
    <x v="1"/>
    <x v="3"/>
    <s v="Коммерческие расходы"/>
    <x v="0"/>
    <x v="7"/>
    <x v="0"/>
    <x v="0"/>
    <s v="5"/>
    <n v="11583817.678645415"/>
  </r>
  <r>
    <x v="9"/>
    <x v="1"/>
    <x v="3"/>
    <s v="Коммерческие расходы"/>
    <x v="1"/>
    <x v="3"/>
    <x v="1"/>
    <x v="15"/>
    <s v="5.1"/>
    <n v="1250000"/>
  </r>
  <r>
    <x v="9"/>
    <x v="1"/>
    <x v="3"/>
    <s v="Коммерческие расходы"/>
    <x v="1"/>
    <x v="4"/>
    <x v="1"/>
    <x v="0"/>
    <s v="5.2"/>
    <n v="1246245"/>
  </r>
  <r>
    <x v="9"/>
    <x v="1"/>
    <x v="3"/>
    <s v="Коммерческие расходы"/>
    <x v="1"/>
    <x v="4"/>
    <x v="0"/>
    <x v="7"/>
    <s v="5.2.1"/>
    <n v="577500"/>
  </r>
  <r>
    <x v="9"/>
    <x v="1"/>
    <x v="3"/>
    <s v="Коммерческие расходы"/>
    <x v="1"/>
    <x v="4"/>
    <x v="0"/>
    <x v="8"/>
    <s v="5.2.2"/>
    <n v="381150"/>
  </r>
  <r>
    <x v="9"/>
    <x v="1"/>
    <x v="3"/>
    <s v="Коммерческие расходы"/>
    <x v="1"/>
    <x v="4"/>
    <x v="0"/>
    <x v="9"/>
    <s v="5.2.3"/>
    <n v="287595"/>
  </r>
  <r>
    <x v="9"/>
    <x v="1"/>
    <x v="3"/>
    <s v="Коммерческие расходы"/>
    <x v="1"/>
    <x v="8"/>
    <x v="1"/>
    <x v="0"/>
    <s v="5.3"/>
    <n v="6751196.8444564566"/>
  </r>
  <r>
    <x v="9"/>
    <x v="1"/>
    <x v="3"/>
    <s v="Коммерческие расходы"/>
    <x v="1"/>
    <x v="8"/>
    <x v="0"/>
    <x v="16"/>
    <s v="5.3.1"/>
    <n v="3115937.005133749"/>
  </r>
  <r>
    <x v="9"/>
    <x v="1"/>
    <x v="3"/>
    <s v="Коммерческие расходы"/>
    <x v="1"/>
    <x v="8"/>
    <x v="0"/>
    <x v="17"/>
    <s v="5.3.2"/>
    <n v="3635259.8393227076"/>
  </r>
  <r>
    <x v="9"/>
    <x v="1"/>
    <x v="3"/>
    <s v="Коммерческие расходы"/>
    <x v="1"/>
    <x v="9"/>
    <x v="1"/>
    <x v="18"/>
    <s v="5.4"/>
    <n v="270000"/>
  </r>
  <r>
    <x v="9"/>
    <x v="1"/>
    <x v="3"/>
    <s v="Коммерческие расходы"/>
    <x v="1"/>
    <x v="10"/>
    <x v="1"/>
    <x v="19"/>
    <s v="5.5"/>
    <n v="250000"/>
  </r>
  <r>
    <x v="9"/>
    <x v="1"/>
    <x v="3"/>
    <s v="Коммерческие расходы"/>
    <x v="1"/>
    <x v="11"/>
    <x v="1"/>
    <x v="20"/>
    <s v="5.6"/>
    <n v="1163000"/>
  </r>
  <r>
    <x v="9"/>
    <x v="1"/>
    <x v="3"/>
    <s v="Коммерческие расходы"/>
    <x v="1"/>
    <x v="12"/>
    <x v="1"/>
    <x v="21"/>
    <s v="5.7"/>
    <n v="519322.83418895822"/>
  </r>
  <r>
    <x v="9"/>
    <x v="1"/>
    <x v="3"/>
    <s v="Коммерческие расходы"/>
    <x v="1"/>
    <x v="13"/>
    <x v="1"/>
    <x v="22"/>
    <s v="5.8"/>
    <n v="134053"/>
  </r>
  <r>
    <x v="9"/>
    <x v="1"/>
    <x v="4"/>
    <s v="Операционная прибыль"/>
    <x v="0"/>
    <x v="13"/>
    <x v="0"/>
    <x v="0"/>
    <s v="6"/>
    <n v="7617893.5092278067"/>
  </r>
  <r>
    <x v="9"/>
    <x v="1"/>
    <x v="5"/>
    <s v="Прочие доходы"/>
    <x v="0"/>
    <x v="13"/>
    <x v="0"/>
    <x v="0"/>
    <s v="7"/>
    <n v="5366"/>
  </r>
  <r>
    <x v="9"/>
    <x v="1"/>
    <x v="5"/>
    <s v="Прочие доходы"/>
    <x v="1"/>
    <x v="18"/>
    <x v="1"/>
    <x v="25"/>
    <s v="7.1"/>
    <n v="5366"/>
  </r>
  <r>
    <x v="9"/>
    <x v="1"/>
    <x v="6"/>
    <s v="Прочие расходы"/>
    <x v="0"/>
    <x v="14"/>
    <x v="0"/>
    <x v="0"/>
    <s v="8"/>
    <n v="1978406"/>
  </r>
  <r>
    <x v="9"/>
    <x v="1"/>
    <x v="6"/>
    <s v="Прочие расходы"/>
    <x v="1"/>
    <x v="15"/>
    <x v="1"/>
    <x v="23"/>
    <s v="8.1"/>
    <n v="1978406"/>
  </r>
  <r>
    <x v="9"/>
    <x v="1"/>
    <x v="7"/>
    <s v="Прибыль до налогообложения"/>
    <x v="0"/>
    <x v="16"/>
    <x v="0"/>
    <x v="0"/>
    <s v="9"/>
    <n v="5644853.5092278067"/>
  </r>
  <r>
    <x v="9"/>
    <x v="1"/>
    <x v="8"/>
    <s v="Налог на прибыль"/>
    <x v="0"/>
    <x v="17"/>
    <x v="1"/>
    <x v="24"/>
    <s v="11"/>
    <n v="1128970.7018455614"/>
  </r>
  <r>
    <x v="9"/>
    <x v="1"/>
    <x v="9"/>
    <s v="Чистая прибыль"/>
    <x v="0"/>
    <x v="17"/>
    <x v="0"/>
    <x v="0"/>
    <s v="12"/>
    <n v="4515882.8073822455"/>
  </r>
  <r>
    <x v="10"/>
    <x v="0"/>
    <x v="0"/>
    <s v="Выручка"/>
    <x v="0"/>
    <x v="0"/>
    <x v="0"/>
    <x v="0"/>
    <s v="1"/>
    <n v="53868407.23449368"/>
  </r>
  <r>
    <x v="10"/>
    <x v="0"/>
    <x v="0"/>
    <s v="Выручка"/>
    <x v="1"/>
    <x v="1"/>
    <x v="1"/>
    <x v="0"/>
    <s v="1.1"/>
    <n v="53110505.960250109"/>
  </r>
  <r>
    <x v="10"/>
    <x v="0"/>
    <x v="0"/>
    <s v="Выручка"/>
    <x v="1"/>
    <x v="1"/>
    <x v="0"/>
    <x v="1"/>
    <s v="1.1.1"/>
    <n v="20095867.120094635"/>
  </r>
  <r>
    <x v="10"/>
    <x v="0"/>
    <x v="0"/>
    <s v="Выручка"/>
    <x v="1"/>
    <x v="1"/>
    <x v="0"/>
    <x v="2"/>
    <s v="1.1.2"/>
    <n v="21531286.200101394"/>
  </r>
  <r>
    <x v="10"/>
    <x v="0"/>
    <x v="0"/>
    <s v="Выручка"/>
    <x v="1"/>
    <x v="1"/>
    <x v="0"/>
    <x v="3"/>
    <s v="1.1.3"/>
    <n v="11483352.640054077"/>
  </r>
  <r>
    <x v="10"/>
    <x v="0"/>
    <x v="0"/>
    <s v="Выручка"/>
    <x v="1"/>
    <x v="2"/>
    <x v="1"/>
    <x v="0"/>
    <s v="1.2"/>
    <n v="757901.27424356912"/>
  </r>
  <r>
    <x v="10"/>
    <x v="0"/>
    <x v="0"/>
    <s v="Выручка"/>
    <x v="1"/>
    <x v="2"/>
    <x v="0"/>
    <x v="4"/>
    <s v="1.2.1"/>
    <n v="663163.61496312299"/>
  </r>
  <r>
    <x v="10"/>
    <x v="0"/>
    <x v="0"/>
    <s v="Выручка"/>
    <x v="1"/>
    <x v="2"/>
    <x v="0"/>
    <x v="5"/>
    <s v="1.2.2"/>
    <n v="94737.65928044614"/>
  </r>
  <r>
    <x v="10"/>
    <x v="0"/>
    <x v="1"/>
    <s v="Себестоимость продаж"/>
    <x v="0"/>
    <x v="2"/>
    <x v="0"/>
    <x v="0"/>
    <s v="2"/>
    <n v="35449980.098146588"/>
  </r>
  <r>
    <x v="10"/>
    <x v="0"/>
    <x v="1"/>
    <s v="Себестоимость продаж"/>
    <x v="1"/>
    <x v="1"/>
    <x v="1"/>
    <x v="0"/>
    <s v="2.1"/>
    <n v="35042168.290665023"/>
  </r>
  <r>
    <x v="10"/>
    <x v="0"/>
    <x v="1"/>
    <s v="Себестоимость продаж"/>
    <x v="1"/>
    <x v="1"/>
    <x v="0"/>
    <x v="1"/>
    <s v="2.1.1"/>
    <n v="13715429.309464591"/>
  </r>
  <r>
    <x v="10"/>
    <x v="0"/>
    <x v="1"/>
    <s v="Себестоимость продаж"/>
    <x v="1"/>
    <x v="1"/>
    <x v="0"/>
    <x v="2"/>
    <s v="2.1.2"/>
    <n v="14695102.831569204"/>
  </r>
  <r>
    <x v="10"/>
    <x v="0"/>
    <x v="1"/>
    <s v="Себестоимость продаж"/>
    <x v="1"/>
    <x v="1"/>
    <x v="0"/>
    <x v="3"/>
    <s v="2.1.3"/>
    <n v="6631636.1496312311"/>
  </r>
  <r>
    <x v="10"/>
    <x v="0"/>
    <x v="1"/>
    <s v="Себестоимость продаж"/>
    <x v="1"/>
    <x v="2"/>
    <x v="1"/>
    <x v="0"/>
    <s v="2.2"/>
    <n v="407811.8074815615"/>
  </r>
  <r>
    <x v="10"/>
    <x v="0"/>
    <x v="1"/>
    <s v="Себестоимость продаж"/>
    <x v="1"/>
    <x v="2"/>
    <x v="0"/>
    <x v="4"/>
    <s v="2.2.1"/>
    <n v="331581.8074815615"/>
  </r>
  <r>
    <x v="10"/>
    <x v="0"/>
    <x v="1"/>
    <s v="Себестоимость продаж"/>
    <x v="1"/>
    <x v="2"/>
    <x v="0"/>
    <x v="5"/>
    <s v="2.2.2"/>
    <n v="76230.000000000015"/>
  </r>
  <r>
    <x v="10"/>
    <x v="0"/>
    <x v="2"/>
    <s v="Валовая прибыль"/>
    <x v="0"/>
    <x v="2"/>
    <x v="0"/>
    <x v="0"/>
    <s v="3"/>
    <n v="18418427.136347093"/>
  </r>
  <r>
    <x v="10"/>
    <x v="0"/>
    <x v="2"/>
    <s v="Валовая прибыль"/>
    <x v="1"/>
    <x v="1"/>
    <x v="1"/>
    <x v="0"/>
    <s v="3.1"/>
    <n v="18068337.669585086"/>
  </r>
  <r>
    <x v="10"/>
    <x v="0"/>
    <x v="2"/>
    <s v="Валовая прибыль"/>
    <x v="1"/>
    <x v="1"/>
    <x v="0"/>
    <x v="1"/>
    <s v="3.1.1"/>
    <n v="6380437.810630044"/>
  </r>
  <r>
    <x v="10"/>
    <x v="0"/>
    <x v="2"/>
    <s v="Валовая прибыль"/>
    <x v="1"/>
    <x v="1"/>
    <x v="0"/>
    <x v="2"/>
    <s v="3.1.2"/>
    <n v="6836183.3685321901"/>
  </r>
  <r>
    <x v="10"/>
    <x v="0"/>
    <x v="2"/>
    <s v="Валовая прибыль"/>
    <x v="1"/>
    <x v="1"/>
    <x v="0"/>
    <x v="3"/>
    <s v="3.1.3"/>
    <n v="4851716.4904228458"/>
  </r>
  <r>
    <x v="10"/>
    <x v="0"/>
    <x v="2"/>
    <s v="Валовая прибыль"/>
    <x v="1"/>
    <x v="2"/>
    <x v="1"/>
    <x v="0"/>
    <s v="3.2"/>
    <n v="350089.46676200762"/>
  </r>
  <r>
    <x v="10"/>
    <x v="0"/>
    <x v="2"/>
    <s v="Валовая прибыль"/>
    <x v="1"/>
    <x v="2"/>
    <x v="0"/>
    <x v="4"/>
    <s v="3.2.1"/>
    <n v="331581.8074815615"/>
  </r>
  <r>
    <x v="10"/>
    <x v="0"/>
    <x v="2"/>
    <s v="Валовая прибыль"/>
    <x v="1"/>
    <x v="2"/>
    <x v="0"/>
    <x v="5"/>
    <s v="3.2.2"/>
    <n v="18507.659280446125"/>
  </r>
  <r>
    <x v="10"/>
    <x v="0"/>
    <x v="3"/>
    <s v="Управленческие расходы "/>
    <x v="0"/>
    <x v="2"/>
    <x v="0"/>
    <x v="0"/>
    <s v="4"/>
    <n v="797715"/>
  </r>
  <r>
    <x v="10"/>
    <x v="0"/>
    <x v="3"/>
    <s v="Управленческие расходы "/>
    <x v="1"/>
    <x v="3"/>
    <x v="1"/>
    <x v="6"/>
    <s v="4.1"/>
    <n v="150000"/>
  </r>
  <r>
    <x v="10"/>
    <x v="0"/>
    <x v="3"/>
    <s v="Управленческие расходы "/>
    <x v="1"/>
    <x v="4"/>
    <x v="1"/>
    <x v="0"/>
    <s v="4.2"/>
    <n v="457600"/>
  </r>
  <r>
    <x v="10"/>
    <x v="0"/>
    <x v="3"/>
    <s v="Управленческие расходы "/>
    <x v="1"/>
    <x v="4"/>
    <x v="0"/>
    <x v="7"/>
    <s v="4.2.1"/>
    <n v="320000"/>
  </r>
  <r>
    <x v="10"/>
    <x v="0"/>
    <x v="3"/>
    <s v="Управленческие расходы "/>
    <x v="1"/>
    <x v="4"/>
    <x v="0"/>
    <x v="8"/>
    <s v="4.2.2"/>
    <n v="32000"/>
  </r>
  <r>
    <x v="10"/>
    <x v="0"/>
    <x v="3"/>
    <s v="Управленческие расходы "/>
    <x v="1"/>
    <x v="4"/>
    <x v="0"/>
    <x v="9"/>
    <s v="4.2.2"/>
    <n v="105600"/>
  </r>
  <r>
    <x v="10"/>
    <x v="0"/>
    <x v="3"/>
    <s v="Управленческие расходы "/>
    <x v="1"/>
    <x v="5"/>
    <x v="1"/>
    <x v="0"/>
    <s v="4.3"/>
    <n v="108960"/>
  </r>
  <r>
    <x v="10"/>
    <x v="0"/>
    <x v="3"/>
    <s v="Управленческие расходы "/>
    <x v="1"/>
    <x v="5"/>
    <x v="0"/>
    <x v="10"/>
    <s v="4.3.1"/>
    <n v="50000"/>
  </r>
  <r>
    <x v="10"/>
    <x v="0"/>
    <x v="3"/>
    <s v="Управленческие расходы "/>
    <x v="1"/>
    <x v="5"/>
    <x v="0"/>
    <x v="11"/>
    <s v="4.3.2"/>
    <n v="28003"/>
  </r>
  <r>
    <x v="10"/>
    <x v="0"/>
    <x v="3"/>
    <s v="Управленческие расходы "/>
    <x v="1"/>
    <x v="5"/>
    <x v="0"/>
    <x v="12"/>
    <s v="4.3.3"/>
    <n v="30957"/>
  </r>
  <r>
    <x v="10"/>
    <x v="0"/>
    <x v="3"/>
    <s v="Управленческие расходы "/>
    <x v="1"/>
    <x v="6"/>
    <x v="1"/>
    <x v="13"/>
    <s v="4.4"/>
    <n v="33186"/>
  </r>
  <r>
    <x v="10"/>
    <x v="0"/>
    <x v="3"/>
    <s v="Управленческие расходы "/>
    <x v="1"/>
    <x v="7"/>
    <x v="1"/>
    <x v="14"/>
    <s v="4.5"/>
    <n v="47969"/>
  </r>
  <r>
    <x v="10"/>
    <x v="0"/>
    <x v="3"/>
    <s v="Коммерческие расходы"/>
    <x v="0"/>
    <x v="7"/>
    <x v="0"/>
    <x v="0"/>
    <s v="5"/>
    <n v="11526153.512829116"/>
  </r>
  <r>
    <x v="10"/>
    <x v="0"/>
    <x v="3"/>
    <s v="Коммерческие расходы"/>
    <x v="1"/>
    <x v="3"/>
    <x v="1"/>
    <x v="15"/>
    <s v="5.1"/>
    <n v="1250000"/>
  </r>
  <r>
    <x v="10"/>
    <x v="0"/>
    <x v="3"/>
    <s v="Коммерческие расходы"/>
    <x v="1"/>
    <x v="4"/>
    <x v="1"/>
    <x v="0"/>
    <s v="5.2"/>
    <n v="1238737.5"/>
  </r>
  <r>
    <x v="10"/>
    <x v="0"/>
    <x v="3"/>
    <s v="Коммерческие расходы"/>
    <x v="1"/>
    <x v="4"/>
    <x v="0"/>
    <x v="7"/>
    <s v="5.2.1"/>
    <n v="577500"/>
  </r>
  <r>
    <x v="10"/>
    <x v="0"/>
    <x v="3"/>
    <s v="Коммерческие расходы"/>
    <x v="1"/>
    <x v="4"/>
    <x v="0"/>
    <x v="8"/>
    <s v="5.2.2"/>
    <n v="375375"/>
  </r>
  <r>
    <x v="10"/>
    <x v="0"/>
    <x v="3"/>
    <s v="Коммерческие расходы"/>
    <x v="1"/>
    <x v="4"/>
    <x v="0"/>
    <x v="9"/>
    <s v="5.2.3"/>
    <n v="285862.5"/>
  </r>
  <r>
    <x v="10"/>
    <x v="0"/>
    <x v="3"/>
    <s v="Коммерческие расходы"/>
    <x v="1"/>
    <x v="8"/>
    <x v="1"/>
    <x v="0"/>
    <s v="5.3"/>
    <n v="7002892.9404841792"/>
  </r>
  <r>
    <x v="10"/>
    <x v="0"/>
    <x v="3"/>
    <s v="Коммерческие расходы"/>
    <x v="1"/>
    <x v="8"/>
    <x v="0"/>
    <x v="16"/>
    <s v="5.3.1"/>
    <n v="3232104.4340696209"/>
  </r>
  <r>
    <x v="10"/>
    <x v="0"/>
    <x v="3"/>
    <s v="Коммерческие расходы"/>
    <x v="1"/>
    <x v="8"/>
    <x v="0"/>
    <x v="17"/>
    <s v="5.3.2"/>
    <n v="3770788.5064145578"/>
  </r>
  <r>
    <x v="10"/>
    <x v="0"/>
    <x v="3"/>
    <s v="Коммерческие расходы"/>
    <x v="1"/>
    <x v="9"/>
    <x v="1"/>
    <x v="18"/>
    <s v="5.4"/>
    <n v="270000"/>
  </r>
  <r>
    <x v="10"/>
    <x v="0"/>
    <x v="3"/>
    <s v="Коммерческие расходы"/>
    <x v="1"/>
    <x v="10"/>
    <x v="1"/>
    <x v="19"/>
    <s v="5.5"/>
    <n v="250000"/>
  </r>
  <r>
    <x v="10"/>
    <x v="0"/>
    <x v="3"/>
    <s v="Коммерческие расходы"/>
    <x v="1"/>
    <x v="11"/>
    <x v="1"/>
    <x v="20"/>
    <s v="5.6"/>
    <n v="880000"/>
  </r>
  <r>
    <x v="10"/>
    <x v="0"/>
    <x v="3"/>
    <s v="Коммерческие расходы"/>
    <x v="1"/>
    <x v="12"/>
    <x v="1"/>
    <x v="21"/>
    <s v="5.7"/>
    <n v="538684.07234493678"/>
  </r>
  <r>
    <x v="10"/>
    <x v="0"/>
    <x v="3"/>
    <s v="Коммерческие расходы"/>
    <x v="1"/>
    <x v="13"/>
    <x v="1"/>
    <x v="22"/>
    <s v="5.8"/>
    <n v="95839"/>
  </r>
  <r>
    <x v="10"/>
    <x v="0"/>
    <x v="4"/>
    <s v="Операционная прибыль"/>
    <x v="0"/>
    <x v="13"/>
    <x v="0"/>
    <x v="0"/>
    <s v="6"/>
    <n v="6094558.6235179771"/>
  </r>
  <r>
    <x v="10"/>
    <x v="0"/>
    <x v="5"/>
    <s v="Прочие доходы"/>
    <x v="0"/>
    <x v="13"/>
    <x v="0"/>
    <x v="0"/>
    <s v="7"/>
    <n v="0"/>
  </r>
  <r>
    <x v="10"/>
    <x v="0"/>
    <x v="6"/>
    <s v="Прочие расходы"/>
    <x v="0"/>
    <x v="14"/>
    <x v="0"/>
    <x v="0"/>
    <s v="8"/>
    <n v="2128591"/>
  </r>
  <r>
    <x v="10"/>
    <x v="0"/>
    <x v="6"/>
    <s v="Прочие расходы"/>
    <x v="1"/>
    <x v="15"/>
    <x v="1"/>
    <x v="23"/>
    <s v="8.1"/>
    <n v="2128591"/>
  </r>
  <r>
    <x v="10"/>
    <x v="0"/>
    <x v="7"/>
    <s v="Прибыль до налогообложения"/>
    <x v="0"/>
    <x v="16"/>
    <x v="0"/>
    <x v="0"/>
    <s v="9"/>
    <n v="3965967.6235179771"/>
  </r>
  <r>
    <x v="10"/>
    <x v="0"/>
    <x v="8"/>
    <s v="Налог на прибыль"/>
    <x v="0"/>
    <x v="17"/>
    <x v="1"/>
    <x v="24"/>
    <s v="11"/>
    <n v="793193.52470359544"/>
  </r>
  <r>
    <x v="10"/>
    <x v="0"/>
    <x v="9"/>
    <s v="Чистая прибыль"/>
    <x v="0"/>
    <x v="17"/>
    <x v="0"/>
    <x v="0"/>
    <s v="12"/>
    <n v="3172774.0988143818"/>
  </r>
  <r>
    <x v="10"/>
    <x v="1"/>
    <x v="0"/>
    <s v="Выручка"/>
    <x v="0"/>
    <x v="0"/>
    <x v="0"/>
    <x v="0"/>
    <s v="1"/>
    <n v="51370823.968692467"/>
  </r>
  <r>
    <x v="10"/>
    <x v="1"/>
    <x v="0"/>
    <s v="Выручка"/>
    <x v="1"/>
    <x v="1"/>
    <x v="1"/>
    <x v="0"/>
    <s v="1.1"/>
    <n v="50641585.142638475"/>
  </r>
  <r>
    <x v="10"/>
    <x v="1"/>
    <x v="0"/>
    <s v="Выручка"/>
    <x v="1"/>
    <x v="1"/>
    <x v="0"/>
    <x v="1"/>
    <s v="1.1.1"/>
    <n v="21100660.476099364"/>
  </r>
  <r>
    <x v="10"/>
    <x v="1"/>
    <x v="0"/>
    <s v="Выручка"/>
    <x v="1"/>
    <x v="1"/>
    <x v="0"/>
    <x v="2"/>
    <s v="1.1.2"/>
    <n v="19412607.638011418"/>
  </r>
  <r>
    <x v="10"/>
    <x v="1"/>
    <x v="0"/>
    <s v="Выручка"/>
    <x v="1"/>
    <x v="1"/>
    <x v="0"/>
    <x v="3"/>
    <s v="1.1.3"/>
    <n v="10128317.028527696"/>
  </r>
  <r>
    <x v="10"/>
    <x v="1"/>
    <x v="0"/>
    <s v="Выручка"/>
    <x v="1"/>
    <x v="2"/>
    <x v="1"/>
    <x v="0"/>
    <s v="1.2"/>
    <n v="729238.82605399401"/>
  </r>
  <r>
    <x v="10"/>
    <x v="1"/>
    <x v="0"/>
    <s v="Выручка"/>
    <x v="1"/>
    <x v="2"/>
    <x v="0"/>
    <x v="4"/>
    <s v="1.2.1"/>
    <n v="638083.97279724479"/>
  </r>
  <r>
    <x v="10"/>
    <x v="1"/>
    <x v="0"/>
    <s v="Выручка"/>
    <x v="1"/>
    <x v="2"/>
    <x v="0"/>
    <x v="5"/>
    <s v="1.2.2"/>
    <n v="91154.853256749266"/>
  </r>
  <r>
    <x v="10"/>
    <x v="1"/>
    <x v="1"/>
    <s v="Себестоимость продаж"/>
    <x v="0"/>
    <x v="2"/>
    <x v="0"/>
    <x v="0"/>
    <s v="2"/>
    <n v="33252316.617456738"/>
  </r>
  <r>
    <x v="10"/>
    <x v="1"/>
    <x v="1"/>
    <s v="Себестоимость продаж"/>
    <x v="1"/>
    <x v="1"/>
    <x v="1"/>
    <x v="0"/>
    <s v="2.1"/>
    <n v="32861324.599058114"/>
  </r>
  <r>
    <x v="10"/>
    <x v="1"/>
    <x v="1"/>
    <s v="Себестоимость продаж"/>
    <x v="1"/>
    <x v="1"/>
    <x v="0"/>
    <x v="1"/>
    <s v="2.1.1"/>
    <n v="14126892.188748527"/>
  </r>
  <r>
    <x v="10"/>
    <x v="1"/>
    <x v="1"/>
    <s v="Себестоимость продаж"/>
    <x v="1"/>
    <x v="1"/>
    <x v="0"/>
    <x v="2"/>
    <s v="2.1.2"/>
    <n v="12996740.813648647"/>
  </r>
  <r>
    <x v="10"/>
    <x v="1"/>
    <x v="1"/>
    <s v="Себестоимость продаж"/>
    <x v="1"/>
    <x v="1"/>
    <x v="0"/>
    <x v="3"/>
    <s v="2.1.3"/>
    <n v="5737691.5966609409"/>
  </r>
  <r>
    <x v="10"/>
    <x v="1"/>
    <x v="1"/>
    <s v="Себестоимость продаж"/>
    <x v="1"/>
    <x v="2"/>
    <x v="1"/>
    <x v="0"/>
    <s v="2.2"/>
    <n v="390992.0183986224"/>
  </r>
  <r>
    <x v="10"/>
    <x v="1"/>
    <x v="1"/>
    <s v="Себестоимость продаж"/>
    <x v="1"/>
    <x v="2"/>
    <x v="0"/>
    <x v="4"/>
    <s v="2.2.1"/>
    <n v="319041.98639862239"/>
  </r>
  <r>
    <x v="10"/>
    <x v="1"/>
    <x v="1"/>
    <s v="Себестоимость продаж"/>
    <x v="1"/>
    <x v="2"/>
    <x v="0"/>
    <x v="5"/>
    <s v="2.2.2"/>
    <n v="71950.032000000007"/>
  </r>
  <r>
    <x v="10"/>
    <x v="1"/>
    <x v="2"/>
    <s v="Валовая прибыль"/>
    <x v="0"/>
    <x v="2"/>
    <x v="0"/>
    <x v="0"/>
    <s v="3"/>
    <n v="18118507.351235729"/>
  </r>
  <r>
    <x v="10"/>
    <x v="1"/>
    <x v="2"/>
    <s v="Валовая прибыль"/>
    <x v="1"/>
    <x v="1"/>
    <x v="1"/>
    <x v="0"/>
    <s v="3.1"/>
    <n v="17780260.543580361"/>
  </r>
  <r>
    <x v="10"/>
    <x v="1"/>
    <x v="2"/>
    <s v="Валовая прибыль"/>
    <x v="1"/>
    <x v="1"/>
    <x v="0"/>
    <x v="1"/>
    <s v="3.1.1"/>
    <n v="6973768.2873508371"/>
  </r>
  <r>
    <x v="10"/>
    <x v="1"/>
    <x v="2"/>
    <s v="Валовая прибыль"/>
    <x v="1"/>
    <x v="1"/>
    <x v="0"/>
    <x v="2"/>
    <s v="3.1.2"/>
    <n v="6415866.8243627716"/>
  </r>
  <r>
    <x v="10"/>
    <x v="1"/>
    <x v="2"/>
    <s v="Валовая прибыль"/>
    <x v="1"/>
    <x v="1"/>
    <x v="0"/>
    <x v="3"/>
    <s v="3.1.3"/>
    <n v="4390625.4318667548"/>
  </r>
  <r>
    <x v="10"/>
    <x v="1"/>
    <x v="2"/>
    <s v="Валовая прибыль"/>
    <x v="1"/>
    <x v="2"/>
    <x v="1"/>
    <x v="0"/>
    <s v="3.2"/>
    <n v="338246.80765537161"/>
  </r>
  <r>
    <x v="10"/>
    <x v="1"/>
    <x v="2"/>
    <s v="Валовая прибыль"/>
    <x v="1"/>
    <x v="2"/>
    <x v="0"/>
    <x v="4"/>
    <s v="3.2.1"/>
    <n v="319041.98639862239"/>
  </r>
  <r>
    <x v="10"/>
    <x v="1"/>
    <x v="2"/>
    <s v="Валовая прибыль"/>
    <x v="1"/>
    <x v="2"/>
    <x v="0"/>
    <x v="5"/>
    <s v="3.2.2"/>
    <n v="19204.821256749259"/>
  </r>
  <r>
    <x v="10"/>
    <x v="1"/>
    <x v="3"/>
    <s v="Управленческие расходы "/>
    <x v="0"/>
    <x v="2"/>
    <x v="0"/>
    <x v="0"/>
    <s v="4"/>
    <n v="757154"/>
  </r>
  <r>
    <x v="10"/>
    <x v="1"/>
    <x v="3"/>
    <s v="Управленческие расходы "/>
    <x v="1"/>
    <x v="3"/>
    <x v="1"/>
    <x v="6"/>
    <s v="4.1"/>
    <n v="160000"/>
  </r>
  <r>
    <x v="10"/>
    <x v="1"/>
    <x v="3"/>
    <s v="Управленческие расходы "/>
    <x v="1"/>
    <x v="4"/>
    <x v="1"/>
    <x v="0"/>
    <s v="4.2"/>
    <n v="400400"/>
  </r>
  <r>
    <x v="10"/>
    <x v="1"/>
    <x v="3"/>
    <s v="Управленческие расходы "/>
    <x v="1"/>
    <x v="4"/>
    <x v="0"/>
    <x v="7"/>
    <s v="4.2.1"/>
    <n v="280000"/>
  </r>
  <r>
    <x v="10"/>
    <x v="1"/>
    <x v="3"/>
    <s v="Управленческие расходы "/>
    <x v="1"/>
    <x v="4"/>
    <x v="0"/>
    <x v="8"/>
    <s v="4.2.2"/>
    <n v="28000"/>
  </r>
  <r>
    <x v="10"/>
    <x v="1"/>
    <x v="3"/>
    <s v="Управленческие расходы "/>
    <x v="1"/>
    <x v="4"/>
    <x v="0"/>
    <x v="9"/>
    <s v="4.2.2"/>
    <n v="92400"/>
  </r>
  <r>
    <x v="10"/>
    <x v="1"/>
    <x v="3"/>
    <s v="Управленческие расходы "/>
    <x v="1"/>
    <x v="5"/>
    <x v="1"/>
    <x v="0"/>
    <s v="4.3"/>
    <n v="113332"/>
  </r>
  <r>
    <x v="10"/>
    <x v="1"/>
    <x v="3"/>
    <s v="Управленческие расходы "/>
    <x v="1"/>
    <x v="5"/>
    <x v="0"/>
    <x v="10"/>
    <s v="4.3.1"/>
    <n v="59192"/>
  </r>
  <r>
    <x v="10"/>
    <x v="1"/>
    <x v="3"/>
    <s v="Управленческие расходы "/>
    <x v="1"/>
    <x v="5"/>
    <x v="0"/>
    <x v="11"/>
    <s v="4.3.2"/>
    <n v="41202"/>
  </r>
  <r>
    <x v="10"/>
    <x v="1"/>
    <x v="3"/>
    <s v="Управленческие расходы "/>
    <x v="1"/>
    <x v="5"/>
    <x v="0"/>
    <x v="12"/>
    <s v="4.3.3"/>
    <n v="12938"/>
  </r>
  <r>
    <x v="10"/>
    <x v="1"/>
    <x v="3"/>
    <s v="Управленческие расходы "/>
    <x v="1"/>
    <x v="6"/>
    <x v="1"/>
    <x v="13"/>
    <s v="4.4"/>
    <n v="30997"/>
  </r>
  <r>
    <x v="10"/>
    <x v="1"/>
    <x v="3"/>
    <s v="Управленческие расходы "/>
    <x v="1"/>
    <x v="7"/>
    <x v="1"/>
    <x v="14"/>
    <s v="4.5"/>
    <n v="52425"/>
  </r>
  <r>
    <x v="10"/>
    <x v="1"/>
    <x v="3"/>
    <s v="Коммерческие расходы"/>
    <x v="0"/>
    <x v="7"/>
    <x v="0"/>
    <x v="0"/>
    <s v="5"/>
    <n v="11188578.355616946"/>
  </r>
  <r>
    <x v="10"/>
    <x v="1"/>
    <x v="3"/>
    <s v="Коммерческие расходы"/>
    <x v="1"/>
    <x v="3"/>
    <x v="1"/>
    <x v="15"/>
    <s v="5.1"/>
    <n v="1250000"/>
  </r>
  <r>
    <x v="10"/>
    <x v="1"/>
    <x v="3"/>
    <s v="Коммерческие расходы"/>
    <x v="1"/>
    <x v="4"/>
    <x v="1"/>
    <x v="0"/>
    <s v="5.2"/>
    <n v="1216215"/>
  </r>
  <r>
    <x v="10"/>
    <x v="1"/>
    <x v="3"/>
    <s v="Коммерческие расходы"/>
    <x v="1"/>
    <x v="4"/>
    <x v="0"/>
    <x v="7"/>
    <s v="5.2.1"/>
    <n v="577500"/>
  </r>
  <r>
    <x v="10"/>
    <x v="1"/>
    <x v="3"/>
    <s v="Коммерческие расходы"/>
    <x v="1"/>
    <x v="4"/>
    <x v="0"/>
    <x v="8"/>
    <s v="5.2.2"/>
    <n v="358050"/>
  </r>
  <r>
    <x v="10"/>
    <x v="1"/>
    <x v="3"/>
    <s v="Коммерческие расходы"/>
    <x v="1"/>
    <x v="4"/>
    <x v="0"/>
    <x v="9"/>
    <s v="5.2.3"/>
    <n v="280665"/>
  </r>
  <r>
    <x v="10"/>
    <x v="1"/>
    <x v="3"/>
    <s v="Коммерческие расходы"/>
    <x v="1"/>
    <x v="8"/>
    <x v="1"/>
    <x v="0"/>
    <s v="5.3"/>
    <n v="6678207.1159300208"/>
  </r>
  <r>
    <x v="10"/>
    <x v="1"/>
    <x v="3"/>
    <s v="Коммерческие расходы"/>
    <x v="1"/>
    <x v="8"/>
    <x v="0"/>
    <x v="16"/>
    <s v="5.3.1"/>
    <n v="3082249.4381215479"/>
  </r>
  <r>
    <x v="10"/>
    <x v="1"/>
    <x v="3"/>
    <s v="Коммерческие расходы"/>
    <x v="1"/>
    <x v="8"/>
    <x v="0"/>
    <x v="17"/>
    <s v="5.3.2"/>
    <n v="3595957.6778084729"/>
  </r>
  <r>
    <x v="10"/>
    <x v="1"/>
    <x v="3"/>
    <s v="Коммерческие расходы"/>
    <x v="1"/>
    <x v="9"/>
    <x v="1"/>
    <x v="18"/>
    <s v="5.4"/>
    <n v="270000"/>
  </r>
  <r>
    <x v="10"/>
    <x v="1"/>
    <x v="3"/>
    <s v="Коммерческие расходы"/>
    <x v="1"/>
    <x v="10"/>
    <x v="1"/>
    <x v="19"/>
    <s v="5.5"/>
    <n v="250000"/>
  </r>
  <r>
    <x v="10"/>
    <x v="1"/>
    <x v="3"/>
    <s v="Коммерческие расходы"/>
    <x v="1"/>
    <x v="11"/>
    <x v="1"/>
    <x v="20"/>
    <s v="5.6"/>
    <n v="908999.99999999988"/>
  </r>
  <r>
    <x v="10"/>
    <x v="1"/>
    <x v="3"/>
    <s v="Коммерческие расходы"/>
    <x v="1"/>
    <x v="12"/>
    <x v="1"/>
    <x v="21"/>
    <s v="5.7"/>
    <n v="513708.23968692467"/>
  </r>
  <r>
    <x v="10"/>
    <x v="1"/>
    <x v="3"/>
    <s v="Коммерческие расходы"/>
    <x v="1"/>
    <x v="13"/>
    <x v="1"/>
    <x v="22"/>
    <s v="5.8"/>
    <n v="101448"/>
  </r>
  <r>
    <x v="10"/>
    <x v="1"/>
    <x v="4"/>
    <s v="Операционная прибыль"/>
    <x v="0"/>
    <x v="13"/>
    <x v="0"/>
    <x v="0"/>
    <s v="6"/>
    <n v="6172774.9956187829"/>
  </r>
  <r>
    <x v="10"/>
    <x v="1"/>
    <x v="5"/>
    <s v="Прочие доходы"/>
    <x v="0"/>
    <x v="13"/>
    <x v="0"/>
    <x v="0"/>
    <s v="7"/>
    <n v="6142"/>
  </r>
  <r>
    <x v="10"/>
    <x v="1"/>
    <x v="5"/>
    <s v="Прочие доходы"/>
    <x v="1"/>
    <x v="18"/>
    <x v="1"/>
    <x v="25"/>
    <s v="7.1"/>
    <n v="6142"/>
  </r>
  <r>
    <x v="10"/>
    <x v="1"/>
    <x v="6"/>
    <s v="Прочие расходы"/>
    <x v="0"/>
    <x v="14"/>
    <x v="0"/>
    <x v="0"/>
    <s v="8"/>
    <n v="1813926"/>
  </r>
  <r>
    <x v="10"/>
    <x v="1"/>
    <x v="6"/>
    <s v="Прочие расходы"/>
    <x v="1"/>
    <x v="15"/>
    <x v="1"/>
    <x v="23"/>
    <s v="8.1"/>
    <n v="1813926"/>
  </r>
  <r>
    <x v="10"/>
    <x v="1"/>
    <x v="7"/>
    <s v="Прибыль до налогообложения"/>
    <x v="0"/>
    <x v="16"/>
    <x v="0"/>
    <x v="0"/>
    <s v="9"/>
    <n v="4364990.9956187829"/>
  </r>
  <r>
    <x v="10"/>
    <x v="1"/>
    <x v="8"/>
    <s v="Налог на прибыль"/>
    <x v="0"/>
    <x v="17"/>
    <x v="1"/>
    <x v="24"/>
    <s v="11"/>
    <n v="872998.19912375661"/>
  </r>
  <r>
    <x v="10"/>
    <x v="1"/>
    <x v="9"/>
    <s v="Чистая прибыль"/>
    <x v="0"/>
    <x v="17"/>
    <x v="0"/>
    <x v="0"/>
    <s v="12"/>
    <n v="3491992.7964950264"/>
  </r>
  <r>
    <x v="11"/>
    <x v="0"/>
    <x v="0"/>
    <s v="Выручка"/>
    <x v="0"/>
    <x v="0"/>
    <x v="0"/>
    <x v="0"/>
    <s v="1"/>
    <n v="56328234.593937859"/>
  </r>
  <r>
    <x v="11"/>
    <x v="0"/>
    <x v="0"/>
    <s v="Выручка"/>
    <x v="1"/>
    <x v="1"/>
    <x v="1"/>
    <x v="0"/>
    <s v="1.1"/>
    <n v="55535724.791507699"/>
  </r>
  <r>
    <x v="11"/>
    <x v="0"/>
    <x v="0"/>
    <s v="Выручка"/>
    <x v="1"/>
    <x v="1"/>
    <x v="0"/>
    <x v="1"/>
    <s v="1.1.1"/>
    <n v="21013517.488678589"/>
  </r>
  <r>
    <x v="11"/>
    <x v="0"/>
    <x v="0"/>
    <s v="Выручка"/>
    <x v="1"/>
    <x v="1"/>
    <x v="0"/>
    <x v="2"/>
    <s v="1.1.2"/>
    <n v="22514483.023584202"/>
  </r>
  <r>
    <x v="11"/>
    <x v="0"/>
    <x v="0"/>
    <s v="Выручка"/>
    <x v="1"/>
    <x v="1"/>
    <x v="0"/>
    <x v="3"/>
    <s v="1.1.3"/>
    <n v="12007724.279244907"/>
  </r>
  <r>
    <x v="11"/>
    <x v="0"/>
    <x v="0"/>
    <s v="Выручка"/>
    <x v="1"/>
    <x v="2"/>
    <x v="1"/>
    <x v="0"/>
    <s v="1.2"/>
    <n v="792509.80243016395"/>
  </r>
  <r>
    <x v="11"/>
    <x v="0"/>
    <x v="0"/>
    <s v="Выручка"/>
    <x v="1"/>
    <x v="2"/>
    <x v="0"/>
    <x v="4"/>
    <s v="1.2.1"/>
    <n v="693446.07712639344"/>
  </r>
  <r>
    <x v="11"/>
    <x v="0"/>
    <x v="0"/>
    <s v="Выручка"/>
    <x v="1"/>
    <x v="2"/>
    <x v="0"/>
    <x v="5"/>
    <s v="1.2.2"/>
    <n v="99063.725303770494"/>
  </r>
  <r>
    <x v="11"/>
    <x v="0"/>
    <x v="1"/>
    <s v="Себестоимость продаж"/>
    <x v="0"/>
    <x v="2"/>
    <x v="0"/>
    <x v="0"/>
    <s v="2"/>
    <n v="33571404.29079093"/>
  </r>
  <r>
    <x v="11"/>
    <x v="0"/>
    <x v="1"/>
    <s v="Себестоимость продаж"/>
    <x v="1"/>
    <x v="1"/>
    <x v="1"/>
    <x v="0"/>
    <s v="2.1"/>
    <n v="33152576.252227735"/>
  </r>
  <r>
    <x v="11"/>
    <x v="0"/>
    <x v="1"/>
    <s v="Себестоимость продаж"/>
    <x v="1"/>
    <x v="1"/>
    <x v="0"/>
    <x v="1"/>
    <s v="2.1.1"/>
    <n v="12975847.049259027"/>
  </r>
  <r>
    <x v="11"/>
    <x v="0"/>
    <x v="1"/>
    <s v="Себестоимость продаж"/>
    <x v="1"/>
    <x v="1"/>
    <x v="0"/>
    <x v="2"/>
    <s v="2.1.2"/>
    <n v="13902693.267063243"/>
  </r>
  <r>
    <x v="11"/>
    <x v="0"/>
    <x v="1"/>
    <s v="Себестоимость продаж"/>
    <x v="1"/>
    <x v="1"/>
    <x v="0"/>
    <x v="3"/>
    <s v="2.1.3"/>
    <n v="6274035.935905464"/>
  </r>
  <r>
    <x v="11"/>
    <x v="0"/>
    <x v="1"/>
    <s v="Себестоимость продаж"/>
    <x v="1"/>
    <x v="2"/>
    <x v="1"/>
    <x v="0"/>
    <s v="2.2"/>
    <n v="418828.03856319672"/>
  </r>
  <r>
    <x v="11"/>
    <x v="0"/>
    <x v="1"/>
    <s v="Себестоимость продаж"/>
    <x v="1"/>
    <x v="2"/>
    <x v="0"/>
    <x v="4"/>
    <s v="2.2.1"/>
    <n v="346723.03856319672"/>
  </r>
  <r>
    <x v="11"/>
    <x v="0"/>
    <x v="1"/>
    <s v="Себестоимость продаж"/>
    <x v="1"/>
    <x v="2"/>
    <x v="0"/>
    <x v="5"/>
    <s v="2.2.2"/>
    <n v="72105"/>
  </r>
  <r>
    <x v="11"/>
    <x v="0"/>
    <x v="2"/>
    <s v="Валовая прибыль"/>
    <x v="0"/>
    <x v="2"/>
    <x v="0"/>
    <x v="0"/>
    <s v="3"/>
    <n v="22756830.303146929"/>
  </r>
  <r>
    <x v="11"/>
    <x v="0"/>
    <x v="2"/>
    <s v="Валовая прибыль"/>
    <x v="1"/>
    <x v="1"/>
    <x v="1"/>
    <x v="0"/>
    <s v="3.1"/>
    <n v="22383148.539279964"/>
  </r>
  <r>
    <x v="11"/>
    <x v="0"/>
    <x v="2"/>
    <s v="Валовая прибыль"/>
    <x v="1"/>
    <x v="1"/>
    <x v="0"/>
    <x v="1"/>
    <s v="3.1.1"/>
    <n v="8037670.439419562"/>
  </r>
  <r>
    <x v="11"/>
    <x v="0"/>
    <x v="2"/>
    <s v="Валовая прибыль"/>
    <x v="1"/>
    <x v="1"/>
    <x v="0"/>
    <x v="2"/>
    <s v="3.1.2"/>
    <n v="8611789.7565209586"/>
  </r>
  <r>
    <x v="11"/>
    <x v="0"/>
    <x v="2"/>
    <s v="Валовая прибыль"/>
    <x v="1"/>
    <x v="1"/>
    <x v="0"/>
    <x v="3"/>
    <s v="3.1.3"/>
    <n v="5733688.3433394432"/>
  </r>
  <r>
    <x v="11"/>
    <x v="0"/>
    <x v="2"/>
    <s v="Валовая прибыль"/>
    <x v="1"/>
    <x v="2"/>
    <x v="1"/>
    <x v="0"/>
    <s v="3.2"/>
    <n v="373681.76386696723"/>
  </r>
  <r>
    <x v="11"/>
    <x v="0"/>
    <x v="2"/>
    <s v="Валовая прибыль"/>
    <x v="1"/>
    <x v="2"/>
    <x v="0"/>
    <x v="4"/>
    <s v="3.2.1"/>
    <n v="346723.03856319672"/>
  </r>
  <r>
    <x v="11"/>
    <x v="0"/>
    <x v="2"/>
    <s v="Валовая прибыль"/>
    <x v="1"/>
    <x v="2"/>
    <x v="0"/>
    <x v="5"/>
    <s v="3.2.2"/>
    <n v="26958.725303770494"/>
  </r>
  <r>
    <x v="11"/>
    <x v="0"/>
    <x v="3"/>
    <s v="Управленческие расходы "/>
    <x v="0"/>
    <x v="2"/>
    <x v="0"/>
    <x v="0"/>
    <s v="4"/>
    <n v="795627"/>
  </r>
  <r>
    <x v="11"/>
    <x v="0"/>
    <x v="3"/>
    <s v="Управленческие расходы "/>
    <x v="1"/>
    <x v="3"/>
    <x v="1"/>
    <x v="6"/>
    <s v="4.1"/>
    <n v="150000"/>
  </r>
  <r>
    <x v="11"/>
    <x v="0"/>
    <x v="3"/>
    <s v="Управленческие расходы "/>
    <x v="1"/>
    <x v="4"/>
    <x v="1"/>
    <x v="0"/>
    <s v="4.2"/>
    <n v="457600"/>
  </r>
  <r>
    <x v="11"/>
    <x v="0"/>
    <x v="3"/>
    <s v="Управленческие расходы "/>
    <x v="1"/>
    <x v="4"/>
    <x v="0"/>
    <x v="7"/>
    <s v="4.2.1"/>
    <n v="320000"/>
  </r>
  <r>
    <x v="11"/>
    <x v="0"/>
    <x v="3"/>
    <s v="Управленческие расходы "/>
    <x v="1"/>
    <x v="4"/>
    <x v="0"/>
    <x v="8"/>
    <s v="4.2.2"/>
    <n v="32000"/>
  </r>
  <r>
    <x v="11"/>
    <x v="0"/>
    <x v="3"/>
    <s v="Управленческие расходы "/>
    <x v="1"/>
    <x v="4"/>
    <x v="0"/>
    <x v="9"/>
    <s v="4.2.2"/>
    <n v="105600"/>
  </r>
  <r>
    <x v="11"/>
    <x v="0"/>
    <x v="3"/>
    <s v="Управленческие расходы "/>
    <x v="1"/>
    <x v="5"/>
    <x v="1"/>
    <x v="0"/>
    <s v="4.3"/>
    <n v="119695"/>
  </r>
  <r>
    <x v="11"/>
    <x v="0"/>
    <x v="3"/>
    <s v="Управленческие расходы "/>
    <x v="1"/>
    <x v="5"/>
    <x v="0"/>
    <x v="10"/>
    <s v="4.3.1"/>
    <n v="50000"/>
  </r>
  <r>
    <x v="11"/>
    <x v="0"/>
    <x v="3"/>
    <s v="Управленческие расходы "/>
    <x v="1"/>
    <x v="5"/>
    <x v="0"/>
    <x v="11"/>
    <s v="4.3.2"/>
    <n v="36353"/>
  </r>
  <r>
    <x v="11"/>
    <x v="0"/>
    <x v="3"/>
    <s v="Управленческие расходы "/>
    <x v="1"/>
    <x v="5"/>
    <x v="0"/>
    <x v="12"/>
    <s v="4.3.3"/>
    <n v="33342"/>
  </r>
  <r>
    <x v="11"/>
    <x v="0"/>
    <x v="3"/>
    <s v="Управленческие расходы "/>
    <x v="1"/>
    <x v="6"/>
    <x v="1"/>
    <x v="13"/>
    <s v="4.4"/>
    <n v="17853"/>
  </r>
  <r>
    <x v="11"/>
    <x v="0"/>
    <x v="3"/>
    <s v="Управленческие расходы "/>
    <x v="1"/>
    <x v="7"/>
    <x v="1"/>
    <x v="14"/>
    <s v="4.5"/>
    <n v="50479"/>
  </r>
  <r>
    <x v="11"/>
    <x v="0"/>
    <x v="3"/>
    <s v="Коммерческие расходы"/>
    <x v="0"/>
    <x v="7"/>
    <x v="0"/>
    <x v="0"/>
    <s v="5"/>
    <n v="12462937.343151301"/>
  </r>
  <r>
    <x v="11"/>
    <x v="0"/>
    <x v="3"/>
    <s v="Коммерческие расходы"/>
    <x v="1"/>
    <x v="3"/>
    <x v="1"/>
    <x v="15"/>
    <s v="5.1"/>
    <n v="1250000"/>
  </r>
  <r>
    <x v="11"/>
    <x v="0"/>
    <x v="3"/>
    <s v="Коммерческие расходы"/>
    <x v="1"/>
    <x v="4"/>
    <x v="1"/>
    <x v="0"/>
    <s v="5.2"/>
    <n v="1238737.5"/>
  </r>
  <r>
    <x v="11"/>
    <x v="0"/>
    <x v="3"/>
    <s v="Коммерческие расходы"/>
    <x v="1"/>
    <x v="4"/>
    <x v="0"/>
    <x v="7"/>
    <s v="5.2.1"/>
    <n v="577500"/>
  </r>
  <r>
    <x v="11"/>
    <x v="0"/>
    <x v="3"/>
    <s v="Коммерческие расходы"/>
    <x v="1"/>
    <x v="4"/>
    <x v="0"/>
    <x v="8"/>
    <s v="5.2.2"/>
    <n v="375375"/>
  </r>
  <r>
    <x v="11"/>
    <x v="0"/>
    <x v="3"/>
    <s v="Коммерческие расходы"/>
    <x v="1"/>
    <x v="4"/>
    <x v="0"/>
    <x v="9"/>
    <s v="5.2.3"/>
    <n v="285862.5"/>
  </r>
  <r>
    <x v="11"/>
    <x v="0"/>
    <x v="3"/>
    <s v="Коммерческие расходы"/>
    <x v="1"/>
    <x v="8"/>
    <x v="1"/>
    <x v="0"/>
    <s v="5.3"/>
    <n v="7322670.497211922"/>
  </r>
  <r>
    <x v="11"/>
    <x v="0"/>
    <x v="3"/>
    <s v="Коммерческие расходы"/>
    <x v="1"/>
    <x v="8"/>
    <x v="0"/>
    <x v="16"/>
    <s v="5.3.1"/>
    <n v="3379694.0756362714"/>
  </r>
  <r>
    <x v="11"/>
    <x v="0"/>
    <x v="3"/>
    <s v="Коммерческие расходы"/>
    <x v="1"/>
    <x v="8"/>
    <x v="0"/>
    <x v="17"/>
    <s v="5.3.2"/>
    <n v="3942976.4215756506"/>
  </r>
  <r>
    <x v="11"/>
    <x v="0"/>
    <x v="3"/>
    <s v="Коммерческие расходы"/>
    <x v="1"/>
    <x v="9"/>
    <x v="1"/>
    <x v="18"/>
    <s v="5.4"/>
    <n v="270000"/>
  </r>
  <r>
    <x v="11"/>
    <x v="0"/>
    <x v="3"/>
    <s v="Коммерческие расходы"/>
    <x v="1"/>
    <x v="10"/>
    <x v="1"/>
    <x v="19"/>
    <s v="5.5"/>
    <n v="250000"/>
  </r>
  <r>
    <x v="11"/>
    <x v="0"/>
    <x v="3"/>
    <s v="Коммерческие расходы"/>
    <x v="1"/>
    <x v="11"/>
    <x v="1"/>
    <x v="20"/>
    <s v="5.6"/>
    <n v="1467999.9999999998"/>
  </r>
  <r>
    <x v="11"/>
    <x v="0"/>
    <x v="3"/>
    <s v="Коммерческие расходы"/>
    <x v="1"/>
    <x v="12"/>
    <x v="1"/>
    <x v="21"/>
    <s v="5.7"/>
    <n v="563282.3459393786"/>
  </r>
  <r>
    <x v="11"/>
    <x v="0"/>
    <x v="3"/>
    <s v="Коммерческие расходы"/>
    <x v="1"/>
    <x v="13"/>
    <x v="1"/>
    <x v="22"/>
    <s v="5.8"/>
    <n v="100247"/>
  </r>
  <r>
    <x v="11"/>
    <x v="0"/>
    <x v="4"/>
    <s v="Операционная прибыль"/>
    <x v="0"/>
    <x v="13"/>
    <x v="0"/>
    <x v="0"/>
    <s v="6"/>
    <n v="9498265.9599956274"/>
  </r>
  <r>
    <x v="11"/>
    <x v="0"/>
    <x v="5"/>
    <s v="Прочие доходы"/>
    <x v="0"/>
    <x v="13"/>
    <x v="0"/>
    <x v="0"/>
    <s v="7"/>
    <n v="0"/>
  </r>
  <r>
    <x v="11"/>
    <x v="0"/>
    <x v="6"/>
    <s v="Прочие расходы"/>
    <x v="0"/>
    <x v="14"/>
    <x v="0"/>
    <x v="0"/>
    <s v="8"/>
    <n v="1815232"/>
  </r>
  <r>
    <x v="11"/>
    <x v="0"/>
    <x v="6"/>
    <s v="Прочие расходы"/>
    <x v="1"/>
    <x v="15"/>
    <x v="1"/>
    <x v="23"/>
    <s v="8.1"/>
    <n v="1815232"/>
  </r>
  <r>
    <x v="11"/>
    <x v="0"/>
    <x v="7"/>
    <s v="Прибыль до налогообложения"/>
    <x v="0"/>
    <x v="16"/>
    <x v="0"/>
    <x v="0"/>
    <s v="9"/>
    <n v="7683033.9599956274"/>
  </r>
  <r>
    <x v="11"/>
    <x v="0"/>
    <x v="8"/>
    <s v="Налог на прибыль"/>
    <x v="0"/>
    <x v="17"/>
    <x v="1"/>
    <x v="24"/>
    <s v="11"/>
    <n v="1536606.7919991256"/>
  </r>
  <r>
    <x v="11"/>
    <x v="0"/>
    <x v="9"/>
    <s v="Чистая прибыль"/>
    <x v="0"/>
    <x v="17"/>
    <x v="0"/>
    <x v="0"/>
    <s v="12"/>
    <n v="6146427.1679965016"/>
  </r>
  <r>
    <x v="11"/>
    <x v="1"/>
    <x v="0"/>
    <s v="Выручка"/>
    <x v="0"/>
    <x v="0"/>
    <x v="0"/>
    <x v="0"/>
    <s v="1"/>
    <n v="52072216.800402291"/>
  </r>
  <r>
    <x v="11"/>
    <x v="1"/>
    <x v="0"/>
    <s v="Выручка"/>
    <x v="1"/>
    <x v="1"/>
    <x v="1"/>
    <x v="0"/>
    <s v="1.1"/>
    <n v="51333021.293771975"/>
  </r>
  <r>
    <x v="11"/>
    <x v="1"/>
    <x v="0"/>
    <s v="Выручка"/>
    <x v="1"/>
    <x v="1"/>
    <x v="0"/>
    <x v="1"/>
    <s v="1.1.1"/>
    <n v="21388758.872404993"/>
  </r>
  <r>
    <x v="11"/>
    <x v="1"/>
    <x v="0"/>
    <s v="Выручка"/>
    <x v="1"/>
    <x v="1"/>
    <x v="0"/>
    <x v="2"/>
    <s v="1.1.2"/>
    <n v="19677658.162612591"/>
  </r>
  <r>
    <x v="11"/>
    <x v="1"/>
    <x v="0"/>
    <s v="Выручка"/>
    <x v="1"/>
    <x v="1"/>
    <x v="0"/>
    <x v="3"/>
    <s v="1.1.3"/>
    <n v="10266604.258754397"/>
  </r>
  <r>
    <x v="11"/>
    <x v="1"/>
    <x v="0"/>
    <s v="Выручка"/>
    <x v="1"/>
    <x v="2"/>
    <x v="1"/>
    <x v="0"/>
    <s v="1.2"/>
    <n v="739195.50663031649"/>
  </r>
  <r>
    <x v="11"/>
    <x v="1"/>
    <x v="0"/>
    <s v="Выручка"/>
    <x v="1"/>
    <x v="2"/>
    <x v="0"/>
    <x v="4"/>
    <s v="1.2.1"/>
    <n v="646796.06830152695"/>
  </r>
  <r>
    <x v="11"/>
    <x v="1"/>
    <x v="0"/>
    <s v="Выручка"/>
    <x v="1"/>
    <x v="2"/>
    <x v="0"/>
    <x v="5"/>
    <s v="1.2.2"/>
    <n v="92399.438328789576"/>
  </r>
  <r>
    <x v="11"/>
    <x v="1"/>
    <x v="1"/>
    <s v="Себестоимость продаж"/>
    <x v="0"/>
    <x v="2"/>
    <x v="0"/>
    <x v="0"/>
    <s v="2"/>
    <n v="33382207.397528637"/>
  </r>
  <r>
    <x v="11"/>
    <x v="1"/>
    <x v="1"/>
    <s v="Себестоимость продаж"/>
    <x v="1"/>
    <x v="1"/>
    <x v="1"/>
    <x v="0"/>
    <s v="2.1"/>
    <n v="32986599.483377874"/>
  </r>
  <r>
    <x v="11"/>
    <x v="1"/>
    <x v="1"/>
    <s v="Себестоимость продаж"/>
    <x v="1"/>
    <x v="1"/>
    <x v="0"/>
    <x v="1"/>
    <s v="2.1.1"/>
    <n v="14180747.13240451"/>
  </r>
  <r>
    <x v="11"/>
    <x v="1"/>
    <x v="1"/>
    <s v="Себестоимость продаж"/>
    <x v="1"/>
    <x v="1"/>
    <x v="0"/>
    <x v="2"/>
    <s v="2.1.2"/>
    <n v="13046287.361812148"/>
  </r>
  <r>
    <x v="11"/>
    <x v="1"/>
    <x v="1"/>
    <s v="Себестоимость продаж"/>
    <x v="1"/>
    <x v="1"/>
    <x v="0"/>
    <x v="3"/>
    <s v="2.1.3"/>
    <n v="5759564.9891612176"/>
  </r>
  <r>
    <x v="11"/>
    <x v="1"/>
    <x v="1"/>
    <s v="Себестоимость продаж"/>
    <x v="1"/>
    <x v="2"/>
    <x v="1"/>
    <x v="0"/>
    <s v="2.2"/>
    <n v="395607.91415076348"/>
  </r>
  <r>
    <x v="11"/>
    <x v="1"/>
    <x v="1"/>
    <s v="Себестоимость продаж"/>
    <x v="1"/>
    <x v="2"/>
    <x v="0"/>
    <x v="4"/>
    <s v="2.2.1"/>
    <n v="323398.03415076347"/>
  </r>
  <r>
    <x v="11"/>
    <x v="1"/>
    <x v="1"/>
    <s v="Себестоимость продаж"/>
    <x v="1"/>
    <x v="2"/>
    <x v="0"/>
    <x v="5"/>
    <s v="2.2.2"/>
    <n v="72209.88"/>
  </r>
  <r>
    <x v="11"/>
    <x v="1"/>
    <x v="2"/>
    <s v="Валовая прибыль"/>
    <x v="0"/>
    <x v="2"/>
    <x v="0"/>
    <x v="0"/>
    <s v="3"/>
    <n v="18690009.402873654"/>
  </r>
  <r>
    <x v="11"/>
    <x v="1"/>
    <x v="2"/>
    <s v="Валовая прибыль"/>
    <x v="1"/>
    <x v="1"/>
    <x v="1"/>
    <x v="0"/>
    <s v="3.1"/>
    <n v="18346421.810394101"/>
  </r>
  <r>
    <x v="11"/>
    <x v="1"/>
    <x v="2"/>
    <s v="Валовая прибыль"/>
    <x v="1"/>
    <x v="1"/>
    <x v="0"/>
    <x v="1"/>
    <s v="3.1.1"/>
    <n v="7208011.7400004826"/>
  </r>
  <r>
    <x v="11"/>
    <x v="1"/>
    <x v="2"/>
    <s v="Валовая прибыль"/>
    <x v="1"/>
    <x v="1"/>
    <x v="0"/>
    <x v="2"/>
    <s v="3.1.2"/>
    <n v="6631370.8008004427"/>
  </r>
  <r>
    <x v="11"/>
    <x v="1"/>
    <x v="2"/>
    <s v="Валовая прибыль"/>
    <x v="1"/>
    <x v="1"/>
    <x v="0"/>
    <x v="3"/>
    <s v="3.1.3"/>
    <n v="4507039.2695931792"/>
  </r>
  <r>
    <x v="11"/>
    <x v="1"/>
    <x v="2"/>
    <s v="Валовая прибыль"/>
    <x v="1"/>
    <x v="2"/>
    <x v="1"/>
    <x v="0"/>
    <s v="3.2"/>
    <n v="343587.59247955302"/>
  </r>
  <r>
    <x v="11"/>
    <x v="1"/>
    <x v="2"/>
    <s v="Валовая прибыль"/>
    <x v="1"/>
    <x v="2"/>
    <x v="0"/>
    <x v="4"/>
    <s v="3.2.1"/>
    <n v="323398.03415076347"/>
  </r>
  <r>
    <x v="11"/>
    <x v="1"/>
    <x v="2"/>
    <s v="Валовая прибыль"/>
    <x v="1"/>
    <x v="2"/>
    <x v="0"/>
    <x v="5"/>
    <s v="3.2.2"/>
    <n v="20189.558328789572"/>
  </r>
  <r>
    <x v="11"/>
    <x v="1"/>
    <x v="3"/>
    <s v="Управленческие расходы "/>
    <x v="0"/>
    <x v="2"/>
    <x v="0"/>
    <x v="0"/>
    <s v="4"/>
    <n v="753892"/>
  </r>
  <r>
    <x v="11"/>
    <x v="1"/>
    <x v="3"/>
    <s v="Управленческие расходы "/>
    <x v="1"/>
    <x v="3"/>
    <x v="1"/>
    <x v="6"/>
    <s v="4.1"/>
    <n v="160000"/>
  </r>
  <r>
    <x v="11"/>
    <x v="1"/>
    <x v="3"/>
    <s v="Управленческие расходы "/>
    <x v="1"/>
    <x v="4"/>
    <x v="1"/>
    <x v="0"/>
    <s v="4.2"/>
    <n v="400400"/>
  </r>
  <r>
    <x v="11"/>
    <x v="1"/>
    <x v="3"/>
    <s v="Управленческие расходы "/>
    <x v="1"/>
    <x v="4"/>
    <x v="0"/>
    <x v="7"/>
    <s v="4.2.1"/>
    <n v="280000"/>
  </r>
  <r>
    <x v="11"/>
    <x v="1"/>
    <x v="3"/>
    <s v="Управленческие расходы "/>
    <x v="1"/>
    <x v="4"/>
    <x v="0"/>
    <x v="8"/>
    <s v="4.2.2"/>
    <n v="28000"/>
  </r>
  <r>
    <x v="11"/>
    <x v="1"/>
    <x v="3"/>
    <s v="Управленческие расходы "/>
    <x v="1"/>
    <x v="4"/>
    <x v="0"/>
    <x v="9"/>
    <s v="4.2.2"/>
    <n v="92400"/>
  </r>
  <r>
    <x v="11"/>
    <x v="1"/>
    <x v="3"/>
    <s v="Управленческие расходы "/>
    <x v="1"/>
    <x v="5"/>
    <x v="1"/>
    <x v="0"/>
    <s v="4.3"/>
    <n v="126230"/>
  </r>
  <r>
    <x v="11"/>
    <x v="1"/>
    <x v="3"/>
    <s v="Управленческие расходы "/>
    <x v="1"/>
    <x v="5"/>
    <x v="0"/>
    <x v="10"/>
    <s v="4.3.1"/>
    <n v="57055"/>
  </r>
  <r>
    <x v="11"/>
    <x v="1"/>
    <x v="3"/>
    <s v="Управленческие расходы "/>
    <x v="1"/>
    <x v="5"/>
    <x v="0"/>
    <x v="11"/>
    <s v="4.3.2"/>
    <n v="53493"/>
  </r>
  <r>
    <x v="11"/>
    <x v="1"/>
    <x v="3"/>
    <s v="Управленческие расходы "/>
    <x v="1"/>
    <x v="5"/>
    <x v="0"/>
    <x v="12"/>
    <s v="4.3.3"/>
    <n v="15682"/>
  </r>
  <r>
    <x v="11"/>
    <x v="1"/>
    <x v="3"/>
    <s v="Управленческие расходы "/>
    <x v="1"/>
    <x v="6"/>
    <x v="1"/>
    <x v="13"/>
    <s v="4.4"/>
    <n v="13952"/>
  </r>
  <r>
    <x v="11"/>
    <x v="1"/>
    <x v="3"/>
    <s v="Управленческие расходы "/>
    <x v="1"/>
    <x v="7"/>
    <x v="1"/>
    <x v="14"/>
    <s v="4.5"/>
    <n v="53310"/>
  </r>
  <r>
    <x v="11"/>
    <x v="1"/>
    <x v="3"/>
    <s v="Коммерческие расходы"/>
    <x v="0"/>
    <x v="7"/>
    <x v="0"/>
    <x v="0"/>
    <s v="5"/>
    <n v="11378495.852056321"/>
  </r>
  <r>
    <x v="11"/>
    <x v="1"/>
    <x v="3"/>
    <s v="Коммерческие расходы"/>
    <x v="1"/>
    <x v="3"/>
    <x v="1"/>
    <x v="15"/>
    <s v="5.1"/>
    <n v="1250000"/>
  </r>
  <r>
    <x v="11"/>
    <x v="1"/>
    <x v="3"/>
    <s v="Коммерческие расходы"/>
    <x v="1"/>
    <x v="4"/>
    <x v="1"/>
    <x v="0"/>
    <s v="5.2"/>
    <n v="1223722.5"/>
  </r>
  <r>
    <x v="11"/>
    <x v="1"/>
    <x v="3"/>
    <s v="Коммерческие расходы"/>
    <x v="1"/>
    <x v="4"/>
    <x v="0"/>
    <x v="7"/>
    <s v="5.2.1"/>
    <n v="577500"/>
  </r>
  <r>
    <x v="11"/>
    <x v="1"/>
    <x v="3"/>
    <s v="Коммерческие расходы"/>
    <x v="1"/>
    <x v="4"/>
    <x v="0"/>
    <x v="8"/>
    <s v="5.2.2"/>
    <n v="363825"/>
  </r>
  <r>
    <x v="11"/>
    <x v="1"/>
    <x v="3"/>
    <s v="Коммерческие расходы"/>
    <x v="1"/>
    <x v="4"/>
    <x v="0"/>
    <x v="9"/>
    <s v="5.2.3"/>
    <n v="282397.5"/>
  </r>
  <r>
    <x v="11"/>
    <x v="1"/>
    <x v="3"/>
    <s v="Коммерческие расходы"/>
    <x v="1"/>
    <x v="8"/>
    <x v="1"/>
    <x v="0"/>
    <s v="5.3"/>
    <n v="6769388.1840522978"/>
  </r>
  <r>
    <x v="11"/>
    <x v="1"/>
    <x v="3"/>
    <s v="Коммерческие расходы"/>
    <x v="1"/>
    <x v="8"/>
    <x v="0"/>
    <x v="16"/>
    <s v="5.3.1"/>
    <n v="3124333.0080241375"/>
  </r>
  <r>
    <x v="11"/>
    <x v="1"/>
    <x v="3"/>
    <s v="Коммерческие расходы"/>
    <x v="1"/>
    <x v="8"/>
    <x v="0"/>
    <x v="17"/>
    <s v="5.3.2"/>
    <n v="3645055.1760281608"/>
  </r>
  <r>
    <x v="11"/>
    <x v="1"/>
    <x v="3"/>
    <s v="Коммерческие расходы"/>
    <x v="1"/>
    <x v="9"/>
    <x v="1"/>
    <x v="18"/>
    <s v="5.4"/>
    <n v="270000"/>
  </r>
  <r>
    <x v="11"/>
    <x v="1"/>
    <x v="3"/>
    <s v="Коммерческие расходы"/>
    <x v="1"/>
    <x v="10"/>
    <x v="1"/>
    <x v="19"/>
    <s v="5.5"/>
    <n v="250000"/>
  </r>
  <r>
    <x v="11"/>
    <x v="1"/>
    <x v="3"/>
    <s v="Коммерческие расходы"/>
    <x v="1"/>
    <x v="11"/>
    <x v="1"/>
    <x v="20"/>
    <s v="5.6"/>
    <n v="976000"/>
  </r>
  <r>
    <x v="11"/>
    <x v="1"/>
    <x v="3"/>
    <s v="Коммерческие расходы"/>
    <x v="1"/>
    <x v="12"/>
    <x v="1"/>
    <x v="21"/>
    <s v="5.7"/>
    <n v="520722.16800402291"/>
  </r>
  <r>
    <x v="11"/>
    <x v="1"/>
    <x v="3"/>
    <s v="Коммерческие расходы"/>
    <x v="1"/>
    <x v="13"/>
    <x v="1"/>
    <x v="22"/>
    <s v="5.8"/>
    <n v="118663"/>
  </r>
  <r>
    <x v="11"/>
    <x v="1"/>
    <x v="4"/>
    <s v="Операционная прибыль"/>
    <x v="0"/>
    <x v="13"/>
    <x v="0"/>
    <x v="0"/>
    <s v="6"/>
    <n v="6557621.5508173332"/>
  </r>
  <r>
    <x v="11"/>
    <x v="1"/>
    <x v="5"/>
    <s v="Прочие доходы"/>
    <x v="0"/>
    <x v="13"/>
    <x v="0"/>
    <x v="0"/>
    <s v="7"/>
    <n v="5092"/>
  </r>
  <r>
    <x v="11"/>
    <x v="1"/>
    <x v="5"/>
    <s v="Прочие доходы"/>
    <x v="1"/>
    <x v="18"/>
    <x v="1"/>
    <x v="25"/>
    <s v="7.1"/>
    <n v="5092"/>
  </r>
  <r>
    <x v="11"/>
    <x v="1"/>
    <x v="6"/>
    <s v="Прочие расходы"/>
    <x v="0"/>
    <x v="14"/>
    <x v="0"/>
    <x v="0"/>
    <s v="8"/>
    <n v="2196193"/>
  </r>
  <r>
    <x v="11"/>
    <x v="1"/>
    <x v="6"/>
    <s v="Прочие расходы"/>
    <x v="1"/>
    <x v="15"/>
    <x v="1"/>
    <x v="23"/>
    <s v="8.1"/>
    <n v="2196193"/>
  </r>
  <r>
    <x v="11"/>
    <x v="1"/>
    <x v="7"/>
    <s v="Прибыль до налогообложения"/>
    <x v="0"/>
    <x v="16"/>
    <x v="0"/>
    <x v="0"/>
    <s v="9"/>
    <n v="4366520.5508173332"/>
  </r>
  <r>
    <x v="11"/>
    <x v="1"/>
    <x v="8"/>
    <s v="Налог на прибыль"/>
    <x v="0"/>
    <x v="17"/>
    <x v="1"/>
    <x v="24"/>
    <s v="11"/>
    <n v="873304.11016346666"/>
  </r>
  <r>
    <x v="11"/>
    <x v="1"/>
    <x v="9"/>
    <s v="Чистая прибыль"/>
    <x v="0"/>
    <x v="17"/>
    <x v="0"/>
    <x v="0"/>
    <s v="12"/>
    <n v="3493216.4406538666"/>
  </r>
  <r>
    <x v="12"/>
    <x v="0"/>
    <x v="0"/>
    <s v="Выручка"/>
    <x v="0"/>
    <x v="0"/>
    <x v="0"/>
    <x v="0"/>
    <s v="1"/>
    <n v="46910000"/>
  </r>
  <r>
    <x v="12"/>
    <x v="0"/>
    <x v="0"/>
    <s v="Выручка"/>
    <x v="1"/>
    <x v="1"/>
    <x v="1"/>
    <x v="0"/>
    <s v="1.1"/>
    <n v="46250000"/>
  </r>
  <r>
    <x v="12"/>
    <x v="0"/>
    <x v="0"/>
    <s v="Выручка"/>
    <x v="1"/>
    <x v="1"/>
    <x v="0"/>
    <x v="1"/>
    <s v="1.1.1"/>
    <n v="17500000"/>
  </r>
  <r>
    <x v="12"/>
    <x v="0"/>
    <x v="0"/>
    <s v="Выручка"/>
    <x v="1"/>
    <x v="1"/>
    <x v="0"/>
    <x v="2"/>
    <s v="1.1.2"/>
    <n v="18750000"/>
  </r>
  <r>
    <x v="12"/>
    <x v="0"/>
    <x v="0"/>
    <s v="Выручка"/>
    <x v="1"/>
    <x v="1"/>
    <x v="0"/>
    <x v="3"/>
    <s v="1.1.3"/>
    <n v="10000000"/>
  </r>
  <r>
    <x v="12"/>
    <x v="0"/>
    <x v="0"/>
    <s v="Выручка"/>
    <x v="1"/>
    <x v="2"/>
    <x v="1"/>
    <x v="0"/>
    <s v="1.2"/>
    <n v="660000"/>
  </r>
  <r>
    <x v="12"/>
    <x v="0"/>
    <x v="0"/>
    <s v="Выручка"/>
    <x v="1"/>
    <x v="2"/>
    <x v="0"/>
    <x v="4"/>
    <s v="1.2.1"/>
    <n v="577500"/>
  </r>
  <r>
    <x v="12"/>
    <x v="0"/>
    <x v="0"/>
    <s v="Выручка"/>
    <x v="1"/>
    <x v="2"/>
    <x v="0"/>
    <x v="5"/>
    <s v="1.2.2"/>
    <n v="82500"/>
  </r>
  <r>
    <x v="12"/>
    <x v="0"/>
    <x v="1"/>
    <s v="Себестоимость продаж"/>
    <x v="0"/>
    <x v="2"/>
    <x v="0"/>
    <x v="0"/>
    <s v="2"/>
    <n v="30873675.000000004"/>
  </r>
  <r>
    <x v="12"/>
    <x v="0"/>
    <x v="1"/>
    <s v="Себестоимость продаж"/>
    <x v="1"/>
    <x v="1"/>
    <x v="1"/>
    <x v="0"/>
    <s v="2.1"/>
    <n v="30515625.000000004"/>
  </r>
  <r>
    <x v="12"/>
    <x v="0"/>
    <x v="1"/>
    <s v="Себестоимость продаж"/>
    <x v="1"/>
    <x v="1"/>
    <x v="0"/>
    <x v="1"/>
    <s v="2.1.1"/>
    <n v="11943750.000000002"/>
  </r>
  <r>
    <x v="12"/>
    <x v="0"/>
    <x v="1"/>
    <s v="Себестоимость продаж"/>
    <x v="1"/>
    <x v="1"/>
    <x v="0"/>
    <x v="2"/>
    <s v="2.1.2"/>
    <n v="12796875.000000002"/>
  </r>
  <r>
    <x v="12"/>
    <x v="0"/>
    <x v="1"/>
    <s v="Себестоимость продаж"/>
    <x v="1"/>
    <x v="1"/>
    <x v="0"/>
    <x v="3"/>
    <s v="2.1.3"/>
    <n v="5775000.0000000009"/>
  </r>
  <r>
    <x v="12"/>
    <x v="0"/>
    <x v="1"/>
    <s v="Себестоимость продаж"/>
    <x v="1"/>
    <x v="2"/>
    <x v="1"/>
    <x v="0"/>
    <s v="2.2"/>
    <n v="358050"/>
  </r>
  <r>
    <x v="12"/>
    <x v="0"/>
    <x v="1"/>
    <s v="Себестоимость продаж"/>
    <x v="1"/>
    <x v="2"/>
    <x v="0"/>
    <x v="4"/>
    <s v="2.2.1"/>
    <n v="288750"/>
  </r>
  <r>
    <x v="12"/>
    <x v="0"/>
    <x v="1"/>
    <s v="Себестоимость продаж"/>
    <x v="1"/>
    <x v="2"/>
    <x v="0"/>
    <x v="5"/>
    <s v="2.2.2"/>
    <n v="69300"/>
  </r>
  <r>
    <x v="12"/>
    <x v="0"/>
    <x v="2"/>
    <s v="Валовая прибыль"/>
    <x v="0"/>
    <x v="2"/>
    <x v="0"/>
    <x v="0"/>
    <s v="3"/>
    <n v="16036324.999999996"/>
  </r>
  <r>
    <x v="12"/>
    <x v="0"/>
    <x v="2"/>
    <s v="Валовая прибыль"/>
    <x v="1"/>
    <x v="1"/>
    <x v="1"/>
    <x v="0"/>
    <s v="3.1"/>
    <n v="15734374.999999996"/>
  </r>
  <r>
    <x v="12"/>
    <x v="0"/>
    <x v="2"/>
    <s v="Валовая прибыль"/>
    <x v="1"/>
    <x v="1"/>
    <x v="0"/>
    <x v="1"/>
    <s v="3.1.1"/>
    <n v="5556249.9999999981"/>
  </r>
  <r>
    <x v="12"/>
    <x v="0"/>
    <x v="2"/>
    <s v="Валовая прибыль"/>
    <x v="1"/>
    <x v="1"/>
    <x v="0"/>
    <x v="2"/>
    <s v="3.1.2"/>
    <n v="5953124.9999999981"/>
  </r>
  <r>
    <x v="12"/>
    <x v="0"/>
    <x v="2"/>
    <s v="Валовая прибыль"/>
    <x v="1"/>
    <x v="1"/>
    <x v="0"/>
    <x v="3"/>
    <s v="3.1.3"/>
    <n v="4224999.9999999991"/>
  </r>
  <r>
    <x v="12"/>
    <x v="0"/>
    <x v="2"/>
    <s v="Валовая прибыль"/>
    <x v="1"/>
    <x v="2"/>
    <x v="1"/>
    <x v="0"/>
    <s v="3.2"/>
    <n v="301950"/>
  </r>
  <r>
    <x v="12"/>
    <x v="0"/>
    <x v="2"/>
    <s v="Валовая прибыль"/>
    <x v="1"/>
    <x v="2"/>
    <x v="0"/>
    <x v="4"/>
    <s v="3.2.1"/>
    <n v="288750"/>
  </r>
  <r>
    <x v="12"/>
    <x v="0"/>
    <x v="2"/>
    <s v="Валовая прибыль"/>
    <x v="1"/>
    <x v="2"/>
    <x v="0"/>
    <x v="5"/>
    <s v="3.2.2"/>
    <n v="13200"/>
  </r>
  <r>
    <x v="12"/>
    <x v="0"/>
    <x v="3"/>
    <s v="Управленческие расходы "/>
    <x v="0"/>
    <x v="2"/>
    <x v="0"/>
    <x v="0"/>
    <s v="4"/>
    <n v="792767"/>
  </r>
  <r>
    <x v="12"/>
    <x v="0"/>
    <x v="3"/>
    <s v="Управленческие расходы "/>
    <x v="1"/>
    <x v="3"/>
    <x v="1"/>
    <x v="6"/>
    <s v="4.1"/>
    <n v="150000"/>
  </r>
  <r>
    <x v="12"/>
    <x v="0"/>
    <x v="3"/>
    <s v="Управленческие расходы "/>
    <x v="1"/>
    <x v="4"/>
    <x v="1"/>
    <x v="0"/>
    <s v="4.2"/>
    <n v="457600"/>
  </r>
  <r>
    <x v="12"/>
    <x v="0"/>
    <x v="3"/>
    <s v="Управленческие расходы "/>
    <x v="1"/>
    <x v="4"/>
    <x v="0"/>
    <x v="7"/>
    <s v="4.2.1"/>
    <n v="320000"/>
  </r>
  <r>
    <x v="12"/>
    <x v="0"/>
    <x v="3"/>
    <s v="Управленческие расходы "/>
    <x v="1"/>
    <x v="4"/>
    <x v="0"/>
    <x v="8"/>
    <s v="4.2.2"/>
    <n v="32000"/>
  </r>
  <r>
    <x v="12"/>
    <x v="0"/>
    <x v="3"/>
    <s v="Управленческие расходы "/>
    <x v="1"/>
    <x v="4"/>
    <x v="0"/>
    <x v="9"/>
    <s v="4.2.2"/>
    <n v="105600"/>
  </r>
  <r>
    <x v="12"/>
    <x v="0"/>
    <x v="3"/>
    <s v="Управленческие расходы "/>
    <x v="1"/>
    <x v="5"/>
    <x v="1"/>
    <x v="0"/>
    <s v="4.3"/>
    <n v="99107"/>
  </r>
  <r>
    <x v="12"/>
    <x v="0"/>
    <x v="3"/>
    <s v="Управленческие расходы "/>
    <x v="1"/>
    <x v="5"/>
    <x v="0"/>
    <x v="10"/>
    <s v="4.3.1"/>
    <n v="50000"/>
  </r>
  <r>
    <x v="12"/>
    <x v="0"/>
    <x v="3"/>
    <s v="Управленческие расходы "/>
    <x v="1"/>
    <x v="5"/>
    <x v="0"/>
    <x v="11"/>
    <s v="4.3.2"/>
    <n v="21644"/>
  </r>
  <r>
    <x v="12"/>
    <x v="0"/>
    <x v="3"/>
    <s v="Управленческие расходы "/>
    <x v="1"/>
    <x v="5"/>
    <x v="0"/>
    <x v="12"/>
    <s v="4.3.3"/>
    <n v="27463"/>
  </r>
  <r>
    <x v="12"/>
    <x v="0"/>
    <x v="3"/>
    <s v="Управленческие расходы "/>
    <x v="1"/>
    <x v="6"/>
    <x v="1"/>
    <x v="13"/>
    <s v="4.4"/>
    <n v="31260"/>
  </r>
  <r>
    <x v="12"/>
    <x v="0"/>
    <x v="3"/>
    <s v="Управленческие расходы "/>
    <x v="1"/>
    <x v="7"/>
    <x v="1"/>
    <x v="14"/>
    <s v="4.5"/>
    <n v="54800"/>
  </r>
  <r>
    <x v="12"/>
    <x v="0"/>
    <x v="3"/>
    <s v="Коммерческие расходы"/>
    <x v="0"/>
    <x v="7"/>
    <x v="0"/>
    <x v="0"/>
    <s v="5"/>
    <n v="10419321.5"/>
  </r>
  <r>
    <x v="12"/>
    <x v="0"/>
    <x v="3"/>
    <s v="Коммерческие расходы"/>
    <x v="1"/>
    <x v="3"/>
    <x v="1"/>
    <x v="15"/>
    <s v="5.1"/>
    <n v="1250000"/>
  </r>
  <r>
    <x v="12"/>
    <x v="0"/>
    <x v="3"/>
    <s v="Коммерческие расходы"/>
    <x v="1"/>
    <x v="4"/>
    <x v="1"/>
    <x v="0"/>
    <s v="5.2"/>
    <n v="1238737.5"/>
  </r>
  <r>
    <x v="12"/>
    <x v="0"/>
    <x v="3"/>
    <s v="Коммерческие расходы"/>
    <x v="1"/>
    <x v="4"/>
    <x v="0"/>
    <x v="7"/>
    <s v="5.2.1"/>
    <n v="577500"/>
  </r>
  <r>
    <x v="12"/>
    <x v="0"/>
    <x v="3"/>
    <s v="Коммерческие расходы"/>
    <x v="1"/>
    <x v="4"/>
    <x v="0"/>
    <x v="8"/>
    <s v="5.2.2"/>
    <n v="375375"/>
  </r>
  <r>
    <x v="12"/>
    <x v="0"/>
    <x v="3"/>
    <s v="Коммерческие расходы"/>
    <x v="1"/>
    <x v="4"/>
    <x v="0"/>
    <x v="9"/>
    <s v="5.2.3"/>
    <n v="285862.5"/>
  </r>
  <r>
    <x v="12"/>
    <x v="0"/>
    <x v="3"/>
    <s v="Коммерческие расходы"/>
    <x v="1"/>
    <x v="8"/>
    <x v="1"/>
    <x v="0"/>
    <s v="5.3"/>
    <n v="6098300"/>
  </r>
  <r>
    <x v="12"/>
    <x v="0"/>
    <x v="3"/>
    <s v="Коммерческие расходы"/>
    <x v="1"/>
    <x v="8"/>
    <x v="0"/>
    <x v="16"/>
    <s v="5.3.1"/>
    <n v="2814600"/>
  </r>
  <r>
    <x v="12"/>
    <x v="0"/>
    <x v="3"/>
    <s v="Коммерческие расходы"/>
    <x v="1"/>
    <x v="8"/>
    <x v="0"/>
    <x v="17"/>
    <s v="5.3.2"/>
    <n v="3283700.0000000005"/>
  </r>
  <r>
    <x v="12"/>
    <x v="0"/>
    <x v="3"/>
    <s v="Коммерческие расходы"/>
    <x v="1"/>
    <x v="9"/>
    <x v="1"/>
    <x v="18"/>
    <s v="5.4"/>
    <n v="270000"/>
  </r>
  <r>
    <x v="12"/>
    <x v="0"/>
    <x v="3"/>
    <s v="Коммерческие расходы"/>
    <x v="1"/>
    <x v="10"/>
    <x v="1"/>
    <x v="19"/>
    <s v="5.5"/>
    <n v="250000"/>
  </r>
  <r>
    <x v="12"/>
    <x v="0"/>
    <x v="3"/>
    <s v="Коммерческие расходы"/>
    <x v="1"/>
    <x v="11"/>
    <x v="1"/>
    <x v="20"/>
    <s v="5.6"/>
    <n v="700000"/>
  </r>
  <r>
    <x v="12"/>
    <x v="0"/>
    <x v="3"/>
    <s v="Коммерческие расходы"/>
    <x v="1"/>
    <x v="12"/>
    <x v="1"/>
    <x v="21"/>
    <s v="5.7"/>
    <n v="469100"/>
  </r>
  <r>
    <x v="12"/>
    <x v="0"/>
    <x v="3"/>
    <s v="Коммерческие расходы"/>
    <x v="1"/>
    <x v="13"/>
    <x v="1"/>
    <x v="22"/>
    <s v="5.8"/>
    <n v="143184"/>
  </r>
  <r>
    <x v="12"/>
    <x v="0"/>
    <x v="4"/>
    <s v="Операционная прибыль"/>
    <x v="0"/>
    <x v="13"/>
    <x v="0"/>
    <x v="0"/>
    <s v="6"/>
    <n v="4824236.4999999963"/>
  </r>
  <r>
    <x v="12"/>
    <x v="0"/>
    <x v="5"/>
    <s v="Прочие доходы"/>
    <x v="0"/>
    <x v="13"/>
    <x v="0"/>
    <x v="0"/>
    <s v="7"/>
    <n v="0"/>
  </r>
  <r>
    <x v="12"/>
    <x v="0"/>
    <x v="6"/>
    <s v="Прочие расходы"/>
    <x v="0"/>
    <x v="14"/>
    <x v="0"/>
    <x v="0"/>
    <s v="8"/>
    <n v="1811718"/>
  </r>
  <r>
    <x v="12"/>
    <x v="0"/>
    <x v="6"/>
    <s v="Прочие расходы"/>
    <x v="1"/>
    <x v="15"/>
    <x v="1"/>
    <x v="23"/>
    <s v="8.1"/>
    <n v="1811718"/>
  </r>
  <r>
    <x v="12"/>
    <x v="0"/>
    <x v="7"/>
    <s v="Прибыль до налогообложения"/>
    <x v="0"/>
    <x v="16"/>
    <x v="0"/>
    <x v="0"/>
    <s v="9"/>
    <n v="3012518.4999999963"/>
  </r>
  <r>
    <x v="12"/>
    <x v="0"/>
    <x v="8"/>
    <s v="Налог на прибыль"/>
    <x v="0"/>
    <x v="17"/>
    <x v="1"/>
    <x v="24"/>
    <s v="11"/>
    <n v="602503.69999999925"/>
  </r>
  <r>
    <x v="12"/>
    <x v="0"/>
    <x v="9"/>
    <s v="Чистая прибыль"/>
    <x v="0"/>
    <x v="17"/>
    <x v="0"/>
    <x v="0"/>
    <s v="12"/>
    <n v="2410014.799999997"/>
  </r>
  <r>
    <x v="12"/>
    <x v="1"/>
    <x v="0"/>
    <s v="Выручка"/>
    <x v="0"/>
    <x v="0"/>
    <x v="0"/>
    <x v="0"/>
    <s v="1"/>
    <n v="45648000"/>
  </r>
  <r>
    <x v="12"/>
    <x v="1"/>
    <x v="0"/>
    <s v="Выручка"/>
    <x v="1"/>
    <x v="1"/>
    <x v="1"/>
    <x v="0"/>
    <s v="1.1"/>
    <n v="45000000"/>
  </r>
  <r>
    <x v="12"/>
    <x v="1"/>
    <x v="0"/>
    <s v="Выручка"/>
    <x v="1"/>
    <x v="1"/>
    <x v="0"/>
    <x v="1"/>
    <s v="1.1.1"/>
    <n v="18750000"/>
  </r>
  <r>
    <x v="12"/>
    <x v="1"/>
    <x v="0"/>
    <s v="Выручка"/>
    <x v="1"/>
    <x v="1"/>
    <x v="0"/>
    <x v="2"/>
    <s v="1.1.2"/>
    <n v="17250000"/>
  </r>
  <r>
    <x v="12"/>
    <x v="1"/>
    <x v="0"/>
    <s v="Выручка"/>
    <x v="1"/>
    <x v="1"/>
    <x v="0"/>
    <x v="3"/>
    <s v="1.1.3"/>
    <n v="9000000"/>
  </r>
  <r>
    <x v="12"/>
    <x v="1"/>
    <x v="0"/>
    <s v="Выручка"/>
    <x v="1"/>
    <x v="2"/>
    <x v="1"/>
    <x v="0"/>
    <s v="1.2"/>
    <n v="648000"/>
  </r>
  <r>
    <x v="12"/>
    <x v="1"/>
    <x v="0"/>
    <s v="Выручка"/>
    <x v="1"/>
    <x v="2"/>
    <x v="0"/>
    <x v="4"/>
    <s v="1.2.1"/>
    <n v="567000"/>
  </r>
  <r>
    <x v="12"/>
    <x v="1"/>
    <x v="0"/>
    <s v="Выручка"/>
    <x v="1"/>
    <x v="2"/>
    <x v="0"/>
    <x v="5"/>
    <s v="1.2.2"/>
    <n v="81000"/>
  </r>
  <r>
    <x v="12"/>
    <x v="1"/>
    <x v="1"/>
    <s v="Себестоимость продаж"/>
    <x v="0"/>
    <x v="2"/>
    <x v="0"/>
    <x v="0"/>
    <s v="2"/>
    <n v="30119040.000000004"/>
  </r>
  <r>
    <x v="12"/>
    <x v="1"/>
    <x v="1"/>
    <s v="Себестоимость продаж"/>
    <x v="1"/>
    <x v="1"/>
    <x v="1"/>
    <x v="0"/>
    <s v="2.1"/>
    <n v="29767500.000000004"/>
  </r>
  <r>
    <x v="12"/>
    <x v="1"/>
    <x v="1"/>
    <s v="Себестоимость продаж"/>
    <x v="1"/>
    <x v="1"/>
    <x v="0"/>
    <x v="1"/>
    <s v="2.1.1"/>
    <n v="12796875.000000002"/>
  </r>
  <r>
    <x v="12"/>
    <x v="1"/>
    <x v="1"/>
    <s v="Себестоимость продаж"/>
    <x v="1"/>
    <x v="1"/>
    <x v="0"/>
    <x v="2"/>
    <s v="2.1.2"/>
    <n v="11773125.000000002"/>
  </r>
  <r>
    <x v="12"/>
    <x v="1"/>
    <x v="1"/>
    <s v="Себестоимость продаж"/>
    <x v="1"/>
    <x v="1"/>
    <x v="0"/>
    <x v="3"/>
    <s v="2.1.3"/>
    <n v="5197500.0000000009"/>
  </r>
  <r>
    <x v="12"/>
    <x v="1"/>
    <x v="1"/>
    <s v="Себестоимость продаж"/>
    <x v="1"/>
    <x v="2"/>
    <x v="1"/>
    <x v="0"/>
    <s v="2.2"/>
    <n v="351540"/>
  </r>
  <r>
    <x v="12"/>
    <x v="1"/>
    <x v="1"/>
    <s v="Себестоимость продаж"/>
    <x v="1"/>
    <x v="2"/>
    <x v="0"/>
    <x v="4"/>
    <s v="2.2.1"/>
    <n v="283500"/>
  </r>
  <r>
    <x v="12"/>
    <x v="1"/>
    <x v="1"/>
    <s v="Себестоимость продаж"/>
    <x v="1"/>
    <x v="2"/>
    <x v="0"/>
    <x v="5"/>
    <s v="2.2.2"/>
    <n v="68040"/>
  </r>
  <r>
    <x v="12"/>
    <x v="1"/>
    <x v="2"/>
    <s v="Валовая прибыль"/>
    <x v="0"/>
    <x v="2"/>
    <x v="0"/>
    <x v="0"/>
    <s v="3"/>
    <n v="15528959.999999996"/>
  </r>
  <r>
    <x v="12"/>
    <x v="1"/>
    <x v="2"/>
    <s v="Валовая прибыль"/>
    <x v="1"/>
    <x v="1"/>
    <x v="1"/>
    <x v="0"/>
    <s v="3.1"/>
    <n v="15232499.999999996"/>
  </r>
  <r>
    <x v="12"/>
    <x v="1"/>
    <x v="2"/>
    <s v="Валовая прибыль"/>
    <x v="1"/>
    <x v="1"/>
    <x v="0"/>
    <x v="1"/>
    <s v="3.1.1"/>
    <n v="5953124.9999999981"/>
  </r>
  <r>
    <x v="12"/>
    <x v="1"/>
    <x v="2"/>
    <s v="Валовая прибыль"/>
    <x v="1"/>
    <x v="1"/>
    <x v="0"/>
    <x v="2"/>
    <s v="3.1.2"/>
    <n v="5476874.9999999981"/>
  </r>
  <r>
    <x v="12"/>
    <x v="1"/>
    <x v="2"/>
    <s v="Валовая прибыль"/>
    <x v="1"/>
    <x v="1"/>
    <x v="0"/>
    <x v="3"/>
    <s v="3.1.3"/>
    <n v="3802499.9999999991"/>
  </r>
  <r>
    <x v="12"/>
    <x v="1"/>
    <x v="2"/>
    <s v="Валовая прибыль"/>
    <x v="1"/>
    <x v="2"/>
    <x v="1"/>
    <x v="0"/>
    <s v="3.2"/>
    <n v="296460"/>
  </r>
  <r>
    <x v="12"/>
    <x v="1"/>
    <x v="2"/>
    <s v="Валовая прибыль"/>
    <x v="1"/>
    <x v="2"/>
    <x v="0"/>
    <x v="4"/>
    <s v="3.2.1"/>
    <n v="283500"/>
  </r>
  <r>
    <x v="12"/>
    <x v="1"/>
    <x v="2"/>
    <s v="Валовая прибыль"/>
    <x v="1"/>
    <x v="2"/>
    <x v="0"/>
    <x v="5"/>
    <s v="3.2.2"/>
    <n v="12960"/>
  </r>
  <r>
    <x v="12"/>
    <x v="1"/>
    <x v="3"/>
    <s v="Управленческие расходы "/>
    <x v="0"/>
    <x v="2"/>
    <x v="0"/>
    <x v="0"/>
    <s v="4"/>
    <n v="728934"/>
  </r>
  <r>
    <x v="12"/>
    <x v="1"/>
    <x v="3"/>
    <s v="Управленческие расходы "/>
    <x v="1"/>
    <x v="3"/>
    <x v="1"/>
    <x v="6"/>
    <s v="4.1"/>
    <n v="150000"/>
  </r>
  <r>
    <x v="12"/>
    <x v="1"/>
    <x v="3"/>
    <s v="Управленческие расходы "/>
    <x v="1"/>
    <x v="4"/>
    <x v="1"/>
    <x v="0"/>
    <s v="4.2"/>
    <n v="400400"/>
  </r>
  <r>
    <x v="12"/>
    <x v="1"/>
    <x v="3"/>
    <s v="Управленческие расходы "/>
    <x v="1"/>
    <x v="4"/>
    <x v="0"/>
    <x v="7"/>
    <s v="4.2.1"/>
    <n v="280000"/>
  </r>
  <r>
    <x v="12"/>
    <x v="1"/>
    <x v="3"/>
    <s v="Управленческие расходы "/>
    <x v="1"/>
    <x v="4"/>
    <x v="0"/>
    <x v="8"/>
    <s v="4.2.2"/>
    <n v="28000"/>
  </r>
  <r>
    <x v="12"/>
    <x v="1"/>
    <x v="3"/>
    <s v="Управленческие расходы "/>
    <x v="1"/>
    <x v="4"/>
    <x v="0"/>
    <x v="9"/>
    <s v="4.2.2"/>
    <n v="92400"/>
  </r>
  <r>
    <x v="12"/>
    <x v="1"/>
    <x v="3"/>
    <s v="Управленческие расходы "/>
    <x v="1"/>
    <x v="5"/>
    <x v="1"/>
    <x v="0"/>
    <s v="4.3"/>
    <n v="123081"/>
  </r>
  <r>
    <x v="12"/>
    <x v="1"/>
    <x v="3"/>
    <s v="Управленческие расходы "/>
    <x v="1"/>
    <x v="5"/>
    <x v="0"/>
    <x v="10"/>
    <s v="4.3.1"/>
    <n v="41261"/>
  </r>
  <r>
    <x v="12"/>
    <x v="1"/>
    <x v="3"/>
    <s v="Управленческие расходы "/>
    <x v="1"/>
    <x v="5"/>
    <x v="0"/>
    <x v="11"/>
    <s v="4.3.2"/>
    <n v="47917"/>
  </r>
  <r>
    <x v="12"/>
    <x v="1"/>
    <x v="3"/>
    <s v="Управленческие расходы "/>
    <x v="1"/>
    <x v="5"/>
    <x v="0"/>
    <x v="12"/>
    <s v="4.3.3"/>
    <n v="33903"/>
  </r>
  <r>
    <x v="12"/>
    <x v="1"/>
    <x v="3"/>
    <s v="Управленческие расходы "/>
    <x v="1"/>
    <x v="6"/>
    <x v="1"/>
    <x v="13"/>
    <s v="4.4"/>
    <n v="8861"/>
  </r>
  <r>
    <x v="12"/>
    <x v="1"/>
    <x v="3"/>
    <s v="Управленческие расходы "/>
    <x v="1"/>
    <x v="7"/>
    <x v="1"/>
    <x v="14"/>
    <s v="4.5"/>
    <n v="46592"/>
  </r>
  <r>
    <x v="12"/>
    <x v="1"/>
    <x v="3"/>
    <s v="Коммерческие расходы"/>
    <x v="0"/>
    <x v="7"/>
    <x v="0"/>
    <x v="0"/>
    <s v="5"/>
    <n v="9687983"/>
  </r>
  <r>
    <x v="12"/>
    <x v="1"/>
    <x v="3"/>
    <s v="Коммерческие расходы"/>
    <x v="1"/>
    <x v="3"/>
    <x v="1"/>
    <x v="15"/>
    <s v="5.1"/>
    <n v="1250000"/>
  </r>
  <r>
    <x v="12"/>
    <x v="1"/>
    <x v="3"/>
    <s v="Коммерческие расходы"/>
    <x v="1"/>
    <x v="4"/>
    <x v="1"/>
    <x v="0"/>
    <s v="5.2"/>
    <n v="1201200"/>
  </r>
  <r>
    <x v="12"/>
    <x v="1"/>
    <x v="3"/>
    <s v="Коммерческие расходы"/>
    <x v="1"/>
    <x v="4"/>
    <x v="0"/>
    <x v="7"/>
    <s v="5.2.1"/>
    <n v="577500"/>
  </r>
  <r>
    <x v="12"/>
    <x v="1"/>
    <x v="3"/>
    <s v="Коммерческие расходы"/>
    <x v="1"/>
    <x v="4"/>
    <x v="0"/>
    <x v="8"/>
    <s v="5.2.2"/>
    <n v="346500"/>
  </r>
  <r>
    <x v="12"/>
    <x v="1"/>
    <x v="3"/>
    <s v="Коммерческие расходы"/>
    <x v="1"/>
    <x v="4"/>
    <x v="0"/>
    <x v="9"/>
    <s v="5.2.3"/>
    <n v="277200"/>
  </r>
  <r>
    <x v="12"/>
    <x v="1"/>
    <x v="3"/>
    <s v="Коммерческие расходы"/>
    <x v="1"/>
    <x v="8"/>
    <x v="1"/>
    <x v="0"/>
    <s v="5.3"/>
    <n v="5477760"/>
  </r>
  <r>
    <x v="12"/>
    <x v="1"/>
    <x v="3"/>
    <s v="Коммерческие расходы"/>
    <x v="1"/>
    <x v="8"/>
    <x v="0"/>
    <x v="16"/>
    <s v="5.3.1"/>
    <n v="2282400"/>
  </r>
  <r>
    <x v="12"/>
    <x v="1"/>
    <x v="3"/>
    <s v="Коммерческие расходы"/>
    <x v="1"/>
    <x v="8"/>
    <x v="0"/>
    <x v="17"/>
    <s v="5.3.2"/>
    <n v="3195360.0000000005"/>
  </r>
  <r>
    <x v="12"/>
    <x v="1"/>
    <x v="3"/>
    <s v="Коммерческие расходы"/>
    <x v="1"/>
    <x v="9"/>
    <x v="1"/>
    <x v="18"/>
    <s v="5.4"/>
    <n v="270000"/>
  </r>
  <r>
    <x v="12"/>
    <x v="1"/>
    <x v="3"/>
    <s v="Коммерческие расходы"/>
    <x v="1"/>
    <x v="10"/>
    <x v="1"/>
    <x v="19"/>
    <s v="5.5"/>
    <n v="250000"/>
  </r>
  <r>
    <x v="12"/>
    <x v="1"/>
    <x v="3"/>
    <s v="Коммерческие расходы"/>
    <x v="1"/>
    <x v="11"/>
    <x v="1"/>
    <x v="20"/>
    <s v="5.6"/>
    <n v="671000"/>
  </r>
  <r>
    <x v="12"/>
    <x v="1"/>
    <x v="3"/>
    <s v="Коммерческие расходы"/>
    <x v="1"/>
    <x v="12"/>
    <x v="1"/>
    <x v="21"/>
    <s v="5.7"/>
    <n v="456480"/>
  </r>
  <r>
    <x v="12"/>
    <x v="1"/>
    <x v="3"/>
    <s v="Коммерческие расходы"/>
    <x v="1"/>
    <x v="13"/>
    <x v="1"/>
    <x v="22"/>
    <s v="5.8"/>
    <n v="111543"/>
  </r>
  <r>
    <x v="12"/>
    <x v="1"/>
    <x v="4"/>
    <s v="Операционная прибыль"/>
    <x v="0"/>
    <x v="13"/>
    <x v="0"/>
    <x v="0"/>
    <s v="6"/>
    <n v="5112042.9999999963"/>
  </r>
  <r>
    <x v="12"/>
    <x v="1"/>
    <x v="5"/>
    <s v="Прочие доходы"/>
    <x v="0"/>
    <x v="13"/>
    <x v="0"/>
    <x v="0"/>
    <s v="7"/>
    <n v="1895"/>
  </r>
  <r>
    <x v="12"/>
    <x v="1"/>
    <x v="5"/>
    <s v="Прочие доходы"/>
    <x v="1"/>
    <x v="18"/>
    <x v="1"/>
    <x v="25"/>
    <s v="7.1"/>
    <n v="1895"/>
  </r>
  <r>
    <x v="12"/>
    <x v="1"/>
    <x v="6"/>
    <s v="Прочие расходы"/>
    <x v="0"/>
    <x v="14"/>
    <x v="0"/>
    <x v="0"/>
    <s v="8"/>
    <n v="2118290"/>
  </r>
  <r>
    <x v="12"/>
    <x v="1"/>
    <x v="6"/>
    <s v="Прочие расходы"/>
    <x v="1"/>
    <x v="15"/>
    <x v="1"/>
    <x v="23"/>
    <s v="8.1"/>
    <n v="2118290"/>
  </r>
  <r>
    <x v="12"/>
    <x v="1"/>
    <x v="7"/>
    <s v="Прибыль до налогообложения"/>
    <x v="0"/>
    <x v="16"/>
    <x v="0"/>
    <x v="0"/>
    <s v="9"/>
    <n v="2995647.9999999963"/>
  </r>
  <r>
    <x v="12"/>
    <x v="1"/>
    <x v="8"/>
    <s v="Налог на прибыль"/>
    <x v="0"/>
    <x v="17"/>
    <x v="1"/>
    <x v="24"/>
    <s v="11"/>
    <n v="599129.59999999928"/>
  </r>
  <r>
    <x v="12"/>
    <x v="1"/>
    <x v="9"/>
    <s v="Чистая прибыль"/>
    <x v="0"/>
    <x v="17"/>
    <x v="0"/>
    <x v="0"/>
    <s v="12"/>
    <n v="2396518.3999999971"/>
  </r>
  <r>
    <x v="13"/>
    <x v="0"/>
    <x v="0"/>
    <s v="Выручка"/>
    <x v="0"/>
    <x v="0"/>
    <x v="0"/>
    <x v="0"/>
    <s v="1"/>
    <n v="44653629"/>
  </r>
  <r>
    <x v="13"/>
    <x v="0"/>
    <x v="0"/>
    <s v="Выручка"/>
    <x v="1"/>
    <x v="1"/>
    <x v="1"/>
    <x v="0"/>
    <s v="1.1"/>
    <n v="44025375"/>
  </r>
  <r>
    <x v="13"/>
    <x v="0"/>
    <x v="0"/>
    <s v="Выручка"/>
    <x v="1"/>
    <x v="1"/>
    <x v="0"/>
    <x v="1"/>
    <s v="1.1.1"/>
    <n v="16658250"/>
  </r>
  <r>
    <x v="13"/>
    <x v="0"/>
    <x v="0"/>
    <s v="Выручка"/>
    <x v="1"/>
    <x v="1"/>
    <x v="0"/>
    <x v="2"/>
    <s v="1.1.2"/>
    <n v="17848125"/>
  </r>
  <r>
    <x v="13"/>
    <x v="0"/>
    <x v="0"/>
    <s v="Выручка"/>
    <x v="1"/>
    <x v="1"/>
    <x v="0"/>
    <x v="3"/>
    <s v="1.1.3"/>
    <n v="9519000"/>
  </r>
  <r>
    <x v="13"/>
    <x v="0"/>
    <x v="0"/>
    <s v="Выручка"/>
    <x v="1"/>
    <x v="2"/>
    <x v="1"/>
    <x v="0"/>
    <s v="1.2"/>
    <n v="628254"/>
  </r>
  <r>
    <x v="13"/>
    <x v="0"/>
    <x v="0"/>
    <s v="Выручка"/>
    <x v="1"/>
    <x v="2"/>
    <x v="0"/>
    <x v="4"/>
    <s v="1.2.1"/>
    <n v="549722.25"/>
  </r>
  <r>
    <x v="13"/>
    <x v="0"/>
    <x v="0"/>
    <s v="Выручка"/>
    <x v="1"/>
    <x v="2"/>
    <x v="0"/>
    <x v="5"/>
    <s v="1.2.2"/>
    <n v="78531.75"/>
  </r>
  <r>
    <x v="13"/>
    <x v="0"/>
    <x v="1"/>
    <s v="Себестоимость продаж"/>
    <x v="0"/>
    <x v="2"/>
    <x v="0"/>
    <x v="0"/>
    <s v="2"/>
    <n v="27447609"/>
  </r>
  <r>
    <x v="13"/>
    <x v="0"/>
    <x v="1"/>
    <s v="Себестоимость продаж"/>
    <x v="1"/>
    <x v="1"/>
    <x v="1"/>
    <x v="0"/>
    <s v="2.1"/>
    <n v="27111301.875"/>
  </r>
  <r>
    <x v="13"/>
    <x v="0"/>
    <x v="1"/>
    <s v="Себестоимость продаж"/>
    <x v="1"/>
    <x v="1"/>
    <x v="0"/>
    <x v="1"/>
    <s v="2.1.1"/>
    <n v="10611305.25"/>
  </r>
  <r>
    <x v="13"/>
    <x v="0"/>
    <x v="1"/>
    <s v="Себестоимость продаж"/>
    <x v="1"/>
    <x v="1"/>
    <x v="0"/>
    <x v="2"/>
    <s v="2.1.2"/>
    <n v="11369255.625"/>
  </r>
  <r>
    <x v="13"/>
    <x v="0"/>
    <x v="1"/>
    <s v="Себестоимость продаж"/>
    <x v="1"/>
    <x v="1"/>
    <x v="0"/>
    <x v="3"/>
    <s v="2.1.3"/>
    <n v="5130741"/>
  </r>
  <r>
    <x v="13"/>
    <x v="0"/>
    <x v="1"/>
    <s v="Себестоимость продаж"/>
    <x v="1"/>
    <x v="2"/>
    <x v="1"/>
    <x v="0"/>
    <s v="2.2"/>
    <n v="336307.125"/>
  </r>
  <r>
    <x v="13"/>
    <x v="0"/>
    <x v="1"/>
    <s v="Себестоимость продаж"/>
    <x v="1"/>
    <x v="2"/>
    <x v="0"/>
    <x v="4"/>
    <s v="2.2.1"/>
    <n v="274861.125"/>
  </r>
  <r>
    <x v="13"/>
    <x v="0"/>
    <x v="1"/>
    <s v="Себестоимость продаж"/>
    <x v="1"/>
    <x v="2"/>
    <x v="0"/>
    <x v="5"/>
    <s v="2.2.2"/>
    <n v="61446"/>
  </r>
  <r>
    <x v="13"/>
    <x v="0"/>
    <x v="2"/>
    <s v="Валовая прибыль"/>
    <x v="0"/>
    <x v="2"/>
    <x v="0"/>
    <x v="0"/>
    <s v="3"/>
    <n v="17206020"/>
  </r>
  <r>
    <x v="13"/>
    <x v="0"/>
    <x v="2"/>
    <s v="Валовая прибыль"/>
    <x v="1"/>
    <x v="1"/>
    <x v="1"/>
    <x v="0"/>
    <s v="3.1"/>
    <n v="16914073.125"/>
  </r>
  <r>
    <x v="13"/>
    <x v="0"/>
    <x v="2"/>
    <s v="Валовая прибыль"/>
    <x v="1"/>
    <x v="1"/>
    <x v="0"/>
    <x v="1"/>
    <s v="3.1.1"/>
    <n v="6046944.75"/>
  </r>
  <r>
    <x v="13"/>
    <x v="0"/>
    <x v="2"/>
    <s v="Валовая прибыль"/>
    <x v="1"/>
    <x v="1"/>
    <x v="0"/>
    <x v="2"/>
    <s v="3.1.2"/>
    <n v="6478869.375"/>
  </r>
  <r>
    <x v="13"/>
    <x v="0"/>
    <x v="2"/>
    <s v="Валовая прибыль"/>
    <x v="1"/>
    <x v="1"/>
    <x v="0"/>
    <x v="3"/>
    <s v="3.1.3"/>
    <n v="4388259"/>
  </r>
  <r>
    <x v="13"/>
    <x v="0"/>
    <x v="2"/>
    <s v="Валовая прибыль"/>
    <x v="1"/>
    <x v="2"/>
    <x v="1"/>
    <x v="0"/>
    <s v="3.2"/>
    <n v="291946.875"/>
  </r>
  <r>
    <x v="13"/>
    <x v="0"/>
    <x v="2"/>
    <s v="Валовая прибыль"/>
    <x v="1"/>
    <x v="2"/>
    <x v="0"/>
    <x v="4"/>
    <s v="3.2.1"/>
    <n v="274861.125"/>
  </r>
  <r>
    <x v="13"/>
    <x v="0"/>
    <x v="2"/>
    <s v="Валовая прибыль"/>
    <x v="1"/>
    <x v="2"/>
    <x v="0"/>
    <x v="5"/>
    <s v="3.2.2"/>
    <n v="17085.75"/>
  </r>
  <r>
    <x v="13"/>
    <x v="0"/>
    <x v="3"/>
    <s v="Управленческие расходы "/>
    <x v="0"/>
    <x v="2"/>
    <x v="0"/>
    <x v="0"/>
    <s v="4"/>
    <n v="761706"/>
  </r>
  <r>
    <x v="13"/>
    <x v="0"/>
    <x v="3"/>
    <s v="Управленческие расходы "/>
    <x v="1"/>
    <x v="3"/>
    <x v="1"/>
    <x v="6"/>
    <s v="4.1"/>
    <n v="150000"/>
  </r>
  <r>
    <x v="13"/>
    <x v="0"/>
    <x v="3"/>
    <s v="Управленческие расходы "/>
    <x v="1"/>
    <x v="4"/>
    <x v="1"/>
    <x v="0"/>
    <s v="4.2"/>
    <n v="457600"/>
  </r>
  <r>
    <x v="13"/>
    <x v="0"/>
    <x v="3"/>
    <s v="Управленческие расходы "/>
    <x v="1"/>
    <x v="4"/>
    <x v="0"/>
    <x v="7"/>
    <s v="4.2.1"/>
    <n v="320000"/>
  </r>
  <r>
    <x v="13"/>
    <x v="0"/>
    <x v="3"/>
    <s v="Управленческие расходы "/>
    <x v="1"/>
    <x v="4"/>
    <x v="0"/>
    <x v="8"/>
    <s v="4.2.2"/>
    <n v="32000"/>
  </r>
  <r>
    <x v="13"/>
    <x v="0"/>
    <x v="3"/>
    <s v="Управленческие расходы "/>
    <x v="1"/>
    <x v="4"/>
    <x v="0"/>
    <x v="9"/>
    <s v="4.2.2"/>
    <n v="105600"/>
  </r>
  <r>
    <x v="13"/>
    <x v="0"/>
    <x v="3"/>
    <s v="Управленческие расходы "/>
    <x v="1"/>
    <x v="5"/>
    <x v="1"/>
    <x v="0"/>
    <s v="4.3"/>
    <n v="91541"/>
  </r>
  <r>
    <x v="13"/>
    <x v="0"/>
    <x v="3"/>
    <s v="Управленческие расходы "/>
    <x v="1"/>
    <x v="5"/>
    <x v="0"/>
    <x v="10"/>
    <s v="4.3.1"/>
    <n v="50000"/>
  </r>
  <r>
    <x v="13"/>
    <x v="0"/>
    <x v="3"/>
    <s v="Управленческие расходы "/>
    <x v="1"/>
    <x v="5"/>
    <x v="0"/>
    <x v="11"/>
    <s v="4.3.2"/>
    <n v="26928"/>
  </r>
  <r>
    <x v="13"/>
    <x v="0"/>
    <x v="3"/>
    <s v="Управленческие расходы "/>
    <x v="1"/>
    <x v="5"/>
    <x v="0"/>
    <x v="12"/>
    <s v="4.3.3"/>
    <n v="14613"/>
  </r>
  <r>
    <x v="13"/>
    <x v="0"/>
    <x v="3"/>
    <s v="Управленческие расходы "/>
    <x v="1"/>
    <x v="6"/>
    <x v="1"/>
    <x v="13"/>
    <s v="4.4"/>
    <n v="12667"/>
  </r>
  <r>
    <x v="13"/>
    <x v="0"/>
    <x v="3"/>
    <s v="Управленческие расходы "/>
    <x v="1"/>
    <x v="7"/>
    <x v="1"/>
    <x v="14"/>
    <s v="4.5"/>
    <n v="49898"/>
  </r>
  <r>
    <x v="13"/>
    <x v="0"/>
    <x v="3"/>
    <s v="Коммерческие расходы"/>
    <x v="0"/>
    <x v="7"/>
    <x v="0"/>
    <x v="0"/>
    <s v="5"/>
    <n v="10340243.559999999"/>
  </r>
  <r>
    <x v="13"/>
    <x v="0"/>
    <x v="3"/>
    <s v="Коммерческие расходы"/>
    <x v="1"/>
    <x v="3"/>
    <x v="1"/>
    <x v="15"/>
    <s v="5.1"/>
    <n v="1250000"/>
  </r>
  <r>
    <x v="13"/>
    <x v="0"/>
    <x v="3"/>
    <s v="Коммерческие расходы"/>
    <x v="1"/>
    <x v="4"/>
    <x v="1"/>
    <x v="0"/>
    <s v="5.2"/>
    <n v="1238737.5"/>
  </r>
  <r>
    <x v="13"/>
    <x v="0"/>
    <x v="3"/>
    <s v="Коммерческие расходы"/>
    <x v="1"/>
    <x v="4"/>
    <x v="0"/>
    <x v="7"/>
    <s v="5.2.1"/>
    <n v="577500"/>
  </r>
  <r>
    <x v="13"/>
    <x v="0"/>
    <x v="3"/>
    <s v="Коммерческие расходы"/>
    <x v="1"/>
    <x v="4"/>
    <x v="0"/>
    <x v="8"/>
    <s v="5.2.2"/>
    <n v="375375"/>
  </r>
  <r>
    <x v="13"/>
    <x v="0"/>
    <x v="3"/>
    <s v="Коммерческие расходы"/>
    <x v="1"/>
    <x v="4"/>
    <x v="0"/>
    <x v="9"/>
    <s v="5.2.3"/>
    <n v="285862.5"/>
  </r>
  <r>
    <x v="13"/>
    <x v="0"/>
    <x v="3"/>
    <s v="Коммерческие расходы"/>
    <x v="1"/>
    <x v="8"/>
    <x v="1"/>
    <x v="0"/>
    <s v="5.3"/>
    <n v="5804971.7699999996"/>
  </r>
  <r>
    <x v="13"/>
    <x v="0"/>
    <x v="3"/>
    <s v="Коммерческие расходы"/>
    <x v="1"/>
    <x v="8"/>
    <x v="0"/>
    <x v="16"/>
    <s v="5.3.1"/>
    <n v="2679217.7399999998"/>
  </r>
  <r>
    <x v="13"/>
    <x v="0"/>
    <x v="3"/>
    <s v="Коммерческие расходы"/>
    <x v="1"/>
    <x v="8"/>
    <x v="0"/>
    <x v="17"/>
    <s v="5.3.2"/>
    <n v="3125754.0300000003"/>
  </r>
  <r>
    <x v="13"/>
    <x v="0"/>
    <x v="3"/>
    <s v="Коммерческие расходы"/>
    <x v="1"/>
    <x v="9"/>
    <x v="1"/>
    <x v="18"/>
    <s v="5.4"/>
    <n v="270000"/>
  </r>
  <r>
    <x v="13"/>
    <x v="0"/>
    <x v="3"/>
    <s v="Коммерческие расходы"/>
    <x v="1"/>
    <x v="10"/>
    <x v="1"/>
    <x v="19"/>
    <s v="5.5"/>
    <n v="250000"/>
  </r>
  <r>
    <x v="13"/>
    <x v="0"/>
    <x v="3"/>
    <s v="Коммерческие расходы"/>
    <x v="1"/>
    <x v="11"/>
    <x v="1"/>
    <x v="20"/>
    <s v="5.6"/>
    <n v="933000"/>
  </r>
  <r>
    <x v="13"/>
    <x v="0"/>
    <x v="3"/>
    <s v="Коммерческие расходы"/>
    <x v="1"/>
    <x v="12"/>
    <x v="1"/>
    <x v="21"/>
    <s v="5.7"/>
    <n v="446536.29000000004"/>
  </r>
  <r>
    <x v="13"/>
    <x v="0"/>
    <x v="3"/>
    <s v="Коммерческие расходы"/>
    <x v="1"/>
    <x v="13"/>
    <x v="1"/>
    <x v="22"/>
    <s v="5.8"/>
    <n v="146998"/>
  </r>
  <r>
    <x v="13"/>
    <x v="0"/>
    <x v="4"/>
    <s v="Операционная прибыль"/>
    <x v="0"/>
    <x v="13"/>
    <x v="0"/>
    <x v="0"/>
    <s v="6"/>
    <n v="6104070.4400000013"/>
  </r>
  <r>
    <x v="13"/>
    <x v="0"/>
    <x v="5"/>
    <s v="Прочие доходы"/>
    <x v="0"/>
    <x v="13"/>
    <x v="0"/>
    <x v="0"/>
    <s v="7"/>
    <n v="0"/>
  </r>
  <r>
    <x v="13"/>
    <x v="0"/>
    <x v="6"/>
    <s v="Прочие расходы"/>
    <x v="0"/>
    <x v="14"/>
    <x v="0"/>
    <x v="0"/>
    <s v="8"/>
    <n v="1890428"/>
  </r>
  <r>
    <x v="13"/>
    <x v="0"/>
    <x v="6"/>
    <s v="Прочие расходы"/>
    <x v="1"/>
    <x v="15"/>
    <x v="1"/>
    <x v="23"/>
    <s v="8.1"/>
    <n v="1890428"/>
  </r>
  <r>
    <x v="13"/>
    <x v="0"/>
    <x v="7"/>
    <s v="Прибыль до налогообложения"/>
    <x v="0"/>
    <x v="16"/>
    <x v="0"/>
    <x v="0"/>
    <s v="9"/>
    <n v="4213642.4400000013"/>
  </r>
  <r>
    <x v="13"/>
    <x v="0"/>
    <x v="8"/>
    <s v="Налог на прибыль"/>
    <x v="0"/>
    <x v="17"/>
    <x v="1"/>
    <x v="24"/>
    <s v="11"/>
    <n v="842728.48800000036"/>
  </r>
  <r>
    <x v="13"/>
    <x v="0"/>
    <x v="9"/>
    <s v="Чистая прибыль"/>
    <x v="0"/>
    <x v="17"/>
    <x v="0"/>
    <x v="0"/>
    <s v="12"/>
    <n v="3370913.952000001"/>
  </r>
  <r>
    <x v="13"/>
    <x v="1"/>
    <x v="0"/>
    <s v="Выручка"/>
    <x v="0"/>
    <x v="0"/>
    <x v="0"/>
    <x v="0"/>
    <s v="1"/>
    <n v="43886854.511999995"/>
  </r>
  <r>
    <x v="13"/>
    <x v="1"/>
    <x v="0"/>
    <s v="Выручка"/>
    <x v="1"/>
    <x v="1"/>
    <x v="1"/>
    <x v="0"/>
    <s v="1.1"/>
    <n v="43263854.999999993"/>
  </r>
  <r>
    <x v="13"/>
    <x v="1"/>
    <x v="0"/>
    <s v="Выручка"/>
    <x v="1"/>
    <x v="1"/>
    <x v="0"/>
    <x v="1"/>
    <s v="1.1.1"/>
    <n v="18026606.249999996"/>
  </r>
  <r>
    <x v="13"/>
    <x v="1"/>
    <x v="0"/>
    <s v="Выручка"/>
    <x v="1"/>
    <x v="1"/>
    <x v="0"/>
    <x v="2"/>
    <s v="1.1.2"/>
    <n v="16584477.749999998"/>
  </r>
  <r>
    <x v="13"/>
    <x v="1"/>
    <x v="0"/>
    <s v="Выручка"/>
    <x v="1"/>
    <x v="1"/>
    <x v="0"/>
    <x v="3"/>
    <s v="1.1.3"/>
    <n v="8652770.9999999981"/>
  </r>
  <r>
    <x v="13"/>
    <x v="1"/>
    <x v="0"/>
    <s v="Выручка"/>
    <x v="1"/>
    <x v="2"/>
    <x v="1"/>
    <x v="0"/>
    <s v="1.2"/>
    <n v="622999.51199999999"/>
  </r>
  <r>
    <x v="13"/>
    <x v="1"/>
    <x v="0"/>
    <s v="Выручка"/>
    <x v="1"/>
    <x v="2"/>
    <x v="0"/>
    <x v="4"/>
    <s v="1.2.1"/>
    <n v="545124.57299999997"/>
  </r>
  <r>
    <x v="13"/>
    <x v="1"/>
    <x v="0"/>
    <s v="Выручка"/>
    <x v="1"/>
    <x v="2"/>
    <x v="0"/>
    <x v="5"/>
    <s v="1.2.2"/>
    <n v="77874.938999999998"/>
  </r>
  <r>
    <x v="13"/>
    <x v="1"/>
    <x v="1"/>
    <s v="Себестоимость продаж"/>
    <x v="0"/>
    <x v="2"/>
    <x v="0"/>
    <x v="0"/>
    <s v="2"/>
    <n v="27044598.451499995"/>
  </r>
  <r>
    <x v="13"/>
    <x v="1"/>
    <x v="1"/>
    <s v="Себестоимость продаж"/>
    <x v="1"/>
    <x v="1"/>
    <x v="1"/>
    <x v="0"/>
    <s v="2.1"/>
    <n v="26711104.076999996"/>
  </r>
  <r>
    <x v="13"/>
    <x v="1"/>
    <x v="1"/>
    <s v="Себестоимость продаж"/>
    <x v="1"/>
    <x v="1"/>
    <x v="0"/>
    <x v="1"/>
    <s v="2.1.1"/>
    <n v="11482948.181249999"/>
  </r>
  <r>
    <x v="13"/>
    <x v="1"/>
    <x v="1"/>
    <s v="Себестоимость продаж"/>
    <x v="1"/>
    <x v="1"/>
    <x v="0"/>
    <x v="2"/>
    <s v="2.1.2"/>
    <n v="10564312.326749999"/>
  </r>
  <r>
    <x v="13"/>
    <x v="1"/>
    <x v="1"/>
    <s v="Себестоимость продаж"/>
    <x v="1"/>
    <x v="1"/>
    <x v="0"/>
    <x v="3"/>
    <s v="2.1.3"/>
    <n v="4663843.5689999992"/>
  </r>
  <r>
    <x v="13"/>
    <x v="1"/>
    <x v="1"/>
    <s v="Себестоимость продаж"/>
    <x v="1"/>
    <x v="2"/>
    <x v="1"/>
    <x v="0"/>
    <s v="2.2"/>
    <n v="333494.37449999998"/>
  </r>
  <r>
    <x v="13"/>
    <x v="1"/>
    <x v="1"/>
    <s v="Себестоимость продаж"/>
    <x v="1"/>
    <x v="2"/>
    <x v="0"/>
    <x v="4"/>
    <s v="2.2.1"/>
    <n v="272562.28649999999"/>
  </r>
  <r>
    <x v="13"/>
    <x v="1"/>
    <x v="1"/>
    <s v="Себестоимость продаж"/>
    <x v="1"/>
    <x v="2"/>
    <x v="0"/>
    <x v="5"/>
    <s v="2.2.2"/>
    <n v="60932.087999999996"/>
  </r>
  <r>
    <x v="13"/>
    <x v="1"/>
    <x v="2"/>
    <s v="Валовая прибыль"/>
    <x v="0"/>
    <x v="2"/>
    <x v="0"/>
    <x v="0"/>
    <s v="3"/>
    <n v="16842256.0605"/>
  </r>
  <r>
    <x v="13"/>
    <x v="1"/>
    <x v="2"/>
    <s v="Валовая прибыль"/>
    <x v="1"/>
    <x v="1"/>
    <x v="1"/>
    <x v="0"/>
    <s v="3.1"/>
    <n v="16552750.922999997"/>
  </r>
  <r>
    <x v="13"/>
    <x v="1"/>
    <x v="2"/>
    <s v="Валовая прибыль"/>
    <x v="1"/>
    <x v="1"/>
    <x v="0"/>
    <x v="1"/>
    <s v="3.1.1"/>
    <n v="6543658.0687499978"/>
  </r>
  <r>
    <x v="13"/>
    <x v="1"/>
    <x v="2"/>
    <s v="Валовая прибыль"/>
    <x v="1"/>
    <x v="1"/>
    <x v="0"/>
    <x v="2"/>
    <s v="3.1.2"/>
    <n v="6020165.4232499991"/>
  </r>
  <r>
    <x v="13"/>
    <x v="1"/>
    <x v="2"/>
    <s v="Валовая прибыль"/>
    <x v="1"/>
    <x v="1"/>
    <x v="0"/>
    <x v="3"/>
    <s v="3.1.3"/>
    <n v="3988927.4309999989"/>
  </r>
  <r>
    <x v="13"/>
    <x v="1"/>
    <x v="2"/>
    <s v="Валовая прибыль"/>
    <x v="1"/>
    <x v="2"/>
    <x v="1"/>
    <x v="0"/>
    <s v="3.2"/>
    <n v="289505.13750000001"/>
  </r>
  <r>
    <x v="13"/>
    <x v="1"/>
    <x v="2"/>
    <s v="Валовая прибыль"/>
    <x v="1"/>
    <x v="2"/>
    <x v="0"/>
    <x v="4"/>
    <s v="3.2.1"/>
    <n v="272562.28649999999"/>
  </r>
  <r>
    <x v="13"/>
    <x v="1"/>
    <x v="2"/>
    <s v="Валовая прибыль"/>
    <x v="1"/>
    <x v="2"/>
    <x v="0"/>
    <x v="5"/>
    <s v="3.2.2"/>
    <n v="16942.851000000002"/>
  </r>
  <r>
    <x v="13"/>
    <x v="1"/>
    <x v="3"/>
    <s v="Управленческие расходы "/>
    <x v="0"/>
    <x v="2"/>
    <x v="0"/>
    <x v="0"/>
    <s v="4"/>
    <n v="754883"/>
  </r>
  <r>
    <x v="13"/>
    <x v="1"/>
    <x v="3"/>
    <s v="Управленческие расходы "/>
    <x v="1"/>
    <x v="3"/>
    <x v="1"/>
    <x v="6"/>
    <s v="4.1"/>
    <n v="150000"/>
  </r>
  <r>
    <x v="13"/>
    <x v="1"/>
    <x v="3"/>
    <s v="Управленческие расходы "/>
    <x v="1"/>
    <x v="4"/>
    <x v="1"/>
    <x v="0"/>
    <s v="4.2"/>
    <n v="400400"/>
  </r>
  <r>
    <x v="13"/>
    <x v="1"/>
    <x v="3"/>
    <s v="Управленческие расходы "/>
    <x v="1"/>
    <x v="4"/>
    <x v="0"/>
    <x v="7"/>
    <s v="4.2.1"/>
    <n v="280000"/>
  </r>
  <r>
    <x v="13"/>
    <x v="1"/>
    <x v="3"/>
    <s v="Управленческие расходы "/>
    <x v="1"/>
    <x v="4"/>
    <x v="0"/>
    <x v="8"/>
    <s v="4.2.2"/>
    <n v="28000"/>
  </r>
  <r>
    <x v="13"/>
    <x v="1"/>
    <x v="3"/>
    <s v="Управленческие расходы "/>
    <x v="1"/>
    <x v="4"/>
    <x v="0"/>
    <x v="9"/>
    <s v="4.2.2"/>
    <n v="92400"/>
  </r>
  <r>
    <x v="13"/>
    <x v="1"/>
    <x v="3"/>
    <s v="Управленческие расходы "/>
    <x v="1"/>
    <x v="5"/>
    <x v="1"/>
    <x v="0"/>
    <s v="4.3"/>
    <n v="124359"/>
  </r>
  <r>
    <x v="13"/>
    <x v="1"/>
    <x v="3"/>
    <s v="Управленческие расходы "/>
    <x v="1"/>
    <x v="5"/>
    <x v="0"/>
    <x v="10"/>
    <s v="4.3.1"/>
    <n v="52074"/>
  </r>
  <r>
    <x v="13"/>
    <x v="1"/>
    <x v="3"/>
    <s v="Управленческие расходы "/>
    <x v="1"/>
    <x v="5"/>
    <x v="0"/>
    <x v="11"/>
    <s v="4.3.2"/>
    <n v="37614"/>
  </r>
  <r>
    <x v="13"/>
    <x v="1"/>
    <x v="3"/>
    <s v="Управленческие расходы "/>
    <x v="1"/>
    <x v="5"/>
    <x v="0"/>
    <x v="12"/>
    <s v="4.3.3"/>
    <n v="34671"/>
  </r>
  <r>
    <x v="13"/>
    <x v="1"/>
    <x v="3"/>
    <s v="Управленческие расходы "/>
    <x v="1"/>
    <x v="6"/>
    <x v="1"/>
    <x v="13"/>
    <s v="4.4"/>
    <n v="30932"/>
  </r>
  <r>
    <x v="13"/>
    <x v="1"/>
    <x v="3"/>
    <s v="Управленческие расходы "/>
    <x v="1"/>
    <x v="7"/>
    <x v="1"/>
    <x v="14"/>
    <s v="4.5"/>
    <n v="49192"/>
  </r>
  <r>
    <x v="13"/>
    <x v="1"/>
    <x v="3"/>
    <s v="Коммерческие расходы"/>
    <x v="0"/>
    <x v="7"/>
    <x v="0"/>
    <x v="0"/>
    <s v="5"/>
    <n v="10187090.631680001"/>
  </r>
  <r>
    <x v="13"/>
    <x v="1"/>
    <x v="3"/>
    <s v="Коммерческие расходы"/>
    <x v="1"/>
    <x v="3"/>
    <x v="1"/>
    <x v="15"/>
    <s v="5.1"/>
    <n v="1250000"/>
  </r>
  <r>
    <x v="13"/>
    <x v="1"/>
    <x v="3"/>
    <s v="Коммерческие расходы"/>
    <x v="1"/>
    <x v="4"/>
    <x v="1"/>
    <x v="0"/>
    <s v="5.2"/>
    <n v="1276275"/>
  </r>
  <r>
    <x v="13"/>
    <x v="1"/>
    <x v="3"/>
    <s v="Коммерческие расходы"/>
    <x v="1"/>
    <x v="4"/>
    <x v="0"/>
    <x v="7"/>
    <s v="5.2.1"/>
    <n v="577500"/>
  </r>
  <r>
    <x v="13"/>
    <x v="1"/>
    <x v="3"/>
    <s v="Коммерческие расходы"/>
    <x v="1"/>
    <x v="4"/>
    <x v="0"/>
    <x v="8"/>
    <s v="5.2.2"/>
    <n v="404250"/>
  </r>
  <r>
    <x v="13"/>
    <x v="1"/>
    <x v="3"/>
    <s v="Коммерческие расходы"/>
    <x v="1"/>
    <x v="4"/>
    <x v="0"/>
    <x v="9"/>
    <s v="5.2.3"/>
    <n v="294525"/>
  </r>
  <r>
    <x v="13"/>
    <x v="1"/>
    <x v="3"/>
    <s v="Коммерческие расходы"/>
    <x v="1"/>
    <x v="8"/>
    <x v="1"/>
    <x v="0"/>
    <s v="5.3"/>
    <n v="5705291.0865599997"/>
  </r>
  <r>
    <x v="13"/>
    <x v="1"/>
    <x v="3"/>
    <s v="Коммерческие расходы"/>
    <x v="1"/>
    <x v="8"/>
    <x v="0"/>
    <x v="16"/>
    <s v="5.3.1"/>
    <n v="2633211.2707199994"/>
  </r>
  <r>
    <x v="13"/>
    <x v="1"/>
    <x v="3"/>
    <s v="Коммерческие расходы"/>
    <x v="1"/>
    <x v="8"/>
    <x v="0"/>
    <x v="17"/>
    <s v="5.3.2"/>
    <n v="3072079.8158399998"/>
  </r>
  <r>
    <x v="13"/>
    <x v="1"/>
    <x v="3"/>
    <s v="Коммерческие расходы"/>
    <x v="1"/>
    <x v="9"/>
    <x v="1"/>
    <x v="18"/>
    <s v="5.4"/>
    <n v="270000"/>
  </r>
  <r>
    <x v="13"/>
    <x v="1"/>
    <x v="3"/>
    <s v="Коммерческие расходы"/>
    <x v="1"/>
    <x v="10"/>
    <x v="1"/>
    <x v="19"/>
    <s v="5.5"/>
    <n v="250000"/>
  </r>
  <r>
    <x v="13"/>
    <x v="1"/>
    <x v="3"/>
    <s v="Коммерческие расходы"/>
    <x v="1"/>
    <x v="11"/>
    <x v="1"/>
    <x v="20"/>
    <s v="5.6"/>
    <n v="901000"/>
  </r>
  <r>
    <x v="13"/>
    <x v="1"/>
    <x v="3"/>
    <s v="Коммерческие расходы"/>
    <x v="1"/>
    <x v="12"/>
    <x v="1"/>
    <x v="21"/>
    <s v="5.7"/>
    <n v="438868.54511999997"/>
  </r>
  <r>
    <x v="13"/>
    <x v="1"/>
    <x v="3"/>
    <s v="Коммерческие расходы"/>
    <x v="1"/>
    <x v="13"/>
    <x v="1"/>
    <x v="22"/>
    <s v="5.8"/>
    <n v="95656"/>
  </r>
  <r>
    <x v="13"/>
    <x v="1"/>
    <x v="4"/>
    <s v="Операционная прибыль"/>
    <x v="0"/>
    <x v="13"/>
    <x v="0"/>
    <x v="0"/>
    <s v="6"/>
    <n v="5900282.4288199991"/>
  </r>
  <r>
    <x v="13"/>
    <x v="1"/>
    <x v="5"/>
    <s v="Прочие доходы"/>
    <x v="0"/>
    <x v="13"/>
    <x v="0"/>
    <x v="0"/>
    <s v="7"/>
    <n v="3923"/>
  </r>
  <r>
    <x v="13"/>
    <x v="1"/>
    <x v="5"/>
    <s v="Прочие доходы"/>
    <x v="1"/>
    <x v="18"/>
    <x v="1"/>
    <x v="25"/>
    <s v="7.1"/>
    <n v="3923"/>
  </r>
  <r>
    <x v="13"/>
    <x v="1"/>
    <x v="6"/>
    <s v="Прочие расходы"/>
    <x v="0"/>
    <x v="14"/>
    <x v="0"/>
    <x v="0"/>
    <s v="8"/>
    <n v="2179323"/>
  </r>
  <r>
    <x v="13"/>
    <x v="1"/>
    <x v="6"/>
    <s v="Прочие расходы"/>
    <x v="1"/>
    <x v="15"/>
    <x v="1"/>
    <x v="23"/>
    <s v="8.1"/>
    <n v="2179323"/>
  </r>
  <r>
    <x v="13"/>
    <x v="1"/>
    <x v="7"/>
    <s v="Прибыль до налогообложения"/>
    <x v="0"/>
    <x v="16"/>
    <x v="0"/>
    <x v="0"/>
    <s v="9"/>
    <n v="3724882.4288199991"/>
  </r>
  <r>
    <x v="13"/>
    <x v="1"/>
    <x v="8"/>
    <s v="Налог на прибыль"/>
    <x v="0"/>
    <x v="17"/>
    <x v="1"/>
    <x v="24"/>
    <s v="11"/>
    <n v="744976.48576399987"/>
  </r>
  <r>
    <x v="13"/>
    <x v="1"/>
    <x v="9"/>
    <s v="Чистая прибыль"/>
    <x v="0"/>
    <x v="17"/>
    <x v="0"/>
    <x v="0"/>
    <s v="12"/>
    <n v="2979905.9430559995"/>
  </r>
  <r>
    <x v="14"/>
    <x v="0"/>
    <x v="0"/>
    <s v="Выручка"/>
    <x v="0"/>
    <x v="0"/>
    <x v="0"/>
    <x v="0"/>
    <s v="1"/>
    <n v="40752311.939999998"/>
  </r>
  <r>
    <x v="14"/>
    <x v="0"/>
    <x v="0"/>
    <s v="Выручка"/>
    <x v="1"/>
    <x v="1"/>
    <x v="1"/>
    <x v="0"/>
    <s v="1.1"/>
    <n v="40178947.5"/>
  </r>
  <r>
    <x v="14"/>
    <x v="0"/>
    <x v="0"/>
    <s v="Выручка"/>
    <x v="1"/>
    <x v="1"/>
    <x v="0"/>
    <x v="1"/>
    <s v="1.1.1"/>
    <n v="15202845"/>
  </r>
  <r>
    <x v="14"/>
    <x v="0"/>
    <x v="0"/>
    <s v="Выручка"/>
    <x v="1"/>
    <x v="1"/>
    <x v="0"/>
    <x v="2"/>
    <s v="1.1.2"/>
    <n v="16288762.5"/>
  </r>
  <r>
    <x v="14"/>
    <x v="0"/>
    <x v="0"/>
    <s v="Выручка"/>
    <x v="1"/>
    <x v="1"/>
    <x v="0"/>
    <x v="3"/>
    <s v="1.1.3"/>
    <n v="8687340"/>
  </r>
  <r>
    <x v="14"/>
    <x v="0"/>
    <x v="0"/>
    <s v="Выручка"/>
    <x v="1"/>
    <x v="2"/>
    <x v="1"/>
    <x v="0"/>
    <s v="1.2"/>
    <n v="573364.44000000006"/>
  </r>
  <r>
    <x v="14"/>
    <x v="0"/>
    <x v="0"/>
    <s v="Выручка"/>
    <x v="1"/>
    <x v="2"/>
    <x v="0"/>
    <x v="4"/>
    <s v="1.2.1"/>
    <n v="501693.88500000001"/>
  </r>
  <r>
    <x v="14"/>
    <x v="0"/>
    <x v="0"/>
    <s v="Выручка"/>
    <x v="1"/>
    <x v="2"/>
    <x v="0"/>
    <x v="5"/>
    <s v="1.2.2"/>
    <n v="71670.555000000008"/>
  </r>
  <r>
    <x v="14"/>
    <x v="0"/>
    <x v="1"/>
    <s v="Себестоимость продаж"/>
    <x v="0"/>
    <x v="2"/>
    <x v="0"/>
    <x v="0"/>
    <s v="2"/>
    <n v="25554528.817499999"/>
  </r>
  <r>
    <x v="14"/>
    <x v="0"/>
    <x v="1"/>
    <s v="Себестоимость продаж"/>
    <x v="1"/>
    <x v="1"/>
    <x v="1"/>
    <x v="0"/>
    <s v="2.1"/>
    <n v="25247581.875"/>
  </r>
  <r>
    <x v="14"/>
    <x v="0"/>
    <x v="1"/>
    <s v="Себестоимость продаж"/>
    <x v="1"/>
    <x v="1"/>
    <x v="0"/>
    <x v="1"/>
    <s v="2.1.1"/>
    <n v="9881849.25"/>
  </r>
  <r>
    <x v="14"/>
    <x v="0"/>
    <x v="1"/>
    <s v="Себестоимость продаж"/>
    <x v="1"/>
    <x v="1"/>
    <x v="0"/>
    <x v="2"/>
    <s v="2.1.2"/>
    <n v="10587695.625"/>
  </r>
  <r>
    <x v="14"/>
    <x v="0"/>
    <x v="1"/>
    <s v="Себестоимость продаж"/>
    <x v="1"/>
    <x v="1"/>
    <x v="0"/>
    <x v="3"/>
    <s v="2.1.3"/>
    <n v="4778037"/>
  </r>
  <r>
    <x v="14"/>
    <x v="0"/>
    <x v="1"/>
    <s v="Себестоимость продаж"/>
    <x v="1"/>
    <x v="2"/>
    <x v="1"/>
    <x v="0"/>
    <s v="2.2"/>
    <n v="306946.9425"/>
  </r>
  <r>
    <x v="14"/>
    <x v="0"/>
    <x v="1"/>
    <s v="Себестоимость продаж"/>
    <x v="1"/>
    <x v="2"/>
    <x v="0"/>
    <x v="4"/>
    <s v="2.2.1"/>
    <n v="250846.9425"/>
  </r>
  <r>
    <x v="14"/>
    <x v="0"/>
    <x v="1"/>
    <s v="Себестоимость продаж"/>
    <x v="1"/>
    <x v="2"/>
    <x v="0"/>
    <x v="5"/>
    <s v="2.2.2"/>
    <n v="56100"/>
  </r>
  <r>
    <x v="14"/>
    <x v="0"/>
    <x v="2"/>
    <s v="Валовая прибыль"/>
    <x v="0"/>
    <x v="2"/>
    <x v="0"/>
    <x v="0"/>
    <s v="3"/>
    <n v="15197783.122499999"/>
  </r>
  <r>
    <x v="14"/>
    <x v="0"/>
    <x v="2"/>
    <s v="Валовая прибыль"/>
    <x v="1"/>
    <x v="1"/>
    <x v="1"/>
    <x v="0"/>
    <s v="3.1"/>
    <n v="14931365.625"/>
  </r>
  <r>
    <x v="14"/>
    <x v="0"/>
    <x v="2"/>
    <s v="Валовая прибыль"/>
    <x v="1"/>
    <x v="1"/>
    <x v="0"/>
    <x v="1"/>
    <s v="3.1.1"/>
    <n v="5320995.75"/>
  </r>
  <r>
    <x v="14"/>
    <x v="0"/>
    <x v="2"/>
    <s v="Валовая прибыль"/>
    <x v="1"/>
    <x v="1"/>
    <x v="0"/>
    <x v="2"/>
    <s v="3.1.2"/>
    <n v="5701066.875"/>
  </r>
  <r>
    <x v="14"/>
    <x v="0"/>
    <x v="2"/>
    <s v="Валовая прибыль"/>
    <x v="1"/>
    <x v="1"/>
    <x v="0"/>
    <x v="3"/>
    <s v="3.1.3"/>
    <n v="3909303"/>
  </r>
  <r>
    <x v="14"/>
    <x v="0"/>
    <x v="2"/>
    <s v="Валовая прибыль"/>
    <x v="1"/>
    <x v="2"/>
    <x v="1"/>
    <x v="0"/>
    <s v="3.2"/>
    <n v="266417.49750000006"/>
  </r>
  <r>
    <x v="14"/>
    <x v="0"/>
    <x v="2"/>
    <s v="Валовая прибыль"/>
    <x v="1"/>
    <x v="2"/>
    <x v="0"/>
    <x v="4"/>
    <s v="3.2.1"/>
    <n v="250846.9425"/>
  </r>
  <r>
    <x v="14"/>
    <x v="0"/>
    <x v="2"/>
    <s v="Валовая прибыль"/>
    <x v="1"/>
    <x v="2"/>
    <x v="0"/>
    <x v="5"/>
    <s v="3.2.2"/>
    <n v="15570.555000000008"/>
  </r>
  <r>
    <x v="14"/>
    <x v="0"/>
    <x v="3"/>
    <s v="Управленческие расходы "/>
    <x v="0"/>
    <x v="2"/>
    <x v="0"/>
    <x v="0"/>
    <s v="4"/>
    <n v="759055"/>
  </r>
  <r>
    <x v="14"/>
    <x v="0"/>
    <x v="3"/>
    <s v="Управленческие расходы "/>
    <x v="1"/>
    <x v="3"/>
    <x v="1"/>
    <x v="6"/>
    <s v="4.1"/>
    <n v="150000"/>
  </r>
  <r>
    <x v="14"/>
    <x v="0"/>
    <x v="3"/>
    <s v="Управленческие расходы "/>
    <x v="1"/>
    <x v="4"/>
    <x v="1"/>
    <x v="0"/>
    <s v="4.2"/>
    <n v="457600"/>
  </r>
  <r>
    <x v="14"/>
    <x v="0"/>
    <x v="3"/>
    <s v="Управленческие расходы "/>
    <x v="1"/>
    <x v="4"/>
    <x v="0"/>
    <x v="7"/>
    <s v="4.2.1"/>
    <n v="320000"/>
  </r>
  <r>
    <x v="14"/>
    <x v="0"/>
    <x v="3"/>
    <s v="Управленческие расходы "/>
    <x v="1"/>
    <x v="4"/>
    <x v="0"/>
    <x v="8"/>
    <s v="4.2.2"/>
    <n v="32000"/>
  </r>
  <r>
    <x v="14"/>
    <x v="0"/>
    <x v="3"/>
    <s v="Управленческие расходы "/>
    <x v="1"/>
    <x v="4"/>
    <x v="0"/>
    <x v="9"/>
    <s v="4.2.2"/>
    <n v="105600"/>
  </r>
  <r>
    <x v="14"/>
    <x v="0"/>
    <x v="3"/>
    <s v="Управленческие расходы "/>
    <x v="1"/>
    <x v="5"/>
    <x v="1"/>
    <x v="0"/>
    <s v="4.3"/>
    <n v="84499"/>
  </r>
  <r>
    <x v="14"/>
    <x v="0"/>
    <x v="3"/>
    <s v="Управленческие расходы "/>
    <x v="1"/>
    <x v="5"/>
    <x v="0"/>
    <x v="10"/>
    <s v="4.3.1"/>
    <n v="50000"/>
  </r>
  <r>
    <x v="14"/>
    <x v="0"/>
    <x v="3"/>
    <s v="Управленческие расходы "/>
    <x v="1"/>
    <x v="5"/>
    <x v="0"/>
    <x v="11"/>
    <s v="4.3.2"/>
    <n v="14390"/>
  </r>
  <r>
    <x v="14"/>
    <x v="0"/>
    <x v="3"/>
    <s v="Управленческие расходы "/>
    <x v="1"/>
    <x v="5"/>
    <x v="0"/>
    <x v="12"/>
    <s v="4.3.3"/>
    <n v="20109"/>
  </r>
  <r>
    <x v="14"/>
    <x v="0"/>
    <x v="3"/>
    <s v="Управленческие расходы "/>
    <x v="1"/>
    <x v="6"/>
    <x v="1"/>
    <x v="13"/>
    <s v="4.4"/>
    <n v="19112"/>
  </r>
  <r>
    <x v="14"/>
    <x v="0"/>
    <x v="3"/>
    <s v="Управленческие расходы "/>
    <x v="1"/>
    <x v="7"/>
    <x v="1"/>
    <x v="14"/>
    <s v="4.5"/>
    <n v="47844"/>
  </r>
  <r>
    <x v="14"/>
    <x v="0"/>
    <x v="3"/>
    <s v="Коммерческие расходы"/>
    <x v="0"/>
    <x v="7"/>
    <x v="0"/>
    <x v="0"/>
    <s v="5"/>
    <n v="9568322.1715999991"/>
  </r>
  <r>
    <x v="14"/>
    <x v="0"/>
    <x v="3"/>
    <s v="Коммерческие расходы"/>
    <x v="1"/>
    <x v="3"/>
    <x v="1"/>
    <x v="15"/>
    <s v="5.1"/>
    <n v="1250000"/>
  </r>
  <r>
    <x v="14"/>
    <x v="0"/>
    <x v="3"/>
    <s v="Коммерческие расходы"/>
    <x v="1"/>
    <x v="4"/>
    <x v="1"/>
    <x v="0"/>
    <s v="5.2"/>
    <n v="1238737.5"/>
  </r>
  <r>
    <x v="14"/>
    <x v="0"/>
    <x v="3"/>
    <s v="Коммерческие расходы"/>
    <x v="1"/>
    <x v="4"/>
    <x v="0"/>
    <x v="7"/>
    <s v="5.2.1"/>
    <n v="577500"/>
  </r>
  <r>
    <x v="14"/>
    <x v="0"/>
    <x v="3"/>
    <s v="Коммерческие расходы"/>
    <x v="1"/>
    <x v="4"/>
    <x v="0"/>
    <x v="8"/>
    <s v="5.2.2"/>
    <n v="375375"/>
  </r>
  <r>
    <x v="14"/>
    <x v="0"/>
    <x v="3"/>
    <s v="Коммерческие расходы"/>
    <x v="1"/>
    <x v="4"/>
    <x v="0"/>
    <x v="9"/>
    <s v="5.2.3"/>
    <n v="285862.5"/>
  </r>
  <r>
    <x v="14"/>
    <x v="0"/>
    <x v="3"/>
    <s v="Коммерческие расходы"/>
    <x v="1"/>
    <x v="8"/>
    <x v="1"/>
    <x v="0"/>
    <s v="5.3"/>
    <n v="5297800.5521999998"/>
  </r>
  <r>
    <x v="14"/>
    <x v="0"/>
    <x v="3"/>
    <s v="Коммерческие расходы"/>
    <x v="1"/>
    <x v="8"/>
    <x v="0"/>
    <x v="16"/>
    <s v="5.3.1"/>
    <n v="2445138.7163999998"/>
  </r>
  <r>
    <x v="14"/>
    <x v="0"/>
    <x v="3"/>
    <s v="Коммерческие расходы"/>
    <x v="1"/>
    <x v="8"/>
    <x v="0"/>
    <x v="17"/>
    <s v="5.3.2"/>
    <n v="2852661.8358"/>
  </r>
  <r>
    <x v="14"/>
    <x v="0"/>
    <x v="3"/>
    <s v="Коммерческие расходы"/>
    <x v="1"/>
    <x v="9"/>
    <x v="1"/>
    <x v="18"/>
    <s v="5.4"/>
    <n v="270000"/>
  </r>
  <r>
    <x v="14"/>
    <x v="0"/>
    <x v="3"/>
    <s v="Коммерческие расходы"/>
    <x v="1"/>
    <x v="10"/>
    <x v="1"/>
    <x v="19"/>
    <s v="5.5"/>
    <n v="250000"/>
  </r>
  <r>
    <x v="14"/>
    <x v="0"/>
    <x v="3"/>
    <s v="Коммерческие расходы"/>
    <x v="1"/>
    <x v="11"/>
    <x v="1"/>
    <x v="20"/>
    <s v="5.6"/>
    <n v="731999.99999999988"/>
  </r>
  <r>
    <x v="14"/>
    <x v="0"/>
    <x v="3"/>
    <s v="Коммерческие расходы"/>
    <x v="1"/>
    <x v="12"/>
    <x v="1"/>
    <x v="21"/>
    <s v="5.7"/>
    <n v="407523.11939999997"/>
  </r>
  <r>
    <x v="14"/>
    <x v="0"/>
    <x v="3"/>
    <s v="Коммерческие расходы"/>
    <x v="1"/>
    <x v="13"/>
    <x v="1"/>
    <x v="22"/>
    <s v="5.8"/>
    <n v="122261"/>
  </r>
  <r>
    <x v="14"/>
    <x v="0"/>
    <x v="4"/>
    <s v="Операционная прибыль"/>
    <x v="0"/>
    <x v="13"/>
    <x v="0"/>
    <x v="0"/>
    <s v="6"/>
    <n v="4870405.9508999996"/>
  </r>
  <r>
    <x v="14"/>
    <x v="0"/>
    <x v="5"/>
    <s v="Прочие доходы"/>
    <x v="0"/>
    <x v="13"/>
    <x v="0"/>
    <x v="0"/>
    <s v="7"/>
    <n v="0"/>
  </r>
  <r>
    <x v="14"/>
    <x v="0"/>
    <x v="6"/>
    <s v="Прочие расходы"/>
    <x v="0"/>
    <x v="14"/>
    <x v="0"/>
    <x v="0"/>
    <s v="8"/>
    <n v="2055024"/>
  </r>
  <r>
    <x v="14"/>
    <x v="0"/>
    <x v="6"/>
    <s v="Прочие расходы"/>
    <x v="1"/>
    <x v="15"/>
    <x v="1"/>
    <x v="23"/>
    <s v="8.1"/>
    <n v="2055024"/>
  </r>
  <r>
    <x v="14"/>
    <x v="0"/>
    <x v="7"/>
    <s v="Прибыль до налогообложения"/>
    <x v="0"/>
    <x v="16"/>
    <x v="0"/>
    <x v="0"/>
    <s v="9"/>
    <n v="2815381.9508999996"/>
  </r>
  <r>
    <x v="14"/>
    <x v="0"/>
    <x v="8"/>
    <s v="Налог на прибыль"/>
    <x v="0"/>
    <x v="17"/>
    <x v="1"/>
    <x v="24"/>
    <s v="11"/>
    <n v="563076.39017999999"/>
  </r>
  <r>
    <x v="14"/>
    <x v="0"/>
    <x v="9"/>
    <s v="Чистая прибыль"/>
    <x v="0"/>
    <x v="17"/>
    <x v="0"/>
    <x v="0"/>
    <s v="12"/>
    <n v="2252305.5607199995"/>
  </r>
  <r>
    <x v="14"/>
    <x v="1"/>
    <x v="0"/>
    <s v="Выручка"/>
    <x v="0"/>
    <x v="0"/>
    <x v="0"/>
    <x v="0"/>
    <s v="1"/>
    <n v="40449089.024640001"/>
  </r>
  <r>
    <x v="14"/>
    <x v="1"/>
    <x v="0"/>
    <s v="Выручка"/>
    <x v="1"/>
    <x v="1"/>
    <x v="1"/>
    <x v="0"/>
    <s v="1.1"/>
    <n v="39874890.600000001"/>
  </r>
  <r>
    <x v="14"/>
    <x v="1"/>
    <x v="0"/>
    <s v="Выручка"/>
    <x v="1"/>
    <x v="1"/>
    <x v="0"/>
    <x v="1"/>
    <s v="1.1.1"/>
    <n v="16614537.75"/>
  </r>
  <r>
    <x v="14"/>
    <x v="1"/>
    <x v="0"/>
    <s v="Выручка"/>
    <x v="1"/>
    <x v="1"/>
    <x v="0"/>
    <x v="2"/>
    <s v="1.1.2"/>
    <n v="15285374.73"/>
  </r>
  <r>
    <x v="14"/>
    <x v="1"/>
    <x v="0"/>
    <s v="Выручка"/>
    <x v="1"/>
    <x v="1"/>
    <x v="0"/>
    <x v="3"/>
    <s v="1.1.3"/>
    <n v="7974978.1200000001"/>
  </r>
  <r>
    <x v="14"/>
    <x v="1"/>
    <x v="0"/>
    <s v="Выручка"/>
    <x v="1"/>
    <x v="2"/>
    <x v="1"/>
    <x v="0"/>
    <s v="1.2"/>
    <n v="574198.42463999998"/>
  </r>
  <r>
    <x v="14"/>
    <x v="1"/>
    <x v="0"/>
    <s v="Выручка"/>
    <x v="1"/>
    <x v="2"/>
    <x v="0"/>
    <x v="4"/>
    <s v="1.2.1"/>
    <n v="502423.62156"/>
  </r>
  <r>
    <x v="14"/>
    <x v="1"/>
    <x v="0"/>
    <s v="Выручка"/>
    <x v="1"/>
    <x v="2"/>
    <x v="0"/>
    <x v="5"/>
    <s v="1.2.2"/>
    <n v="71774.803080000012"/>
  </r>
  <r>
    <x v="14"/>
    <x v="1"/>
    <x v="1"/>
    <s v="Себестоимость продаж"/>
    <x v="0"/>
    <x v="2"/>
    <x v="0"/>
    <x v="0"/>
    <s v="2"/>
    <n v="26183895.369120006"/>
  </r>
  <r>
    <x v="14"/>
    <x v="1"/>
    <x v="1"/>
    <s v="Себестоимость продаж"/>
    <x v="1"/>
    <x v="1"/>
    <x v="1"/>
    <x v="0"/>
    <s v="2.1"/>
    <n v="25874816.510340005"/>
  </r>
  <r>
    <x v="14"/>
    <x v="1"/>
    <x v="1"/>
    <s v="Себестоимость продаж"/>
    <x v="1"/>
    <x v="1"/>
    <x v="0"/>
    <x v="1"/>
    <s v="2.1.1"/>
    <n v="11123433.023625001"/>
  </r>
  <r>
    <x v="14"/>
    <x v="1"/>
    <x v="1"/>
    <s v="Себестоимость продаж"/>
    <x v="1"/>
    <x v="1"/>
    <x v="0"/>
    <x v="2"/>
    <s v="2.1.2"/>
    <n v="10233558.381735003"/>
  </r>
  <r>
    <x v="14"/>
    <x v="1"/>
    <x v="1"/>
    <s v="Себестоимость продаж"/>
    <x v="1"/>
    <x v="1"/>
    <x v="0"/>
    <x v="3"/>
    <s v="2.1.3"/>
    <n v="4517825.1049800012"/>
  </r>
  <r>
    <x v="14"/>
    <x v="1"/>
    <x v="1"/>
    <s v="Себестоимость продаж"/>
    <x v="1"/>
    <x v="2"/>
    <x v="1"/>
    <x v="0"/>
    <s v="2.2"/>
    <n v="309078.85878000001"/>
  </r>
  <r>
    <x v="14"/>
    <x v="1"/>
    <x v="1"/>
    <s v="Себестоимость продаж"/>
    <x v="1"/>
    <x v="2"/>
    <x v="0"/>
    <x v="4"/>
    <s v="2.2.1"/>
    <n v="251211.81078"/>
  </r>
  <r>
    <x v="14"/>
    <x v="1"/>
    <x v="1"/>
    <s v="Себестоимость продаж"/>
    <x v="1"/>
    <x v="2"/>
    <x v="0"/>
    <x v="5"/>
    <s v="2.2.2"/>
    <n v="57867.048000000003"/>
  </r>
  <r>
    <x v="14"/>
    <x v="1"/>
    <x v="2"/>
    <s v="Валовая прибыль"/>
    <x v="0"/>
    <x v="2"/>
    <x v="0"/>
    <x v="0"/>
    <s v="3"/>
    <n v="14265193.655519996"/>
  </r>
  <r>
    <x v="14"/>
    <x v="1"/>
    <x v="2"/>
    <s v="Валовая прибыль"/>
    <x v="1"/>
    <x v="1"/>
    <x v="1"/>
    <x v="0"/>
    <s v="3.1"/>
    <n v="14000074.089659996"/>
  </r>
  <r>
    <x v="14"/>
    <x v="1"/>
    <x v="2"/>
    <s v="Валовая прибыль"/>
    <x v="1"/>
    <x v="1"/>
    <x v="0"/>
    <x v="1"/>
    <s v="3.1.1"/>
    <n v="5491104.7263749987"/>
  </r>
  <r>
    <x v="14"/>
    <x v="1"/>
    <x v="2"/>
    <s v="Валовая прибыль"/>
    <x v="1"/>
    <x v="1"/>
    <x v="0"/>
    <x v="2"/>
    <s v="3.1.2"/>
    <n v="5051816.3482649978"/>
  </r>
  <r>
    <x v="14"/>
    <x v="1"/>
    <x v="2"/>
    <s v="Валовая прибыль"/>
    <x v="1"/>
    <x v="1"/>
    <x v="0"/>
    <x v="3"/>
    <s v="3.1.3"/>
    <n v="3457153.0150199989"/>
  </r>
  <r>
    <x v="14"/>
    <x v="1"/>
    <x v="2"/>
    <s v="Валовая прибыль"/>
    <x v="1"/>
    <x v="2"/>
    <x v="1"/>
    <x v="0"/>
    <s v="3.2"/>
    <n v="265119.56585999997"/>
  </r>
  <r>
    <x v="14"/>
    <x v="1"/>
    <x v="2"/>
    <s v="Валовая прибыль"/>
    <x v="1"/>
    <x v="2"/>
    <x v="0"/>
    <x v="4"/>
    <s v="3.2.1"/>
    <n v="251211.81078"/>
  </r>
  <r>
    <x v="14"/>
    <x v="1"/>
    <x v="2"/>
    <s v="Валовая прибыль"/>
    <x v="1"/>
    <x v="2"/>
    <x v="0"/>
    <x v="5"/>
    <s v="3.2.2"/>
    <n v="13907.75508000001"/>
  </r>
  <r>
    <x v="14"/>
    <x v="1"/>
    <x v="3"/>
    <s v="Управленческие расходы "/>
    <x v="0"/>
    <x v="2"/>
    <x v="0"/>
    <x v="0"/>
    <s v="4"/>
    <n v="723335"/>
  </r>
  <r>
    <x v="14"/>
    <x v="1"/>
    <x v="3"/>
    <s v="Управленческие расходы "/>
    <x v="1"/>
    <x v="3"/>
    <x v="1"/>
    <x v="6"/>
    <s v="4.1"/>
    <n v="150000"/>
  </r>
  <r>
    <x v="14"/>
    <x v="1"/>
    <x v="3"/>
    <s v="Управленческие расходы "/>
    <x v="1"/>
    <x v="4"/>
    <x v="1"/>
    <x v="0"/>
    <s v="4.2"/>
    <n v="400400"/>
  </r>
  <r>
    <x v="14"/>
    <x v="1"/>
    <x v="3"/>
    <s v="Управленческие расходы "/>
    <x v="1"/>
    <x v="4"/>
    <x v="0"/>
    <x v="7"/>
    <s v="4.2.1"/>
    <n v="280000"/>
  </r>
  <r>
    <x v="14"/>
    <x v="1"/>
    <x v="3"/>
    <s v="Управленческие расходы "/>
    <x v="1"/>
    <x v="4"/>
    <x v="0"/>
    <x v="8"/>
    <s v="4.2.2"/>
    <n v="28000"/>
  </r>
  <r>
    <x v="14"/>
    <x v="1"/>
    <x v="3"/>
    <s v="Управленческие расходы "/>
    <x v="1"/>
    <x v="4"/>
    <x v="0"/>
    <x v="9"/>
    <s v="4.2.2"/>
    <n v="92400"/>
  </r>
  <r>
    <x v="14"/>
    <x v="1"/>
    <x v="3"/>
    <s v="Управленческие расходы "/>
    <x v="1"/>
    <x v="5"/>
    <x v="1"/>
    <x v="0"/>
    <s v="4.3"/>
    <n v="113777"/>
  </r>
  <r>
    <x v="14"/>
    <x v="1"/>
    <x v="3"/>
    <s v="Управленческие расходы "/>
    <x v="1"/>
    <x v="5"/>
    <x v="0"/>
    <x v="10"/>
    <s v="4.3.1"/>
    <n v="50085"/>
  </r>
  <r>
    <x v="14"/>
    <x v="1"/>
    <x v="3"/>
    <s v="Управленческие расходы "/>
    <x v="1"/>
    <x v="5"/>
    <x v="0"/>
    <x v="11"/>
    <s v="4.3.2"/>
    <n v="37977"/>
  </r>
  <r>
    <x v="14"/>
    <x v="1"/>
    <x v="3"/>
    <s v="Управленческие расходы "/>
    <x v="1"/>
    <x v="5"/>
    <x v="0"/>
    <x v="12"/>
    <s v="4.3.3"/>
    <n v="25715"/>
  </r>
  <r>
    <x v="14"/>
    <x v="1"/>
    <x v="3"/>
    <s v="Управленческие расходы "/>
    <x v="1"/>
    <x v="6"/>
    <x v="1"/>
    <x v="13"/>
    <s v="4.4"/>
    <n v="11109"/>
  </r>
  <r>
    <x v="14"/>
    <x v="1"/>
    <x v="3"/>
    <s v="Управленческие расходы "/>
    <x v="1"/>
    <x v="7"/>
    <x v="1"/>
    <x v="14"/>
    <s v="4.5"/>
    <n v="48049"/>
  </r>
  <r>
    <x v="14"/>
    <x v="1"/>
    <x v="3"/>
    <s v="Коммерческие расходы"/>
    <x v="0"/>
    <x v="7"/>
    <x v="0"/>
    <x v="0"/>
    <s v="5"/>
    <n v="9150129.9634496011"/>
  </r>
  <r>
    <x v="14"/>
    <x v="1"/>
    <x v="3"/>
    <s v="Коммерческие расходы"/>
    <x v="1"/>
    <x v="3"/>
    <x v="1"/>
    <x v="15"/>
    <s v="5.1"/>
    <n v="1250000"/>
  </r>
  <r>
    <x v="14"/>
    <x v="1"/>
    <x v="3"/>
    <s v="Коммерческие расходы"/>
    <x v="1"/>
    <x v="4"/>
    <x v="1"/>
    <x v="0"/>
    <s v="5.2"/>
    <n v="1223722.5"/>
  </r>
  <r>
    <x v="14"/>
    <x v="1"/>
    <x v="3"/>
    <s v="Коммерческие расходы"/>
    <x v="1"/>
    <x v="4"/>
    <x v="0"/>
    <x v="7"/>
    <s v="5.2.1"/>
    <n v="577500"/>
  </r>
  <r>
    <x v="14"/>
    <x v="1"/>
    <x v="3"/>
    <s v="Коммерческие расходы"/>
    <x v="1"/>
    <x v="4"/>
    <x v="0"/>
    <x v="8"/>
    <s v="5.2.2"/>
    <n v="363825"/>
  </r>
  <r>
    <x v="14"/>
    <x v="1"/>
    <x v="3"/>
    <s v="Коммерческие расходы"/>
    <x v="1"/>
    <x v="4"/>
    <x v="0"/>
    <x v="9"/>
    <s v="5.2.3"/>
    <n v="282397.5"/>
  </r>
  <r>
    <x v="14"/>
    <x v="1"/>
    <x v="3"/>
    <s v="Коммерческие расходы"/>
    <x v="1"/>
    <x v="8"/>
    <x v="1"/>
    <x v="0"/>
    <s v="5.3"/>
    <n v="5258381.5732032005"/>
  </r>
  <r>
    <x v="14"/>
    <x v="1"/>
    <x v="3"/>
    <s v="Коммерческие расходы"/>
    <x v="1"/>
    <x v="8"/>
    <x v="0"/>
    <x v="16"/>
    <s v="5.3.1"/>
    <n v="2426945.3414783999"/>
  </r>
  <r>
    <x v="14"/>
    <x v="1"/>
    <x v="3"/>
    <s v="Коммерческие расходы"/>
    <x v="1"/>
    <x v="8"/>
    <x v="0"/>
    <x v="17"/>
    <s v="5.3.2"/>
    <n v="2831436.2317248005"/>
  </r>
  <r>
    <x v="14"/>
    <x v="1"/>
    <x v="3"/>
    <s v="Коммерческие расходы"/>
    <x v="1"/>
    <x v="9"/>
    <x v="1"/>
    <x v="18"/>
    <s v="5.4"/>
    <n v="270000"/>
  </r>
  <r>
    <x v="14"/>
    <x v="1"/>
    <x v="3"/>
    <s v="Коммерческие расходы"/>
    <x v="1"/>
    <x v="10"/>
    <x v="1"/>
    <x v="19"/>
    <s v="5.5"/>
    <n v="250000"/>
  </r>
  <r>
    <x v="14"/>
    <x v="1"/>
    <x v="3"/>
    <s v="Коммерческие расходы"/>
    <x v="1"/>
    <x v="11"/>
    <x v="1"/>
    <x v="20"/>
    <s v="5.6"/>
    <n v="511000"/>
  </r>
  <r>
    <x v="14"/>
    <x v="1"/>
    <x v="3"/>
    <s v="Коммерческие расходы"/>
    <x v="1"/>
    <x v="12"/>
    <x v="1"/>
    <x v="21"/>
    <s v="5.7"/>
    <n v="304490.89024640003"/>
  </r>
  <r>
    <x v="14"/>
    <x v="1"/>
    <x v="3"/>
    <s v="Коммерческие расходы"/>
    <x v="1"/>
    <x v="13"/>
    <x v="1"/>
    <x v="22"/>
    <s v="5.8"/>
    <n v="82535"/>
  </r>
  <r>
    <x v="14"/>
    <x v="1"/>
    <x v="4"/>
    <s v="Операционная прибыль"/>
    <x v="0"/>
    <x v="13"/>
    <x v="0"/>
    <x v="0"/>
    <s v="6"/>
    <n v="4391728.6920703948"/>
  </r>
  <r>
    <x v="14"/>
    <x v="1"/>
    <x v="5"/>
    <s v="Прочие доходы"/>
    <x v="0"/>
    <x v="13"/>
    <x v="0"/>
    <x v="0"/>
    <s v="7"/>
    <n v="5690"/>
  </r>
  <r>
    <x v="14"/>
    <x v="1"/>
    <x v="5"/>
    <s v="Прочие доходы"/>
    <x v="1"/>
    <x v="18"/>
    <x v="1"/>
    <x v="25"/>
    <s v="7.1"/>
    <n v="5690"/>
  </r>
  <r>
    <x v="14"/>
    <x v="1"/>
    <x v="6"/>
    <s v="Прочие расходы"/>
    <x v="0"/>
    <x v="14"/>
    <x v="0"/>
    <x v="0"/>
    <s v="8"/>
    <n v="1877515"/>
  </r>
  <r>
    <x v="14"/>
    <x v="1"/>
    <x v="6"/>
    <s v="Прочие расходы"/>
    <x v="1"/>
    <x v="15"/>
    <x v="1"/>
    <x v="23"/>
    <s v="8.1"/>
    <n v="1877515"/>
  </r>
  <r>
    <x v="14"/>
    <x v="1"/>
    <x v="7"/>
    <s v="Прибыль до налогообложения"/>
    <x v="0"/>
    <x v="16"/>
    <x v="0"/>
    <x v="0"/>
    <s v="9"/>
    <n v="2519903.6920703948"/>
  </r>
  <r>
    <x v="14"/>
    <x v="1"/>
    <x v="8"/>
    <s v="Налог на прибыль"/>
    <x v="0"/>
    <x v="17"/>
    <x v="1"/>
    <x v="24"/>
    <s v="11"/>
    <n v="503980.73841407895"/>
  </r>
  <r>
    <x v="14"/>
    <x v="1"/>
    <x v="9"/>
    <s v="Чистая прибыль"/>
    <x v="0"/>
    <x v="17"/>
    <x v="0"/>
    <x v="0"/>
    <s v="12"/>
    <n v="2015922.9536563158"/>
  </r>
  <r>
    <x v="15"/>
    <x v="0"/>
    <x v="0"/>
    <s v="Выручка"/>
    <x v="0"/>
    <x v="0"/>
    <x v="0"/>
    <x v="0"/>
    <s v="1"/>
    <n v="48902774.328000009"/>
  </r>
  <r>
    <x v="15"/>
    <x v="0"/>
    <x v="0"/>
    <s v="Выручка"/>
    <x v="1"/>
    <x v="1"/>
    <x v="1"/>
    <x v="0"/>
    <s v="1.1"/>
    <n v="48214737.000000007"/>
  </r>
  <r>
    <x v="15"/>
    <x v="0"/>
    <x v="0"/>
    <s v="Выручка"/>
    <x v="1"/>
    <x v="1"/>
    <x v="0"/>
    <x v="1"/>
    <s v="1.1.1"/>
    <n v="18243414.000000004"/>
  </r>
  <r>
    <x v="15"/>
    <x v="0"/>
    <x v="0"/>
    <s v="Выручка"/>
    <x v="1"/>
    <x v="1"/>
    <x v="0"/>
    <x v="2"/>
    <s v="1.1.2"/>
    <n v="19546515.000000004"/>
  </r>
  <r>
    <x v="15"/>
    <x v="0"/>
    <x v="0"/>
    <s v="Выручка"/>
    <x v="1"/>
    <x v="1"/>
    <x v="0"/>
    <x v="3"/>
    <s v="1.1.3"/>
    <n v="10424808.000000002"/>
  </r>
  <r>
    <x v="15"/>
    <x v="0"/>
    <x v="0"/>
    <s v="Выручка"/>
    <x v="1"/>
    <x v="2"/>
    <x v="1"/>
    <x v="0"/>
    <s v="1.2"/>
    <n v="688037.32799999998"/>
  </r>
  <r>
    <x v="15"/>
    <x v="0"/>
    <x v="0"/>
    <s v="Выручка"/>
    <x v="1"/>
    <x v="2"/>
    <x v="0"/>
    <x v="4"/>
    <s v="1.2.1"/>
    <n v="602032.66200000001"/>
  </r>
  <r>
    <x v="15"/>
    <x v="0"/>
    <x v="0"/>
    <s v="Выручка"/>
    <x v="1"/>
    <x v="2"/>
    <x v="0"/>
    <x v="5"/>
    <s v="1.2.2"/>
    <n v="86004.665999999997"/>
  </r>
  <r>
    <x v="15"/>
    <x v="0"/>
    <x v="1"/>
    <s v="Себестоимость продаж"/>
    <x v="0"/>
    <x v="2"/>
    <x v="0"/>
    <x v="0"/>
    <s v="2"/>
    <n v="32182269.493500013"/>
  </r>
  <r>
    <x v="15"/>
    <x v="0"/>
    <x v="1"/>
    <s v="Себестоимость продаж"/>
    <x v="1"/>
    <x v="1"/>
    <x v="1"/>
    <x v="0"/>
    <s v="2.1"/>
    <n v="31811953.162500013"/>
  </r>
  <r>
    <x v="15"/>
    <x v="0"/>
    <x v="1"/>
    <s v="Себестоимость продаж"/>
    <x v="1"/>
    <x v="1"/>
    <x v="0"/>
    <x v="1"/>
    <s v="2.1.1"/>
    <n v="12451130.055000005"/>
  </r>
  <r>
    <x v="15"/>
    <x v="0"/>
    <x v="1"/>
    <s v="Себестоимость продаж"/>
    <x v="1"/>
    <x v="1"/>
    <x v="0"/>
    <x v="2"/>
    <s v="2.1.2"/>
    <n v="13340496.487500004"/>
  </r>
  <r>
    <x v="15"/>
    <x v="0"/>
    <x v="1"/>
    <s v="Себестоимость продаж"/>
    <x v="1"/>
    <x v="1"/>
    <x v="0"/>
    <x v="3"/>
    <s v="2.1.3"/>
    <n v="6020326.620000002"/>
  </r>
  <r>
    <x v="15"/>
    <x v="0"/>
    <x v="1"/>
    <s v="Себестоимость продаж"/>
    <x v="1"/>
    <x v="2"/>
    <x v="1"/>
    <x v="0"/>
    <s v="2.2"/>
    <n v="370316.33100000001"/>
  </r>
  <r>
    <x v="15"/>
    <x v="0"/>
    <x v="1"/>
    <s v="Себестоимость продаж"/>
    <x v="1"/>
    <x v="2"/>
    <x v="0"/>
    <x v="4"/>
    <s v="2.2.1"/>
    <n v="301016.33100000001"/>
  </r>
  <r>
    <x v="15"/>
    <x v="0"/>
    <x v="1"/>
    <s v="Себестоимость продаж"/>
    <x v="1"/>
    <x v="2"/>
    <x v="0"/>
    <x v="5"/>
    <s v="2.2.2"/>
    <n v="69300"/>
  </r>
  <r>
    <x v="15"/>
    <x v="0"/>
    <x v="2"/>
    <s v="Валовая прибыль"/>
    <x v="0"/>
    <x v="2"/>
    <x v="0"/>
    <x v="0"/>
    <s v="3"/>
    <n v="16720504.834499996"/>
  </r>
  <r>
    <x v="15"/>
    <x v="0"/>
    <x v="2"/>
    <s v="Валовая прибыль"/>
    <x v="1"/>
    <x v="1"/>
    <x v="1"/>
    <x v="0"/>
    <s v="3.1"/>
    <n v="16402783.837499995"/>
  </r>
  <r>
    <x v="15"/>
    <x v="0"/>
    <x v="2"/>
    <s v="Валовая прибыль"/>
    <x v="1"/>
    <x v="1"/>
    <x v="0"/>
    <x v="1"/>
    <s v="3.1.1"/>
    <n v="5792283.9449999984"/>
  </r>
  <r>
    <x v="15"/>
    <x v="0"/>
    <x v="2"/>
    <s v="Валовая прибыль"/>
    <x v="1"/>
    <x v="1"/>
    <x v="0"/>
    <x v="2"/>
    <s v="3.1.2"/>
    <n v="6206018.5124999993"/>
  </r>
  <r>
    <x v="15"/>
    <x v="0"/>
    <x v="2"/>
    <s v="Валовая прибыль"/>
    <x v="1"/>
    <x v="1"/>
    <x v="0"/>
    <x v="3"/>
    <s v="3.1.3"/>
    <n v="4404481.38"/>
  </r>
  <r>
    <x v="15"/>
    <x v="0"/>
    <x v="2"/>
    <s v="Валовая прибыль"/>
    <x v="1"/>
    <x v="2"/>
    <x v="1"/>
    <x v="0"/>
    <s v="3.2"/>
    <n v="317720.99699999997"/>
  </r>
  <r>
    <x v="15"/>
    <x v="0"/>
    <x v="2"/>
    <s v="Валовая прибыль"/>
    <x v="1"/>
    <x v="2"/>
    <x v="0"/>
    <x v="4"/>
    <s v="3.2.1"/>
    <n v="301016.33100000001"/>
  </r>
  <r>
    <x v="15"/>
    <x v="0"/>
    <x v="2"/>
    <s v="Валовая прибыль"/>
    <x v="1"/>
    <x v="2"/>
    <x v="0"/>
    <x v="5"/>
    <s v="3.2.2"/>
    <n v="16704.665999999997"/>
  </r>
  <r>
    <x v="15"/>
    <x v="0"/>
    <x v="3"/>
    <s v="Управленческие расходы "/>
    <x v="0"/>
    <x v="2"/>
    <x v="0"/>
    <x v="0"/>
    <s v="4"/>
    <n v="810495"/>
  </r>
  <r>
    <x v="15"/>
    <x v="0"/>
    <x v="3"/>
    <s v="Управленческие расходы "/>
    <x v="1"/>
    <x v="3"/>
    <x v="1"/>
    <x v="6"/>
    <s v="4.1"/>
    <n v="150000"/>
  </r>
  <r>
    <x v="15"/>
    <x v="0"/>
    <x v="3"/>
    <s v="Управленческие расходы "/>
    <x v="1"/>
    <x v="4"/>
    <x v="1"/>
    <x v="0"/>
    <s v="4.2"/>
    <n v="457600"/>
  </r>
  <r>
    <x v="15"/>
    <x v="0"/>
    <x v="3"/>
    <s v="Управленческие расходы "/>
    <x v="1"/>
    <x v="4"/>
    <x v="0"/>
    <x v="7"/>
    <s v="4.2.1"/>
    <n v="320000"/>
  </r>
  <r>
    <x v="15"/>
    <x v="0"/>
    <x v="3"/>
    <s v="Управленческие расходы "/>
    <x v="1"/>
    <x v="4"/>
    <x v="0"/>
    <x v="8"/>
    <s v="4.2.2"/>
    <n v="32000"/>
  </r>
  <r>
    <x v="15"/>
    <x v="0"/>
    <x v="3"/>
    <s v="Управленческие расходы "/>
    <x v="1"/>
    <x v="4"/>
    <x v="0"/>
    <x v="9"/>
    <s v="4.2.2"/>
    <n v="105600"/>
  </r>
  <r>
    <x v="15"/>
    <x v="0"/>
    <x v="3"/>
    <s v="Управленческие расходы "/>
    <x v="1"/>
    <x v="5"/>
    <x v="1"/>
    <x v="0"/>
    <s v="4.3"/>
    <n v="140360"/>
  </r>
  <r>
    <x v="15"/>
    <x v="0"/>
    <x v="3"/>
    <s v="Управленческие расходы "/>
    <x v="1"/>
    <x v="5"/>
    <x v="0"/>
    <x v="10"/>
    <s v="4.3.1"/>
    <n v="50000"/>
  </r>
  <r>
    <x v="15"/>
    <x v="0"/>
    <x v="3"/>
    <s v="Управленческие расходы "/>
    <x v="1"/>
    <x v="5"/>
    <x v="0"/>
    <x v="11"/>
    <s v="4.3.2"/>
    <n v="69713"/>
  </r>
  <r>
    <x v="15"/>
    <x v="0"/>
    <x v="3"/>
    <s v="Управленческие расходы "/>
    <x v="1"/>
    <x v="5"/>
    <x v="0"/>
    <x v="12"/>
    <s v="4.3.3"/>
    <n v="20647"/>
  </r>
  <r>
    <x v="15"/>
    <x v="0"/>
    <x v="3"/>
    <s v="Управленческие расходы "/>
    <x v="1"/>
    <x v="6"/>
    <x v="1"/>
    <x v="13"/>
    <s v="4.4"/>
    <n v="16449"/>
  </r>
  <r>
    <x v="15"/>
    <x v="0"/>
    <x v="3"/>
    <s v="Управленческие расходы "/>
    <x v="1"/>
    <x v="7"/>
    <x v="1"/>
    <x v="14"/>
    <s v="4.5"/>
    <n v="46086"/>
  </r>
  <r>
    <x v="15"/>
    <x v="0"/>
    <x v="3"/>
    <s v="Коммерческие расходы"/>
    <x v="0"/>
    <x v="7"/>
    <x v="0"/>
    <x v="0"/>
    <s v="5"/>
    <n v="10703403.905920003"/>
  </r>
  <r>
    <x v="15"/>
    <x v="0"/>
    <x v="3"/>
    <s v="Коммерческие расходы"/>
    <x v="1"/>
    <x v="3"/>
    <x v="1"/>
    <x v="15"/>
    <s v="5.1"/>
    <n v="1250000"/>
  </r>
  <r>
    <x v="15"/>
    <x v="0"/>
    <x v="3"/>
    <s v="Коммерческие расходы"/>
    <x v="1"/>
    <x v="4"/>
    <x v="1"/>
    <x v="0"/>
    <s v="5.2"/>
    <n v="1238737.5"/>
  </r>
  <r>
    <x v="15"/>
    <x v="0"/>
    <x v="3"/>
    <s v="Коммерческие расходы"/>
    <x v="1"/>
    <x v="4"/>
    <x v="0"/>
    <x v="7"/>
    <s v="5.2.1"/>
    <n v="577500"/>
  </r>
  <r>
    <x v="15"/>
    <x v="0"/>
    <x v="3"/>
    <s v="Коммерческие расходы"/>
    <x v="1"/>
    <x v="4"/>
    <x v="0"/>
    <x v="8"/>
    <s v="5.2.2"/>
    <n v="375375"/>
  </r>
  <r>
    <x v="15"/>
    <x v="0"/>
    <x v="3"/>
    <s v="Коммерческие расходы"/>
    <x v="1"/>
    <x v="4"/>
    <x v="0"/>
    <x v="9"/>
    <s v="5.2.3"/>
    <n v="285862.5"/>
  </r>
  <r>
    <x v="15"/>
    <x v="0"/>
    <x v="3"/>
    <s v="Коммерческие расходы"/>
    <x v="1"/>
    <x v="8"/>
    <x v="1"/>
    <x v="0"/>
    <s v="5.3"/>
    <n v="6357360.6626400016"/>
  </r>
  <r>
    <x v="15"/>
    <x v="0"/>
    <x v="3"/>
    <s v="Коммерческие расходы"/>
    <x v="1"/>
    <x v="8"/>
    <x v="0"/>
    <x v="16"/>
    <s v="5.3.1"/>
    <n v="2934166.4596800003"/>
  </r>
  <r>
    <x v="15"/>
    <x v="0"/>
    <x v="3"/>
    <s v="Коммерческие расходы"/>
    <x v="1"/>
    <x v="8"/>
    <x v="0"/>
    <x v="17"/>
    <s v="5.3.2"/>
    <n v="3423194.2029600008"/>
  </r>
  <r>
    <x v="15"/>
    <x v="0"/>
    <x v="3"/>
    <s v="Коммерческие расходы"/>
    <x v="1"/>
    <x v="9"/>
    <x v="1"/>
    <x v="18"/>
    <s v="5.4"/>
    <n v="270000"/>
  </r>
  <r>
    <x v="15"/>
    <x v="0"/>
    <x v="3"/>
    <s v="Коммерческие расходы"/>
    <x v="1"/>
    <x v="10"/>
    <x v="1"/>
    <x v="19"/>
    <s v="5.5"/>
    <n v="250000"/>
  </r>
  <r>
    <x v="15"/>
    <x v="0"/>
    <x v="3"/>
    <s v="Коммерческие расходы"/>
    <x v="1"/>
    <x v="11"/>
    <x v="1"/>
    <x v="20"/>
    <s v="5.6"/>
    <n v="753000"/>
  </r>
  <r>
    <x v="15"/>
    <x v="0"/>
    <x v="3"/>
    <s v="Коммерческие расходы"/>
    <x v="1"/>
    <x v="12"/>
    <x v="1"/>
    <x v="21"/>
    <s v="5.7"/>
    <n v="489027.74328000011"/>
  </r>
  <r>
    <x v="15"/>
    <x v="0"/>
    <x v="3"/>
    <s v="Коммерческие расходы"/>
    <x v="1"/>
    <x v="13"/>
    <x v="1"/>
    <x v="22"/>
    <s v="5.8"/>
    <n v="95278"/>
  </r>
  <r>
    <x v="15"/>
    <x v="0"/>
    <x v="4"/>
    <s v="Операционная прибыль"/>
    <x v="0"/>
    <x v="13"/>
    <x v="0"/>
    <x v="0"/>
    <s v="6"/>
    <n v="5206605.9285799935"/>
  </r>
  <r>
    <x v="15"/>
    <x v="0"/>
    <x v="5"/>
    <s v="Прочие доходы"/>
    <x v="0"/>
    <x v="13"/>
    <x v="0"/>
    <x v="0"/>
    <s v="7"/>
    <n v="15000"/>
  </r>
  <r>
    <x v="15"/>
    <x v="0"/>
    <x v="5"/>
    <s v="Прочие доходы"/>
    <x v="1"/>
    <x v="18"/>
    <x v="1"/>
    <x v="25"/>
    <s v="7.1"/>
    <n v="15000"/>
  </r>
  <r>
    <x v="15"/>
    <x v="0"/>
    <x v="6"/>
    <s v="Прочие расходы"/>
    <x v="0"/>
    <x v="14"/>
    <x v="0"/>
    <x v="0"/>
    <s v="8"/>
    <n v="2083420"/>
  </r>
  <r>
    <x v="15"/>
    <x v="0"/>
    <x v="6"/>
    <s v="Прочие расходы"/>
    <x v="1"/>
    <x v="15"/>
    <x v="1"/>
    <x v="23"/>
    <s v="8.1"/>
    <n v="2083420"/>
  </r>
  <r>
    <x v="15"/>
    <x v="0"/>
    <x v="7"/>
    <s v="Прибыль до налогообложения"/>
    <x v="0"/>
    <x v="16"/>
    <x v="0"/>
    <x v="0"/>
    <s v="9"/>
    <n v="3138185.9285799935"/>
  </r>
  <r>
    <x v="15"/>
    <x v="0"/>
    <x v="8"/>
    <s v="Налог на прибыль"/>
    <x v="0"/>
    <x v="17"/>
    <x v="1"/>
    <x v="24"/>
    <s v="11"/>
    <n v="627637.18571599876"/>
  </r>
  <r>
    <x v="15"/>
    <x v="0"/>
    <x v="9"/>
    <s v="Чистая прибыль"/>
    <x v="0"/>
    <x v="17"/>
    <x v="0"/>
    <x v="0"/>
    <s v="12"/>
    <n v="2510548.742863995"/>
  </r>
  <r>
    <x v="15"/>
    <x v="1"/>
    <x v="0"/>
    <s v="Выручка"/>
    <x v="0"/>
    <x v="0"/>
    <x v="0"/>
    <x v="0"/>
    <s v="1"/>
    <n v="48063035.193984009"/>
  </r>
  <r>
    <x v="15"/>
    <x v="1"/>
    <x v="0"/>
    <s v="Выручка"/>
    <x v="1"/>
    <x v="1"/>
    <x v="1"/>
    <x v="0"/>
    <s v="1.1"/>
    <n v="47380752.360000007"/>
  </r>
  <r>
    <x v="15"/>
    <x v="1"/>
    <x v="0"/>
    <s v="Выручка"/>
    <x v="1"/>
    <x v="1"/>
    <x v="0"/>
    <x v="1"/>
    <s v="1.1.1"/>
    <n v="19741980.150000002"/>
  </r>
  <r>
    <x v="15"/>
    <x v="1"/>
    <x v="0"/>
    <s v="Выручка"/>
    <x v="1"/>
    <x v="1"/>
    <x v="0"/>
    <x v="2"/>
    <s v="1.1.2"/>
    <n v="18162621.738000002"/>
  </r>
  <r>
    <x v="15"/>
    <x v="1"/>
    <x v="0"/>
    <s v="Выручка"/>
    <x v="1"/>
    <x v="1"/>
    <x v="0"/>
    <x v="3"/>
    <s v="1.1.3"/>
    <n v="9476150.4720000029"/>
  </r>
  <r>
    <x v="15"/>
    <x v="1"/>
    <x v="0"/>
    <s v="Выручка"/>
    <x v="1"/>
    <x v="2"/>
    <x v="1"/>
    <x v="0"/>
    <s v="1.2"/>
    <n v="682282.83398400003"/>
  </r>
  <r>
    <x v="15"/>
    <x v="1"/>
    <x v="0"/>
    <s v="Выручка"/>
    <x v="1"/>
    <x v="2"/>
    <x v="0"/>
    <x v="4"/>
    <s v="1.2.1"/>
    <n v="596997.47973600007"/>
  </r>
  <r>
    <x v="15"/>
    <x v="1"/>
    <x v="0"/>
    <s v="Выручка"/>
    <x v="1"/>
    <x v="2"/>
    <x v="0"/>
    <x v="5"/>
    <s v="1.2.2"/>
    <n v="85285.354248000003"/>
  </r>
  <r>
    <x v="15"/>
    <x v="1"/>
    <x v="1"/>
    <s v="Себестоимость продаж"/>
    <x v="0"/>
    <x v="2"/>
    <x v="0"/>
    <x v="0"/>
    <s v="2"/>
    <n v="31410433.606140006"/>
  </r>
  <r>
    <x v="15"/>
    <x v="1"/>
    <x v="1"/>
    <s v="Себестоимость продаж"/>
    <x v="1"/>
    <x v="1"/>
    <x v="1"/>
    <x v="0"/>
    <s v="2.1"/>
    <n v="31043868.946272008"/>
  </r>
  <r>
    <x v="15"/>
    <x v="1"/>
    <x v="1"/>
    <s v="Себестоимость продаж"/>
    <x v="1"/>
    <x v="1"/>
    <x v="0"/>
    <x v="1"/>
    <s v="2.1.1"/>
    <n v="13345578.581400003"/>
  </r>
  <r>
    <x v="15"/>
    <x v="1"/>
    <x v="1"/>
    <s v="Себестоимость продаж"/>
    <x v="1"/>
    <x v="1"/>
    <x v="0"/>
    <x v="2"/>
    <s v="2.1.2"/>
    <n v="12277932.294888003"/>
  </r>
  <r>
    <x v="15"/>
    <x v="1"/>
    <x v="1"/>
    <s v="Себестоимость продаж"/>
    <x v="1"/>
    <x v="1"/>
    <x v="0"/>
    <x v="3"/>
    <s v="2.1.3"/>
    <n v="5420358.069984002"/>
  </r>
  <r>
    <x v="15"/>
    <x v="1"/>
    <x v="1"/>
    <s v="Себестоимость продаж"/>
    <x v="1"/>
    <x v="2"/>
    <x v="1"/>
    <x v="0"/>
    <s v="2.2"/>
    <n v="366564.65986800002"/>
  </r>
  <r>
    <x v="15"/>
    <x v="1"/>
    <x v="1"/>
    <s v="Себестоимость продаж"/>
    <x v="1"/>
    <x v="2"/>
    <x v="0"/>
    <x v="4"/>
    <s v="2.2.1"/>
    <n v="298498.73986800003"/>
  </r>
  <r>
    <x v="15"/>
    <x v="1"/>
    <x v="1"/>
    <s v="Себестоимость продаж"/>
    <x v="1"/>
    <x v="2"/>
    <x v="0"/>
    <x v="5"/>
    <s v="2.2.2"/>
    <n v="68065.919999999998"/>
  </r>
  <r>
    <x v="15"/>
    <x v="1"/>
    <x v="2"/>
    <s v="Валовая прибыль"/>
    <x v="0"/>
    <x v="2"/>
    <x v="0"/>
    <x v="0"/>
    <s v="3"/>
    <n v="16652601.587844003"/>
  </r>
  <r>
    <x v="15"/>
    <x v="1"/>
    <x v="2"/>
    <s v="Валовая прибыль"/>
    <x v="1"/>
    <x v="1"/>
    <x v="1"/>
    <x v="0"/>
    <s v="3.1"/>
    <n v="16336883.413727999"/>
  </r>
  <r>
    <x v="15"/>
    <x v="1"/>
    <x v="2"/>
    <s v="Валовая прибыль"/>
    <x v="1"/>
    <x v="1"/>
    <x v="0"/>
    <x v="1"/>
    <s v="3.1.1"/>
    <n v="6396401.568599999"/>
  </r>
  <r>
    <x v="15"/>
    <x v="1"/>
    <x v="2"/>
    <s v="Валовая прибыль"/>
    <x v="1"/>
    <x v="1"/>
    <x v="0"/>
    <x v="2"/>
    <s v="3.1.2"/>
    <n v="5884689.443111999"/>
  </r>
  <r>
    <x v="15"/>
    <x v="1"/>
    <x v="2"/>
    <s v="Валовая прибыль"/>
    <x v="1"/>
    <x v="1"/>
    <x v="0"/>
    <x v="3"/>
    <s v="3.1.3"/>
    <n v="4055792.4020160008"/>
  </r>
  <r>
    <x v="15"/>
    <x v="1"/>
    <x v="2"/>
    <s v="Валовая прибыль"/>
    <x v="1"/>
    <x v="2"/>
    <x v="1"/>
    <x v="0"/>
    <s v="3.2"/>
    <n v="315718.17411600001"/>
  </r>
  <r>
    <x v="15"/>
    <x v="1"/>
    <x v="2"/>
    <s v="Валовая прибыль"/>
    <x v="1"/>
    <x v="2"/>
    <x v="0"/>
    <x v="4"/>
    <s v="3.2.1"/>
    <n v="298498.73986800003"/>
  </r>
  <r>
    <x v="15"/>
    <x v="1"/>
    <x v="2"/>
    <s v="Валовая прибыль"/>
    <x v="1"/>
    <x v="2"/>
    <x v="0"/>
    <x v="5"/>
    <s v="3.2.2"/>
    <n v="17219.434248000005"/>
  </r>
  <r>
    <x v="15"/>
    <x v="1"/>
    <x v="3"/>
    <s v="Управленческие расходы "/>
    <x v="0"/>
    <x v="2"/>
    <x v="0"/>
    <x v="0"/>
    <s v="4"/>
    <n v="772366"/>
  </r>
  <r>
    <x v="15"/>
    <x v="1"/>
    <x v="3"/>
    <s v="Управленческие расходы "/>
    <x v="1"/>
    <x v="3"/>
    <x v="1"/>
    <x v="6"/>
    <s v="4.1"/>
    <n v="150000"/>
  </r>
  <r>
    <x v="15"/>
    <x v="1"/>
    <x v="3"/>
    <s v="Управленческие расходы "/>
    <x v="1"/>
    <x v="4"/>
    <x v="1"/>
    <x v="0"/>
    <s v="4.2"/>
    <n v="400400"/>
  </r>
  <r>
    <x v="15"/>
    <x v="1"/>
    <x v="3"/>
    <s v="Управленческие расходы "/>
    <x v="1"/>
    <x v="4"/>
    <x v="0"/>
    <x v="7"/>
    <s v="4.2.1"/>
    <n v="280000"/>
  </r>
  <r>
    <x v="15"/>
    <x v="1"/>
    <x v="3"/>
    <s v="Управленческие расходы "/>
    <x v="1"/>
    <x v="4"/>
    <x v="0"/>
    <x v="8"/>
    <s v="4.2.2"/>
    <n v="28000"/>
  </r>
  <r>
    <x v="15"/>
    <x v="1"/>
    <x v="3"/>
    <s v="Управленческие расходы "/>
    <x v="1"/>
    <x v="4"/>
    <x v="0"/>
    <x v="9"/>
    <s v="4.2.2"/>
    <n v="92400"/>
  </r>
  <r>
    <x v="15"/>
    <x v="1"/>
    <x v="3"/>
    <s v="Управленческие расходы "/>
    <x v="1"/>
    <x v="5"/>
    <x v="1"/>
    <x v="0"/>
    <s v="4.3"/>
    <n v="134071"/>
  </r>
  <r>
    <x v="15"/>
    <x v="1"/>
    <x v="3"/>
    <s v="Управленческие расходы "/>
    <x v="1"/>
    <x v="5"/>
    <x v="0"/>
    <x v="10"/>
    <s v="4.3.1"/>
    <n v="56809"/>
  </r>
  <r>
    <x v="15"/>
    <x v="1"/>
    <x v="3"/>
    <s v="Управленческие расходы "/>
    <x v="1"/>
    <x v="5"/>
    <x v="0"/>
    <x v="11"/>
    <s v="4.3.2"/>
    <n v="51847"/>
  </r>
  <r>
    <x v="15"/>
    <x v="1"/>
    <x v="3"/>
    <s v="Управленческие расходы "/>
    <x v="1"/>
    <x v="5"/>
    <x v="0"/>
    <x v="12"/>
    <s v="4.3.3"/>
    <n v="25415"/>
  </r>
  <r>
    <x v="15"/>
    <x v="1"/>
    <x v="3"/>
    <s v="Управленческие расходы "/>
    <x v="1"/>
    <x v="6"/>
    <x v="1"/>
    <x v="13"/>
    <s v="4.4"/>
    <n v="34360"/>
  </r>
  <r>
    <x v="15"/>
    <x v="1"/>
    <x v="3"/>
    <s v="Управленческие расходы "/>
    <x v="1"/>
    <x v="7"/>
    <x v="1"/>
    <x v="14"/>
    <s v="4.5"/>
    <n v="53535"/>
  </r>
  <r>
    <x v="15"/>
    <x v="1"/>
    <x v="3"/>
    <s v="Коммерческие расходы"/>
    <x v="0"/>
    <x v="7"/>
    <x v="0"/>
    <x v="0"/>
    <s v="5"/>
    <n v="10609004.427157762"/>
  </r>
  <r>
    <x v="15"/>
    <x v="1"/>
    <x v="3"/>
    <s v="Коммерческие расходы"/>
    <x v="1"/>
    <x v="3"/>
    <x v="1"/>
    <x v="15"/>
    <s v="5.1"/>
    <n v="1250000"/>
  </r>
  <r>
    <x v="15"/>
    <x v="1"/>
    <x v="3"/>
    <s v="Коммерческие расходы"/>
    <x v="1"/>
    <x v="4"/>
    <x v="1"/>
    <x v="0"/>
    <s v="5.2"/>
    <n v="1208707.5"/>
  </r>
  <r>
    <x v="15"/>
    <x v="1"/>
    <x v="3"/>
    <s v="Коммерческие расходы"/>
    <x v="1"/>
    <x v="4"/>
    <x v="0"/>
    <x v="7"/>
    <s v="5.2.1"/>
    <n v="577500"/>
  </r>
  <r>
    <x v="15"/>
    <x v="1"/>
    <x v="3"/>
    <s v="Коммерческие расходы"/>
    <x v="1"/>
    <x v="4"/>
    <x v="0"/>
    <x v="8"/>
    <s v="5.2.2"/>
    <n v="352275"/>
  </r>
  <r>
    <x v="15"/>
    <x v="1"/>
    <x v="3"/>
    <s v="Коммерческие расходы"/>
    <x v="1"/>
    <x v="4"/>
    <x v="0"/>
    <x v="9"/>
    <s v="5.2.3"/>
    <n v="278932.5"/>
  </r>
  <r>
    <x v="15"/>
    <x v="1"/>
    <x v="3"/>
    <s v="Коммерческие расходы"/>
    <x v="1"/>
    <x v="8"/>
    <x v="1"/>
    <x v="0"/>
    <s v="5.3"/>
    <n v="6248194.5752179213"/>
  </r>
  <r>
    <x v="15"/>
    <x v="1"/>
    <x v="3"/>
    <s v="Коммерческие расходы"/>
    <x v="1"/>
    <x v="8"/>
    <x v="0"/>
    <x v="16"/>
    <s v="5.3.1"/>
    <n v="2883782.1116390405"/>
  </r>
  <r>
    <x v="15"/>
    <x v="1"/>
    <x v="3"/>
    <s v="Коммерческие расходы"/>
    <x v="1"/>
    <x v="8"/>
    <x v="0"/>
    <x v="17"/>
    <s v="5.3.2"/>
    <n v="3364412.4635788808"/>
  </r>
  <r>
    <x v="15"/>
    <x v="1"/>
    <x v="3"/>
    <s v="Коммерческие расходы"/>
    <x v="1"/>
    <x v="9"/>
    <x v="1"/>
    <x v="18"/>
    <s v="5.4"/>
    <n v="270000"/>
  </r>
  <r>
    <x v="15"/>
    <x v="1"/>
    <x v="3"/>
    <s v="Коммерческие расходы"/>
    <x v="1"/>
    <x v="10"/>
    <x v="1"/>
    <x v="19"/>
    <s v="5.5"/>
    <n v="250000"/>
  </r>
  <r>
    <x v="15"/>
    <x v="1"/>
    <x v="3"/>
    <s v="Коммерческие расходы"/>
    <x v="1"/>
    <x v="11"/>
    <x v="1"/>
    <x v="20"/>
    <s v="5.6"/>
    <n v="776000"/>
  </r>
  <r>
    <x v="15"/>
    <x v="1"/>
    <x v="3"/>
    <s v="Коммерческие расходы"/>
    <x v="1"/>
    <x v="12"/>
    <x v="1"/>
    <x v="21"/>
    <s v="5.7"/>
    <n v="480630.35193984013"/>
  </r>
  <r>
    <x v="15"/>
    <x v="1"/>
    <x v="3"/>
    <s v="Коммерческие расходы"/>
    <x v="1"/>
    <x v="13"/>
    <x v="1"/>
    <x v="22"/>
    <s v="5.8"/>
    <n v="125472"/>
  </r>
  <r>
    <x v="15"/>
    <x v="1"/>
    <x v="4"/>
    <s v="Операционная прибыль"/>
    <x v="0"/>
    <x v="13"/>
    <x v="0"/>
    <x v="0"/>
    <s v="6"/>
    <n v="5271231.1606862415"/>
  </r>
  <r>
    <x v="15"/>
    <x v="1"/>
    <x v="5"/>
    <s v="Прочие доходы"/>
    <x v="0"/>
    <x v="13"/>
    <x v="0"/>
    <x v="0"/>
    <s v="7"/>
    <n v="3884"/>
  </r>
  <r>
    <x v="15"/>
    <x v="1"/>
    <x v="5"/>
    <s v="Прочие доходы"/>
    <x v="1"/>
    <x v="18"/>
    <x v="1"/>
    <x v="25"/>
    <s v="7.1"/>
    <n v="3884"/>
  </r>
  <r>
    <x v="15"/>
    <x v="1"/>
    <x v="6"/>
    <s v="Прочие расходы"/>
    <x v="0"/>
    <x v="14"/>
    <x v="0"/>
    <x v="0"/>
    <s v="8"/>
    <n v="1995236"/>
  </r>
  <r>
    <x v="15"/>
    <x v="1"/>
    <x v="6"/>
    <s v="Прочие расходы"/>
    <x v="1"/>
    <x v="15"/>
    <x v="1"/>
    <x v="23"/>
    <s v="8.1"/>
    <n v="1995236"/>
  </r>
  <r>
    <x v="15"/>
    <x v="1"/>
    <x v="7"/>
    <s v="Прибыль до налогообложения"/>
    <x v="0"/>
    <x v="16"/>
    <x v="0"/>
    <x v="0"/>
    <s v="9"/>
    <n v="3279879.1606862415"/>
  </r>
  <r>
    <x v="15"/>
    <x v="1"/>
    <x v="8"/>
    <s v="Налог на прибыль"/>
    <x v="0"/>
    <x v="17"/>
    <x v="1"/>
    <x v="24"/>
    <s v="11"/>
    <n v="655975.83213724836"/>
  </r>
  <r>
    <x v="15"/>
    <x v="1"/>
    <x v="9"/>
    <s v="Чистая прибыль"/>
    <x v="0"/>
    <x v="17"/>
    <x v="0"/>
    <x v="0"/>
    <s v="12"/>
    <n v="2623903.328548993"/>
  </r>
  <r>
    <x v="16"/>
    <x v="0"/>
    <x v="0"/>
    <s v="Выручка"/>
    <x v="0"/>
    <x v="0"/>
    <x v="0"/>
    <x v="0"/>
    <s v="1"/>
    <n v="53803810.37115217"/>
  </r>
  <r>
    <x v="16"/>
    <x v="0"/>
    <x v="0"/>
    <s v="Выручка"/>
    <x v="1"/>
    <x v="1"/>
    <x v="1"/>
    <x v="0"/>
    <s v="1.1"/>
    <n v="53046817.942140013"/>
  </r>
  <r>
    <x v="16"/>
    <x v="0"/>
    <x v="0"/>
    <s v="Выручка"/>
    <x v="1"/>
    <x v="1"/>
    <x v="0"/>
    <x v="1"/>
    <s v="1.1.1"/>
    <n v="20071768.951080006"/>
  </r>
  <r>
    <x v="16"/>
    <x v="0"/>
    <x v="0"/>
    <s v="Выручка"/>
    <x v="1"/>
    <x v="1"/>
    <x v="0"/>
    <x v="2"/>
    <s v="1.1.2"/>
    <n v="21505466.733300004"/>
  </r>
  <r>
    <x v="16"/>
    <x v="0"/>
    <x v="0"/>
    <s v="Выручка"/>
    <x v="1"/>
    <x v="1"/>
    <x v="0"/>
    <x v="3"/>
    <s v="1.1.3"/>
    <n v="11469582.257760003"/>
  </r>
  <r>
    <x v="16"/>
    <x v="0"/>
    <x v="0"/>
    <s v="Выручка"/>
    <x v="1"/>
    <x v="2"/>
    <x v="1"/>
    <x v="0"/>
    <s v="1.2"/>
    <n v="756992.42901216005"/>
  </r>
  <r>
    <x v="16"/>
    <x v="0"/>
    <x v="0"/>
    <s v="Выручка"/>
    <x v="1"/>
    <x v="2"/>
    <x v="0"/>
    <x v="4"/>
    <s v="1.2.1"/>
    <n v="662368.37538564007"/>
  </r>
  <r>
    <x v="16"/>
    <x v="0"/>
    <x v="0"/>
    <s v="Выручка"/>
    <x v="1"/>
    <x v="2"/>
    <x v="0"/>
    <x v="5"/>
    <s v="1.2.2"/>
    <n v="94624.053626520021"/>
  </r>
  <r>
    <x v="16"/>
    <x v="0"/>
    <x v="1"/>
    <s v="Себестоимость продаж"/>
    <x v="0"/>
    <x v="2"/>
    <x v="0"/>
    <x v="0"/>
    <s v="2"/>
    <n v="33737257.624307826"/>
  </r>
  <r>
    <x v="16"/>
    <x v="0"/>
    <x v="1"/>
    <s v="Себестоимость продаж"/>
    <x v="1"/>
    <x v="1"/>
    <x v="1"/>
    <x v="0"/>
    <s v="2.1"/>
    <n v="33333473.436615009"/>
  </r>
  <r>
    <x v="16"/>
    <x v="0"/>
    <x v="1"/>
    <s v="Себестоимость продаж"/>
    <x v="1"/>
    <x v="1"/>
    <x v="0"/>
    <x v="1"/>
    <s v="2.1.1"/>
    <n v="13046649.818202004"/>
  </r>
  <r>
    <x v="16"/>
    <x v="0"/>
    <x v="1"/>
    <s v="Себестоимость продаж"/>
    <x v="1"/>
    <x v="1"/>
    <x v="0"/>
    <x v="2"/>
    <s v="2.1.2"/>
    <n v="13978553.376645003"/>
  </r>
  <r>
    <x v="16"/>
    <x v="0"/>
    <x v="1"/>
    <s v="Себестоимость продаж"/>
    <x v="1"/>
    <x v="1"/>
    <x v="0"/>
    <x v="3"/>
    <s v="2.1.3"/>
    <n v="6308270.2417680025"/>
  </r>
  <r>
    <x v="16"/>
    <x v="0"/>
    <x v="1"/>
    <s v="Себестоимость продаж"/>
    <x v="1"/>
    <x v="2"/>
    <x v="1"/>
    <x v="0"/>
    <s v="2.2"/>
    <n v="403784.18769282004"/>
  </r>
  <r>
    <x v="16"/>
    <x v="0"/>
    <x v="1"/>
    <s v="Себестоимость продаж"/>
    <x v="1"/>
    <x v="2"/>
    <x v="0"/>
    <x v="4"/>
    <s v="2.2.1"/>
    <n v="331184.18769282004"/>
  </r>
  <r>
    <x v="16"/>
    <x v="0"/>
    <x v="1"/>
    <s v="Себестоимость продаж"/>
    <x v="1"/>
    <x v="2"/>
    <x v="0"/>
    <x v="5"/>
    <s v="2.2.2"/>
    <n v="72600.000000000015"/>
  </r>
  <r>
    <x v="16"/>
    <x v="0"/>
    <x v="2"/>
    <s v="Валовая прибыль"/>
    <x v="0"/>
    <x v="2"/>
    <x v="0"/>
    <x v="0"/>
    <s v="3"/>
    <n v="20066552.746844344"/>
  </r>
  <r>
    <x v="16"/>
    <x v="0"/>
    <x v="2"/>
    <s v="Валовая прибыль"/>
    <x v="1"/>
    <x v="1"/>
    <x v="1"/>
    <x v="0"/>
    <s v="3.1"/>
    <n v="19713344.505525004"/>
  </r>
  <r>
    <x v="16"/>
    <x v="0"/>
    <x v="2"/>
    <s v="Валовая прибыль"/>
    <x v="1"/>
    <x v="1"/>
    <x v="0"/>
    <x v="1"/>
    <s v="3.1.1"/>
    <n v="7025119.1328780018"/>
  </r>
  <r>
    <x v="16"/>
    <x v="0"/>
    <x v="2"/>
    <s v="Валовая прибыль"/>
    <x v="1"/>
    <x v="1"/>
    <x v="0"/>
    <x v="2"/>
    <s v="3.1.2"/>
    <n v="7526913.3566550016"/>
  </r>
  <r>
    <x v="16"/>
    <x v="0"/>
    <x v="2"/>
    <s v="Валовая прибыль"/>
    <x v="1"/>
    <x v="1"/>
    <x v="0"/>
    <x v="3"/>
    <s v="3.1.3"/>
    <n v="5161312.0159920007"/>
  </r>
  <r>
    <x v="16"/>
    <x v="0"/>
    <x v="2"/>
    <s v="Валовая прибыль"/>
    <x v="1"/>
    <x v="2"/>
    <x v="1"/>
    <x v="0"/>
    <s v="3.2"/>
    <n v="353208.24131934001"/>
  </r>
  <r>
    <x v="16"/>
    <x v="0"/>
    <x v="2"/>
    <s v="Валовая прибыль"/>
    <x v="1"/>
    <x v="2"/>
    <x v="0"/>
    <x v="4"/>
    <s v="3.2.1"/>
    <n v="331184.18769282004"/>
  </r>
  <r>
    <x v="16"/>
    <x v="0"/>
    <x v="2"/>
    <s v="Валовая прибыль"/>
    <x v="1"/>
    <x v="2"/>
    <x v="0"/>
    <x v="5"/>
    <s v="3.2.2"/>
    <n v="22024.053626520006"/>
  </r>
  <r>
    <x v="16"/>
    <x v="0"/>
    <x v="3"/>
    <s v="Управленческие расходы "/>
    <x v="0"/>
    <x v="2"/>
    <x v="0"/>
    <x v="0"/>
    <s v="4"/>
    <n v="775532"/>
  </r>
  <r>
    <x v="16"/>
    <x v="0"/>
    <x v="3"/>
    <s v="Управленческие расходы "/>
    <x v="1"/>
    <x v="3"/>
    <x v="1"/>
    <x v="6"/>
    <s v="4.1"/>
    <n v="150000"/>
  </r>
  <r>
    <x v="16"/>
    <x v="0"/>
    <x v="3"/>
    <s v="Управленческие расходы "/>
    <x v="1"/>
    <x v="4"/>
    <x v="1"/>
    <x v="0"/>
    <s v="4.2"/>
    <n v="457600"/>
  </r>
  <r>
    <x v="16"/>
    <x v="0"/>
    <x v="3"/>
    <s v="Управленческие расходы "/>
    <x v="1"/>
    <x v="4"/>
    <x v="0"/>
    <x v="7"/>
    <s v="4.2.1"/>
    <n v="320000"/>
  </r>
  <r>
    <x v="16"/>
    <x v="0"/>
    <x v="3"/>
    <s v="Управленческие расходы "/>
    <x v="1"/>
    <x v="4"/>
    <x v="0"/>
    <x v="8"/>
    <s v="4.2.2"/>
    <n v="32000"/>
  </r>
  <r>
    <x v="16"/>
    <x v="0"/>
    <x v="3"/>
    <s v="Управленческие расходы "/>
    <x v="1"/>
    <x v="4"/>
    <x v="0"/>
    <x v="9"/>
    <s v="4.2.2"/>
    <n v="105600"/>
  </r>
  <r>
    <x v="16"/>
    <x v="0"/>
    <x v="3"/>
    <s v="Управленческие расходы "/>
    <x v="1"/>
    <x v="5"/>
    <x v="1"/>
    <x v="0"/>
    <s v="4.3"/>
    <n v="116155"/>
  </r>
  <r>
    <x v="16"/>
    <x v="0"/>
    <x v="3"/>
    <s v="Управленческие расходы "/>
    <x v="1"/>
    <x v="5"/>
    <x v="0"/>
    <x v="10"/>
    <s v="4.3.1"/>
    <n v="50000"/>
  </r>
  <r>
    <x v="16"/>
    <x v="0"/>
    <x v="3"/>
    <s v="Управленческие расходы "/>
    <x v="1"/>
    <x v="5"/>
    <x v="0"/>
    <x v="11"/>
    <s v="4.3.2"/>
    <n v="44184"/>
  </r>
  <r>
    <x v="16"/>
    <x v="0"/>
    <x v="3"/>
    <s v="Управленческие расходы "/>
    <x v="1"/>
    <x v="5"/>
    <x v="0"/>
    <x v="12"/>
    <s v="4.3.3"/>
    <n v="21971"/>
  </r>
  <r>
    <x v="16"/>
    <x v="0"/>
    <x v="3"/>
    <s v="Управленческие расходы "/>
    <x v="1"/>
    <x v="6"/>
    <x v="1"/>
    <x v="13"/>
    <s v="4.4"/>
    <n v="5935"/>
  </r>
  <r>
    <x v="16"/>
    <x v="0"/>
    <x v="3"/>
    <s v="Управленческие расходы "/>
    <x v="1"/>
    <x v="7"/>
    <x v="1"/>
    <x v="14"/>
    <s v="4.5"/>
    <n v="45842"/>
  </r>
  <r>
    <x v="16"/>
    <x v="0"/>
    <x v="3"/>
    <s v="Коммерческие расходы"/>
    <x v="0"/>
    <x v="7"/>
    <x v="0"/>
    <x v="0"/>
    <s v="5"/>
    <n v="11399445.441331213"/>
  </r>
  <r>
    <x v="16"/>
    <x v="0"/>
    <x v="3"/>
    <s v="Коммерческие расходы"/>
    <x v="1"/>
    <x v="3"/>
    <x v="1"/>
    <x v="15"/>
    <s v="5.1"/>
    <n v="1250000"/>
  </r>
  <r>
    <x v="16"/>
    <x v="0"/>
    <x v="3"/>
    <s v="Коммерческие расходы"/>
    <x v="1"/>
    <x v="4"/>
    <x v="1"/>
    <x v="0"/>
    <s v="5.2"/>
    <n v="1238737.5"/>
  </r>
  <r>
    <x v="16"/>
    <x v="0"/>
    <x v="3"/>
    <s v="Коммерческие расходы"/>
    <x v="1"/>
    <x v="4"/>
    <x v="0"/>
    <x v="7"/>
    <s v="5.2.1"/>
    <n v="577500"/>
  </r>
  <r>
    <x v="16"/>
    <x v="0"/>
    <x v="3"/>
    <s v="Коммерческие расходы"/>
    <x v="1"/>
    <x v="4"/>
    <x v="0"/>
    <x v="8"/>
    <s v="5.2.2"/>
    <n v="375375"/>
  </r>
  <r>
    <x v="16"/>
    <x v="0"/>
    <x v="3"/>
    <s v="Коммерческие расходы"/>
    <x v="1"/>
    <x v="4"/>
    <x v="0"/>
    <x v="9"/>
    <s v="5.2.3"/>
    <n v="285862.5"/>
  </r>
  <r>
    <x v="16"/>
    <x v="0"/>
    <x v="3"/>
    <s v="Коммерческие расходы"/>
    <x v="1"/>
    <x v="8"/>
    <x v="1"/>
    <x v="0"/>
    <s v="5.3"/>
    <n v="6650048.8376196921"/>
  </r>
  <r>
    <x v="16"/>
    <x v="0"/>
    <x v="3"/>
    <s v="Коммерческие расходы"/>
    <x v="1"/>
    <x v="8"/>
    <x v="0"/>
    <x v="16"/>
    <s v="5.3.1"/>
    <n v="2883782.1116390405"/>
  </r>
  <r>
    <x v="16"/>
    <x v="0"/>
    <x v="3"/>
    <s v="Коммерческие расходы"/>
    <x v="1"/>
    <x v="8"/>
    <x v="0"/>
    <x v="17"/>
    <s v="5.3.2"/>
    <n v="3766266.725980652"/>
  </r>
  <r>
    <x v="16"/>
    <x v="0"/>
    <x v="3"/>
    <s v="Коммерческие расходы"/>
    <x v="1"/>
    <x v="9"/>
    <x v="1"/>
    <x v="18"/>
    <s v="5.4"/>
    <n v="270000"/>
  </r>
  <r>
    <x v="16"/>
    <x v="0"/>
    <x v="3"/>
    <s v="Коммерческие расходы"/>
    <x v="1"/>
    <x v="10"/>
    <x v="1"/>
    <x v="19"/>
    <s v="5.5"/>
    <n v="250000"/>
  </r>
  <r>
    <x v="16"/>
    <x v="0"/>
    <x v="3"/>
    <s v="Коммерческие расходы"/>
    <x v="1"/>
    <x v="11"/>
    <x v="1"/>
    <x v="20"/>
    <s v="5.6"/>
    <n v="1130000"/>
  </r>
  <r>
    <x v="16"/>
    <x v="0"/>
    <x v="3"/>
    <s v="Коммерческие расходы"/>
    <x v="1"/>
    <x v="12"/>
    <x v="1"/>
    <x v="21"/>
    <s v="5.7"/>
    <n v="538038.10371152172"/>
  </r>
  <r>
    <x v="16"/>
    <x v="0"/>
    <x v="3"/>
    <s v="Коммерческие расходы"/>
    <x v="1"/>
    <x v="13"/>
    <x v="1"/>
    <x v="22"/>
    <s v="5.8"/>
    <n v="72621"/>
  </r>
  <r>
    <x v="16"/>
    <x v="0"/>
    <x v="4"/>
    <s v="Операционная прибыль"/>
    <x v="0"/>
    <x v="13"/>
    <x v="0"/>
    <x v="0"/>
    <s v="6"/>
    <n v="7891575.3055131305"/>
  </r>
  <r>
    <x v="16"/>
    <x v="0"/>
    <x v="5"/>
    <s v="Прочие доходы"/>
    <x v="0"/>
    <x v="13"/>
    <x v="0"/>
    <x v="0"/>
    <s v="7"/>
    <n v="0"/>
  </r>
  <r>
    <x v="16"/>
    <x v="0"/>
    <x v="6"/>
    <s v="Прочие расходы"/>
    <x v="0"/>
    <x v="14"/>
    <x v="0"/>
    <x v="0"/>
    <s v="8"/>
    <n v="1808965"/>
  </r>
  <r>
    <x v="16"/>
    <x v="0"/>
    <x v="6"/>
    <s v="Прочие расходы"/>
    <x v="1"/>
    <x v="15"/>
    <x v="1"/>
    <x v="23"/>
    <s v="8.1"/>
    <n v="1808965"/>
  </r>
  <r>
    <x v="16"/>
    <x v="0"/>
    <x v="7"/>
    <s v="Прибыль до налогообложения"/>
    <x v="0"/>
    <x v="16"/>
    <x v="0"/>
    <x v="0"/>
    <s v="9"/>
    <n v="6082610.3055131305"/>
  </r>
  <r>
    <x v="16"/>
    <x v="0"/>
    <x v="8"/>
    <s v="Налог на прибыль"/>
    <x v="0"/>
    <x v="17"/>
    <x v="1"/>
    <x v="24"/>
    <s v="11"/>
    <n v="1216522.0611026261"/>
  </r>
  <r>
    <x v="16"/>
    <x v="0"/>
    <x v="9"/>
    <s v="Чистая прибыль"/>
    <x v="0"/>
    <x v="17"/>
    <x v="0"/>
    <x v="0"/>
    <s v="12"/>
    <n v="4866088.2444105046"/>
  </r>
  <r>
    <x v="16"/>
    <x v="1"/>
    <x v="0"/>
    <s v="Выручка"/>
    <x v="0"/>
    <x v="0"/>
    <x v="0"/>
    <x v="0"/>
    <s v="1"/>
    <n v="51309222.10841839"/>
  </r>
  <r>
    <x v="16"/>
    <x v="1"/>
    <x v="0"/>
    <s v="Выручка"/>
    <x v="1"/>
    <x v="1"/>
    <x v="1"/>
    <x v="0"/>
    <s v="1.1"/>
    <n v="50580857.756721601"/>
  </r>
  <r>
    <x v="16"/>
    <x v="1"/>
    <x v="0"/>
    <s v="Выручка"/>
    <x v="1"/>
    <x v="1"/>
    <x v="0"/>
    <x v="1"/>
    <s v="1.1.1"/>
    <n v="21075357.398634002"/>
  </r>
  <r>
    <x v="16"/>
    <x v="1"/>
    <x v="0"/>
    <s v="Выручка"/>
    <x v="1"/>
    <x v="1"/>
    <x v="0"/>
    <x v="2"/>
    <s v="1.1.2"/>
    <n v="19389328.806743283"/>
  </r>
  <r>
    <x v="16"/>
    <x v="1"/>
    <x v="0"/>
    <s v="Выручка"/>
    <x v="1"/>
    <x v="1"/>
    <x v="0"/>
    <x v="3"/>
    <s v="1.1.3"/>
    <n v="10116171.551344322"/>
  </r>
  <r>
    <x v="16"/>
    <x v="1"/>
    <x v="0"/>
    <s v="Выручка"/>
    <x v="1"/>
    <x v="2"/>
    <x v="1"/>
    <x v="0"/>
    <s v="1.2"/>
    <n v="728364.35169679113"/>
  </r>
  <r>
    <x v="16"/>
    <x v="1"/>
    <x v="0"/>
    <s v="Выручка"/>
    <x v="1"/>
    <x v="2"/>
    <x v="0"/>
    <x v="4"/>
    <s v="1.2.1"/>
    <n v="637318.80773469224"/>
  </r>
  <r>
    <x v="16"/>
    <x v="1"/>
    <x v="0"/>
    <s v="Выручка"/>
    <x v="1"/>
    <x v="2"/>
    <x v="0"/>
    <x v="5"/>
    <s v="1.2.2"/>
    <n v="91045.543962098905"/>
  </r>
  <r>
    <x v="16"/>
    <x v="1"/>
    <x v="1"/>
    <s v="Себестоимость продаж"/>
    <x v="0"/>
    <x v="2"/>
    <x v="0"/>
    <x v="0"/>
    <s v="2"/>
    <n v="31296380.346999917"/>
  </r>
  <r>
    <x v="16"/>
    <x v="1"/>
    <x v="1"/>
    <s v="Себестоимость продаж"/>
    <x v="1"/>
    <x v="1"/>
    <x v="1"/>
    <x v="0"/>
    <s v="2.1"/>
    <n v="30909962.175132573"/>
  </r>
  <r>
    <x v="16"/>
    <x v="1"/>
    <x v="1"/>
    <s v="Себестоимость продаж"/>
    <x v="1"/>
    <x v="1"/>
    <x v="0"/>
    <x v="1"/>
    <s v="2.1.1"/>
    <n v="13288012.839838738"/>
  </r>
  <r>
    <x v="16"/>
    <x v="1"/>
    <x v="1"/>
    <s v="Себестоимость продаж"/>
    <x v="1"/>
    <x v="1"/>
    <x v="0"/>
    <x v="2"/>
    <s v="2.1.2"/>
    <n v="12224971.812651638"/>
  </r>
  <r>
    <x v="16"/>
    <x v="1"/>
    <x v="1"/>
    <s v="Себестоимость продаж"/>
    <x v="1"/>
    <x v="1"/>
    <x v="0"/>
    <x v="3"/>
    <s v="2.1.3"/>
    <n v="5396977.5226421952"/>
  </r>
  <r>
    <x v="16"/>
    <x v="1"/>
    <x v="1"/>
    <s v="Себестоимость продаж"/>
    <x v="1"/>
    <x v="2"/>
    <x v="1"/>
    <x v="0"/>
    <s v="2.2"/>
    <n v="386418.17186734616"/>
  </r>
  <r>
    <x v="16"/>
    <x v="1"/>
    <x v="1"/>
    <s v="Себестоимость продаж"/>
    <x v="1"/>
    <x v="2"/>
    <x v="0"/>
    <x v="4"/>
    <s v="2.2.1"/>
    <n v="318659.40386734612"/>
  </r>
  <r>
    <x v="16"/>
    <x v="1"/>
    <x v="1"/>
    <s v="Себестоимость продаж"/>
    <x v="1"/>
    <x v="2"/>
    <x v="0"/>
    <x v="5"/>
    <s v="2.2.2"/>
    <n v="67758.768000000011"/>
  </r>
  <r>
    <x v="16"/>
    <x v="1"/>
    <x v="2"/>
    <s v="Валовая прибыль"/>
    <x v="0"/>
    <x v="2"/>
    <x v="0"/>
    <x v="0"/>
    <s v="3"/>
    <n v="20012841.761418473"/>
  </r>
  <r>
    <x v="16"/>
    <x v="1"/>
    <x v="2"/>
    <s v="Валовая прибыль"/>
    <x v="1"/>
    <x v="1"/>
    <x v="1"/>
    <x v="0"/>
    <s v="3.1"/>
    <n v="19670895.581589028"/>
  </r>
  <r>
    <x v="16"/>
    <x v="1"/>
    <x v="2"/>
    <s v="Валовая прибыль"/>
    <x v="1"/>
    <x v="1"/>
    <x v="0"/>
    <x v="1"/>
    <s v="3.1.1"/>
    <n v="7787344.558795264"/>
  </r>
  <r>
    <x v="16"/>
    <x v="1"/>
    <x v="2"/>
    <s v="Валовая прибыль"/>
    <x v="1"/>
    <x v="1"/>
    <x v="0"/>
    <x v="2"/>
    <s v="3.1.2"/>
    <n v="7164356.9940916449"/>
  </r>
  <r>
    <x v="16"/>
    <x v="1"/>
    <x v="2"/>
    <s v="Валовая прибыль"/>
    <x v="1"/>
    <x v="1"/>
    <x v="0"/>
    <x v="3"/>
    <s v="3.1.3"/>
    <n v="4719194.0287021268"/>
  </r>
  <r>
    <x v="16"/>
    <x v="1"/>
    <x v="2"/>
    <s v="Валовая прибыль"/>
    <x v="1"/>
    <x v="2"/>
    <x v="1"/>
    <x v="0"/>
    <s v="3.2"/>
    <n v="341946.17982944497"/>
  </r>
  <r>
    <x v="16"/>
    <x v="1"/>
    <x v="2"/>
    <s v="Валовая прибыль"/>
    <x v="1"/>
    <x v="2"/>
    <x v="0"/>
    <x v="4"/>
    <s v="3.2.1"/>
    <n v="318659.40386734612"/>
  </r>
  <r>
    <x v="16"/>
    <x v="1"/>
    <x v="2"/>
    <s v="Валовая прибыль"/>
    <x v="1"/>
    <x v="2"/>
    <x v="0"/>
    <x v="5"/>
    <s v="3.2.2"/>
    <n v="23286.775962098895"/>
  </r>
  <r>
    <x v="16"/>
    <x v="1"/>
    <x v="3"/>
    <s v="Управленческие расходы "/>
    <x v="0"/>
    <x v="2"/>
    <x v="0"/>
    <x v="0"/>
    <s v="4"/>
    <n v="726950"/>
  </r>
  <r>
    <x v="16"/>
    <x v="1"/>
    <x v="3"/>
    <s v="Управленческие расходы "/>
    <x v="1"/>
    <x v="3"/>
    <x v="1"/>
    <x v="6"/>
    <s v="4.1"/>
    <n v="150000"/>
  </r>
  <r>
    <x v="16"/>
    <x v="1"/>
    <x v="3"/>
    <s v="Управленческие расходы "/>
    <x v="1"/>
    <x v="4"/>
    <x v="1"/>
    <x v="0"/>
    <s v="4.2"/>
    <n v="400400"/>
  </r>
  <r>
    <x v="16"/>
    <x v="1"/>
    <x v="3"/>
    <s v="Управленческие расходы "/>
    <x v="1"/>
    <x v="4"/>
    <x v="0"/>
    <x v="7"/>
    <s v="4.2.1"/>
    <n v="280000"/>
  </r>
  <r>
    <x v="16"/>
    <x v="1"/>
    <x v="3"/>
    <s v="Управленческие расходы "/>
    <x v="1"/>
    <x v="4"/>
    <x v="0"/>
    <x v="8"/>
    <s v="4.2.2"/>
    <n v="28000"/>
  </r>
  <r>
    <x v="16"/>
    <x v="1"/>
    <x v="3"/>
    <s v="Управленческие расходы "/>
    <x v="1"/>
    <x v="4"/>
    <x v="0"/>
    <x v="9"/>
    <s v="4.2.2"/>
    <n v="92400"/>
  </r>
  <r>
    <x v="16"/>
    <x v="1"/>
    <x v="3"/>
    <s v="Управленческие расходы "/>
    <x v="1"/>
    <x v="5"/>
    <x v="1"/>
    <x v="0"/>
    <s v="4.3"/>
    <n v="94660"/>
  </r>
  <r>
    <x v="16"/>
    <x v="1"/>
    <x v="3"/>
    <s v="Управленческие расходы "/>
    <x v="1"/>
    <x v="5"/>
    <x v="0"/>
    <x v="10"/>
    <s v="4.3.1"/>
    <n v="56017"/>
  </r>
  <r>
    <x v="16"/>
    <x v="1"/>
    <x v="3"/>
    <s v="Управленческие расходы "/>
    <x v="1"/>
    <x v="5"/>
    <x v="0"/>
    <x v="11"/>
    <s v="4.3.2"/>
    <n v="17357"/>
  </r>
  <r>
    <x v="16"/>
    <x v="1"/>
    <x v="3"/>
    <s v="Управленческие расходы "/>
    <x v="1"/>
    <x v="5"/>
    <x v="0"/>
    <x v="12"/>
    <s v="4.3.3"/>
    <n v="21286"/>
  </r>
  <r>
    <x v="16"/>
    <x v="1"/>
    <x v="3"/>
    <s v="Управленческие расходы "/>
    <x v="1"/>
    <x v="6"/>
    <x v="1"/>
    <x v="13"/>
    <s v="4.4"/>
    <n v="27381"/>
  </r>
  <r>
    <x v="16"/>
    <x v="1"/>
    <x v="3"/>
    <s v="Управленческие расходы "/>
    <x v="1"/>
    <x v="7"/>
    <x v="1"/>
    <x v="14"/>
    <s v="4.5"/>
    <n v="54509"/>
  </r>
  <r>
    <x v="16"/>
    <x v="1"/>
    <x v="3"/>
    <s v="Коммерческие расходы"/>
    <x v="0"/>
    <x v="7"/>
    <x v="0"/>
    <x v="0"/>
    <s v="5"/>
    <n v="11431844.595178574"/>
  </r>
  <r>
    <x v="16"/>
    <x v="1"/>
    <x v="3"/>
    <s v="Коммерческие расходы"/>
    <x v="1"/>
    <x v="3"/>
    <x v="1"/>
    <x v="15"/>
    <s v="5.1"/>
    <n v="1250000"/>
  </r>
  <r>
    <x v="16"/>
    <x v="1"/>
    <x v="3"/>
    <s v="Коммерческие расходы"/>
    <x v="1"/>
    <x v="4"/>
    <x v="1"/>
    <x v="0"/>
    <s v="5.2"/>
    <n v="1208707.5"/>
  </r>
  <r>
    <x v="16"/>
    <x v="1"/>
    <x v="3"/>
    <s v="Коммерческие расходы"/>
    <x v="1"/>
    <x v="4"/>
    <x v="0"/>
    <x v="7"/>
    <s v="5.2.1"/>
    <n v="577500"/>
  </r>
  <r>
    <x v="16"/>
    <x v="1"/>
    <x v="3"/>
    <s v="Коммерческие расходы"/>
    <x v="1"/>
    <x v="4"/>
    <x v="0"/>
    <x v="8"/>
    <s v="5.2.2"/>
    <n v="352275"/>
  </r>
  <r>
    <x v="16"/>
    <x v="1"/>
    <x v="3"/>
    <s v="Коммерческие расходы"/>
    <x v="1"/>
    <x v="4"/>
    <x v="0"/>
    <x v="9"/>
    <s v="5.2.3"/>
    <n v="278932.5"/>
  </r>
  <r>
    <x v="16"/>
    <x v="1"/>
    <x v="3"/>
    <s v="Коммерческие расходы"/>
    <x v="1"/>
    <x v="8"/>
    <x v="1"/>
    <x v="0"/>
    <s v="5.3"/>
    <n v="6670198.8740943912"/>
  </r>
  <r>
    <x v="16"/>
    <x v="1"/>
    <x v="3"/>
    <s v="Коммерческие расходы"/>
    <x v="1"/>
    <x v="8"/>
    <x v="0"/>
    <x v="16"/>
    <s v="5.3.1"/>
    <n v="3078553.3265051031"/>
  </r>
  <r>
    <x v="16"/>
    <x v="1"/>
    <x v="3"/>
    <s v="Коммерческие расходы"/>
    <x v="1"/>
    <x v="8"/>
    <x v="0"/>
    <x v="17"/>
    <s v="5.3.2"/>
    <n v="3591645.5475892876"/>
  </r>
  <r>
    <x v="16"/>
    <x v="1"/>
    <x v="3"/>
    <s v="Коммерческие расходы"/>
    <x v="1"/>
    <x v="9"/>
    <x v="1"/>
    <x v="18"/>
    <s v="5.4"/>
    <n v="270000"/>
  </r>
  <r>
    <x v="16"/>
    <x v="1"/>
    <x v="3"/>
    <s v="Коммерческие расходы"/>
    <x v="1"/>
    <x v="10"/>
    <x v="1"/>
    <x v="19"/>
    <s v="5.5"/>
    <n v="250000"/>
  </r>
  <r>
    <x v="16"/>
    <x v="1"/>
    <x v="3"/>
    <s v="Коммерческие расходы"/>
    <x v="1"/>
    <x v="11"/>
    <x v="1"/>
    <x v="20"/>
    <s v="5.6"/>
    <n v="1197000"/>
  </r>
  <r>
    <x v="16"/>
    <x v="1"/>
    <x v="3"/>
    <s v="Коммерческие расходы"/>
    <x v="1"/>
    <x v="12"/>
    <x v="1"/>
    <x v="21"/>
    <s v="5.7"/>
    <n v="513092.2210841839"/>
  </r>
  <r>
    <x v="16"/>
    <x v="1"/>
    <x v="3"/>
    <s v="Коммерческие расходы"/>
    <x v="1"/>
    <x v="13"/>
    <x v="1"/>
    <x v="22"/>
    <s v="5.8"/>
    <n v="72846"/>
  </r>
  <r>
    <x v="16"/>
    <x v="1"/>
    <x v="4"/>
    <s v="Операционная прибыль"/>
    <x v="0"/>
    <x v="13"/>
    <x v="0"/>
    <x v="0"/>
    <s v="6"/>
    <n v="7854047.1662398987"/>
  </r>
  <r>
    <x v="16"/>
    <x v="1"/>
    <x v="5"/>
    <s v="Прочие доходы"/>
    <x v="0"/>
    <x v="13"/>
    <x v="0"/>
    <x v="0"/>
    <s v="7"/>
    <n v="8808"/>
  </r>
  <r>
    <x v="16"/>
    <x v="1"/>
    <x v="5"/>
    <s v="Прочие доходы"/>
    <x v="1"/>
    <x v="18"/>
    <x v="1"/>
    <x v="25"/>
    <s v="7.1"/>
    <n v="8808"/>
  </r>
  <r>
    <x v="16"/>
    <x v="1"/>
    <x v="6"/>
    <s v="Прочие расходы"/>
    <x v="0"/>
    <x v="14"/>
    <x v="0"/>
    <x v="0"/>
    <s v="8"/>
    <n v="2168624"/>
  </r>
  <r>
    <x v="16"/>
    <x v="1"/>
    <x v="6"/>
    <s v="Прочие расходы"/>
    <x v="1"/>
    <x v="15"/>
    <x v="1"/>
    <x v="23"/>
    <s v="8.1"/>
    <n v="2168624"/>
  </r>
  <r>
    <x v="16"/>
    <x v="1"/>
    <x v="7"/>
    <s v="Прибыль до налогообложения"/>
    <x v="0"/>
    <x v="16"/>
    <x v="0"/>
    <x v="0"/>
    <s v="9"/>
    <n v="5694231.1662398987"/>
  </r>
  <r>
    <x v="16"/>
    <x v="1"/>
    <x v="8"/>
    <s v="Налог на прибыль"/>
    <x v="0"/>
    <x v="17"/>
    <x v="1"/>
    <x v="24"/>
    <s v="11"/>
    <n v="1138846.2332479798"/>
  </r>
  <r>
    <x v="16"/>
    <x v="1"/>
    <x v="9"/>
    <s v="Чистая прибыль"/>
    <x v="0"/>
    <x v="17"/>
    <x v="0"/>
    <x v="0"/>
    <s v="12"/>
    <n v="4555384.9329919191"/>
  </r>
  <r>
    <x v="17"/>
    <x v="0"/>
    <x v="0"/>
    <s v="Выручка"/>
    <x v="0"/>
    <x v="0"/>
    <x v="0"/>
    <x v="0"/>
    <s v="1"/>
    <n v="48922337.393842176"/>
  </r>
  <r>
    <x v="17"/>
    <x v="0"/>
    <x v="0"/>
    <s v="Выручка"/>
    <x v="1"/>
    <x v="1"/>
    <x v="1"/>
    <x v="0"/>
    <s v="1.1"/>
    <n v="48234024.823389485"/>
  </r>
  <r>
    <x v="17"/>
    <x v="0"/>
    <x v="0"/>
    <s v="Выручка"/>
    <x v="1"/>
    <x v="1"/>
    <x v="0"/>
    <x v="1"/>
    <s v="1.1.1"/>
    <n v="18250712.09533656"/>
  </r>
  <r>
    <x v="17"/>
    <x v="0"/>
    <x v="0"/>
    <s v="Выручка"/>
    <x v="1"/>
    <x v="1"/>
    <x v="0"/>
    <x v="2"/>
    <s v="1.1.2"/>
    <n v="19554334.387860604"/>
  </r>
  <r>
    <x v="17"/>
    <x v="0"/>
    <x v="0"/>
    <s v="Выручка"/>
    <x v="1"/>
    <x v="1"/>
    <x v="0"/>
    <x v="3"/>
    <s v="1.1.3"/>
    <n v="10428978.340192322"/>
  </r>
  <r>
    <x v="17"/>
    <x v="0"/>
    <x v="0"/>
    <s v="Выручка"/>
    <x v="1"/>
    <x v="2"/>
    <x v="1"/>
    <x v="0"/>
    <s v="1.2"/>
    <n v="688312.57045269315"/>
  </r>
  <r>
    <x v="17"/>
    <x v="0"/>
    <x v="0"/>
    <s v="Выручка"/>
    <x v="1"/>
    <x v="2"/>
    <x v="0"/>
    <x v="4"/>
    <s v="1.2.1"/>
    <n v="602273.49914610654"/>
  </r>
  <r>
    <x v="17"/>
    <x v="0"/>
    <x v="0"/>
    <s v="Выручка"/>
    <x v="1"/>
    <x v="2"/>
    <x v="0"/>
    <x v="5"/>
    <s v="1.2.2"/>
    <n v="86039.071306586644"/>
  </r>
  <r>
    <x v="17"/>
    <x v="0"/>
    <x v="1"/>
    <s v="Себестоимость продаж"/>
    <x v="0"/>
    <x v="2"/>
    <x v="0"/>
    <x v="0"/>
    <s v="2"/>
    <n v="31891363.782804348"/>
  </r>
  <r>
    <x v="17"/>
    <x v="0"/>
    <x v="1"/>
    <s v="Себестоимость продаж"/>
    <x v="1"/>
    <x v="1"/>
    <x v="1"/>
    <x v="0"/>
    <s v="2.1"/>
    <n v="31521587.033231296"/>
  </r>
  <r>
    <x v="17"/>
    <x v="0"/>
    <x v="1"/>
    <s v="Себестоимость продаж"/>
    <x v="1"/>
    <x v="1"/>
    <x v="0"/>
    <x v="1"/>
    <s v="2.1.1"/>
    <n v="12337481.376447516"/>
  </r>
  <r>
    <x v="17"/>
    <x v="0"/>
    <x v="1"/>
    <s v="Себестоимость продаж"/>
    <x v="1"/>
    <x v="1"/>
    <x v="0"/>
    <x v="2"/>
    <s v="2.1.2"/>
    <n v="13218730.046193769"/>
  </r>
  <r>
    <x v="17"/>
    <x v="0"/>
    <x v="1"/>
    <s v="Себестоимость продаж"/>
    <x v="1"/>
    <x v="1"/>
    <x v="0"/>
    <x v="3"/>
    <s v="2.1.3"/>
    <n v="5965375.610590009"/>
  </r>
  <r>
    <x v="17"/>
    <x v="0"/>
    <x v="1"/>
    <s v="Себестоимость продаж"/>
    <x v="1"/>
    <x v="2"/>
    <x v="1"/>
    <x v="0"/>
    <s v="2.2"/>
    <n v="369776.74957305327"/>
  </r>
  <r>
    <x v="17"/>
    <x v="0"/>
    <x v="1"/>
    <s v="Себестоимость продаж"/>
    <x v="1"/>
    <x v="2"/>
    <x v="0"/>
    <x v="4"/>
    <s v="2.2.1"/>
    <n v="301136.74957305327"/>
  </r>
  <r>
    <x v="17"/>
    <x v="0"/>
    <x v="1"/>
    <s v="Себестоимость продаж"/>
    <x v="1"/>
    <x v="2"/>
    <x v="0"/>
    <x v="5"/>
    <s v="2.2.2"/>
    <n v="68640"/>
  </r>
  <r>
    <x v="17"/>
    <x v="0"/>
    <x v="2"/>
    <s v="Валовая прибыль"/>
    <x v="0"/>
    <x v="2"/>
    <x v="0"/>
    <x v="0"/>
    <s v="3"/>
    <n v="17030973.611037828"/>
  </r>
  <r>
    <x v="17"/>
    <x v="0"/>
    <x v="2"/>
    <s v="Валовая прибыль"/>
    <x v="1"/>
    <x v="1"/>
    <x v="1"/>
    <x v="0"/>
    <s v="3.1"/>
    <n v="16712437.79015819"/>
  </r>
  <r>
    <x v="17"/>
    <x v="0"/>
    <x v="2"/>
    <s v="Валовая прибыль"/>
    <x v="1"/>
    <x v="1"/>
    <x v="0"/>
    <x v="1"/>
    <s v="3.1.1"/>
    <n v="5913230.7188890446"/>
  </r>
  <r>
    <x v="17"/>
    <x v="0"/>
    <x v="2"/>
    <s v="Валовая прибыль"/>
    <x v="1"/>
    <x v="1"/>
    <x v="0"/>
    <x v="2"/>
    <s v="3.1.2"/>
    <n v="6335604.3416668344"/>
  </r>
  <r>
    <x v="17"/>
    <x v="0"/>
    <x v="2"/>
    <s v="Валовая прибыль"/>
    <x v="1"/>
    <x v="1"/>
    <x v="0"/>
    <x v="3"/>
    <s v="3.1.3"/>
    <n v="4463602.7296023127"/>
  </r>
  <r>
    <x v="17"/>
    <x v="0"/>
    <x v="2"/>
    <s v="Валовая прибыль"/>
    <x v="1"/>
    <x v="2"/>
    <x v="1"/>
    <x v="0"/>
    <s v="3.2"/>
    <n v="318535.82087963988"/>
  </r>
  <r>
    <x v="17"/>
    <x v="0"/>
    <x v="2"/>
    <s v="Валовая прибыль"/>
    <x v="1"/>
    <x v="2"/>
    <x v="0"/>
    <x v="4"/>
    <s v="3.2.1"/>
    <n v="301136.74957305327"/>
  </r>
  <r>
    <x v="17"/>
    <x v="0"/>
    <x v="2"/>
    <s v="Валовая прибыль"/>
    <x v="1"/>
    <x v="2"/>
    <x v="0"/>
    <x v="5"/>
    <s v="3.2.2"/>
    <n v="17399.071306586644"/>
  </r>
  <r>
    <x v="17"/>
    <x v="0"/>
    <x v="3"/>
    <s v="Управленческие расходы "/>
    <x v="0"/>
    <x v="2"/>
    <x v="0"/>
    <x v="0"/>
    <s v="4"/>
    <n v="739081"/>
  </r>
  <r>
    <x v="17"/>
    <x v="0"/>
    <x v="3"/>
    <s v="Управленческие расходы "/>
    <x v="1"/>
    <x v="3"/>
    <x v="1"/>
    <x v="6"/>
    <s v="4.1"/>
    <n v="150000"/>
  </r>
  <r>
    <x v="17"/>
    <x v="0"/>
    <x v="3"/>
    <s v="Управленческие расходы "/>
    <x v="1"/>
    <x v="4"/>
    <x v="1"/>
    <x v="0"/>
    <s v="4.2"/>
    <n v="457600"/>
  </r>
  <r>
    <x v="17"/>
    <x v="0"/>
    <x v="3"/>
    <s v="Управленческие расходы "/>
    <x v="1"/>
    <x v="4"/>
    <x v="0"/>
    <x v="7"/>
    <s v="4.2.1"/>
    <n v="320000"/>
  </r>
  <r>
    <x v="17"/>
    <x v="0"/>
    <x v="3"/>
    <s v="Управленческие расходы "/>
    <x v="1"/>
    <x v="4"/>
    <x v="0"/>
    <x v="8"/>
    <s v="4.2.2"/>
    <n v="32000"/>
  </r>
  <r>
    <x v="17"/>
    <x v="0"/>
    <x v="3"/>
    <s v="Управленческие расходы "/>
    <x v="1"/>
    <x v="4"/>
    <x v="0"/>
    <x v="9"/>
    <s v="4.2.2"/>
    <n v="105600"/>
  </r>
  <r>
    <x v="17"/>
    <x v="0"/>
    <x v="3"/>
    <s v="Управленческие расходы "/>
    <x v="1"/>
    <x v="5"/>
    <x v="1"/>
    <x v="0"/>
    <s v="4.3"/>
    <n v="79641"/>
  </r>
  <r>
    <x v="17"/>
    <x v="0"/>
    <x v="3"/>
    <s v="Управленческие расходы "/>
    <x v="1"/>
    <x v="5"/>
    <x v="0"/>
    <x v="10"/>
    <s v="4.3.1"/>
    <n v="50000"/>
  </r>
  <r>
    <x v="17"/>
    <x v="0"/>
    <x v="3"/>
    <s v="Управленческие расходы "/>
    <x v="1"/>
    <x v="5"/>
    <x v="0"/>
    <x v="11"/>
    <s v="4.3.2"/>
    <n v="15798"/>
  </r>
  <r>
    <x v="17"/>
    <x v="0"/>
    <x v="3"/>
    <s v="Управленческие расходы "/>
    <x v="1"/>
    <x v="5"/>
    <x v="0"/>
    <x v="12"/>
    <s v="4.3.3"/>
    <n v="13843"/>
  </r>
  <r>
    <x v="17"/>
    <x v="0"/>
    <x v="3"/>
    <s v="Управленческие расходы "/>
    <x v="1"/>
    <x v="6"/>
    <x v="1"/>
    <x v="13"/>
    <s v="4.4"/>
    <n v="6349"/>
  </r>
  <r>
    <x v="17"/>
    <x v="0"/>
    <x v="3"/>
    <s v="Управленческие расходы "/>
    <x v="1"/>
    <x v="7"/>
    <x v="1"/>
    <x v="14"/>
    <s v="4.5"/>
    <n v="45491"/>
  </r>
  <r>
    <x v="17"/>
    <x v="0"/>
    <x v="3"/>
    <s v="Коммерческие расходы"/>
    <x v="0"/>
    <x v="7"/>
    <x v="0"/>
    <x v="0"/>
    <s v="5"/>
    <n v="10754491.735137906"/>
  </r>
  <r>
    <x v="17"/>
    <x v="0"/>
    <x v="3"/>
    <s v="Коммерческие расходы"/>
    <x v="1"/>
    <x v="3"/>
    <x v="1"/>
    <x v="15"/>
    <s v="5.1"/>
    <n v="1250000"/>
  </r>
  <r>
    <x v="17"/>
    <x v="0"/>
    <x v="3"/>
    <s v="Коммерческие расходы"/>
    <x v="1"/>
    <x v="4"/>
    <x v="1"/>
    <x v="0"/>
    <s v="5.2"/>
    <n v="1238737.5"/>
  </r>
  <r>
    <x v="17"/>
    <x v="0"/>
    <x v="3"/>
    <s v="Коммерческие расходы"/>
    <x v="1"/>
    <x v="4"/>
    <x v="0"/>
    <x v="7"/>
    <s v="5.2.1"/>
    <n v="577500"/>
  </r>
  <r>
    <x v="17"/>
    <x v="0"/>
    <x v="3"/>
    <s v="Коммерческие расходы"/>
    <x v="1"/>
    <x v="4"/>
    <x v="0"/>
    <x v="8"/>
    <s v="5.2.2"/>
    <n v="375375"/>
  </r>
  <r>
    <x v="17"/>
    <x v="0"/>
    <x v="3"/>
    <s v="Коммерческие расходы"/>
    <x v="1"/>
    <x v="4"/>
    <x v="0"/>
    <x v="9"/>
    <s v="5.2.3"/>
    <n v="285862.5"/>
  </r>
  <r>
    <x v="17"/>
    <x v="0"/>
    <x v="3"/>
    <s v="Коммерческие расходы"/>
    <x v="1"/>
    <x v="8"/>
    <x v="1"/>
    <x v="0"/>
    <s v="5.3"/>
    <n v="6359903.8611994833"/>
  </r>
  <r>
    <x v="17"/>
    <x v="0"/>
    <x v="3"/>
    <s v="Коммерческие расходы"/>
    <x v="1"/>
    <x v="8"/>
    <x v="0"/>
    <x v="16"/>
    <s v="5.3.1"/>
    <n v="2935340.2436305303"/>
  </r>
  <r>
    <x v="17"/>
    <x v="0"/>
    <x v="3"/>
    <s v="Коммерческие расходы"/>
    <x v="1"/>
    <x v="8"/>
    <x v="0"/>
    <x v="17"/>
    <s v="5.3.2"/>
    <n v="3424563.6175689525"/>
  </r>
  <r>
    <x v="17"/>
    <x v="0"/>
    <x v="3"/>
    <s v="Коммерческие расходы"/>
    <x v="1"/>
    <x v="9"/>
    <x v="1"/>
    <x v="18"/>
    <s v="5.4"/>
    <n v="270000"/>
  </r>
  <r>
    <x v="17"/>
    <x v="0"/>
    <x v="3"/>
    <s v="Коммерческие расходы"/>
    <x v="1"/>
    <x v="10"/>
    <x v="1"/>
    <x v="19"/>
    <s v="5.5"/>
    <n v="250000"/>
  </r>
  <r>
    <x v="17"/>
    <x v="0"/>
    <x v="3"/>
    <s v="Коммерческие расходы"/>
    <x v="1"/>
    <x v="11"/>
    <x v="1"/>
    <x v="20"/>
    <s v="5.6"/>
    <n v="798999.99999999988"/>
  </r>
  <r>
    <x v="17"/>
    <x v="0"/>
    <x v="3"/>
    <s v="Коммерческие расходы"/>
    <x v="1"/>
    <x v="12"/>
    <x v="1"/>
    <x v="21"/>
    <s v="5.7"/>
    <n v="489223.37393842178"/>
  </r>
  <r>
    <x v="17"/>
    <x v="0"/>
    <x v="3"/>
    <s v="Коммерческие расходы"/>
    <x v="1"/>
    <x v="13"/>
    <x v="1"/>
    <x v="22"/>
    <s v="5.8"/>
    <n v="97627"/>
  </r>
  <r>
    <x v="17"/>
    <x v="0"/>
    <x v="4"/>
    <s v="Операционная прибыль"/>
    <x v="0"/>
    <x v="13"/>
    <x v="0"/>
    <x v="0"/>
    <s v="6"/>
    <n v="5537400.8758999221"/>
  </r>
  <r>
    <x v="17"/>
    <x v="0"/>
    <x v="5"/>
    <s v="Прочие доходы"/>
    <x v="0"/>
    <x v="13"/>
    <x v="0"/>
    <x v="0"/>
    <s v="7"/>
    <n v="0"/>
  </r>
  <r>
    <x v="17"/>
    <x v="0"/>
    <x v="6"/>
    <s v="Прочие расходы"/>
    <x v="0"/>
    <x v="14"/>
    <x v="0"/>
    <x v="0"/>
    <s v="8"/>
    <n v="2187868"/>
  </r>
  <r>
    <x v="17"/>
    <x v="0"/>
    <x v="6"/>
    <s v="Прочие расходы"/>
    <x v="1"/>
    <x v="15"/>
    <x v="1"/>
    <x v="23"/>
    <s v="8.1"/>
    <n v="2187868"/>
  </r>
  <r>
    <x v="17"/>
    <x v="0"/>
    <x v="7"/>
    <s v="Прибыль до налогообложения"/>
    <x v="0"/>
    <x v="16"/>
    <x v="0"/>
    <x v="0"/>
    <s v="9"/>
    <n v="3349532.8758999221"/>
  </r>
  <r>
    <x v="17"/>
    <x v="0"/>
    <x v="8"/>
    <s v="Налог на прибыль"/>
    <x v="0"/>
    <x v="17"/>
    <x v="1"/>
    <x v="24"/>
    <s v="11"/>
    <n v="669906.57517998444"/>
  </r>
  <r>
    <x v="17"/>
    <x v="0"/>
    <x v="9"/>
    <s v="Чистая прибыль"/>
    <x v="0"/>
    <x v="17"/>
    <x v="0"/>
    <x v="0"/>
    <s v="12"/>
    <n v="2679626.3007199378"/>
  </r>
  <r>
    <x v="17"/>
    <x v="1"/>
    <x v="0"/>
    <s v="Выручка"/>
    <x v="0"/>
    <x v="0"/>
    <x v="0"/>
    <x v="0"/>
    <s v="1"/>
    <n v="48082262.330583006"/>
  </r>
  <r>
    <x v="17"/>
    <x v="1"/>
    <x v="0"/>
    <s v="Выручка"/>
    <x v="1"/>
    <x v="1"/>
    <x v="1"/>
    <x v="0"/>
    <s v="1.1"/>
    <n v="47399706.556174099"/>
  </r>
  <r>
    <x v="17"/>
    <x v="1"/>
    <x v="0"/>
    <s v="Выручка"/>
    <x v="1"/>
    <x v="1"/>
    <x v="0"/>
    <x v="1"/>
    <s v="1.1.1"/>
    <n v="19749877.731739208"/>
  </r>
  <r>
    <x v="17"/>
    <x v="1"/>
    <x v="0"/>
    <s v="Выручка"/>
    <x v="1"/>
    <x v="1"/>
    <x v="0"/>
    <x v="2"/>
    <s v="1.1.2"/>
    <n v="18169887.513200071"/>
  </r>
  <r>
    <x v="17"/>
    <x v="1"/>
    <x v="0"/>
    <s v="Выручка"/>
    <x v="1"/>
    <x v="1"/>
    <x v="0"/>
    <x v="3"/>
    <s v="1.1.3"/>
    <n v="9479941.3112348206"/>
  </r>
  <r>
    <x v="17"/>
    <x v="1"/>
    <x v="0"/>
    <s v="Выручка"/>
    <x v="1"/>
    <x v="2"/>
    <x v="1"/>
    <x v="0"/>
    <s v="1.2"/>
    <n v="682555.77440890705"/>
  </r>
  <r>
    <x v="17"/>
    <x v="1"/>
    <x v="0"/>
    <s v="Выручка"/>
    <x v="1"/>
    <x v="2"/>
    <x v="0"/>
    <x v="4"/>
    <s v="1.2.1"/>
    <n v="597236.30260779371"/>
  </r>
  <r>
    <x v="17"/>
    <x v="1"/>
    <x v="0"/>
    <s v="Выручка"/>
    <x v="1"/>
    <x v="2"/>
    <x v="0"/>
    <x v="5"/>
    <s v="1.2.2"/>
    <n v="85319.471801113381"/>
  </r>
  <r>
    <x v="17"/>
    <x v="1"/>
    <x v="1"/>
    <s v="Себестоимость продаж"/>
    <x v="0"/>
    <x v="2"/>
    <x v="0"/>
    <x v="0"/>
    <s v="2"/>
    <n v="29028790.756477993"/>
  </r>
  <r>
    <x v="17"/>
    <x v="1"/>
    <x v="1"/>
    <s v="Себестоимость продаж"/>
    <x v="1"/>
    <x v="1"/>
    <x v="1"/>
    <x v="0"/>
    <s v="2.1"/>
    <n v="28667342.525174096"/>
  </r>
  <r>
    <x v="17"/>
    <x v="1"/>
    <x v="1"/>
    <s v="Себестоимость продаж"/>
    <x v="1"/>
    <x v="1"/>
    <x v="0"/>
    <x v="1"/>
    <s v="2.1.1"/>
    <n v="12323923.704605266"/>
  </r>
  <r>
    <x v="17"/>
    <x v="1"/>
    <x v="1"/>
    <s v="Себестоимость продаж"/>
    <x v="1"/>
    <x v="1"/>
    <x v="0"/>
    <x v="2"/>
    <s v="2.1.2"/>
    <n v="11338009.808236845"/>
  </r>
  <r>
    <x v="17"/>
    <x v="1"/>
    <x v="1"/>
    <s v="Себестоимость продаж"/>
    <x v="1"/>
    <x v="1"/>
    <x v="0"/>
    <x v="3"/>
    <s v="2.1.3"/>
    <n v="5005409.0123319859"/>
  </r>
  <r>
    <x v="17"/>
    <x v="1"/>
    <x v="1"/>
    <s v="Себестоимость продаж"/>
    <x v="1"/>
    <x v="2"/>
    <x v="1"/>
    <x v="0"/>
    <s v="2.2"/>
    <n v="361448.23130389687"/>
  </r>
  <r>
    <x v="17"/>
    <x v="1"/>
    <x v="1"/>
    <s v="Себестоимость продаж"/>
    <x v="1"/>
    <x v="2"/>
    <x v="0"/>
    <x v="4"/>
    <s v="2.2.1"/>
    <n v="298618.15130389686"/>
  </r>
  <r>
    <x v="17"/>
    <x v="1"/>
    <x v="1"/>
    <s v="Себестоимость продаж"/>
    <x v="1"/>
    <x v="2"/>
    <x v="0"/>
    <x v="5"/>
    <s v="2.2.2"/>
    <n v="62830.080000000002"/>
  </r>
  <r>
    <x v="17"/>
    <x v="1"/>
    <x v="2"/>
    <s v="Валовая прибыль"/>
    <x v="0"/>
    <x v="2"/>
    <x v="0"/>
    <x v="0"/>
    <s v="3"/>
    <n v="19053471.574105013"/>
  </r>
  <r>
    <x v="17"/>
    <x v="1"/>
    <x v="2"/>
    <s v="Валовая прибыль"/>
    <x v="1"/>
    <x v="1"/>
    <x v="1"/>
    <x v="0"/>
    <s v="3.1"/>
    <n v="18732364.031000003"/>
  </r>
  <r>
    <x v="17"/>
    <x v="1"/>
    <x v="2"/>
    <s v="Валовая прибыль"/>
    <x v="1"/>
    <x v="1"/>
    <x v="0"/>
    <x v="1"/>
    <s v="3.1.1"/>
    <n v="7425954.0271339417"/>
  </r>
  <r>
    <x v="17"/>
    <x v="1"/>
    <x v="2"/>
    <s v="Валовая прибыль"/>
    <x v="1"/>
    <x v="1"/>
    <x v="0"/>
    <x v="2"/>
    <s v="3.1.2"/>
    <n v="6831877.7049632259"/>
  </r>
  <r>
    <x v="17"/>
    <x v="1"/>
    <x v="2"/>
    <s v="Валовая прибыль"/>
    <x v="1"/>
    <x v="1"/>
    <x v="0"/>
    <x v="3"/>
    <s v="3.1.3"/>
    <n v="4474532.2989028348"/>
  </r>
  <r>
    <x v="17"/>
    <x v="1"/>
    <x v="2"/>
    <s v="Валовая прибыль"/>
    <x v="1"/>
    <x v="2"/>
    <x v="1"/>
    <x v="0"/>
    <s v="3.2"/>
    <n v="321107.54310501018"/>
  </r>
  <r>
    <x v="17"/>
    <x v="1"/>
    <x v="2"/>
    <s v="Валовая прибыль"/>
    <x v="1"/>
    <x v="2"/>
    <x v="0"/>
    <x v="4"/>
    <s v="3.2.1"/>
    <n v="298618.15130389686"/>
  </r>
  <r>
    <x v="17"/>
    <x v="1"/>
    <x v="2"/>
    <s v="Валовая прибыль"/>
    <x v="1"/>
    <x v="2"/>
    <x v="0"/>
    <x v="5"/>
    <s v="3.2.2"/>
    <n v="22489.391801113379"/>
  </r>
  <r>
    <x v="17"/>
    <x v="1"/>
    <x v="3"/>
    <s v="Управленческие расходы "/>
    <x v="0"/>
    <x v="2"/>
    <x v="0"/>
    <x v="0"/>
    <s v="4"/>
    <n v="740147"/>
  </r>
  <r>
    <x v="17"/>
    <x v="1"/>
    <x v="3"/>
    <s v="Управленческие расходы "/>
    <x v="1"/>
    <x v="3"/>
    <x v="1"/>
    <x v="6"/>
    <s v="4.1"/>
    <n v="160000"/>
  </r>
  <r>
    <x v="17"/>
    <x v="1"/>
    <x v="3"/>
    <s v="Управленческие расходы "/>
    <x v="1"/>
    <x v="4"/>
    <x v="1"/>
    <x v="0"/>
    <s v="4.2"/>
    <n v="400400"/>
  </r>
  <r>
    <x v="17"/>
    <x v="1"/>
    <x v="3"/>
    <s v="Управленческие расходы "/>
    <x v="1"/>
    <x v="4"/>
    <x v="0"/>
    <x v="7"/>
    <s v="4.2.1"/>
    <n v="280000"/>
  </r>
  <r>
    <x v="17"/>
    <x v="1"/>
    <x v="3"/>
    <s v="Управленческие расходы "/>
    <x v="1"/>
    <x v="4"/>
    <x v="0"/>
    <x v="8"/>
    <s v="4.2.2"/>
    <n v="28000"/>
  </r>
  <r>
    <x v="17"/>
    <x v="1"/>
    <x v="3"/>
    <s v="Управленческие расходы "/>
    <x v="1"/>
    <x v="4"/>
    <x v="0"/>
    <x v="9"/>
    <s v="4.2.2"/>
    <n v="92400"/>
  </r>
  <r>
    <x v="17"/>
    <x v="1"/>
    <x v="3"/>
    <s v="Управленческие расходы "/>
    <x v="1"/>
    <x v="5"/>
    <x v="1"/>
    <x v="0"/>
    <s v="4.3"/>
    <n v="101129"/>
  </r>
  <r>
    <x v="17"/>
    <x v="1"/>
    <x v="3"/>
    <s v="Управленческие расходы "/>
    <x v="1"/>
    <x v="5"/>
    <x v="0"/>
    <x v="10"/>
    <s v="4.3.1"/>
    <n v="45017"/>
  </r>
  <r>
    <x v="17"/>
    <x v="1"/>
    <x v="3"/>
    <s v="Управленческие расходы "/>
    <x v="1"/>
    <x v="5"/>
    <x v="0"/>
    <x v="11"/>
    <s v="4.3.2"/>
    <n v="41726"/>
  </r>
  <r>
    <x v="17"/>
    <x v="1"/>
    <x v="3"/>
    <s v="Управленческие расходы "/>
    <x v="1"/>
    <x v="5"/>
    <x v="0"/>
    <x v="12"/>
    <s v="4.3.3"/>
    <n v="14386"/>
  </r>
  <r>
    <x v="17"/>
    <x v="1"/>
    <x v="3"/>
    <s v="Управленческие расходы "/>
    <x v="1"/>
    <x v="6"/>
    <x v="1"/>
    <x v="13"/>
    <s v="4.4"/>
    <n v="29960"/>
  </r>
  <r>
    <x v="17"/>
    <x v="1"/>
    <x v="3"/>
    <s v="Управленческие расходы "/>
    <x v="1"/>
    <x v="7"/>
    <x v="1"/>
    <x v="14"/>
    <s v="4.5"/>
    <n v="48658"/>
  </r>
  <r>
    <x v="17"/>
    <x v="1"/>
    <x v="3"/>
    <s v="Коммерческие расходы"/>
    <x v="0"/>
    <x v="7"/>
    <x v="0"/>
    <x v="0"/>
    <s v="5"/>
    <n v="10983542.226281621"/>
  </r>
  <r>
    <x v="17"/>
    <x v="1"/>
    <x v="3"/>
    <s v="Коммерческие расходы"/>
    <x v="1"/>
    <x v="3"/>
    <x v="1"/>
    <x v="15"/>
    <s v="5.1"/>
    <n v="1250000"/>
  </r>
  <r>
    <x v="17"/>
    <x v="1"/>
    <x v="3"/>
    <s v="Коммерческие расходы"/>
    <x v="1"/>
    <x v="4"/>
    <x v="1"/>
    <x v="0"/>
    <s v="5.2"/>
    <n v="1223722.5"/>
  </r>
  <r>
    <x v="17"/>
    <x v="1"/>
    <x v="3"/>
    <s v="Коммерческие расходы"/>
    <x v="1"/>
    <x v="4"/>
    <x v="0"/>
    <x v="7"/>
    <s v="5.2.1"/>
    <n v="577500"/>
  </r>
  <r>
    <x v="17"/>
    <x v="1"/>
    <x v="3"/>
    <s v="Коммерческие расходы"/>
    <x v="1"/>
    <x v="4"/>
    <x v="0"/>
    <x v="8"/>
    <s v="5.2.2"/>
    <n v="363825"/>
  </r>
  <r>
    <x v="17"/>
    <x v="1"/>
    <x v="3"/>
    <s v="Коммерческие расходы"/>
    <x v="1"/>
    <x v="4"/>
    <x v="0"/>
    <x v="9"/>
    <s v="5.2.3"/>
    <n v="282397.5"/>
  </r>
  <r>
    <x v="17"/>
    <x v="1"/>
    <x v="3"/>
    <s v="Коммерческие расходы"/>
    <x v="1"/>
    <x v="8"/>
    <x v="1"/>
    <x v="0"/>
    <s v="5.3"/>
    <n v="6250694.1029757913"/>
  </r>
  <r>
    <x v="17"/>
    <x v="1"/>
    <x v="3"/>
    <s v="Коммерческие расходы"/>
    <x v="1"/>
    <x v="8"/>
    <x v="0"/>
    <x v="16"/>
    <s v="5.3.1"/>
    <n v="2884935.7398349801"/>
  </r>
  <r>
    <x v="17"/>
    <x v="1"/>
    <x v="3"/>
    <s v="Коммерческие расходы"/>
    <x v="1"/>
    <x v="8"/>
    <x v="0"/>
    <x v="17"/>
    <s v="5.3.2"/>
    <n v="3365758.3631408107"/>
  </r>
  <r>
    <x v="17"/>
    <x v="1"/>
    <x v="3"/>
    <s v="Коммерческие расходы"/>
    <x v="1"/>
    <x v="9"/>
    <x v="1"/>
    <x v="18"/>
    <s v="5.4"/>
    <n v="270000"/>
  </r>
  <r>
    <x v="17"/>
    <x v="1"/>
    <x v="3"/>
    <s v="Коммерческие расходы"/>
    <x v="1"/>
    <x v="10"/>
    <x v="1"/>
    <x v="19"/>
    <s v="5.5"/>
    <n v="250000"/>
  </r>
  <r>
    <x v="17"/>
    <x v="1"/>
    <x v="3"/>
    <s v="Коммерческие расходы"/>
    <x v="1"/>
    <x v="11"/>
    <x v="1"/>
    <x v="20"/>
    <s v="5.6"/>
    <n v="1133000"/>
  </r>
  <r>
    <x v="17"/>
    <x v="1"/>
    <x v="3"/>
    <s v="Коммерческие расходы"/>
    <x v="1"/>
    <x v="12"/>
    <x v="1"/>
    <x v="21"/>
    <s v="5.7"/>
    <n v="480822.62330583006"/>
  </r>
  <r>
    <x v="17"/>
    <x v="1"/>
    <x v="3"/>
    <s v="Коммерческие расходы"/>
    <x v="1"/>
    <x v="13"/>
    <x v="1"/>
    <x v="22"/>
    <s v="5.8"/>
    <n v="125303"/>
  </r>
  <r>
    <x v="17"/>
    <x v="1"/>
    <x v="4"/>
    <s v="Операционная прибыль"/>
    <x v="0"/>
    <x v="13"/>
    <x v="0"/>
    <x v="0"/>
    <s v="6"/>
    <n v="7329782.3478233926"/>
  </r>
  <r>
    <x v="17"/>
    <x v="1"/>
    <x v="5"/>
    <s v="Прочие доходы"/>
    <x v="0"/>
    <x v="13"/>
    <x v="0"/>
    <x v="0"/>
    <s v="7"/>
    <n v="5086"/>
  </r>
  <r>
    <x v="17"/>
    <x v="1"/>
    <x v="5"/>
    <s v="Прочие доходы"/>
    <x v="1"/>
    <x v="18"/>
    <x v="1"/>
    <x v="25"/>
    <s v="7.1"/>
    <n v="5086"/>
  </r>
  <r>
    <x v="17"/>
    <x v="1"/>
    <x v="6"/>
    <s v="Прочие расходы"/>
    <x v="0"/>
    <x v="14"/>
    <x v="0"/>
    <x v="0"/>
    <s v="8"/>
    <n v="2143146"/>
  </r>
  <r>
    <x v="17"/>
    <x v="1"/>
    <x v="6"/>
    <s v="Прочие расходы"/>
    <x v="1"/>
    <x v="15"/>
    <x v="1"/>
    <x v="23"/>
    <s v="8.1"/>
    <n v="2143146"/>
  </r>
  <r>
    <x v="17"/>
    <x v="1"/>
    <x v="7"/>
    <s v="Прибыль до налогообложения"/>
    <x v="0"/>
    <x v="16"/>
    <x v="0"/>
    <x v="0"/>
    <s v="9"/>
    <n v="5191722.3478233926"/>
  </r>
  <r>
    <x v="17"/>
    <x v="1"/>
    <x v="8"/>
    <s v="Налог на прибыль"/>
    <x v="0"/>
    <x v="17"/>
    <x v="1"/>
    <x v="24"/>
    <s v="11"/>
    <n v="1038344.4695646786"/>
  </r>
  <r>
    <x v="17"/>
    <x v="1"/>
    <x v="9"/>
    <s v="Чистая прибыль"/>
    <x v="0"/>
    <x v="17"/>
    <x v="0"/>
    <x v="0"/>
    <s v="12"/>
    <n v="4153377.878258714"/>
  </r>
  <r>
    <x v="18"/>
    <x v="0"/>
    <x v="0"/>
    <s v="Выручка"/>
    <x v="0"/>
    <x v="0"/>
    <x v="0"/>
    <x v="0"/>
    <s v="1"/>
    <n v="41592303.58212281"/>
  </r>
  <r>
    <x v="18"/>
    <x v="0"/>
    <x v="0"/>
    <s v="Выручка"/>
    <x v="1"/>
    <x v="1"/>
    <x v="1"/>
    <x v="0"/>
    <s v="1.1"/>
    <n v="41007120.884101041"/>
  </r>
  <r>
    <x v="18"/>
    <x v="0"/>
    <x v="0"/>
    <s v="Выручка"/>
    <x v="1"/>
    <x v="1"/>
    <x v="0"/>
    <x v="1"/>
    <s v="1.1.1"/>
    <n v="15516207.902092284"/>
  </r>
  <r>
    <x v="18"/>
    <x v="0"/>
    <x v="0"/>
    <s v="Выручка"/>
    <x v="1"/>
    <x v="1"/>
    <x v="0"/>
    <x v="2"/>
    <s v="1.1.2"/>
    <n v="16624508.466527447"/>
  </r>
  <r>
    <x v="18"/>
    <x v="0"/>
    <x v="0"/>
    <s v="Выручка"/>
    <x v="1"/>
    <x v="1"/>
    <x v="0"/>
    <x v="3"/>
    <s v="1.1.3"/>
    <n v="8866404.5154813062"/>
  </r>
  <r>
    <x v="18"/>
    <x v="0"/>
    <x v="0"/>
    <s v="Выручка"/>
    <x v="1"/>
    <x v="2"/>
    <x v="1"/>
    <x v="0"/>
    <s v="1.2"/>
    <n v="585182.69802176615"/>
  </r>
  <r>
    <x v="18"/>
    <x v="0"/>
    <x v="0"/>
    <s v="Выручка"/>
    <x v="1"/>
    <x v="2"/>
    <x v="0"/>
    <x v="4"/>
    <s v="1.2.1"/>
    <n v="512034.86076904536"/>
  </r>
  <r>
    <x v="18"/>
    <x v="0"/>
    <x v="0"/>
    <s v="Выручка"/>
    <x v="1"/>
    <x v="2"/>
    <x v="0"/>
    <x v="5"/>
    <s v="1.2.2"/>
    <n v="73147.837252720768"/>
  </r>
  <r>
    <x v="18"/>
    <x v="0"/>
    <x v="1"/>
    <s v="Себестоимость продаж"/>
    <x v="0"/>
    <x v="2"/>
    <x v="0"/>
    <x v="0"/>
    <s v="2"/>
    <n v="25821864.67227089"/>
  </r>
  <r>
    <x v="18"/>
    <x v="0"/>
    <x v="1"/>
    <s v="Себестоимость продаж"/>
    <x v="1"/>
    <x v="1"/>
    <x v="1"/>
    <x v="0"/>
    <s v="2.1"/>
    <n v="25510308.241886366"/>
  </r>
  <r>
    <x v="18"/>
    <x v="0"/>
    <x v="1"/>
    <s v="Себестоимость продаж"/>
    <x v="1"/>
    <x v="1"/>
    <x v="0"/>
    <x v="1"/>
    <s v="2.1.1"/>
    <n v="9984679.7849963848"/>
  </r>
  <r>
    <x v="18"/>
    <x v="0"/>
    <x v="1"/>
    <s v="Себестоимость продаж"/>
    <x v="1"/>
    <x v="1"/>
    <x v="0"/>
    <x v="2"/>
    <s v="2.1.2"/>
    <n v="10697871.198210411"/>
  </r>
  <r>
    <x v="18"/>
    <x v="0"/>
    <x v="1"/>
    <s v="Себестоимость продаж"/>
    <x v="1"/>
    <x v="1"/>
    <x v="0"/>
    <x v="3"/>
    <s v="2.1.3"/>
    <n v="4827757.2586795716"/>
  </r>
  <r>
    <x v="18"/>
    <x v="0"/>
    <x v="1"/>
    <s v="Себестоимость продаж"/>
    <x v="1"/>
    <x v="2"/>
    <x v="1"/>
    <x v="0"/>
    <s v="2.2"/>
    <n v="311556.43038452265"/>
  </r>
  <r>
    <x v="18"/>
    <x v="0"/>
    <x v="1"/>
    <s v="Себестоимость продаж"/>
    <x v="1"/>
    <x v="2"/>
    <x v="0"/>
    <x v="4"/>
    <s v="2.2.1"/>
    <n v="256017.43038452268"/>
  </r>
  <r>
    <x v="18"/>
    <x v="0"/>
    <x v="1"/>
    <s v="Себестоимость продаж"/>
    <x v="1"/>
    <x v="2"/>
    <x v="0"/>
    <x v="5"/>
    <s v="2.2.2"/>
    <n v="55539"/>
  </r>
  <r>
    <x v="18"/>
    <x v="0"/>
    <x v="2"/>
    <s v="Валовая прибыль"/>
    <x v="0"/>
    <x v="2"/>
    <x v="0"/>
    <x v="0"/>
    <s v="3"/>
    <n v="15770438.90985192"/>
  </r>
  <r>
    <x v="18"/>
    <x v="0"/>
    <x v="2"/>
    <s v="Валовая прибыль"/>
    <x v="1"/>
    <x v="1"/>
    <x v="1"/>
    <x v="0"/>
    <s v="3.1"/>
    <n v="15496812.642214675"/>
  </r>
  <r>
    <x v="18"/>
    <x v="0"/>
    <x v="2"/>
    <s v="Валовая прибыль"/>
    <x v="1"/>
    <x v="1"/>
    <x v="0"/>
    <x v="1"/>
    <s v="3.1.1"/>
    <n v="5531528.1170958988"/>
  </r>
  <r>
    <x v="18"/>
    <x v="0"/>
    <x v="2"/>
    <s v="Валовая прибыль"/>
    <x v="1"/>
    <x v="1"/>
    <x v="0"/>
    <x v="2"/>
    <s v="3.1.2"/>
    <n v="5926637.2683170363"/>
  </r>
  <r>
    <x v="18"/>
    <x v="0"/>
    <x v="2"/>
    <s v="Валовая прибыль"/>
    <x v="1"/>
    <x v="1"/>
    <x v="0"/>
    <x v="3"/>
    <s v="3.1.3"/>
    <n v="4038647.2568017347"/>
  </r>
  <r>
    <x v="18"/>
    <x v="0"/>
    <x v="2"/>
    <s v="Валовая прибыль"/>
    <x v="1"/>
    <x v="2"/>
    <x v="1"/>
    <x v="0"/>
    <s v="3.2"/>
    <n v="273626.26763724349"/>
  </r>
  <r>
    <x v="18"/>
    <x v="0"/>
    <x v="2"/>
    <s v="Валовая прибыль"/>
    <x v="1"/>
    <x v="2"/>
    <x v="0"/>
    <x v="4"/>
    <s v="3.2.1"/>
    <n v="256017.43038452268"/>
  </r>
  <r>
    <x v="18"/>
    <x v="0"/>
    <x v="2"/>
    <s v="Валовая прибыль"/>
    <x v="1"/>
    <x v="2"/>
    <x v="0"/>
    <x v="5"/>
    <s v="3.2.2"/>
    <n v="17608.837252720768"/>
  </r>
  <r>
    <x v="18"/>
    <x v="0"/>
    <x v="3"/>
    <s v="Управленческие расходы "/>
    <x v="0"/>
    <x v="2"/>
    <x v="0"/>
    <x v="0"/>
    <s v="4"/>
    <n v="774236"/>
  </r>
  <r>
    <x v="18"/>
    <x v="0"/>
    <x v="3"/>
    <s v="Управленческие расходы "/>
    <x v="1"/>
    <x v="3"/>
    <x v="1"/>
    <x v="6"/>
    <s v="4.1"/>
    <n v="150000"/>
  </r>
  <r>
    <x v="18"/>
    <x v="0"/>
    <x v="3"/>
    <s v="Управленческие расходы "/>
    <x v="1"/>
    <x v="4"/>
    <x v="1"/>
    <x v="0"/>
    <s v="4.2"/>
    <n v="457600"/>
  </r>
  <r>
    <x v="18"/>
    <x v="0"/>
    <x v="3"/>
    <s v="Управленческие расходы "/>
    <x v="1"/>
    <x v="4"/>
    <x v="0"/>
    <x v="7"/>
    <s v="4.2.1"/>
    <n v="320000"/>
  </r>
  <r>
    <x v="18"/>
    <x v="0"/>
    <x v="3"/>
    <s v="Управленческие расходы "/>
    <x v="1"/>
    <x v="4"/>
    <x v="0"/>
    <x v="8"/>
    <s v="4.2.2"/>
    <n v="32000"/>
  </r>
  <r>
    <x v="18"/>
    <x v="0"/>
    <x v="3"/>
    <s v="Управленческие расходы "/>
    <x v="1"/>
    <x v="4"/>
    <x v="0"/>
    <x v="9"/>
    <s v="4.2.2"/>
    <n v="105600"/>
  </r>
  <r>
    <x v="18"/>
    <x v="0"/>
    <x v="3"/>
    <s v="Управленческие расходы "/>
    <x v="1"/>
    <x v="5"/>
    <x v="1"/>
    <x v="0"/>
    <s v="4.3"/>
    <n v="101459"/>
  </r>
  <r>
    <x v="18"/>
    <x v="0"/>
    <x v="3"/>
    <s v="Управленческие расходы "/>
    <x v="1"/>
    <x v="5"/>
    <x v="0"/>
    <x v="10"/>
    <s v="4.3.1"/>
    <n v="50000"/>
  </r>
  <r>
    <x v="18"/>
    <x v="0"/>
    <x v="3"/>
    <s v="Управленческие расходы "/>
    <x v="1"/>
    <x v="5"/>
    <x v="0"/>
    <x v="11"/>
    <s v="4.3.2"/>
    <n v="29575"/>
  </r>
  <r>
    <x v="18"/>
    <x v="0"/>
    <x v="3"/>
    <s v="Управленческие расходы "/>
    <x v="1"/>
    <x v="5"/>
    <x v="0"/>
    <x v="12"/>
    <s v="4.3.3"/>
    <n v="21884"/>
  </r>
  <r>
    <x v="18"/>
    <x v="0"/>
    <x v="3"/>
    <s v="Управленческие расходы "/>
    <x v="1"/>
    <x v="6"/>
    <x v="1"/>
    <x v="13"/>
    <s v="4.4"/>
    <n v="17314"/>
  </r>
  <r>
    <x v="18"/>
    <x v="0"/>
    <x v="3"/>
    <s v="Управленческие расходы "/>
    <x v="1"/>
    <x v="7"/>
    <x v="1"/>
    <x v="14"/>
    <s v="4.5"/>
    <n v="47863"/>
  </r>
  <r>
    <x v="18"/>
    <x v="0"/>
    <x v="3"/>
    <s v="Коммерческие расходы"/>
    <x v="0"/>
    <x v="7"/>
    <x v="0"/>
    <x v="0"/>
    <s v="5"/>
    <n v="9700036.0014971923"/>
  </r>
  <r>
    <x v="18"/>
    <x v="0"/>
    <x v="3"/>
    <s v="Коммерческие расходы"/>
    <x v="1"/>
    <x v="3"/>
    <x v="1"/>
    <x v="15"/>
    <s v="5.1"/>
    <n v="1250000"/>
  </r>
  <r>
    <x v="18"/>
    <x v="0"/>
    <x v="3"/>
    <s v="Коммерческие расходы"/>
    <x v="1"/>
    <x v="4"/>
    <x v="1"/>
    <x v="0"/>
    <s v="5.2"/>
    <n v="1238737.5"/>
  </r>
  <r>
    <x v="18"/>
    <x v="0"/>
    <x v="3"/>
    <s v="Коммерческие расходы"/>
    <x v="1"/>
    <x v="4"/>
    <x v="0"/>
    <x v="7"/>
    <s v="5.2.1"/>
    <n v="577500"/>
  </r>
  <r>
    <x v="18"/>
    <x v="0"/>
    <x v="3"/>
    <s v="Коммерческие расходы"/>
    <x v="1"/>
    <x v="4"/>
    <x v="0"/>
    <x v="8"/>
    <s v="5.2.2"/>
    <n v="375375"/>
  </r>
  <r>
    <x v="18"/>
    <x v="0"/>
    <x v="3"/>
    <s v="Коммерческие расходы"/>
    <x v="1"/>
    <x v="4"/>
    <x v="0"/>
    <x v="9"/>
    <s v="5.2.3"/>
    <n v="285862.5"/>
  </r>
  <r>
    <x v="18"/>
    <x v="0"/>
    <x v="3"/>
    <s v="Коммерческие расходы"/>
    <x v="1"/>
    <x v="8"/>
    <x v="1"/>
    <x v="0"/>
    <s v="5.3"/>
    <n v="5406999.465675965"/>
  </r>
  <r>
    <x v="18"/>
    <x v="0"/>
    <x v="3"/>
    <s v="Коммерческие расходы"/>
    <x v="1"/>
    <x v="8"/>
    <x v="0"/>
    <x v="16"/>
    <s v="5.3.1"/>
    <n v="2495538.2149273683"/>
  </r>
  <r>
    <x v="18"/>
    <x v="0"/>
    <x v="3"/>
    <s v="Коммерческие расходы"/>
    <x v="1"/>
    <x v="8"/>
    <x v="0"/>
    <x v="17"/>
    <s v="5.3.2"/>
    <n v="2911461.2507485971"/>
  </r>
  <r>
    <x v="18"/>
    <x v="0"/>
    <x v="3"/>
    <s v="Коммерческие расходы"/>
    <x v="1"/>
    <x v="9"/>
    <x v="1"/>
    <x v="18"/>
    <s v="5.4"/>
    <n v="270000"/>
  </r>
  <r>
    <x v="18"/>
    <x v="0"/>
    <x v="3"/>
    <s v="Коммерческие расходы"/>
    <x v="1"/>
    <x v="10"/>
    <x v="1"/>
    <x v="19"/>
    <s v="5.5"/>
    <n v="250000"/>
  </r>
  <r>
    <x v="18"/>
    <x v="0"/>
    <x v="3"/>
    <s v="Коммерческие расходы"/>
    <x v="1"/>
    <x v="11"/>
    <x v="1"/>
    <x v="20"/>
    <s v="5.6"/>
    <n v="796000"/>
  </r>
  <r>
    <x v="18"/>
    <x v="0"/>
    <x v="3"/>
    <s v="Коммерческие расходы"/>
    <x v="1"/>
    <x v="12"/>
    <x v="1"/>
    <x v="21"/>
    <s v="5.7"/>
    <n v="415923.03582122811"/>
  </r>
  <r>
    <x v="18"/>
    <x v="0"/>
    <x v="3"/>
    <s v="Коммерческие расходы"/>
    <x v="1"/>
    <x v="13"/>
    <x v="1"/>
    <x v="22"/>
    <s v="5.8"/>
    <n v="72376"/>
  </r>
  <r>
    <x v="18"/>
    <x v="0"/>
    <x v="4"/>
    <s v="Операционная прибыль"/>
    <x v="0"/>
    <x v="13"/>
    <x v="0"/>
    <x v="0"/>
    <s v="6"/>
    <n v="5296166.9083547276"/>
  </r>
  <r>
    <x v="18"/>
    <x v="0"/>
    <x v="5"/>
    <s v="Прочие доходы"/>
    <x v="0"/>
    <x v="13"/>
    <x v="0"/>
    <x v="0"/>
    <s v="7"/>
    <n v="30000"/>
  </r>
  <r>
    <x v="18"/>
    <x v="0"/>
    <x v="5"/>
    <s v="Прочие доходы"/>
    <x v="1"/>
    <x v="18"/>
    <x v="1"/>
    <x v="25"/>
    <s v="7.1"/>
    <n v="30000"/>
  </r>
  <r>
    <x v="18"/>
    <x v="0"/>
    <x v="6"/>
    <s v="Прочие расходы"/>
    <x v="0"/>
    <x v="14"/>
    <x v="0"/>
    <x v="0"/>
    <s v="8"/>
    <n v="2084780"/>
  </r>
  <r>
    <x v="18"/>
    <x v="0"/>
    <x v="6"/>
    <s v="Прочие расходы"/>
    <x v="1"/>
    <x v="15"/>
    <x v="1"/>
    <x v="23"/>
    <s v="8.1"/>
    <n v="2084780"/>
  </r>
  <r>
    <x v="18"/>
    <x v="0"/>
    <x v="7"/>
    <s v="Прибыль до налогообложения"/>
    <x v="0"/>
    <x v="16"/>
    <x v="0"/>
    <x v="0"/>
    <s v="9"/>
    <n v="3241386.9083547276"/>
  </r>
  <r>
    <x v="18"/>
    <x v="0"/>
    <x v="8"/>
    <s v="Налог на прибыль"/>
    <x v="0"/>
    <x v="17"/>
    <x v="1"/>
    <x v="24"/>
    <s v="11"/>
    <n v="648277.38167094556"/>
  </r>
  <r>
    <x v="18"/>
    <x v="0"/>
    <x v="9"/>
    <s v="Чистая прибыль"/>
    <x v="0"/>
    <x v="17"/>
    <x v="0"/>
    <x v="0"/>
    <s v="12"/>
    <n v="2593109.5266837822"/>
  </r>
  <r>
    <x v="18"/>
    <x v="1"/>
    <x v="0"/>
    <s v="Выручка"/>
    <x v="0"/>
    <x v="0"/>
    <x v="0"/>
    <x v="0"/>
    <s v="1"/>
    <n v="43306498.765527897"/>
  </r>
  <r>
    <x v="18"/>
    <x v="1"/>
    <x v="0"/>
    <s v="Выручка"/>
    <x v="1"/>
    <x v="1"/>
    <x v="1"/>
    <x v="0"/>
    <s v="1.1"/>
    <n v="42691737.742042482"/>
  </r>
  <r>
    <x v="18"/>
    <x v="1"/>
    <x v="0"/>
    <s v="Выручка"/>
    <x v="1"/>
    <x v="1"/>
    <x v="0"/>
    <x v="1"/>
    <s v="1.1.1"/>
    <n v="17788224.059184369"/>
  </r>
  <r>
    <x v="18"/>
    <x v="1"/>
    <x v="0"/>
    <s v="Выручка"/>
    <x v="1"/>
    <x v="1"/>
    <x v="0"/>
    <x v="2"/>
    <s v="1.1.2"/>
    <n v="16365166.134449618"/>
  </r>
  <r>
    <x v="18"/>
    <x v="1"/>
    <x v="0"/>
    <s v="Выручка"/>
    <x v="1"/>
    <x v="1"/>
    <x v="0"/>
    <x v="3"/>
    <s v="1.1.3"/>
    <n v="8538347.5484084971"/>
  </r>
  <r>
    <x v="18"/>
    <x v="1"/>
    <x v="0"/>
    <s v="Выручка"/>
    <x v="1"/>
    <x v="2"/>
    <x v="1"/>
    <x v="0"/>
    <s v="1.2"/>
    <n v="614761.02348541177"/>
  </r>
  <r>
    <x v="18"/>
    <x v="1"/>
    <x v="0"/>
    <s v="Выручка"/>
    <x v="1"/>
    <x v="2"/>
    <x v="0"/>
    <x v="4"/>
    <s v="1.2.1"/>
    <n v="537915.89554973529"/>
  </r>
  <r>
    <x v="18"/>
    <x v="1"/>
    <x v="0"/>
    <s v="Выручка"/>
    <x v="1"/>
    <x v="2"/>
    <x v="0"/>
    <x v="5"/>
    <s v="1.2.2"/>
    <n v="76845.127935676472"/>
  </r>
  <r>
    <x v="18"/>
    <x v="1"/>
    <x v="1"/>
    <s v="Себестоимость продаж"/>
    <x v="0"/>
    <x v="2"/>
    <x v="0"/>
    <x v="0"/>
    <s v="2"/>
    <n v="28032330.236586239"/>
  </r>
  <r>
    <x v="18"/>
    <x v="1"/>
    <x v="1"/>
    <s v="Себестоимость продаж"/>
    <x v="1"/>
    <x v="1"/>
    <x v="1"/>
    <x v="0"/>
    <s v="2.1"/>
    <n v="27702668.620811373"/>
  </r>
  <r>
    <x v="18"/>
    <x v="1"/>
    <x v="1"/>
    <s v="Себестоимость продаж"/>
    <x v="1"/>
    <x v="1"/>
    <x v="0"/>
    <x v="1"/>
    <s v="2.1.1"/>
    <n v="11909216.007623937"/>
  </r>
  <r>
    <x v="18"/>
    <x v="1"/>
    <x v="1"/>
    <s v="Себестоимость продаж"/>
    <x v="1"/>
    <x v="1"/>
    <x v="0"/>
    <x v="2"/>
    <s v="2.1.2"/>
    <n v="10956478.72701402"/>
  </r>
  <r>
    <x v="18"/>
    <x v="1"/>
    <x v="1"/>
    <s v="Себестоимость продаж"/>
    <x v="1"/>
    <x v="1"/>
    <x v="0"/>
    <x v="3"/>
    <s v="2.1.3"/>
    <n v="4836973.886173415"/>
  </r>
  <r>
    <x v="18"/>
    <x v="1"/>
    <x v="1"/>
    <s v="Себестоимость продаж"/>
    <x v="1"/>
    <x v="2"/>
    <x v="1"/>
    <x v="0"/>
    <s v="2.2"/>
    <n v="329661.61577486765"/>
  </r>
  <r>
    <x v="18"/>
    <x v="1"/>
    <x v="1"/>
    <s v="Себестоимость продаж"/>
    <x v="1"/>
    <x v="2"/>
    <x v="0"/>
    <x v="4"/>
    <s v="2.2.1"/>
    <n v="268957.94777486764"/>
  </r>
  <r>
    <x v="18"/>
    <x v="1"/>
    <x v="1"/>
    <s v="Себестоимость продаж"/>
    <x v="1"/>
    <x v="2"/>
    <x v="0"/>
    <x v="5"/>
    <s v="2.2.2"/>
    <n v="60703.667999999998"/>
  </r>
  <r>
    <x v="18"/>
    <x v="1"/>
    <x v="2"/>
    <s v="Валовая прибыль"/>
    <x v="0"/>
    <x v="2"/>
    <x v="0"/>
    <x v="0"/>
    <s v="3"/>
    <n v="15274168.528941657"/>
  </r>
  <r>
    <x v="18"/>
    <x v="1"/>
    <x v="2"/>
    <s v="Валовая прибыль"/>
    <x v="1"/>
    <x v="1"/>
    <x v="1"/>
    <x v="0"/>
    <s v="3.1"/>
    <n v="14989069.121231109"/>
  </r>
  <r>
    <x v="18"/>
    <x v="1"/>
    <x v="2"/>
    <s v="Валовая прибыль"/>
    <x v="1"/>
    <x v="1"/>
    <x v="0"/>
    <x v="1"/>
    <s v="3.1.1"/>
    <n v="5879008.0515604317"/>
  </r>
  <r>
    <x v="18"/>
    <x v="1"/>
    <x v="2"/>
    <s v="Валовая прибыль"/>
    <x v="1"/>
    <x v="1"/>
    <x v="0"/>
    <x v="2"/>
    <s v="3.1.2"/>
    <n v="5408687.4074355979"/>
  </r>
  <r>
    <x v="18"/>
    <x v="1"/>
    <x v="2"/>
    <s v="Валовая прибыль"/>
    <x v="1"/>
    <x v="1"/>
    <x v="0"/>
    <x v="3"/>
    <s v="3.1.3"/>
    <n v="3701373.6622350821"/>
  </r>
  <r>
    <x v="18"/>
    <x v="1"/>
    <x v="2"/>
    <s v="Валовая прибыль"/>
    <x v="1"/>
    <x v="2"/>
    <x v="1"/>
    <x v="0"/>
    <s v="3.2"/>
    <n v="285099.40771054412"/>
  </r>
  <r>
    <x v="18"/>
    <x v="1"/>
    <x v="2"/>
    <s v="Валовая прибыль"/>
    <x v="1"/>
    <x v="2"/>
    <x v="0"/>
    <x v="4"/>
    <s v="3.2.1"/>
    <n v="268957.94777486764"/>
  </r>
  <r>
    <x v="18"/>
    <x v="1"/>
    <x v="2"/>
    <s v="Валовая прибыль"/>
    <x v="1"/>
    <x v="2"/>
    <x v="0"/>
    <x v="5"/>
    <s v="3.2.2"/>
    <n v="16141.459935676474"/>
  </r>
  <r>
    <x v="18"/>
    <x v="1"/>
    <x v="3"/>
    <s v="Управленческие расходы "/>
    <x v="0"/>
    <x v="2"/>
    <x v="0"/>
    <x v="0"/>
    <s v="4"/>
    <n v="735957"/>
  </r>
  <r>
    <x v="18"/>
    <x v="1"/>
    <x v="3"/>
    <s v="Управленческие расходы "/>
    <x v="1"/>
    <x v="3"/>
    <x v="1"/>
    <x v="6"/>
    <s v="4.1"/>
    <n v="160000"/>
  </r>
  <r>
    <x v="18"/>
    <x v="1"/>
    <x v="3"/>
    <s v="Управленческие расходы "/>
    <x v="1"/>
    <x v="4"/>
    <x v="1"/>
    <x v="0"/>
    <s v="4.2"/>
    <n v="400400"/>
  </r>
  <r>
    <x v="18"/>
    <x v="1"/>
    <x v="3"/>
    <s v="Управленческие расходы "/>
    <x v="1"/>
    <x v="4"/>
    <x v="0"/>
    <x v="7"/>
    <s v="4.2.1"/>
    <n v="280000"/>
  </r>
  <r>
    <x v="18"/>
    <x v="1"/>
    <x v="3"/>
    <s v="Управленческие расходы "/>
    <x v="1"/>
    <x v="4"/>
    <x v="0"/>
    <x v="8"/>
    <s v="4.2.2"/>
    <n v="28000"/>
  </r>
  <r>
    <x v="18"/>
    <x v="1"/>
    <x v="3"/>
    <s v="Управленческие расходы "/>
    <x v="1"/>
    <x v="4"/>
    <x v="0"/>
    <x v="9"/>
    <s v="4.2.2"/>
    <n v="92400"/>
  </r>
  <r>
    <x v="18"/>
    <x v="1"/>
    <x v="3"/>
    <s v="Управленческие расходы "/>
    <x v="1"/>
    <x v="5"/>
    <x v="1"/>
    <x v="0"/>
    <s v="4.3"/>
    <n v="104299"/>
  </r>
  <r>
    <x v="18"/>
    <x v="1"/>
    <x v="3"/>
    <s v="Управленческие расходы "/>
    <x v="1"/>
    <x v="5"/>
    <x v="0"/>
    <x v="10"/>
    <s v="4.3.1"/>
    <n v="46504"/>
  </r>
  <r>
    <x v="18"/>
    <x v="1"/>
    <x v="3"/>
    <s v="Управленческие расходы "/>
    <x v="1"/>
    <x v="5"/>
    <x v="0"/>
    <x v="11"/>
    <s v="4.3.2"/>
    <n v="45046"/>
  </r>
  <r>
    <x v="18"/>
    <x v="1"/>
    <x v="3"/>
    <s v="Управленческие расходы "/>
    <x v="1"/>
    <x v="5"/>
    <x v="0"/>
    <x v="12"/>
    <s v="4.3.3"/>
    <n v="12749"/>
  </r>
  <r>
    <x v="18"/>
    <x v="1"/>
    <x v="3"/>
    <s v="Управленческие расходы "/>
    <x v="1"/>
    <x v="6"/>
    <x v="1"/>
    <x v="13"/>
    <s v="4.4"/>
    <n v="24216"/>
  </r>
  <r>
    <x v="18"/>
    <x v="1"/>
    <x v="3"/>
    <s v="Управленческие расходы "/>
    <x v="1"/>
    <x v="7"/>
    <x v="1"/>
    <x v="14"/>
    <s v="4.5"/>
    <n v="47042"/>
  </r>
  <r>
    <x v="18"/>
    <x v="1"/>
    <x v="3"/>
    <s v="Коммерческие расходы"/>
    <x v="0"/>
    <x v="7"/>
    <x v="0"/>
    <x v="0"/>
    <s v="5"/>
    <n v="9744191.8271739054"/>
  </r>
  <r>
    <x v="18"/>
    <x v="1"/>
    <x v="3"/>
    <s v="Коммерческие расходы"/>
    <x v="1"/>
    <x v="3"/>
    <x v="1"/>
    <x v="15"/>
    <s v="5.1"/>
    <n v="1250000"/>
  </r>
  <r>
    <x v="18"/>
    <x v="1"/>
    <x v="3"/>
    <s v="Коммерческие расходы"/>
    <x v="1"/>
    <x v="4"/>
    <x v="1"/>
    <x v="0"/>
    <s v="5.2"/>
    <n v="1216215"/>
  </r>
  <r>
    <x v="18"/>
    <x v="1"/>
    <x v="3"/>
    <s v="Коммерческие расходы"/>
    <x v="1"/>
    <x v="4"/>
    <x v="0"/>
    <x v="7"/>
    <s v="5.2.1"/>
    <n v="577500"/>
  </r>
  <r>
    <x v="18"/>
    <x v="1"/>
    <x v="3"/>
    <s v="Коммерческие расходы"/>
    <x v="1"/>
    <x v="4"/>
    <x v="0"/>
    <x v="8"/>
    <s v="5.2.2"/>
    <n v="358050"/>
  </r>
  <r>
    <x v="18"/>
    <x v="1"/>
    <x v="3"/>
    <s v="Коммерческие расходы"/>
    <x v="1"/>
    <x v="4"/>
    <x v="0"/>
    <x v="9"/>
    <s v="5.2.3"/>
    <n v="280665"/>
  </r>
  <r>
    <x v="18"/>
    <x v="1"/>
    <x v="3"/>
    <s v="Коммерческие расходы"/>
    <x v="1"/>
    <x v="8"/>
    <x v="1"/>
    <x v="0"/>
    <s v="5.3"/>
    <n v="5629844.8395186272"/>
  </r>
  <r>
    <x v="18"/>
    <x v="1"/>
    <x v="3"/>
    <s v="Коммерческие расходы"/>
    <x v="1"/>
    <x v="8"/>
    <x v="0"/>
    <x v="16"/>
    <s v="5.3.1"/>
    <n v="2598389.9259316735"/>
  </r>
  <r>
    <x v="18"/>
    <x v="1"/>
    <x v="3"/>
    <s v="Коммерческие расходы"/>
    <x v="1"/>
    <x v="8"/>
    <x v="0"/>
    <x v="17"/>
    <s v="5.3.2"/>
    <n v="3031454.9135869532"/>
  </r>
  <r>
    <x v="18"/>
    <x v="1"/>
    <x v="3"/>
    <s v="Коммерческие расходы"/>
    <x v="1"/>
    <x v="9"/>
    <x v="1"/>
    <x v="18"/>
    <s v="5.4"/>
    <n v="270000"/>
  </r>
  <r>
    <x v="18"/>
    <x v="1"/>
    <x v="3"/>
    <s v="Коммерческие расходы"/>
    <x v="1"/>
    <x v="10"/>
    <x v="1"/>
    <x v="19"/>
    <s v="5.5"/>
    <n v="250000"/>
  </r>
  <r>
    <x v="18"/>
    <x v="1"/>
    <x v="3"/>
    <s v="Коммерческие расходы"/>
    <x v="1"/>
    <x v="11"/>
    <x v="1"/>
    <x v="20"/>
    <s v="5.6"/>
    <n v="688999.99999999988"/>
  </r>
  <r>
    <x v="18"/>
    <x v="1"/>
    <x v="3"/>
    <s v="Коммерческие расходы"/>
    <x v="1"/>
    <x v="12"/>
    <x v="1"/>
    <x v="21"/>
    <s v="5.7"/>
    <n v="333064.98765527899"/>
  </r>
  <r>
    <x v="18"/>
    <x v="1"/>
    <x v="3"/>
    <s v="Коммерческие расходы"/>
    <x v="1"/>
    <x v="13"/>
    <x v="1"/>
    <x v="22"/>
    <s v="5.8"/>
    <n v="106067"/>
  </r>
  <r>
    <x v="18"/>
    <x v="1"/>
    <x v="4"/>
    <s v="Операционная прибыль"/>
    <x v="0"/>
    <x v="13"/>
    <x v="0"/>
    <x v="0"/>
    <s v="6"/>
    <n v="4794019.7017677519"/>
  </r>
  <r>
    <x v="18"/>
    <x v="1"/>
    <x v="5"/>
    <s v="Прочие доходы"/>
    <x v="0"/>
    <x v="13"/>
    <x v="0"/>
    <x v="0"/>
    <s v="7"/>
    <n v="29797"/>
  </r>
  <r>
    <x v="18"/>
    <x v="1"/>
    <x v="5"/>
    <s v="Прочие доходы"/>
    <x v="1"/>
    <x v="18"/>
    <x v="1"/>
    <x v="25"/>
    <s v="7.1"/>
    <n v="29797"/>
  </r>
  <r>
    <x v="18"/>
    <x v="1"/>
    <x v="6"/>
    <s v="Прочие расходы"/>
    <x v="0"/>
    <x v="14"/>
    <x v="0"/>
    <x v="0"/>
    <s v="8"/>
    <n v="2139666"/>
  </r>
  <r>
    <x v="18"/>
    <x v="1"/>
    <x v="6"/>
    <s v="Прочие расходы"/>
    <x v="1"/>
    <x v="15"/>
    <x v="1"/>
    <x v="23"/>
    <s v="8.1"/>
    <n v="2139666"/>
  </r>
  <r>
    <x v="18"/>
    <x v="1"/>
    <x v="7"/>
    <s v="Прибыль до налогообложения"/>
    <x v="0"/>
    <x v="16"/>
    <x v="0"/>
    <x v="0"/>
    <s v="9"/>
    <n v="2684150.7017677519"/>
  </r>
  <r>
    <x v="18"/>
    <x v="1"/>
    <x v="8"/>
    <s v="Налог на прибыль"/>
    <x v="0"/>
    <x v="17"/>
    <x v="1"/>
    <x v="24"/>
    <s v="11"/>
    <n v="536830.14035355044"/>
  </r>
  <r>
    <x v="18"/>
    <x v="1"/>
    <x v="9"/>
    <s v="Чистая прибыль"/>
    <x v="0"/>
    <x v="17"/>
    <x v="0"/>
    <x v="0"/>
    <s v="12"/>
    <n v="2147320.5614142017"/>
  </r>
  <r>
    <x v="19"/>
    <x v="0"/>
    <x v="0"/>
    <s v="Выручка"/>
    <x v="0"/>
    <x v="0"/>
    <x v="0"/>
    <x v="0"/>
    <s v="1"/>
    <n v="36706431.214269914"/>
  </r>
  <r>
    <x v="19"/>
    <x v="0"/>
    <x v="0"/>
    <s v="Выручка"/>
    <x v="1"/>
    <x v="1"/>
    <x v="1"/>
    <x v="0"/>
    <s v="1.1"/>
    <n v="36189990.272009879"/>
  </r>
  <r>
    <x v="19"/>
    <x v="0"/>
    <x v="0"/>
    <s v="Выручка"/>
    <x v="1"/>
    <x v="1"/>
    <x v="0"/>
    <x v="1"/>
    <s v="1.1.1"/>
    <n v="13693509.832652386"/>
  </r>
  <r>
    <x v="19"/>
    <x v="0"/>
    <x v="0"/>
    <s v="Выручка"/>
    <x v="1"/>
    <x v="1"/>
    <x v="0"/>
    <x v="2"/>
    <s v="1.1.2"/>
    <n v="14671617.677841842"/>
  </r>
  <r>
    <x v="19"/>
    <x v="0"/>
    <x v="0"/>
    <s v="Выручка"/>
    <x v="1"/>
    <x v="1"/>
    <x v="0"/>
    <x v="3"/>
    <s v="1.1.3"/>
    <n v="7824862.76151565"/>
  </r>
  <r>
    <x v="19"/>
    <x v="0"/>
    <x v="0"/>
    <s v="Выручка"/>
    <x v="1"/>
    <x v="2"/>
    <x v="1"/>
    <x v="0"/>
    <s v="1.2"/>
    <n v="516440.94226003281"/>
  </r>
  <r>
    <x v="19"/>
    <x v="0"/>
    <x v="0"/>
    <s v="Выручка"/>
    <x v="1"/>
    <x v="2"/>
    <x v="0"/>
    <x v="4"/>
    <s v="1.2.1"/>
    <n v="451885.82447752869"/>
  </r>
  <r>
    <x v="19"/>
    <x v="0"/>
    <x v="0"/>
    <s v="Выручка"/>
    <x v="1"/>
    <x v="2"/>
    <x v="0"/>
    <x v="5"/>
    <s v="1.2.2"/>
    <n v="64555.117782504101"/>
  </r>
  <r>
    <x v="19"/>
    <x v="0"/>
    <x v="1"/>
    <s v="Себестоимость продаж"/>
    <x v="0"/>
    <x v="2"/>
    <x v="0"/>
    <x v="0"/>
    <s v="2"/>
    <n v="23700165.534913272"/>
  </r>
  <r>
    <x v="19"/>
    <x v="0"/>
    <x v="1"/>
    <s v="Себестоимость продаж"/>
    <x v="1"/>
    <x v="1"/>
    <x v="1"/>
    <x v="0"/>
    <s v="2.1"/>
    <n v="23423237.622674506"/>
  </r>
  <r>
    <x v="19"/>
    <x v="0"/>
    <x v="1"/>
    <s v="Себестоимость продаж"/>
    <x v="1"/>
    <x v="1"/>
    <x v="0"/>
    <x v="1"/>
    <s v="2.1.1"/>
    <n v="9167804.8329607733"/>
  </r>
  <r>
    <x v="19"/>
    <x v="0"/>
    <x v="1"/>
    <s v="Себестоимость продаж"/>
    <x v="1"/>
    <x v="1"/>
    <x v="0"/>
    <x v="2"/>
    <s v="2.1.2"/>
    <n v="9822648.035315115"/>
  </r>
  <r>
    <x v="19"/>
    <x v="0"/>
    <x v="1"/>
    <s v="Себестоимость продаж"/>
    <x v="1"/>
    <x v="1"/>
    <x v="0"/>
    <x v="3"/>
    <s v="2.1.3"/>
    <n v="4432784.754398617"/>
  </r>
  <r>
    <x v="19"/>
    <x v="0"/>
    <x v="1"/>
    <s v="Себестоимость продаж"/>
    <x v="1"/>
    <x v="2"/>
    <x v="1"/>
    <x v="0"/>
    <s v="2.2"/>
    <n v="276927.91223876434"/>
  </r>
  <r>
    <x v="19"/>
    <x v="0"/>
    <x v="1"/>
    <s v="Себестоимость продаж"/>
    <x v="1"/>
    <x v="2"/>
    <x v="0"/>
    <x v="4"/>
    <s v="2.2.1"/>
    <n v="225942.91223876434"/>
  </r>
  <r>
    <x v="19"/>
    <x v="0"/>
    <x v="1"/>
    <s v="Себестоимость продаж"/>
    <x v="1"/>
    <x v="2"/>
    <x v="0"/>
    <x v="5"/>
    <s v="2.2.2"/>
    <n v="50985"/>
  </r>
  <r>
    <x v="19"/>
    <x v="0"/>
    <x v="2"/>
    <s v="Валовая прибыль"/>
    <x v="0"/>
    <x v="2"/>
    <x v="0"/>
    <x v="0"/>
    <s v="3"/>
    <n v="13006265.679356642"/>
  </r>
  <r>
    <x v="19"/>
    <x v="0"/>
    <x v="2"/>
    <s v="Валовая прибыль"/>
    <x v="1"/>
    <x v="1"/>
    <x v="1"/>
    <x v="0"/>
    <s v="3.1"/>
    <n v="12766752.649335373"/>
  </r>
  <r>
    <x v="19"/>
    <x v="0"/>
    <x v="2"/>
    <s v="Валовая прибыль"/>
    <x v="1"/>
    <x v="1"/>
    <x v="0"/>
    <x v="1"/>
    <s v="3.1.1"/>
    <n v="4525704.999691613"/>
  </r>
  <r>
    <x v="19"/>
    <x v="0"/>
    <x v="2"/>
    <s v="Валовая прибыль"/>
    <x v="1"/>
    <x v="1"/>
    <x v="0"/>
    <x v="2"/>
    <s v="3.1.2"/>
    <n v="4848969.6425267272"/>
  </r>
  <r>
    <x v="19"/>
    <x v="0"/>
    <x v="2"/>
    <s v="Валовая прибыль"/>
    <x v="1"/>
    <x v="1"/>
    <x v="0"/>
    <x v="3"/>
    <s v="3.1.3"/>
    <n v="3392078.007117033"/>
  </r>
  <r>
    <x v="19"/>
    <x v="0"/>
    <x v="2"/>
    <s v="Валовая прибыль"/>
    <x v="1"/>
    <x v="2"/>
    <x v="1"/>
    <x v="0"/>
    <s v="3.2"/>
    <n v="239513.03002126847"/>
  </r>
  <r>
    <x v="19"/>
    <x v="0"/>
    <x v="2"/>
    <s v="Валовая прибыль"/>
    <x v="1"/>
    <x v="2"/>
    <x v="0"/>
    <x v="4"/>
    <s v="3.2.1"/>
    <n v="225942.91223876434"/>
  </r>
  <r>
    <x v="19"/>
    <x v="0"/>
    <x v="2"/>
    <s v="Валовая прибыль"/>
    <x v="1"/>
    <x v="2"/>
    <x v="0"/>
    <x v="5"/>
    <s v="3.2.2"/>
    <n v="13570.117782504101"/>
  </r>
  <r>
    <x v="19"/>
    <x v="0"/>
    <x v="3"/>
    <s v="Управленческие расходы "/>
    <x v="0"/>
    <x v="2"/>
    <x v="0"/>
    <x v="0"/>
    <s v="4"/>
    <n v="790761"/>
  </r>
  <r>
    <x v="19"/>
    <x v="0"/>
    <x v="3"/>
    <s v="Управленческие расходы "/>
    <x v="1"/>
    <x v="3"/>
    <x v="1"/>
    <x v="6"/>
    <s v="4.1"/>
    <n v="150000"/>
  </r>
  <r>
    <x v="19"/>
    <x v="0"/>
    <x v="3"/>
    <s v="Управленческие расходы "/>
    <x v="1"/>
    <x v="4"/>
    <x v="1"/>
    <x v="0"/>
    <s v="4.2"/>
    <n v="457600"/>
  </r>
  <r>
    <x v="19"/>
    <x v="0"/>
    <x v="3"/>
    <s v="Управленческие расходы "/>
    <x v="1"/>
    <x v="4"/>
    <x v="0"/>
    <x v="7"/>
    <s v="4.2.1"/>
    <n v="320000"/>
  </r>
  <r>
    <x v="19"/>
    <x v="0"/>
    <x v="3"/>
    <s v="Управленческие расходы "/>
    <x v="1"/>
    <x v="4"/>
    <x v="0"/>
    <x v="8"/>
    <s v="4.2.2"/>
    <n v="32000"/>
  </r>
  <r>
    <x v="19"/>
    <x v="0"/>
    <x v="3"/>
    <s v="Управленческие расходы "/>
    <x v="1"/>
    <x v="4"/>
    <x v="0"/>
    <x v="9"/>
    <s v="4.2.2"/>
    <n v="105600"/>
  </r>
  <r>
    <x v="19"/>
    <x v="0"/>
    <x v="3"/>
    <s v="Управленческие расходы "/>
    <x v="1"/>
    <x v="5"/>
    <x v="1"/>
    <x v="0"/>
    <s v="4.3"/>
    <n v="110575"/>
  </r>
  <r>
    <x v="19"/>
    <x v="0"/>
    <x v="3"/>
    <s v="Управленческие расходы "/>
    <x v="1"/>
    <x v="5"/>
    <x v="0"/>
    <x v="10"/>
    <s v="4.3.1"/>
    <n v="50000"/>
  </r>
  <r>
    <x v="19"/>
    <x v="0"/>
    <x v="3"/>
    <s v="Управленческие расходы "/>
    <x v="1"/>
    <x v="5"/>
    <x v="0"/>
    <x v="11"/>
    <s v="4.3.2"/>
    <n v="36586"/>
  </r>
  <r>
    <x v="19"/>
    <x v="0"/>
    <x v="3"/>
    <s v="Управленческие расходы "/>
    <x v="1"/>
    <x v="5"/>
    <x v="0"/>
    <x v="12"/>
    <s v="4.3.3"/>
    <n v="23989"/>
  </r>
  <r>
    <x v="19"/>
    <x v="0"/>
    <x v="3"/>
    <s v="Управленческие расходы "/>
    <x v="1"/>
    <x v="6"/>
    <x v="1"/>
    <x v="13"/>
    <s v="4.4"/>
    <n v="22554"/>
  </r>
  <r>
    <x v="19"/>
    <x v="0"/>
    <x v="3"/>
    <s v="Управленческие расходы "/>
    <x v="1"/>
    <x v="7"/>
    <x v="1"/>
    <x v="14"/>
    <s v="4.5"/>
    <n v="50032"/>
  </r>
  <r>
    <x v="19"/>
    <x v="0"/>
    <x v="3"/>
    <s v="Коммерческие расходы"/>
    <x v="0"/>
    <x v="7"/>
    <x v="0"/>
    <x v="0"/>
    <s v="5"/>
    <n v="7868762.4017837401"/>
  </r>
  <r>
    <x v="19"/>
    <x v="0"/>
    <x v="3"/>
    <s v="Коммерческие расходы"/>
    <x v="1"/>
    <x v="3"/>
    <x v="1"/>
    <x v="15"/>
    <s v="5.1"/>
    <n v="1250000"/>
  </r>
  <r>
    <x v="19"/>
    <x v="0"/>
    <x v="3"/>
    <s v="Коммерческие расходы"/>
    <x v="1"/>
    <x v="4"/>
    <x v="1"/>
    <x v="0"/>
    <s v="5.2"/>
    <n v="1238737.5"/>
  </r>
  <r>
    <x v="19"/>
    <x v="0"/>
    <x v="3"/>
    <s v="Коммерческие расходы"/>
    <x v="1"/>
    <x v="4"/>
    <x v="0"/>
    <x v="7"/>
    <s v="5.2.1"/>
    <n v="577500"/>
  </r>
  <r>
    <x v="19"/>
    <x v="0"/>
    <x v="3"/>
    <s v="Коммерческие расходы"/>
    <x v="1"/>
    <x v="4"/>
    <x v="0"/>
    <x v="8"/>
    <s v="5.2.2"/>
    <n v="375375"/>
  </r>
  <r>
    <x v="19"/>
    <x v="0"/>
    <x v="3"/>
    <s v="Коммерческие расходы"/>
    <x v="1"/>
    <x v="4"/>
    <x v="0"/>
    <x v="9"/>
    <s v="5.2.3"/>
    <n v="285862.5"/>
  </r>
  <r>
    <x v="19"/>
    <x v="0"/>
    <x v="3"/>
    <s v="Коммерческие расходы"/>
    <x v="1"/>
    <x v="8"/>
    <x v="1"/>
    <x v="0"/>
    <s v="5.3"/>
    <n v="4404771.7457123902"/>
  </r>
  <r>
    <x v="19"/>
    <x v="0"/>
    <x v="3"/>
    <s v="Коммерческие расходы"/>
    <x v="1"/>
    <x v="8"/>
    <x v="0"/>
    <x v="16"/>
    <s v="5.3.1"/>
    <n v="1835321.5607134958"/>
  </r>
  <r>
    <x v="19"/>
    <x v="0"/>
    <x v="3"/>
    <s v="Коммерческие расходы"/>
    <x v="1"/>
    <x v="8"/>
    <x v="0"/>
    <x v="17"/>
    <s v="5.3.2"/>
    <n v="2569450.1849988941"/>
  </r>
  <r>
    <x v="19"/>
    <x v="0"/>
    <x v="3"/>
    <s v="Коммерческие расходы"/>
    <x v="1"/>
    <x v="9"/>
    <x v="1"/>
    <x v="18"/>
    <s v="5.4"/>
    <n v="270000"/>
  </r>
  <r>
    <x v="19"/>
    <x v="0"/>
    <x v="3"/>
    <s v="Коммерческие расходы"/>
    <x v="1"/>
    <x v="10"/>
    <x v="1"/>
    <x v="19"/>
    <s v="5.5"/>
    <n v="250000"/>
  </r>
  <r>
    <x v="19"/>
    <x v="0"/>
    <x v="3"/>
    <s v="Коммерческие расходы"/>
    <x v="1"/>
    <x v="11"/>
    <x v="1"/>
    <x v="20"/>
    <s v="5.6"/>
    <n v="200000"/>
  </r>
  <r>
    <x v="19"/>
    <x v="0"/>
    <x v="3"/>
    <s v="Коммерческие расходы"/>
    <x v="1"/>
    <x v="12"/>
    <x v="1"/>
    <x v="21"/>
    <s v="5.7"/>
    <n v="183532.15607134957"/>
  </r>
  <r>
    <x v="19"/>
    <x v="0"/>
    <x v="3"/>
    <s v="Коммерческие расходы"/>
    <x v="1"/>
    <x v="13"/>
    <x v="1"/>
    <x v="22"/>
    <s v="5.8"/>
    <n v="71721"/>
  </r>
  <r>
    <x v="19"/>
    <x v="0"/>
    <x v="4"/>
    <s v="Операционная прибыль"/>
    <x v="0"/>
    <x v="13"/>
    <x v="0"/>
    <x v="0"/>
    <s v="6"/>
    <n v="4346742.2775729019"/>
  </r>
  <r>
    <x v="19"/>
    <x v="0"/>
    <x v="5"/>
    <s v="Прочие доходы"/>
    <x v="0"/>
    <x v="13"/>
    <x v="0"/>
    <x v="0"/>
    <s v="7"/>
    <n v="250000"/>
  </r>
  <r>
    <x v="19"/>
    <x v="0"/>
    <x v="5"/>
    <s v="Прочие доходы"/>
    <x v="1"/>
    <x v="14"/>
    <x v="1"/>
    <x v="26"/>
    <s v="7.2"/>
    <n v="250000"/>
  </r>
  <r>
    <x v="19"/>
    <x v="0"/>
    <x v="6"/>
    <s v="Прочие расходы"/>
    <x v="0"/>
    <x v="14"/>
    <x v="0"/>
    <x v="0"/>
    <s v="8"/>
    <n v="2128866"/>
  </r>
  <r>
    <x v="19"/>
    <x v="0"/>
    <x v="6"/>
    <s v="Прочие расходы"/>
    <x v="1"/>
    <x v="15"/>
    <x v="1"/>
    <x v="23"/>
    <s v="8.1"/>
    <n v="2128866"/>
  </r>
  <r>
    <x v="19"/>
    <x v="0"/>
    <x v="7"/>
    <s v="Прибыль до налогообложения"/>
    <x v="0"/>
    <x v="16"/>
    <x v="0"/>
    <x v="0"/>
    <s v="9"/>
    <n v="2467876.2775729019"/>
  </r>
  <r>
    <x v="19"/>
    <x v="0"/>
    <x v="8"/>
    <s v="Налог на прибыль"/>
    <x v="0"/>
    <x v="17"/>
    <x v="1"/>
    <x v="24"/>
    <s v="11"/>
    <n v="493575.25551458041"/>
  </r>
  <r>
    <x v="19"/>
    <x v="0"/>
    <x v="9"/>
    <s v="Чистая прибыль"/>
    <x v="0"/>
    <x v="17"/>
    <x v="0"/>
    <x v="0"/>
    <s v="12"/>
    <n v="1974301.0220583216"/>
  </r>
  <r>
    <x v="19"/>
    <x v="1"/>
    <x v="0"/>
    <s v="Выручка"/>
    <x v="0"/>
    <x v="0"/>
    <x v="0"/>
    <x v="0"/>
    <s v="1"/>
    <n v="36790501.539779633"/>
  </r>
  <r>
    <x v="19"/>
    <x v="1"/>
    <x v="0"/>
    <s v="Выручка"/>
    <x v="1"/>
    <x v="1"/>
    <x v="1"/>
    <x v="0"/>
    <s v="1.1"/>
    <n v="36268238.899625033"/>
  </r>
  <r>
    <x v="19"/>
    <x v="1"/>
    <x v="0"/>
    <s v="Выручка"/>
    <x v="1"/>
    <x v="1"/>
    <x v="0"/>
    <x v="1"/>
    <s v="1.1.1"/>
    <n v="15111766.208177099"/>
  </r>
  <r>
    <x v="19"/>
    <x v="1"/>
    <x v="0"/>
    <s v="Выручка"/>
    <x v="1"/>
    <x v="1"/>
    <x v="0"/>
    <x v="2"/>
    <s v="1.1.2"/>
    <n v="13902824.91152293"/>
  </r>
  <r>
    <x v="19"/>
    <x v="1"/>
    <x v="0"/>
    <s v="Выручка"/>
    <x v="1"/>
    <x v="1"/>
    <x v="0"/>
    <x v="3"/>
    <s v="1.1.3"/>
    <n v="7253647.7799250064"/>
  </r>
  <r>
    <x v="19"/>
    <x v="1"/>
    <x v="0"/>
    <s v="Выручка"/>
    <x v="1"/>
    <x v="2"/>
    <x v="1"/>
    <x v="0"/>
    <s v="1.2"/>
    <n v="522262.64015460049"/>
  </r>
  <r>
    <x v="19"/>
    <x v="1"/>
    <x v="0"/>
    <s v="Выручка"/>
    <x v="1"/>
    <x v="2"/>
    <x v="0"/>
    <x v="4"/>
    <s v="1.2.1"/>
    <n v="456979.81013527542"/>
  </r>
  <r>
    <x v="19"/>
    <x v="1"/>
    <x v="0"/>
    <s v="Выручка"/>
    <x v="1"/>
    <x v="2"/>
    <x v="0"/>
    <x v="5"/>
    <s v="1.2.2"/>
    <n v="65282.830019325062"/>
  </r>
  <r>
    <x v="19"/>
    <x v="1"/>
    <x v="1"/>
    <s v="Себестоимость продаж"/>
    <x v="0"/>
    <x v="2"/>
    <x v="0"/>
    <x v="0"/>
    <s v="2"/>
    <n v="23585519.381966691"/>
  </r>
  <r>
    <x v="19"/>
    <x v="1"/>
    <x v="1"/>
    <s v="Себестоимость продаж"/>
    <x v="1"/>
    <x v="1"/>
    <x v="1"/>
    <x v="0"/>
    <s v="2.1"/>
    <n v="23305970.316899054"/>
  </r>
  <r>
    <x v="19"/>
    <x v="1"/>
    <x v="1"/>
    <s v="Себестоимость продаж"/>
    <x v="1"/>
    <x v="1"/>
    <x v="0"/>
    <x v="1"/>
    <s v="2.1.1"/>
    <n v="10019100.996021418"/>
  </r>
  <r>
    <x v="19"/>
    <x v="1"/>
    <x v="1"/>
    <s v="Себестоимость продаж"/>
    <x v="1"/>
    <x v="1"/>
    <x v="0"/>
    <x v="2"/>
    <s v="2.1.2"/>
    <n v="9217572.9163397029"/>
  </r>
  <r>
    <x v="19"/>
    <x v="1"/>
    <x v="1"/>
    <s v="Себестоимость продаж"/>
    <x v="1"/>
    <x v="1"/>
    <x v="0"/>
    <x v="3"/>
    <s v="2.1.3"/>
    <n v="4069296.4045379292"/>
  </r>
  <r>
    <x v="19"/>
    <x v="1"/>
    <x v="1"/>
    <s v="Себестоимость продаж"/>
    <x v="1"/>
    <x v="2"/>
    <x v="1"/>
    <x v="0"/>
    <s v="2.2"/>
    <n v="279549.06506763771"/>
  </r>
  <r>
    <x v="19"/>
    <x v="1"/>
    <x v="1"/>
    <s v="Себестоимость продаж"/>
    <x v="1"/>
    <x v="2"/>
    <x v="0"/>
    <x v="4"/>
    <s v="2.2.1"/>
    <n v="228489.90506763771"/>
  </r>
  <r>
    <x v="19"/>
    <x v="1"/>
    <x v="1"/>
    <s v="Себестоимость продаж"/>
    <x v="1"/>
    <x v="2"/>
    <x v="0"/>
    <x v="5"/>
    <s v="2.2.2"/>
    <n v="51059.16"/>
  </r>
  <r>
    <x v="19"/>
    <x v="1"/>
    <x v="2"/>
    <s v="Валовая прибыль"/>
    <x v="0"/>
    <x v="2"/>
    <x v="0"/>
    <x v="0"/>
    <s v="3"/>
    <n v="13204982.157812942"/>
  </r>
  <r>
    <x v="19"/>
    <x v="1"/>
    <x v="2"/>
    <s v="Валовая прибыль"/>
    <x v="1"/>
    <x v="1"/>
    <x v="1"/>
    <x v="0"/>
    <s v="3.1"/>
    <n v="12962268.582725979"/>
  </r>
  <r>
    <x v="19"/>
    <x v="1"/>
    <x v="2"/>
    <s v="Валовая прибыль"/>
    <x v="1"/>
    <x v="1"/>
    <x v="0"/>
    <x v="1"/>
    <s v="3.1.1"/>
    <n v="5092665.2121556811"/>
  </r>
  <r>
    <x v="19"/>
    <x v="1"/>
    <x v="2"/>
    <s v="Валовая прибыль"/>
    <x v="1"/>
    <x v="1"/>
    <x v="0"/>
    <x v="2"/>
    <s v="3.1.2"/>
    <n v="4685251.9951832276"/>
  </r>
  <r>
    <x v="19"/>
    <x v="1"/>
    <x v="2"/>
    <s v="Валовая прибыль"/>
    <x v="1"/>
    <x v="1"/>
    <x v="0"/>
    <x v="3"/>
    <s v="3.1.3"/>
    <n v="3184351.3753870772"/>
  </r>
  <r>
    <x v="19"/>
    <x v="1"/>
    <x v="2"/>
    <s v="Валовая прибыль"/>
    <x v="1"/>
    <x v="2"/>
    <x v="1"/>
    <x v="0"/>
    <s v="3.2"/>
    <n v="242713.57508696278"/>
  </r>
  <r>
    <x v="19"/>
    <x v="1"/>
    <x v="2"/>
    <s v="Валовая прибыль"/>
    <x v="1"/>
    <x v="2"/>
    <x v="0"/>
    <x v="4"/>
    <s v="3.2.1"/>
    <n v="228489.90506763771"/>
  </r>
  <r>
    <x v="19"/>
    <x v="1"/>
    <x v="2"/>
    <s v="Валовая прибыль"/>
    <x v="1"/>
    <x v="2"/>
    <x v="0"/>
    <x v="5"/>
    <s v="3.2.2"/>
    <n v="14223.670019325058"/>
  </r>
  <r>
    <x v="19"/>
    <x v="1"/>
    <x v="3"/>
    <s v="Управленческие расходы "/>
    <x v="0"/>
    <x v="2"/>
    <x v="0"/>
    <x v="0"/>
    <s v="4"/>
    <n v="738918"/>
  </r>
  <r>
    <x v="19"/>
    <x v="1"/>
    <x v="3"/>
    <s v="Управленческие расходы "/>
    <x v="1"/>
    <x v="3"/>
    <x v="1"/>
    <x v="6"/>
    <s v="4.1"/>
    <n v="160000"/>
  </r>
  <r>
    <x v="19"/>
    <x v="1"/>
    <x v="3"/>
    <s v="Управленческие расходы "/>
    <x v="1"/>
    <x v="4"/>
    <x v="1"/>
    <x v="0"/>
    <s v="4.2"/>
    <n v="400400"/>
  </r>
  <r>
    <x v="19"/>
    <x v="1"/>
    <x v="3"/>
    <s v="Управленческие расходы "/>
    <x v="1"/>
    <x v="4"/>
    <x v="0"/>
    <x v="7"/>
    <s v="4.2.1"/>
    <n v="280000"/>
  </r>
  <r>
    <x v="19"/>
    <x v="1"/>
    <x v="3"/>
    <s v="Управленческие расходы "/>
    <x v="1"/>
    <x v="4"/>
    <x v="0"/>
    <x v="8"/>
    <s v="4.2.2"/>
    <n v="28000"/>
  </r>
  <r>
    <x v="19"/>
    <x v="1"/>
    <x v="3"/>
    <s v="Управленческие расходы "/>
    <x v="1"/>
    <x v="4"/>
    <x v="0"/>
    <x v="9"/>
    <s v="4.2.2"/>
    <n v="92400"/>
  </r>
  <r>
    <x v="19"/>
    <x v="1"/>
    <x v="3"/>
    <s v="Управленческие расходы "/>
    <x v="1"/>
    <x v="5"/>
    <x v="1"/>
    <x v="0"/>
    <s v="4.3"/>
    <n v="102795"/>
  </r>
  <r>
    <x v="19"/>
    <x v="1"/>
    <x v="3"/>
    <s v="Управленческие расходы "/>
    <x v="1"/>
    <x v="5"/>
    <x v="0"/>
    <x v="10"/>
    <s v="4.3.1"/>
    <n v="46424"/>
  </r>
  <r>
    <x v="19"/>
    <x v="1"/>
    <x v="3"/>
    <s v="Управленческие расходы "/>
    <x v="1"/>
    <x v="5"/>
    <x v="0"/>
    <x v="11"/>
    <s v="4.3.2"/>
    <n v="28628"/>
  </r>
  <r>
    <x v="19"/>
    <x v="1"/>
    <x v="3"/>
    <s v="Управленческие расходы "/>
    <x v="1"/>
    <x v="5"/>
    <x v="0"/>
    <x v="12"/>
    <s v="4.3.3"/>
    <n v="27743"/>
  </r>
  <r>
    <x v="19"/>
    <x v="1"/>
    <x v="3"/>
    <s v="Управленческие расходы "/>
    <x v="1"/>
    <x v="6"/>
    <x v="1"/>
    <x v="13"/>
    <s v="4.4"/>
    <n v="27730"/>
  </r>
  <r>
    <x v="19"/>
    <x v="1"/>
    <x v="3"/>
    <s v="Управленческие расходы "/>
    <x v="1"/>
    <x v="7"/>
    <x v="1"/>
    <x v="14"/>
    <s v="4.5"/>
    <n v="47993"/>
  </r>
  <r>
    <x v="19"/>
    <x v="1"/>
    <x v="3"/>
    <s v="Коммерческие расходы"/>
    <x v="0"/>
    <x v="7"/>
    <x v="0"/>
    <x v="0"/>
    <s v="5"/>
    <n v="8806574.7155691478"/>
  </r>
  <r>
    <x v="19"/>
    <x v="1"/>
    <x v="3"/>
    <s v="Коммерческие расходы"/>
    <x v="1"/>
    <x v="3"/>
    <x v="1"/>
    <x v="15"/>
    <s v="5.1"/>
    <n v="1250000"/>
  </r>
  <r>
    <x v="19"/>
    <x v="1"/>
    <x v="3"/>
    <s v="Коммерческие расходы"/>
    <x v="1"/>
    <x v="4"/>
    <x v="1"/>
    <x v="0"/>
    <s v="5.2"/>
    <n v="1253752.5"/>
  </r>
  <r>
    <x v="19"/>
    <x v="1"/>
    <x v="3"/>
    <s v="Коммерческие расходы"/>
    <x v="1"/>
    <x v="4"/>
    <x v="0"/>
    <x v="7"/>
    <s v="5.2.1"/>
    <n v="577500"/>
  </r>
  <r>
    <x v="19"/>
    <x v="1"/>
    <x v="3"/>
    <s v="Коммерческие расходы"/>
    <x v="1"/>
    <x v="4"/>
    <x v="0"/>
    <x v="8"/>
    <s v="5.2.2"/>
    <n v="386925"/>
  </r>
  <r>
    <x v="19"/>
    <x v="1"/>
    <x v="3"/>
    <s v="Коммерческие расходы"/>
    <x v="1"/>
    <x v="4"/>
    <x v="0"/>
    <x v="9"/>
    <s v="5.2.3"/>
    <n v="289327.5"/>
  </r>
  <r>
    <x v="19"/>
    <x v="1"/>
    <x v="3"/>
    <s v="Коммерческие расходы"/>
    <x v="1"/>
    <x v="8"/>
    <x v="1"/>
    <x v="0"/>
    <s v="5.3"/>
    <n v="4782765.2001713524"/>
  </r>
  <r>
    <x v="19"/>
    <x v="1"/>
    <x v="3"/>
    <s v="Коммерческие расходы"/>
    <x v="1"/>
    <x v="8"/>
    <x v="0"/>
    <x v="16"/>
    <s v="5.3.1"/>
    <n v="2207430.092386778"/>
  </r>
  <r>
    <x v="19"/>
    <x v="1"/>
    <x v="3"/>
    <s v="Коммерческие расходы"/>
    <x v="1"/>
    <x v="8"/>
    <x v="0"/>
    <x v="17"/>
    <s v="5.3.2"/>
    <n v="2575335.1077845744"/>
  </r>
  <r>
    <x v="19"/>
    <x v="1"/>
    <x v="3"/>
    <s v="Коммерческие расходы"/>
    <x v="1"/>
    <x v="9"/>
    <x v="1"/>
    <x v="18"/>
    <s v="5.4"/>
    <n v="270000"/>
  </r>
  <r>
    <x v="19"/>
    <x v="1"/>
    <x v="3"/>
    <s v="Коммерческие расходы"/>
    <x v="1"/>
    <x v="10"/>
    <x v="1"/>
    <x v="19"/>
    <s v="5.5"/>
    <n v="250000"/>
  </r>
  <r>
    <x v="19"/>
    <x v="1"/>
    <x v="3"/>
    <s v="Коммерческие расходы"/>
    <x v="1"/>
    <x v="11"/>
    <x v="1"/>
    <x v="20"/>
    <s v="5.6"/>
    <n v="539000"/>
  </r>
  <r>
    <x v="19"/>
    <x v="1"/>
    <x v="3"/>
    <s v="Коммерческие расходы"/>
    <x v="1"/>
    <x v="12"/>
    <x v="1"/>
    <x v="21"/>
    <s v="5.7"/>
    <n v="367905.01539779635"/>
  </r>
  <r>
    <x v="19"/>
    <x v="1"/>
    <x v="3"/>
    <s v="Коммерческие расходы"/>
    <x v="1"/>
    <x v="13"/>
    <x v="1"/>
    <x v="22"/>
    <s v="5.8"/>
    <n v="93152"/>
  </r>
  <r>
    <x v="19"/>
    <x v="1"/>
    <x v="4"/>
    <s v="Операционная прибыль"/>
    <x v="0"/>
    <x v="13"/>
    <x v="0"/>
    <x v="0"/>
    <s v="6"/>
    <n v="3659489.442243794"/>
  </r>
  <r>
    <x v="19"/>
    <x v="1"/>
    <x v="5"/>
    <s v="Прочие доходы"/>
    <x v="0"/>
    <x v="13"/>
    <x v="0"/>
    <x v="0"/>
    <s v="7"/>
    <n v="150907"/>
  </r>
  <r>
    <x v="19"/>
    <x v="1"/>
    <x v="5"/>
    <s v="Прочие доходы"/>
    <x v="1"/>
    <x v="18"/>
    <x v="1"/>
    <x v="25"/>
    <s v="7.1"/>
    <n v="3907"/>
  </r>
  <r>
    <x v="19"/>
    <x v="1"/>
    <x v="5"/>
    <s v="Прочие доходы"/>
    <x v="1"/>
    <x v="14"/>
    <x v="1"/>
    <x v="26"/>
    <s v="7.2"/>
    <n v="147000"/>
  </r>
  <r>
    <x v="19"/>
    <x v="1"/>
    <x v="6"/>
    <s v="Прочие расходы"/>
    <x v="0"/>
    <x v="14"/>
    <x v="0"/>
    <x v="0"/>
    <s v="8"/>
    <n v="2105450"/>
  </r>
  <r>
    <x v="19"/>
    <x v="1"/>
    <x v="6"/>
    <s v="Прочие расходы"/>
    <x v="1"/>
    <x v="15"/>
    <x v="1"/>
    <x v="23"/>
    <s v="8.1"/>
    <n v="2105450"/>
  </r>
  <r>
    <x v="19"/>
    <x v="1"/>
    <x v="7"/>
    <s v="Прибыль до налогообложения"/>
    <x v="0"/>
    <x v="16"/>
    <x v="0"/>
    <x v="0"/>
    <s v="9"/>
    <n v="1704946.442243794"/>
  </r>
  <r>
    <x v="19"/>
    <x v="1"/>
    <x v="8"/>
    <s v="Налог на прибыль"/>
    <x v="0"/>
    <x v="17"/>
    <x v="1"/>
    <x v="24"/>
    <s v="11"/>
    <n v="0"/>
  </r>
  <r>
    <x v="19"/>
    <x v="1"/>
    <x v="9"/>
    <s v="Чистая прибыль"/>
    <x v="0"/>
    <x v="17"/>
    <x v="0"/>
    <x v="0"/>
    <s v="12"/>
    <n v="1704946.442243794"/>
  </r>
  <r>
    <x v="20"/>
    <x v="0"/>
    <x v="0"/>
    <s v="Выручка"/>
    <x v="0"/>
    <x v="0"/>
    <x v="0"/>
    <x v="0"/>
    <s v="1"/>
    <n v="36713772.500512764"/>
  </r>
  <r>
    <x v="20"/>
    <x v="0"/>
    <x v="0"/>
    <s v="Выручка"/>
    <x v="1"/>
    <x v="1"/>
    <x v="1"/>
    <x v="0"/>
    <s v="1.1"/>
    <n v="36197228.270064279"/>
  </r>
  <r>
    <x v="20"/>
    <x v="0"/>
    <x v="0"/>
    <s v="Выручка"/>
    <x v="1"/>
    <x v="1"/>
    <x v="0"/>
    <x v="1"/>
    <s v="1.1.1"/>
    <n v="13696248.534618916"/>
  </r>
  <r>
    <x v="20"/>
    <x v="0"/>
    <x v="0"/>
    <s v="Выручка"/>
    <x v="1"/>
    <x v="1"/>
    <x v="0"/>
    <x v="2"/>
    <s v="1.1.2"/>
    <n v="14674552.001377409"/>
  </r>
  <r>
    <x v="20"/>
    <x v="0"/>
    <x v="0"/>
    <s v="Выручка"/>
    <x v="1"/>
    <x v="1"/>
    <x v="0"/>
    <x v="3"/>
    <s v="1.1.3"/>
    <n v="7826427.7340679523"/>
  </r>
  <r>
    <x v="20"/>
    <x v="0"/>
    <x v="0"/>
    <s v="Выручка"/>
    <x v="1"/>
    <x v="2"/>
    <x v="1"/>
    <x v="0"/>
    <s v="1.2"/>
    <n v="516544.23044848489"/>
  </r>
  <r>
    <x v="20"/>
    <x v="0"/>
    <x v="0"/>
    <s v="Выручка"/>
    <x v="1"/>
    <x v="2"/>
    <x v="0"/>
    <x v="4"/>
    <s v="1.2.1"/>
    <n v="451976.20164242428"/>
  </r>
  <r>
    <x v="20"/>
    <x v="0"/>
    <x v="0"/>
    <s v="Выручка"/>
    <x v="1"/>
    <x v="2"/>
    <x v="0"/>
    <x v="5"/>
    <s v="1.2.2"/>
    <n v="64568.028806060611"/>
  </r>
  <r>
    <x v="20"/>
    <x v="0"/>
    <x v="1"/>
    <s v="Себестоимость продаж"/>
    <x v="0"/>
    <x v="2"/>
    <x v="0"/>
    <x v="0"/>
    <s v="2"/>
    <n v="22565142.590913497"/>
  </r>
  <r>
    <x v="20"/>
    <x v="0"/>
    <x v="1"/>
    <s v="Себестоимость продаж"/>
    <x v="1"/>
    <x v="1"/>
    <x v="1"/>
    <x v="0"/>
    <s v="2.1"/>
    <n v="22290644.490092285"/>
  </r>
  <r>
    <x v="20"/>
    <x v="0"/>
    <x v="1"/>
    <s v="Себестоимость продаж"/>
    <x v="1"/>
    <x v="1"/>
    <x v="0"/>
    <x v="1"/>
    <s v="2.1.1"/>
    <n v="8724510.3165522497"/>
  </r>
  <r>
    <x v="20"/>
    <x v="0"/>
    <x v="1"/>
    <s v="Себестоимость продаж"/>
    <x v="1"/>
    <x v="1"/>
    <x v="0"/>
    <x v="2"/>
    <s v="2.1.2"/>
    <n v="9347689.62487741"/>
  </r>
  <r>
    <x v="20"/>
    <x v="0"/>
    <x v="1"/>
    <s v="Себестоимость продаж"/>
    <x v="1"/>
    <x v="1"/>
    <x v="0"/>
    <x v="3"/>
    <s v="2.1.3"/>
    <n v="4218444.5486626262"/>
  </r>
  <r>
    <x v="20"/>
    <x v="0"/>
    <x v="1"/>
    <s v="Себестоимость продаж"/>
    <x v="1"/>
    <x v="2"/>
    <x v="1"/>
    <x v="0"/>
    <s v="2.2"/>
    <n v="274498.10082121217"/>
  </r>
  <r>
    <x v="20"/>
    <x v="0"/>
    <x v="1"/>
    <s v="Себестоимость продаж"/>
    <x v="1"/>
    <x v="2"/>
    <x v="0"/>
    <x v="4"/>
    <s v="2.2.1"/>
    <n v="225988.10082121214"/>
  </r>
  <r>
    <x v="20"/>
    <x v="0"/>
    <x v="1"/>
    <s v="Себестоимость продаж"/>
    <x v="1"/>
    <x v="2"/>
    <x v="0"/>
    <x v="5"/>
    <s v="2.2.2"/>
    <n v="48510"/>
  </r>
  <r>
    <x v="20"/>
    <x v="0"/>
    <x v="2"/>
    <s v="Валовая прибыль"/>
    <x v="0"/>
    <x v="2"/>
    <x v="0"/>
    <x v="0"/>
    <s v="3"/>
    <n v="14148629.909599267"/>
  </r>
  <r>
    <x v="20"/>
    <x v="0"/>
    <x v="2"/>
    <s v="Валовая прибыль"/>
    <x v="1"/>
    <x v="1"/>
    <x v="1"/>
    <x v="0"/>
    <s v="3.1"/>
    <n v="13906583.779971994"/>
  </r>
  <r>
    <x v="20"/>
    <x v="0"/>
    <x v="2"/>
    <s v="Валовая прибыль"/>
    <x v="1"/>
    <x v="1"/>
    <x v="0"/>
    <x v="1"/>
    <s v="3.1.1"/>
    <n v="4971738.2180666663"/>
  </r>
  <r>
    <x v="20"/>
    <x v="0"/>
    <x v="2"/>
    <s v="Валовая прибыль"/>
    <x v="1"/>
    <x v="1"/>
    <x v="0"/>
    <x v="2"/>
    <s v="3.1.2"/>
    <n v="5326862.3764999993"/>
  </r>
  <r>
    <x v="20"/>
    <x v="0"/>
    <x v="2"/>
    <s v="Валовая прибыль"/>
    <x v="1"/>
    <x v="1"/>
    <x v="0"/>
    <x v="3"/>
    <s v="3.1.3"/>
    <n v="3607983.1854053261"/>
  </r>
  <r>
    <x v="20"/>
    <x v="0"/>
    <x v="2"/>
    <s v="Валовая прибыль"/>
    <x v="1"/>
    <x v="2"/>
    <x v="1"/>
    <x v="0"/>
    <s v="3.2"/>
    <n v="242046.12962727272"/>
  </r>
  <r>
    <x v="20"/>
    <x v="0"/>
    <x v="2"/>
    <s v="Валовая прибыль"/>
    <x v="1"/>
    <x v="2"/>
    <x v="0"/>
    <x v="4"/>
    <s v="3.2.1"/>
    <n v="225988.10082121214"/>
  </r>
  <r>
    <x v="20"/>
    <x v="0"/>
    <x v="2"/>
    <s v="Валовая прибыль"/>
    <x v="1"/>
    <x v="2"/>
    <x v="0"/>
    <x v="5"/>
    <s v="3.2.2"/>
    <n v="16058.028806060611"/>
  </r>
  <r>
    <x v="20"/>
    <x v="0"/>
    <x v="3"/>
    <s v="Управленческие расходы "/>
    <x v="0"/>
    <x v="2"/>
    <x v="0"/>
    <x v="0"/>
    <s v="4"/>
    <n v="766670"/>
  </r>
  <r>
    <x v="20"/>
    <x v="0"/>
    <x v="3"/>
    <s v="Управленческие расходы "/>
    <x v="1"/>
    <x v="3"/>
    <x v="1"/>
    <x v="6"/>
    <s v="4.1"/>
    <n v="150000"/>
  </r>
  <r>
    <x v="20"/>
    <x v="0"/>
    <x v="3"/>
    <s v="Управленческие расходы "/>
    <x v="1"/>
    <x v="4"/>
    <x v="1"/>
    <x v="0"/>
    <s v="4.2"/>
    <n v="457600"/>
  </r>
  <r>
    <x v="20"/>
    <x v="0"/>
    <x v="3"/>
    <s v="Управленческие расходы "/>
    <x v="1"/>
    <x v="4"/>
    <x v="0"/>
    <x v="7"/>
    <s v="4.2.1"/>
    <n v="320000"/>
  </r>
  <r>
    <x v="20"/>
    <x v="0"/>
    <x v="3"/>
    <s v="Управленческие расходы "/>
    <x v="1"/>
    <x v="4"/>
    <x v="0"/>
    <x v="8"/>
    <s v="4.2.2"/>
    <n v="32000"/>
  </r>
  <r>
    <x v="20"/>
    <x v="0"/>
    <x v="3"/>
    <s v="Управленческие расходы "/>
    <x v="1"/>
    <x v="4"/>
    <x v="0"/>
    <x v="9"/>
    <s v="4.2.2"/>
    <n v="105600"/>
  </r>
  <r>
    <x v="20"/>
    <x v="0"/>
    <x v="3"/>
    <s v="Управленческие расходы "/>
    <x v="1"/>
    <x v="5"/>
    <x v="1"/>
    <x v="0"/>
    <s v="4.3"/>
    <n v="83144"/>
  </r>
  <r>
    <x v="20"/>
    <x v="0"/>
    <x v="3"/>
    <s v="Управленческие расходы "/>
    <x v="1"/>
    <x v="5"/>
    <x v="0"/>
    <x v="10"/>
    <s v="4.3.1"/>
    <n v="50000"/>
  </r>
  <r>
    <x v="20"/>
    <x v="0"/>
    <x v="3"/>
    <s v="Управленческие расходы "/>
    <x v="1"/>
    <x v="5"/>
    <x v="0"/>
    <x v="11"/>
    <s v="4.3.2"/>
    <n v="19077"/>
  </r>
  <r>
    <x v="20"/>
    <x v="0"/>
    <x v="3"/>
    <s v="Управленческие расходы "/>
    <x v="1"/>
    <x v="5"/>
    <x v="0"/>
    <x v="12"/>
    <s v="4.3.3"/>
    <n v="14067"/>
  </r>
  <r>
    <x v="20"/>
    <x v="0"/>
    <x v="3"/>
    <s v="Управленческие расходы "/>
    <x v="1"/>
    <x v="6"/>
    <x v="1"/>
    <x v="13"/>
    <s v="4.4"/>
    <n v="29933"/>
  </r>
  <r>
    <x v="20"/>
    <x v="0"/>
    <x v="3"/>
    <s v="Управленческие расходы "/>
    <x v="1"/>
    <x v="7"/>
    <x v="1"/>
    <x v="14"/>
    <s v="4.5"/>
    <n v="45993"/>
  </r>
  <r>
    <x v="20"/>
    <x v="0"/>
    <x v="3"/>
    <s v="Коммерческие расходы"/>
    <x v="0"/>
    <x v="7"/>
    <x v="0"/>
    <x v="0"/>
    <s v="5"/>
    <n v="8647714.6500717867"/>
  </r>
  <r>
    <x v="20"/>
    <x v="0"/>
    <x v="3"/>
    <s v="Коммерческие расходы"/>
    <x v="1"/>
    <x v="3"/>
    <x v="1"/>
    <x v="15"/>
    <s v="5.1"/>
    <n v="1250000"/>
  </r>
  <r>
    <x v="20"/>
    <x v="0"/>
    <x v="3"/>
    <s v="Коммерческие расходы"/>
    <x v="1"/>
    <x v="4"/>
    <x v="1"/>
    <x v="0"/>
    <s v="5.2"/>
    <n v="1238737.5"/>
  </r>
  <r>
    <x v="20"/>
    <x v="0"/>
    <x v="3"/>
    <s v="Коммерческие расходы"/>
    <x v="1"/>
    <x v="4"/>
    <x v="0"/>
    <x v="7"/>
    <s v="5.2.1"/>
    <n v="577500"/>
  </r>
  <r>
    <x v="20"/>
    <x v="0"/>
    <x v="3"/>
    <s v="Коммерческие расходы"/>
    <x v="1"/>
    <x v="4"/>
    <x v="0"/>
    <x v="8"/>
    <s v="5.2.2"/>
    <n v="375375"/>
  </r>
  <r>
    <x v="20"/>
    <x v="0"/>
    <x v="3"/>
    <s v="Коммерческие расходы"/>
    <x v="1"/>
    <x v="4"/>
    <x v="0"/>
    <x v="9"/>
    <s v="5.2.3"/>
    <n v="285862.5"/>
  </r>
  <r>
    <x v="20"/>
    <x v="0"/>
    <x v="3"/>
    <s v="Коммерческие расходы"/>
    <x v="1"/>
    <x v="8"/>
    <x v="1"/>
    <x v="0"/>
    <s v="5.3"/>
    <n v="4772790.4250666592"/>
  </r>
  <r>
    <x v="20"/>
    <x v="0"/>
    <x v="3"/>
    <s v="Коммерческие расходы"/>
    <x v="1"/>
    <x v="8"/>
    <x v="0"/>
    <x v="16"/>
    <s v="5.3.1"/>
    <n v="2202826.3500307659"/>
  </r>
  <r>
    <x v="20"/>
    <x v="0"/>
    <x v="3"/>
    <s v="Коммерческие расходы"/>
    <x v="1"/>
    <x v="8"/>
    <x v="0"/>
    <x v="17"/>
    <s v="5.3.2"/>
    <n v="2569964.0750358938"/>
  </r>
  <r>
    <x v="20"/>
    <x v="0"/>
    <x v="3"/>
    <s v="Коммерческие расходы"/>
    <x v="1"/>
    <x v="9"/>
    <x v="1"/>
    <x v="18"/>
    <s v="5.4"/>
    <n v="270000"/>
  </r>
  <r>
    <x v="20"/>
    <x v="0"/>
    <x v="3"/>
    <s v="Коммерческие расходы"/>
    <x v="1"/>
    <x v="10"/>
    <x v="1"/>
    <x v="19"/>
    <s v="5.5"/>
    <n v="250000"/>
  </r>
  <r>
    <x v="20"/>
    <x v="0"/>
    <x v="3"/>
    <s v="Коммерческие расходы"/>
    <x v="1"/>
    <x v="11"/>
    <x v="1"/>
    <x v="20"/>
    <s v="5.6"/>
    <n v="378000"/>
  </r>
  <r>
    <x v="20"/>
    <x v="0"/>
    <x v="3"/>
    <s v="Коммерческие расходы"/>
    <x v="1"/>
    <x v="12"/>
    <x v="1"/>
    <x v="21"/>
    <s v="5.7"/>
    <n v="367137.72500512766"/>
  </r>
  <r>
    <x v="20"/>
    <x v="0"/>
    <x v="3"/>
    <s v="Коммерческие расходы"/>
    <x v="1"/>
    <x v="13"/>
    <x v="1"/>
    <x v="22"/>
    <s v="5.8"/>
    <n v="121049"/>
  </r>
  <r>
    <x v="20"/>
    <x v="0"/>
    <x v="4"/>
    <s v="Операционная прибыль"/>
    <x v="0"/>
    <x v="13"/>
    <x v="0"/>
    <x v="0"/>
    <s v="6"/>
    <n v="4734245.2595274802"/>
  </r>
  <r>
    <x v="20"/>
    <x v="0"/>
    <x v="5"/>
    <s v="Прочие доходы"/>
    <x v="0"/>
    <x v="13"/>
    <x v="0"/>
    <x v="0"/>
    <s v="7"/>
    <n v="0"/>
  </r>
  <r>
    <x v="20"/>
    <x v="0"/>
    <x v="6"/>
    <s v="Прочие расходы"/>
    <x v="0"/>
    <x v="14"/>
    <x v="0"/>
    <x v="0"/>
    <s v="8"/>
    <n v="2108540"/>
  </r>
  <r>
    <x v="20"/>
    <x v="0"/>
    <x v="6"/>
    <s v="Прочие расходы"/>
    <x v="1"/>
    <x v="15"/>
    <x v="1"/>
    <x v="23"/>
    <s v="8.1"/>
    <n v="2108540"/>
  </r>
  <r>
    <x v="20"/>
    <x v="0"/>
    <x v="7"/>
    <s v="Прибыль до налогообложения"/>
    <x v="0"/>
    <x v="16"/>
    <x v="0"/>
    <x v="0"/>
    <s v="9"/>
    <n v="2625705.2595274802"/>
  </r>
  <r>
    <x v="20"/>
    <x v="0"/>
    <x v="8"/>
    <s v="Налог на прибыль"/>
    <x v="0"/>
    <x v="17"/>
    <x v="1"/>
    <x v="24"/>
    <s v="11"/>
    <n v="525141.05190549605"/>
  </r>
  <r>
    <x v="20"/>
    <x v="0"/>
    <x v="9"/>
    <s v="Чистая прибыль"/>
    <x v="0"/>
    <x v="17"/>
    <x v="0"/>
    <x v="0"/>
    <s v="12"/>
    <n v="2100564.2076219842"/>
  </r>
  <r>
    <x v="20"/>
    <x v="1"/>
    <x v="0"/>
    <s v="Выручка"/>
    <x v="0"/>
    <x v="0"/>
    <x v="0"/>
    <x v="0"/>
    <s v="1"/>
    <n v="34654295.000859186"/>
  </r>
  <r>
    <x v="20"/>
    <x v="1"/>
    <x v="0"/>
    <s v="Выручка"/>
    <x v="1"/>
    <x v="1"/>
    <x v="1"/>
    <x v="0"/>
    <s v="1.1"/>
    <n v="34162357.059206612"/>
  </r>
  <r>
    <x v="20"/>
    <x v="1"/>
    <x v="0"/>
    <s v="Выручка"/>
    <x v="1"/>
    <x v="1"/>
    <x v="0"/>
    <x v="1"/>
    <s v="1.1.1"/>
    <n v="14234315.441336088"/>
  </r>
  <r>
    <x v="20"/>
    <x v="1"/>
    <x v="0"/>
    <s v="Выручка"/>
    <x v="1"/>
    <x v="1"/>
    <x v="0"/>
    <x v="2"/>
    <s v="1.1.2"/>
    <n v="13095570.206029201"/>
  </r>
  <r>
    <x v="20"/>
    <x v="1"/>
    <x v="0"/>
    <s v="Выручка"/>
    <x v="1"/>
    <x v="1"/>
    <x v="0"/>
    <x v="3"/>
    <s v="1.1.3"/>
    <n v="6832471.4118413227"/>
  </r>
  <r>
    <x v="20"/>
    <x v="1"/>
    <x v="0"/>
    <s v="Выручка"/>
    <x v="1"/>
    <x v="2"/>
    <x v="1"/>
    <x v="0"/>
    <s v="1.2"/>
    <n v="491937.94165257516"/>
  </r>
  <r>
    <x v="20"/>
    <x v="1"/>
    <x v="0"/>
    <s v="Выручка"/>
    <x v="1"/>
    <x v="2"/>
    <x v="0"/>
    <x v="4"/>
    <s v="1.2.1"/>
    <n v="430445.69894600328"/>
  </r>
  <r>
    <x v="20"/>
    <x v="1"/>
    <x v="0"/>
    <s v="Выручка"/>
    <x v="1"/>
    <x v="2"/>
    <x v="0"/>
    <x v="5"/>
    <s v="1.2.2"/>
    <n v="61492.242706571909"/>
  </r>
  <r>
    <x v="20"/>
    <x v="1"/>
    <x v="1"/>
    <s v="Себестоимость продаж"/>
    <x v="0"/>
    <x v="2"/>
    <x v="0"/>
    <x v="0"/>
    <s v="2"/>
    <n v="22863121.14413818"/>
  </r>
  <r>
    <x v="20"/>
    <x v="1"/>
    <x v="1"/>
    <s v="Себестоимость продаж"/>
    <x v="1"/>
    <x v="1"/>
    <x v="1"/>
    <x v="0"/>
    <s v="2.1"/>
    <n v="22598399.194665179"/>
  </r>
  <r>
    <x v="20"/>
    <x v="1"/>
    <x v="1"/>
    <s v="Себестоимость продаж"/>
    <x v="1"/>
    <x v="1"/>
    <x v="0"/>
    <x v="1"/>
    <s v="2.1.1"/>
    <n v="9714920.2887118813"/>
  </r>
  <r>
    <x v="20"/>
    <x v="1"/>
    <x v="1"/>
    <s v="Себестоимость продаж"/>
    <x v="1"/>
    <x v="1"/>
    <x v="0"/>
    <x v="2"/>
    <s v="2.1.2"/>
    <n v="8937726.6656149309"/>
  </r>
  <r>
    <x v="20"/>
    <x v="1"/>
    <x v="1"/>
    <s v="Себестоимость продаж"/>
    <x v="1"/>
    <x v="1"/>
    <x v="0"/>
    <x v="3"/>
    <s v="2.1.3"/>
    <n v="3945752.2403383646"/>
  </r>
  <r>
    <x v="20"/>
    <x v="1"/>
    <x v="1"/>
    <s v="Себестоимость продаж"/>
    <x v="1"/>
    <x v="2"/>
    <x v="1"/>
    <x v="0"/>
    <s v="2.2"/>
    <n v="264721.94947300164"/>
  </r>
  <r>
    <x v="20"/>
    <x v="1"/>
    <x v="1"/>
    <s v="Себестоимость продаж"/>
    <x v="1"/>
    <x v="2"/>
    <x v="0"/>
    <x v="4"/>
    <s v="2.2.1"/>
    <n v="215222.84947300164"/>
  </r>
  <r>
    <x v="20"/>
    <x v="1"/>
    <x v="1"/>
    <s v="Себестоимость продаж"/>
    <x v="1"/>
    <x v="2"/>
    <x v="0"/>
    <x v="5"/>
    <s v="2.2.2"/>
    <n v="49499.1"/>
  </r>
  <r>
    <x v="20"/>
    <x v="1"/>
    <x v="2"/>
    <s v="Валовая прибыль"/>
    <x v="0"/>
    <x v="2"/>
    <x v="0"/>
    <x v="0"/>
    <s v="3"/>
    <n v="11791173.856721006"/>
  </r>
  <r>
    <x v="20"/>
    <x v="1"/>
    <x v="2"/>
    <s v="Валовая прибыль"/>
    <x v="1"/>
    <x v="1"/>
    <x v="1"/>
    <x v="0"/>
    <s v="3.1"/>
    <n v="11563957.864541434"/>
  </r>
  <r>
    <x v="20"/>
    <x v="1"/>
    <x v="2"/>
    <s v="Валовая прибыль"/>
    <x v="1"/>
    <x v="1"/>
    <x v="0"/>
    <x v="1"/>
    <s v="3.1.1"/>
    <n v="4519395.1526242066"/>
  </r>
  <r>
    <x v="20"/>
    <x v="1"/>
    <x v="2"/>
    <s v="Валовая прибыль"/>
    <x v="1"/>
    <x v="1"/>
    <x v="0"/>
    <x v="2"/>
    <s v="3.1.2"/>
    <n v="4157843.54041427"/>
  </r>
  <r>
    <x v="20"/>
    <x v="1"/>
    <x v="2"/>
    <s v="Валовая прибыль"/>
    <x v="1"/>
    <x v="1"/>
    <x v="0"/>
    <x v="3"/>
    <s v="3.1.3"/>
    <n v="2886719.1715029581"/>
  </r>
  <r>
    <x v="20"/>
    <x v="1"/>
    <x v="2"/>
    <s v="Валовая прибыль"/>
    <x v="1"/>
    <x v="2"/>
    <x v="1"/>
    <x v="0"/>
    <s v="3.2"/>
    <n v="227215.99217957351"/>
  </r>
  <r>
    <x v="20"/>
    <x v="1"/>
    <x v="2"/>
    <s v="Валовая прибыль"/>
    <x v="1"/>
    <x v="2"/>
    <x v="0"/>
    <x v="4"/>
    <s v="3.2.1"/>
    <n v="215222.84947300164"/>
  </r>
  <r>
    <x v="20"/>
    <x v="1"/>
    <x v="2"/>
    <s v="Валовая прибыль"/>
    <x v="1"/>
    <x v="2"/>
    <x v="0"/>
    <x v="5"/>
    <s v="3.2.2"/>
    <n v="11993.142706571911"/>
  </r>
  <r>
    <x v="20"/>
    <x v="1"/>
    <x v="3"/>
    <s v="Управленческие расходы "/>
    <x v="0"/>
    <x v="2"/>
    <x v="0"/>
    <x v="0"/>
    <s v="4"/>
    <n v="724805"/>
  </r>
  <r>
    <x v="20"/>
    <x v="1"/>
    <x v="3"/>
    <s v="Управленческие расходы "/>
    <x v="1"/>
    <x v="3"/>
    <x v="1"/>
    <x v="6"/>
    <s v="4.1"/>
    <n v="160000"/>
  </r>
  <r>
    <x v="20"/>
    <x v="1"/>
    <x v="3"/>
    <s v="Управленческие расходы "/>
    <x v="1"/>
    <x v="4"/>
    <x v="1"/>
    <x v="0"/>
    <s v="4.2"/>
    <n v="400400"/>
  </r>
  <r>
    <x v="20"/>
    <x v="1"/>
    <x v="3"/>
    <s v="Управленческие расходы "/>
    <x v="1"/>
    <x v="4"/>
    <x v="0"/>
    <x v="7"/>
    <s v="4.2.1"/>
    <n v="280000"/>
  </r>
  <r>
    <x v="20"/>
    <x v="1"/>
    <x v="3"/>
    <s v="Управленческие расходы "/>
    <x v="1"/>
    <x v="4"/>
    <x v="0"/>
    <x v="8"/>
    <s v="4.2.2"/>
    <n v="28000"/>
  </r>
  <r>
    <x v="20"/>
    <x v="1"/>
    <x v="3"/>
    <s v="Управленческие расходы "/>
    <x v="1"/>
    <x v="4"/>
    <x v="0"/>
    <x v="9"/>
    <s v="4.2.2"/>
    <n v="92400"/>
  </r>
  <r>
    <x v="20"/>
    <x v="1"/>
    <x v="3"/>
    <s v="Управленческие расходы "/>
    <x v="1"/>
    <x v="5"/>
    <x v="1"/>
    <x v="0"/>
    <s v="4.3"/>
    <n v="96259"/>
  </r>
  <r>
    <x v="20"/>
    <x v="1"/>
    <x v="3"/>
    <s v="Управленческие расходы "/>
    <x v="1"/>
    <x v="5"/>
    <x v="0"/>
    <x v="10"/>
    <s v="4.3.1"/>
    <n v="46213"/>
  </r>
  <r>
    <x v="20"/>
    <x v="1"/>
    <x v="3"/>
    <s v="Управленческие расходы "/>
    <x v="1"/>
    <x v="5"/>
    <x v="0"/>
    <x v="11"/>
    <s v="4.3.2"/>
    <n v="35174"/>
  </r>
  <r>
    <x v="20"/>
    <x v="1"/>
    <x v="3"/>
    <s v="Управленческие расходы "/>
    <x v="1"/>
    <x v="5"/>
    <x v="0"/>
    <x v="12"/>
    <s v="4.3.3"/>
    <n v="14872"/>
  </r>
  <r>
    <x v="20"/>
    <x v="1"/>
    <x v="3"/>
    <s v="Управленческие расходы "/>
    <x v="1"/>
    <x v="6"/>
    <x v="1"/>
    <x v="13"/>
    <s v="4.4"/>
    <n v="22718"/>
  </r>
  <r>
    <x v="20"/>
    <x v="1"/>
    <x v="3"/>
    <s v="Управленческие расходы "/>
    <x v="1"/>
    <x v="7"/>
    <x v="1"/>
    <x v="14"/>
    <s v="4.5"/>
    <n v="45428"/>
  </r>
  <r>
    <x v="20"/>
    <x v="1"/>
    <x v="3"/>
    <s v="Коммерческие расходы"/>
    <x v="0"/>
    <x v="7"/>
    <x v="0"/>
    <x v="0"/>
    <s v="5"/>
    <n v="8038367.3001202857"/>
  </r>
  <r>
    <x v="20"/>
    <x v="1"/>
    <x v="3"/>
    <s v="Коммерческие расходы"/>
    <x v="1"/>
    <x v="3"/>
    <x v="1"/>
    <x v="15"/>
    <s v="5.1"/>
    <n v="1250000"/>
  </r>
  <r>
    <x v="20"/>
    <x v="1"/>
    <x v="3"/>
    <s v="Коммерческие расходы"/>
    <x v="1"/>
    <x v="4"/>
    <x v="1"/>
    <x v="0"/>
    <s v="5.2"/>
    <n v="1261260"/>
  </r>
  <r>
    <x v="20"/>
    <x v="1"/>
    <x v="3"/>
    <s v="Коммерческие расходы"/>
    <x v="1"/>
    <x v="4"/>
    <x v="0"/>
    <x v="7"/>
    <s v="5.2.1"/>
    <n v="577500"/>
  </r>
  <r>
    <x v="20"/>
    <x v="1"/>
    <x v="3"/>
    <s v="Коммерческие расходы"/>
    <x v="1"/>
    <x v="4"/>
    <x v="0"/>
    <x v="8"/>
    <s v="5.2.2"/>
    <n v="392700"/>
  </r>
  <r>
    <x v="20"/>
    <x v="1"/>
    <x v="3"/>
    <s v="Коммерческие расходы"/>
    <x v="1"/>
    <x v="4"/>
    <x v="0"/>
    <x v="9"/>
    <s v="5.2.3"/>
    <n v="291060"/>
  </r>
  <r>
    <x v="20"/>
    <x v="1"/>
    <x v="3"/>
    <s v="Коммерческие расходы"/>
    <x v="1"/>
    <x v="8"/>
    <x v="1"/>
    <x v="0"/>
    <s v="5.3"/>
    <n v="4505058.3501116941"/>
  </r>
  <r>
    <x v="20"/>
    <x v="1"/>
    <x v="3"/>
    <s v="Коммерческие расходы"/>
    <x v="1"/>
    <x v="8"/>
    <x v="0"/>
    <x v="16"/>
    <s v="5.3.1"/>
    <n v="2079257.700051551"/>
  </r>
  <r>
    <x v="20"/>
    <x v="1"/>
    <x v="3"/>
    <s v="Коммерческие расходы"/>
    <x v="1"/>
    <x v="8"/>
    <x v="0"/>
    <x v="17"/>
    <s v="5.3.2"/>
    <n v="2425800.6500601433"/>
  </r>
  <r>
    <x v="20"/>
    <x v="1"/>
    <x v="3"/>
    <s v="Коммерческие расходы"/>
    <x v="1"/>
    <x v="9"/>
    <x v="1"/>
    <x v="18"/>
    <s v="5.4"/>
    <n v="270000"/>
  </r>
  <r>
    <x v="20"/>
    <x v="1"/>
    <x v="3"/>
    <s v="Коммерческие расходы"/>
    <x v="1"/>
    <x v="10"/>
    <x v="1"/>
    <x v="19"/>
    <s v="5.5"/>
    <n v="250000"/>
  </r>
  <r>
    <x v="20"/>
    <x v="1"/>
    <x v="3"/>
    <s v="Коммерческие расходы"/>
    <x v="1"/>
    <x v="11"/>
    <x v="1"/>
    <x v="20"/>
    <s v="5.6"/>
    <n v="180000"/>
  </r>
  <r>
    <x v="20"/>
    <x v="1"/>
    <x v="3"/>
    <s v="Коммерческие расходы"/>
    <x v="1"/>
    <x v="12"/>
    <x v="1"/>
    <x v="21"/>
    <s v="5.7"/>
    <n v="246542.95000859199"/>
  </r>
  <r>
    <x v="20"/>
    <x v="1"/>
    <x v="3"/>
    <s v="Коммерческие расходы"/>
    <x v="1"/>
    <x v="13"/>
    <x v="1"/>
    <x v="22"/>
    <s v="5.8"/>
    <n v="75506"/>
  </r>
  <r>
    <x v="20"/>
    <x v="1"/>
    <x v="4"/>
    <s v="Операционная прибыль"/>
    <x v="0"/>
    <x v="13"/>
    <x v="0"/>
    <x v="0"/>
    <s v="6"/>
    <n v="3028001.5566007206"/>
  </r>
  <r>
    <x v="20"/>
    <x v="1"/>
    <x v="5"/>
    <s v="Прочие доходы"/>
    <x v="0"/>
    <x v="13"/>
    <x v="0"/>
    <x v="0"/>
    <s v="7"/>
    <n v="3843"/>
  </r>
  <r>
    <x v="20"/>
    <x v="1"/>
    <x v="5"/>
    <s v="Прочие доходы"/>
    <x v="1"/>
    <x v="18"/>
    <x v="1"/>
    <x v="25"/>
    <s v="7.1"/>
    <n v="3843"/>
  </r>
  <r>
    <x v="20"/>
    <x v="1"/>
    <x v="6"/>
    <s v="Прочие расходы"/>
    <x v="0"/>
    <x v="14"/>
    <x v="0"/>
    <x v="0"/>
    <s v="8"/>
    <n v="1885039"/>
  </r>
  <r>
    <x v="20"/>
    <x v="1"/>
    <x v="6"/>
    <s v="Прочие расходы"/>
    <x v="1"/>
    <x v="15"/>
    <x v="1"/>
    <x v="23"/>
    <s v="8.1"/>
    <n v="1885039"/>
  </r>
  <r>
    <x v="20"/>
    <x v="1"/>
    <x v="7"/>
    <s v="Прибыль до налогообложения"/>
    <x v="0"/>
    <x v="16"/>
    <x v="0"/>
    <x v="0"/>
    <s v="9"/>
    <n v="1146805.5566007206"/>
  </r>
  <r>
    <x v="20"/>
    <x v="1"/>
    <x v="8"/>
    <s v="Налог на прибыль"/>
    <x v="0"/>
    <x v="17"/>
    <x v="1"/>
    <x v="24"/>
    <s v="11"/>
    <n v="0"/>
  </r>
  <r>
    <x v="20"/>
    <x v="1"/>
    <x v="9"/>
    <s v="Чистая прибыль"/>
    <x v="0"/>
    <x v="17"/>
    <x v="0"/>
    <x v="0"/>
    <s v="12"/>
    <n v="1146805.5566007206"/>
  </r>
  <r>
    <x v="21"/>
    <x v="0"/>
    <x v="0"/>
    <s v="Выручка"/>
    <x v="0"/>
    <x v="0"/>
    <x v="0"/>
    <x v="0"/>
    <s v="1"/>
    <n v="48961487.006683826"/>
  </r>
  <r>
    <x v="21"/>
    <x v="0"/>
    <x v="0"/>
    <s v="Выручка"/>
    <x v="1"/>
    <x v="1"/>
    <x v="1"/>
    <x v="0"/>
    <s v="1.1"/>
    <n v="48272623.620957725"/>
  </r>
  <r>
    <x v="21"/>
    <x v="0"/>
    <x v="0"/>
    <s v="Выручка"/>
    <x v="1"/>
    <x v="1"/>
    <x v="0"/>
    <x v="1"/>
    <s v="1.1.1"/>
    <n v="18265317.045767788"/>
  </r>
  <r>
    <x v="21"/>
    <x v="0"/>
    <x v="0"/>
    <s v="Выручка"/>
    <x v="1"/>
    <x v="1"/>
    <x v="0"/>
    <x v="2"/>
    <s v="1.1.2"/>
    <n v="19569982.549036916"/>
  </r>
  <r>
    <x v="21"/>
    <x v="0"/>
    <x v="0"/>
    <s v="Выручка"/>
    <x v="1"/>
    <x v="1"/>
    <x v="0"/>
    <x v="3"/>
    <s v="1.1.3"/>
    <n v="10437324.026153021"/>
  </r>
  <r>
    <x v="21"/>
    <x v="0"/>
    <x v="0"/>
    <s v="Выручка"/>
    <x v="1"/>
    <x v="2"/>
    <x v="1"/>
    <x v="0"/>
    <s v="1.2"/>
    <n v="688863.38572609937"/>
  </r>
  <r>
    <x v="21"/>
    <x v="0"/>
    <x v="0"/>
    <s v="Выручка"/>
    <x v="1"/>
    <x v="2"/>
    <x v="0"/>
    <x v="4"/>
    <s v="1.2.1"/>
    <n v="602755.46251033701"/>
  </r>
  <r>
    <x v="21"/>
    <x v="0"/>
    <x v="0"/>
    <s v="Выручка"/>
    <x v="1"/>
    <x v="2"/>
    <x v="0"/>
    <x v="5"/>
    <s v="1.2.2"/>
    <n v="86107.923215762421"/>
  </r>
  <r>
    <x v="21"/>
    <x v="0"/>
    <x v="1"/>
    <s v="Себестоимость продаж"/>
    <x v="0"/>
    <x v="2"/>
    <x v="0"/>
    <x v="0"/>
    <s v="2"/>
    <n v="32220824.329812754"/>
  </r>
  <r>
    <x v="21"/>
    <x v="0"/>
    <x v="1"/>
    <s v="Себестоимость продаж"/>
    <x v="1"/>
    <x v="1"/>
    <x v="1"/>
    <x v="0"/>
    <s v="2.1"/>
    <n v="31850146.598557584"/>
  </r>
  <r>
    <x v="21"/>
    <x v="0"/>
    <x v="1"/>
    <s v="Себестоимость продаж"/>
    <x v="1"/>
    <x v="1"/>
    <x v="0"/>
    <x v="1"/>
    <s v="2.1.1"/>
    <n v="12466078.883736517"/>
  </r>
  <r>
    <x v="21"/>
    <x v="0"/>
    <x v="1"/>
    <s v="Себестоимость продаж"/>
    <x v="1"/>
    <x v="1"/>
    <x v="0"/>
    <x v="2"/>
    <s v="2.1.2"/>
    <n v="13356513.089717697"/>
  </r>
  <r>
    <x v="21"/>
    <x v="0"/>
    <x v="1"/>
    <s v="Себестоимость продаж"/>
    <x v="1"/>
    <x v="1"/>
    <x v="0"/>
    <x v="3"/>
    <s v="2.1.3"/>
    <n v="6027554.6251033703"/>
  </r>
  <r>
    <x v="21"/>
    <x v="0"/>
    <x v="1"/>
    <s v="Себестоимость продаж"/>
    <x v="1"/>
    <x v="2"/>
    <x v="1"/>
    <x v="0"/>
    <s v="2.2"/>
    <n v="370677.7312551685"/>
  </r>
  <r>
    <x v="21"/>
    <x v="0"/>
    <x v="1"/>
    <s v="Себестоимость продаж"/>
    <x v="1"/>
    <x v="2"/>
    <x v="0"/>
    <x v="4"/>
    <s v="2.2.1"/>
    <n v="301377.7312551685"/>
  </r>
  <r>
    <x v="21"/>
    <x v="0"/>
    <x v="1"/>
    <s v="Себестоимость продаж"/>
    <x v="1"/>
    <x v="2"/>
    <x v="0"/>
    <x v="5"/>
    <s v="2.2.2"/>
    <n v="69300"/>
  </r>
  <r>
    <x v="21"/>
    <x v="0"/>
    <x v="2"/>
    <s v="Валовая прибыль"/>
    <x v="0"/>
    <x v="2"/>
    <x v="0"/>
    <x v="0"/>
    <s v="3"/>
    <n v="16740662.676871073"/>
  </r>
  <r>
    <x v="21"/>
    <x v="0"/>
    <x v="2"/>
    <s v="Валовая прибыль"/>
    <x v="1"/>
    <x v="1"/>
    <x v="1"/>
    <x v="0"/>
    <s v="3.1"/>
    <n v="16422477.022400141"/>
  </r>
  <r>
    <x v="21"/>
    <x v="0"/>
    <x v="2"/>
    <s v="Валовая прибыль"/>
    <x v="1"/>
    <x v="1"/>
    <x v="0"/>
    <x v="1"/>
    <s v="3.1.1"/>
    <n v="5799238.1620312706"/>
  </r>
  <r>
    <x v="21"/>
    <x v="0"/>
    <x v="2"/>
    <s v="Валовая прибыль"/>
    <x v="1"/>
    <x v="1"/>
    <x v="0"/>
    <x v="2"/>
    <s v="3.1.2"/>
    <n v="6213469.459319219"/>
  </r>
  <r>
    <x v="21"/>
    <x v="0"/>
    <x v="2"/>
    <s v="Валовая прибыль"/>
    <x v="1"/>
    <x v="1"/>
    <x v="0"/>
    <x v="3"/>
    <s v="3.1.3"/>
    <n v="4409769.4010496503"/>
  </r>
  <r>
    <x v="21"/>
    <x v="0"/>
    <x v="2"/>
    <s v="Валовая прибыль"/>
    <x v="1"/>
    <x v="2"/>
    <x v="1"/>
    <x v="0"/>
    <s v="3.2"/>
    <n v="318185.65447093087"/>
  </r>
  <r>
    <x v="21"/>
    <x v="0"/>
    <x v="2"/>
    <s v="Валовая прибыль"/>
    <x v="1"/>
    <x v="2"/>
    <x v="0"/>
    <x v="4"/>
    <s v="3.2.1"/>
    <n v="301377.7312551685"/>
  </r>
  <r>
    <x v="21"/>
    <x v="0"/>
    <x v="2"/>
    <s v="Валовая прибыль"/>
    <x v="1"/>
    <x v="2"/>
    <x v="0"/>
    <x v="5"/>
    <s v="3.2.2"/>
    <n v="16807.923215762421"/>
  </r>
  <r>
    <x v="21"/>
    <x v="0"/>
    <x v="3"/>
    <s v="Управленческие расходы "/>
    <x v="0"/>
    <x v="2"/>
    <x v="0"/>
    <x v="0"/>
    <s v="4"/>
    <n v="735599"/>
  </r>
  <r>
    <x v="21"/>
    <x v="0"/>
    <x v="3"/>
    <s v="Управленческие расходы "/>
    <x v="1"/>
    <x v="3"/>
    <x v="1"/>
    <x v="6"/>
    <s v="4.1"/>
    <n v="150000"/>
  </r>
  <r>
    <x v="21"/>
    <x v="0"/>
    <x v="3"/>
    <s v="Управленческие расходы "/>
    <x v="1"/>
    <x v="4"/>
    <x v="1"/>
    <x v="0"/>
    <s v="4.2"/>
    <n v="457600"/>
  </r>
  <r>
    <x v="21"/>
    <x v="0"/>
    <x v="3"/>
    <s v="Управленческие расходы "/>
    <x v="1"/>
    <x v="4"/>
    <x v="0"/>
    <x v="7"/>
    <s v="4.2.1"/>
    <n v="320000"/>
  </r>
  <r>
    <x v="21"/>
    <x v="0"/>
    <x v="3"/>
    <s v="Управленческие расходы "/>
    <x v="1"/>
    <x v="4"/>
    <x v="0"/>
    <x v="8"/>
    <s v="4.2.2"/>
    <n v="32000"/>
  </r>
  <r>
    <x v="21"/>
    <x v="0"/>
    <x v="3"/>
    <s v="Управленческие расходы "/>
    <x v="1"/>
    <x v="4"/>
    <x v="0"/>
    <x v="9"/>
    <s v="4.2.2"/>
    <n v="105600"/>
  </r>
  <r>
    <x v="21"/>
    <x v="0"/>
    <x v="3"/>
    <s v="Управленческие расходы "/>
    <x v="1"/>
    <x v="5"/>
    <x v="1"/>
    <x v="0"/>
    <s v="4.3"/>
    <n v="72952"/>
  </r>
  <r>
    <x v="21"/>
    <x v="0"/>
    <x v="3"/>
    <s v="Управленческие расходы "/>
    <x v="1"/>
    <x v="5"/>
    <x v="0"/>
    <x v="10"/>
    <s v="4.3.1"/>
    <n v="50000"/>
  </r>
  <r>
    <x v="21"/>
    <x v="0"/>
    <x v="3"/>
    <s v="Управленческие расходы "/>
    <x v="1"/>
    <x v="5"/>
    <x v="0"/>
    <x v="11"/>
    <s v="4.3.2"/>
    <n v="11735"/>
  </r>
  <r>
    <x v="21"/>
    <x v="0"/>
    <x v="3"/>
    <s v="Управленческие расходы "/>
    <x v="1"/>
    <x v="5"/>
    <x v="0"/>
    <x v="12"/>
    <s v="4.3.3"/>
    <n v="11217"/>
  </r>
  <r>
    <x v="21"/>
    <x v="0"/>
    <x v="3"/>
    <s v="Управленческие расходы "/>
    <x v="1"/>
    <x v="6"/>
    <x v="1"/>
    <x v="13"/>
    <s v="4.4"/>
    <n v="5030"/>
  </r>
  <r>
    <x v="21"/>
    <x v="0"/>
    <x v="3"/>
    <s v="Управленческие расходы "/>
    <x v="1"/>
    <x v="7"/>
    <x v="1"/>
    <x v="14"/>
    <s v="4.5"/>
    <n v="50017"/>
  </r>
  <r>
    <x v="21"/>
    <x v="0"/>
    <x v="3"/>
    <s v="Коммерческие расходы"/>
    <x v="0"/>
    <x v="7"/>
    <x v="0"/>
    <x v="0"/>
    <s v="5"/>
    <n v="10694147.680935737"/>
  </r>
  <r>
    <x v="21"/>
    <x v="0"/>
    <x v="3"/>
    <s v="Коммерческие расходы"/>
    <x v="1"/>
    <x v="3"/>
    <x v="1"/>
    <x v="15"/>
    <s v="5.1"/>
    <n v="1250000"/>
  </r>
  <r>
    <x v="21"/>
    <x v="0"/>
    <x v="3"/>
    <s v="Коммерческие расходы"/>
    <x v="1"/>
    <x v="4"/>
    <x v="1"/>
    <x v="0"/>
    <s v="5.2"/>
    <n v="1238737.5"/>
  </r>
  <r>
    <x v="21"/>
    <x v="0"/>
    <x v="3"/>
    <s v="Коммерческие расходы"/>
    <x v="1"/>
    <x v="4"/>
    <x v="0"/>
    <x v="7"/>
    <s v="5.2.1"/>
    <n v="577500"/>
  </r>
  <r>
    <x v="21"/>
    <x v="0"/>
    <x v="3"/>
    <s v="Коммерческие расходы"/>
    <x v="1"/>
    <x v="4"/>
    <x v="0"/>
    <x v="8"/>
    <s v="5.2.2"/>
    <n v="375375"/>
  </r>
  <r>
    <x v="21"/>
    <x v="0"/>
    <x v="3"/>
    <s v="Коммерческие расходы"/>
    <x v="1"/>
    <x v="4"/>
    <x v="0"/>
    <x v="9"/>
    <s v="5.2.3"/>
    <n v="285862.5"/>
  </r>
  <r>
    <x v="21"/>
    <x v="0"/>
    <x v="3"/>
    <s v="Коммерческие расходы"/>
    <x v="1"/>
    <x v="8"/>
    <x v="1"/>
    <x v="0"/>
    <s v="5.3"/>
    <n v="6364993.3108688984"/>
  </r>
  <r>
    <x v="21"/>
    <x v="0"/>
    <x v="3"/>
    <s v="Коммерческие расходы"/>
    <x v="1"/>
    <x v="8"/>
    <x v="0"/>
    <x v="16"/>
    <s v="5.3.1"/>
    <n v="2937689.2204010296"/>
  </r>
  <r>
    <x v="21"/>
    <x v="0"/>
    <x v="3"/>
    <s v="Коммерческие расходы"/>
    <x v="1"/>
    <x v="8"/>
    <x v="0"/>
    <x v="17"/>
    <s v="5.3.2"/>
    <n v="3427304.0904678684"/>
  </r>
  <r>
    <x v="21"/>
    <x v="0"/>
    <x v="3"/>
    <s v="Коммерческие расходы"/>
    <x v="1"/>
    <x v="9"/>
    <x v="1"/>
    <x v="18"/>
    <s v="5.4"/>
    <n v="270000"/>
  </r>
  <r>
    <x v="21"/>
    <x v="0"/>
    <x v="3"/>
    <s v="Коммерческие расходы"/>
    <x v="1"/>
    <x v="10"/>
    <x v="1"/>
    <x v="19"/>
    <s v="5.5"/>
    <n v="250000"/>
  </r>
  <r>
    <x v="21"/>
    <x v="0"/>
    <x v="3"/>
    <s v="Коммерческие расходы"/>
    <x v="1"/>
    <x v="11"/>
    <x v="1"/>
    <x v="20"/>
    <s v="5.6"/>
    <n v="753999.99999999988"/>
  </r>
  <r>
    <x v="21"/>
    <x v="0"/>
    <x v="3"/>
    <s v="Коммерческие расходы"/>
    <x v="1"/>
    <x v="12"/>
    <x v="1"/>
    <x v="21"/>
    <s v="5.7"/>
    <n v="489614.87006683828"/>
  </r>
  <r>
    <x v="21"/>
    <x v="0"/>
    <x v="3"/>
    <s v="Коммерческие расходы"/>
    <x v="1"/>
    <x v="13"/>
    <x v="1"/>
    <x v="22"/>
    <s v="5.8"/>
    <n v="76802"/>
  </r>
  <r>
    <x v="21"/>
    <x v="0"/>
    <x v="4"/>
    <s v="Операционная прибыль"/>
    <x v="0"/>
    <x v="13"/>
    <x v="0"/>
    <x v="0"/>
    <s v="6"/>
    <n v="5310915.9959353358"/>
  </r>
  <r>
    <x v="21"/>
    <x v="0"/>
    <x v="5"/>
    <s v="Прочие доходы"/>
    <x v="0"/>
    <x v="13"/>
    <x v="0"/>
    <x v="0"/>
    <s v="7"/>
    <n v="5000"/>
  </r>
  <r>
    <x v="21"/>
    <x v="0"/>
    <x v="5"/>
    <s v="Прочие доходы"/>
    <x v="1"/>
    <x v="18"/>
    <x v="1"/>
    <x v="25"/>
    <s v="7.1"/>
    <n v="5000"/>
  </r>
  <r>
    <x v="21"/>
    <x v="0"/>
    <x v="6"/>
    <s v="Прочие расходы"/>
    <x v="0"/>
    <x v="14"/>
    <x v="0"/>
    <x v="0"/>
    <s v="8"/>
    <n v="1881637"/>
  </r>
  <r>
    <x v="21"/>
    <x v="0"/>
    <x v="6"/>
    <s v="Прочие расходы"/>
    <x v="1"/>
    <x v="15"/>
    <x v="1"/>
    <x v="23"/>
    <s v="8.1"/>
    <n v="1881637"/>
  </r>
  <r>
    <x v="21"/>
    <x v="0"/>
    <x v="7"/>
    <s v="Прибыль до налогообложения"/>
    <x v="0"/>
    <x v="16"/>
    <x v="0"/>
    <x v="0"/>
    <s v="9"/>
    <n v="3434278.9959353358"/>
  </r>
  <r>
    <x v="21"/>
    <x v="0"/>
    <x v="8"/>
    <s v="Налог на прибыль"/>
    <x v="0"/>
    <x v="17"/>
    <x v="1"/>
    <x v="24"/>
    <s v="11"/>
    <n v="686855.7991870672"/>
  </r>
  <r>
    <x v="21"/>
    <x v="0"/>
    <x v="9"/>
    <s v="Чистая прибыль"/>
    <x v="0"/>
    <x v="17"/>
    <x v="0"/>
    <x v="0"/>
    <s v="12"/>
    <n v="2747423.1967482688"/>
  </r>
  <r>
    <x v="21"/>
    <x v="1"/>
    <x v="0"/>
    <s v="Выручка"/>
    <x v="0"/>
    <x v="0"/>
    <x v="0"/>
    <x v="0"/>
    <s v="1"/>
    <n v="51932283.418895818"/>
  </r>
  <r>
    <x v="21"/>
    <x v="1"/>
    <x v="0"/>
    <s v="Выручка"/>
    <x v="1"/>
    <x v="1"/>
    <x v="1"/>
    <x v="0"/>
    <s v="1.1"/>
    <n v="51195074.348280579"/>
  </r>
  <r>
    <x v="21"/>
    <x v="1"/>
    <x v="0"/>
    <s v="Выручка"/>
    <x v="1"/>
    <x v="1"/>
    <x v="0"/>
    <x v="1"/>
    <s v="1.1.1"/>
    <n v="21331280.978450239"/>
  </r>
  <r>
    <x v="21"/>
    <x v="1"/>
    <x v="0"/>
    <s v="Выручка"/>
    <x v="1"/>
    <x v="1"/>
    <x v="0"/>
    <x v="2"/>
    <s v="1.1.2"/>
    <n v="19624778.500174221"/>
  </r>
  <r>
    <x v="21"/>
    <x v="1"/>
    <x v="0"/>
    <s v="Выручка"/>
    <x v="1"/>
    <x v="1"/>
    <x v="0"/>
    <x v="3"/>
    <s v="1.1.3"/>
    <n v="10239014.869656114"/>
  </r>
  <r>
    <x v="21"/>
    <x v="1"/>
    <x v="0"/>
    <s v="Выручка"/>
    <x v="1"/>
    <x v="2"/>
    <x v="1"/>
    <x v="0"/>
    <s v="1.2"/>
    <n v="737209.07061524026"/>
  </r>
  <r>
    <x v="21"/>
    <x v="1"/>
    <x v="0"/>
    <s v="Выручка"/>
    <x v="1"/>
    <x v="2"/>
    <x v="0"/>
    <x v="4"/>
    <s v="1.2.1"/>
    <n v="645057.93678833521"/>
  </r>
  <r>
    <x v="21"/>
    <x v="1"/>
    <x v="0"/>
    <s v="Выручка"/>
    <x v="1"/>
    <x v="2"/>
    <x v="0"/>
    <x v="5"/>
    <s v="1.2.2"/>
    <n v="92151.133826905047"/>
  </r>
  <r>
    <x v="21"/>
    <x v="1"/>
    <x v="1"/>
    <s v="Себестоимость продаж"/>
    <x v="0"/>
    <x v="2"/>
    <x v="0"/>
    <x v="0"/>
    <s v="2"/>
    <n v="31999587.231022596"/>
  </r>
  <r>
    <x v="21"/>
    <x v="1"/>
    <x v="1"/>
    <s v="Себестоимость продаж"/>
    <x v="1"/>
    <x v="1"/>
    <x v="1"/>
    <x v="0"/>
    <s v="2.1"/>
    <n v="31607838.902628429"/>
  </r>
  <r>
    <x v="21"/>
    <x v="1"/>
    <x v="1"/>
    <s v="Себестоимость продаж"/>
    <x v="1"/>
    <x v="1"/>
    <x v="0"/>
    <x v="1"/>
    <s v="2.1.1"/>
    <n v="13588025.983272802"/>
  </r>
  <r>
    <x v="21"/>
    <x v="1"/>
    <x v="1"/>
    <s v="Себестоимость продаж"/>
    <x v="1"/>
    <x v="1"/>
    <x v="0"/>
    <x v="2"/>
    <s v="2.1.2"/>
    <n v="12500983.904610978"/>
  </r>
  <r>
    <x v="21"/>
    <x v="1"/>
    <x v="1"/>
    <s v="Себестоимость продаж"/>
    <x v="1"/>
    <x v="1"/>
    <x v="0"/>
    <x v="3"/>
    <s v="2.1.3"/>
    <n v="5518829.0147446459"/>
  </r>
  <r>
    <x v="21"/>
    <x v="1"/>
    <x v="1"/>
    <s v="Себестоимость продаж"/>
    <x v="1"/>
    <x v="2"/>
    <x v="1"/>
    <x v="0"/>
    <s v="2.2"/>
    <n v="391748.32839416759"/>
  </r>
  <r>
    <x v="21"/>
    <x v="1"/>
    <x v="1"/>
    <s v="Себестоимость продаж"/>
    <x v="1"/>
    <x v="2"/>
    <x v="0"/>
    <x v="4"/>
    <s v="2.2.1"/>
    <n v="322528.9683941676"/>
  </r>
  <r>
    <x v="21"/>
    <x v="1"/>
    <x v="1"/>
    <s v="Себестоимость продаж"/>
    <x v="1"/>
    <x v="2"/>
    <x v="0"/>
    <x v="5"/>
    <s v="2.2.2"/>
    <n v="69219.360000000015"/>
  </r>
  <r>
    <x v="21"/>
    <x v="1"/>
    <x v="2"/>
    <s v="Валовая прибыль"/>
    <x v="0"/>
    <x v="2"/>
    <x v="0"/>
    <x v="0"/>
    <s v="3"/>
    <n v="19932696.187873222"/>
  </r>
  <r>
    <x v="21"/>
    <x v="1"/>
    <x v="2"/>
    <s v="Валовая прибыль"/>
    <x v="1"/>
    <x v="1"/>
    <x v="1"/>
    <x v="0"/>
    <s v="3.1"/>
    <n v="19587235.44565215"/>
  </r>
  <r>
    <x v="21"/>
    <x v="1"/>
    <x v="2"/>
    <s v="Валовая прибыль"/>
    <x v="1"/>
    <x v="1"/>
    <x v="0"/>
    <x v="1"/>
    <s v="3.1.1"/>
    <n v="7743254.9951774366"/>
  </r>
  <r>
    <x v="21"/>
    <x v="1"/>
    <x v="2"/>
    <s v="Валовая прибыль"/>
    <x v="1"/>
    <x v="1"/>
    <x v="0"/>
    <x v="2"/>
    <s v="3.1.2"/>
    <n v="7123794.5955632422"/>
  </r>
  <r>
    <x v="21"/>
    <x v="1"/>
    <x v="2"/>
    <s v="Валовая прибыль"/>
    <x v="1"/>
    <x v="1"/>
    <x v="0"/>
    <x v="3"/>
    <s v="3.1.3"/>
    <n v="4720185.854911468"/>
  </r>
  <r>
    <x v="21"/>
    <x v="1"/>
    <x v="2"/>
    <s v="Валовая прибыль"/>
    <x v="1"/>
    <x v="2"/>
    <x v="1"/>
    <x v="0"/>
    <s v="3.2"/>
    <n v="345460.74222107267"/>
  </r>
  <r>
    <x v="21"/>
    <x v="1"/>
    <x v="2"/>
    <s v="Валовая прибыль"/>
    <x v="1"/>
    <x v="2"/>
    <x v="0"/>
    <x v="4"/>
    <s v="3.2.1"/>
    <n v="322528.9683941676"/>
  </r>
  <r>
    <x v="21"/>
    <x v="1"/>
    <x v="2"/>
    <s v="Валовая прибыль"/>
    <x v="1"/>
    <x v="2"/>
    <x v="0"/>
    <x v="5"/>
    <s v="3.2.2"/>
    <n v="22931.773826905031"/>
  </r>
  <r>
    <x v="21"/>
    <x v="1"/>
    <x v="3"/>
    <s v="Управленческие расходы "/>
    <x v="0"/>
    <x v="2"/>
    <x v="0"/>
    <x v="0"/>
    <s v="4"/>
    <n v="730985"/>
  </r>
  <r>
    <x v="21"/>
    <x v="1"/>
    <x v="3"/>
    <s v="Управленческие расходы "/>
    <x v="1"/>
    <x v="3"/>
    <x v="1"/>
    <x v="6"/>
    <s v="4.1"/>
    <n v="160000"/>
  </r>
  <r>
    <x v="21"/>
    <x v="1"/>
    <x v="3"/>
    <s v="Управленческие расходы "/>
    <x v="1"/>
    <x v="4"/>
    <x v="1"/>
    <x v="0"/>
    <s v="4.2"/>
    <n v="400400"/>
  </r>
  <r>
    <x v="21"/>
    <x v="1"/>
    <x v="3"/>
    <s v="Управленческие расходы "/>
    <x v="1"/>
    <x v="4"/>
    <x v="0"/>
    <x v="7"/>
    <s v="4.2.1"/>
    <n v="280000"/>
  </r>
  <r>
    <x v="21"/>
    <x v="1"/>
    <x v="3"/>
    <s v="Управленческие расходы "/>
    <x v="1"/>
    <x v="4"/>
    <x v="0"/>
    <x v="8"/>
    <s v="4.2.2"/>
    <n v="28000"/>
  </r>
  <r>
    <x v="21"/>
    <x v="1"/>
    <x v="3"/>
    <s v="Управленческие расходы "/>
    <x v="1"/>
    <x v="4"/>
    <x v="0"/>
    <x v="9"/>
    <s v="4.2.2"/>
    <n v="92400"/>
  </r>
  <r>
    <x v="21"/>
    <x v="1"/>
    <x v="3"/>
    <s v="Управленческие расходы "/>
    <x v="1"/>
    <x v="5"/>
    <x v="1"/>
    <x v="0"/>
    <s v="4.3"/>
    <n v="103397"/>
  </r>
  <r>
    <x v="21"/>
    <x v="1"/>
    <x v="3"/>
    <s v="Управленческие расходы "/>
    <x v="1"/>
    <x v="5"/>
    <x v="0"/>
    <x v="10"/>
    <s v="4.3.1"/>
    <n v="41647"/>
  </r>
  <r>
    <x v="21"/>
    <x v="1"/>
    <x v="3"/>
    <s v="Управленческие расходы "/>
    <x v="1"/>
    <x v="5"/>
    <x v="0"/>
    <x v="11"/>
    <s v="4.3.2"/>
    <n v="45364"/>
  </r>
  <r>
    <x v="21"/>
    <x v="1"/>
    <x v="3"/>
    <s v="Управленческие расходы "/>
    <x v="1"/>
    <x v="5"/>
    <x v="0"/>
    <x v="12"/>
    <s v="4.3.3"/>
    <n v="16386"/>
  </r>
  <r>
    <x v="21"/>
    <x v="1"/>
    <x v="3"/>
    <s v="Управленческие расходы "/>
    <x v="1"/>
    <x v="6"/>
    <x v="1"/>
    <x v="13"/>
    <s v="4.4"/>
    <n v="19486"/>
  </r>
  <r>
    <x v="21"/>
    <x v="1"/>
    <x v="3"/>
    <s v="Управленческие расходы "/>
    <x v="1"/>
    <x v="7"/>
    <x v="1"/>
    <x v="14"/>
    <s v="4.5"/>
    <n v="47702"/>
  </r>
  <r>
    <x v="21"/>
    <x v="1"/>
    <x v="3"/>
    <s v="Коммерческие расходы"/>
    <x v="0"/>
    <x v="7"/>
    <x v="0"/>
    <x v="0"/>
    <s v="5"/>
    <n v="11583817.678645415"/>
  </r>
  <r>
    <x v="21"/>
    <x v="1"/>
    <x v="3"/>
    <s v="Коммерческие расходы"/>
    <x v="1"/>
    <x v="3"/>
    <x v="1"/>
    <x v="15"/>
    <s v="5.1"/>
    <n v="1250000"/>
  </r>
  <r>
    <x v="21"/>
    <x v="1"/>
    <x v="3"/>
    <s v="Коммерческие расходы"/>
    <x v="1"/>
    <x v="4"/>
    <x v="1"/>
    <x v="0"/>
    <s v="5.2"/>
    <n v="1246245"/>
  </r>
  <r>
    <x v="21"/>
    <x v="1"/>
    <x v="3"/>
    <s v="Коммерческие расходы"/>
    <x v="1"/>
    <x v="4"/>
    <x v="0"/>
    <x v="7"/>
    <s v="5.2.1"/>
    <n v="577500"/>
  </r>
  <r>
    <x v="21"/>
    <x v="1"/>
    <x v="3"/>
    <s v="Коммерческие расходы"/>
    <x v="1"/>
    <x v="4"/>
    <x v="0"/>
    <x v="8"/>
    <s v="5.2.2"/>
    <n v="381150"/>
  </r>
  <r>
    <x v="21"/>
    <x v="1"/>
    <x v="3"/>
    <s v="Коммерческие расходы"/>
    <x v="1"/>
    <x v="4"/>
    <x v="0"/>
    <x v="9"/>
    <s v="5.2.3"/>
    <n v="287595"/>
  </r>
  <r>
    <x v="21"/>
    <x v="1"/>
    <x v="3"/>
    <s v="Коммерческие расходы"/>
    <x v="1"/>
    <x v="8"/>
    <x v="1"/>
    <x v="0"/>
    <s v="5.3"/>
    <n v="6751196.8444564566"/>
  </r>
  <r>
    <x v="21"/>
    <x v="1"/>
    <x v="3"/>
    <s v="Коммерческие расходы"/>
    <x v="1"/>
    <x v="8"/>
    <x v="0"/>
    <x v="16"/>
    <s v="5.3.1"/>
    <n v="3115937.005133749"/>
  </r>
  <r>
    <x v="21"/>
    <x v="1"/>
    <x v="3"/>
    <s v="Коммерческие расходы"/>
    <x v="1"/>
    <x v="8"/>
    <x v="0"/>
    <x v="17"/>
    <s v="5.3.2"/>
    <n v="3635259.8393227076"/>
  </r>
  <r>
    <x v="21"/>
    <x v="1"/>
    <x v="3"/>
    <s v="Коммерческие расходы"/>
    <x v="1"/>
    <x v="9"/>
    <x v="1"/>
    <x v="18"/>
    <s v="5.4"/>
    <n v="270000"/>
  </r>
  <r>
    <x v="21"/>
    <x v="1"/>
    <x v="3"/>
    <s v="Коммерческие расходы"/>
    <x v="1"/>
    <x v="10"/>
    <x v="1"/>
    <x v="19"/>
    <s v="5.5"/>
    <n v="250000"/>
  </r>
  <r>
    <x v="21"/>
    <x v="1"/>
    <x v="3"/>
    <s v="Коммерческие расходы"/>
    <x v="1"/>
    <x v="11"/>
    <x v="1"/>
    <x v="20"/>
    <s v="5.6"/>
    <n v="1163000"/>
  </r>
  <r>
    <x v="21"/>
    <x v="1"/>
    <x v="3"/>
    <s v="Коммерческие расходы"/>
    <x v="1"/>
    <x v="12"/>
    <x v="1"/>
    <x v="21"/>
    <s v="5.7"/>
    <n v="519322.83418895822"/>
  </r>
  <r>
    <x v="21"/>
    <x v="1"/>
    <x v="3"/>
    <s v="Коммерческие расходы"/>
    <x v="1"/>
    <x v="13"/>
    <x v="1"/>
    <x v="22"/>
    <s v="5.8"/>
    <n v="134053"/>
  </r>
  <r>
    <x v="21"/>
    <x v="1"/>
    <x v="4"/>
    <s v="Операционная прибыль"/>
    <x v="0"/>
    <x v="13"/>
    <x v="0"/>
    <x v="0"/>
    <s v="6"/>
    <n v="7617893.5092278067"/>
  </r>
  <r>
    <x v="21"/>
    <x v="1"/>
    <x v="5"/>
    <s v="Прочие доходы"/>
    <x v="0"/>
    <x v="13"/>
    <x v="0"/>
    <x v="0"/>
    <s v="7"/>
    <n v="5366"/>
  </r>
  <r>
    <x v="21"/>
    <x v="1"/>
    <x v="5"/>
    <s v="Прочие доходы"/>
    <x v="1"/>
    <x v="18"/>
    <x v="1"/>
    <x v="25"/>
    <s v="7.1"/>
    <n v="5366"/>
  </r>
  <r>
    <x v="21"/>
    <x v="1"/>
    <x v="6"/>
    <s v="Прочие расходы"/>
    <x v="0"/>
    <x v="14"/>
    <x v="0"/>
    <x v="0"/>
    <s v="8"/>
    <n v="1978406"/>
  </r>
  <r>
    <x v="21"/>
    <x v="1"/>
    <x v="6"/>
    <s v="Прочие расходы"/>
    <x v="1"/>
    <x v="15"/>
    <x v="1"/>
    <x v="23"/>
    <s v="8.1"/>
    <n v="1978406"/>
  </r>
  <r>
    <x v="21"/>
    <x v="1"/>
    <x v="7"/>
    <s v="Прибыль до налогообложения"/>
    <x v="0"/>
    <x v="16"/>
    <x v="0"/>
    <x v="0"/>
    <s v="9"/>
    <n v="5644853.5092278067"/>
  </r>
  <r>
    <x v="21"/>
    <x v="1"/>
    <x v="8"/>
    <s v="Налог на прибыль"/>
    <x v="0"/>
    <x v="17"/>
    <x v="1"/>
    <x v="24"/>
    <s v="11"/>
    <n v="1128970.7018455614"/>
  </r>
  <r>
    <x v="21"/>
    <x v="1"/>
    <x v="9"/>
    <s v="Чистая прибыль"/>
    <x v="0"/>
    <x v="17"/>
    <x v="0"/>
    <x v="0"/>
    <s v="12"/>
    <n v="4515882.8073822455"/>
  </r>
  <r>
    <x v="22"/>
    <x v="0"/>
    <x v="0"/>
    <s v="Выручка"/>
    <x v="0"/>
    <x v="0"/>
    <x v="0"/>
    <x v="0"/>
    <s v="1"/>
    <n v="53868407.23449368"/>
  </r>
  <r>
    <x v="22"/>
    <x v="0"/>
    <x v="0"/>
    <s v="Выручка"/>
    <x v="1"/>
    <x v="1"/>
    <x v="1"/>
    <x v="0"/>
    <s v="1.1"/>
    <n v="53110505.960250109"/>
  </r>
  <r>
    <x v="22"/>
    <x v="0"/>
    <x v="0"/>
    <s v="Выручка"/>
    <x v="1"/>
    <x v="1"/>
    <x v="0"/>
    <x v="1"/>
    <s v="1.1.1"/>
    <n v="20095867.120094635"/>
  </r>
  <r>
    <x v="22"/>
    <x v="0"/>
    <x v="0"/>
    <s v="Выручка"/>
    <x v="1"/>
    <x v="1"/>
    <x v="0"/>
    <x v="2"/>
    <s v="1.1.2"/>
    <n v="21531286.200101394"/>
  </r>
  <r>
    <x v="22"/>
    <x v="0"/>
    <x v="0"/>
    <s v="Выручка"/>
    <x v="1"/>
    <x v="1"/>
    <x v="0"/>
    <x v="3"/>
    <s v="1.1.3"/>
    <n v="11483352.640054077"/>
  </r>
  <r>
    <x v="22"/>
    <x v="0"/>
    <x v="0"/>
    <s v="Выручка"/>
    <x v="1"/>
    <x v="2"/>
    <x v="1"/>
    <x v="0"/>
    <s v="1.2"/>
    <n v="757901.27424356912"/>
  </r>
  <r>
    <x v="22"/>
    <x v="0"/>
    <x v="0"/>
    <s v="Выручка"/>
    <x v="1"/>
    <x v="2"/>
    <x v="0"/>
    <x v="4"/>
    <s v="1.2.1"/>
    <n v="663163.61496312299"/>
  </r>
  <r>
    <x v="22"/>
    <x v="0"/>
    <x v="0"/>
    <s v="Выручка"/>
    <x v="1"/>
    <x v="2"/>
    <x v="0"/>
    <x v="5"/>
    <s v="1.2.2"/>
    <n v="94737.65928044614"/>
  </r>
  <r>
    <x v="22"/>
    <x v="0"/>
    <x v="1"/>
    <s v="Себестоимость продаж"/>
    <x v="0"/>
    <x v="2"/>
    <x v="0"/>
    <x v="0"/>
    <s v="2"/>
    <n v="35449980.098146588"/>
  </r>
  <r>
    <x v="22"/>
    <x v="0"/>
    <x v="1"/>
    <s v="Себестоимость продаж"/>
    <x v="1"/>
    <x v="1"/>
    <x v="1"/>
    <x v="0"/>
    <s v="2.1"/>
    <n v="35042168.290665023"/>
  </r>
  <r>
    <x v="22"/>
    <x v="0"/>
    <x v="1"/>
    <s v="Себестоимость продаж"/>
    <x v="1"/>
    <x v="1"/>
    <x v="0"/>
    <x v="1"/>
    <s v="2.1.1"/>
    <n v="13715429.309464591"/>
  </r>
  <r>
    <x v="22"/>
    <x v="0"/>
    <x v="1"/>
    <s v="Себестоимость продаж"/>
    <x v="1"/>
    <x v="1"/>
    <x v="0"/>
    <x v="2"/>
    <s v="2.1.2"/>
    <n v="14695102.831569204"/>
  </r>
  <r>
    <x v="22"/>
    <x v="0"/>
    <x v="1"/>
    <s v="Себестоимость продаж"/>
    <x v="1"/>
    <x v="1"/>
    <x v="0"/>
    <x v="3"/>
    <s v="2.1.3"/>
    <n v="6631636.1496312311"/>
  </r>
  <r>
    <x v="22"/>
    <x v="0"/>
    <x v="1"/>
    <s v="Себестоимость продаж"/>
    <x v="1"/>
    <x v="2"/>
    <x v="1"/>
    <x v="0"/>
    <s v="2.2"/>
    <n v="407811.8074815615"/>
  </r>
  <r>
    <x v="22"/>
    <x v="0"/>
    <x v="1"/>
    <s v="Себестоимость продаж"/>
    <x v="1"/>
    <x v="2"/>
    <x v="0"/>
    <x v="4"/>
    <s v="2.2.1"/>
    <n v="331581.8074815615"/>
  </r>
  <r>
    <x v="22"/>
    <x v="0"/>
    <x v="1"/>
    <s v="Себестоимость продаж"/>
    <x v="1"/>
    <x v="2"/>
    <x v="0"/>
    <x v="5"/>
    <s v="2.2.2"/>
    <n v="76230.000000000015"/>
  </r>
  <r>
    <x v="22"/>
    <x v="0"/>
    <x v="2"/>
    <s v="Валовая прибыль"/>
    <x v="0"/>
    <x v="2"/>
    <x v="0"/>
    <x v="0"/>
    <s v="3"/>
    <n v="18418427.136347093"/>
  </r>
  <r>
    <x v="22"/>
    <x v="0"/>
    <x v="2"/>
    <s v="Валовая прибыль"/>
    <x v="1"/>
    <x v="1"/>
    <x v="1"/>
    <x v="0"/>
    <s v="3.1"/>
    <n v="18068337.669585086"/>
  </r>
  <r>
    <x v="22"/>
    <x v="0"/>
    <x v="2"/>
    <s v="Валовая прибыль"/>
    <x v="1"/>
    <x v="1"/>
    <x v="0"/>
    <x v="1"/>
    <s v="3.1.1"/>
    <n v="6380437.810630044"/>
  </r>
  <r>
    <x v="22"/>
    <x v="0"/>
    <x v="2"/>
    <s v="Валовая прибыль"/>
    <x v="1"/>
    <x v="1"/>
    <x v="0"/>
    <x v="2"/>
    <s v="3.1.2"/>
    <n v="6836183.3685321901"/>
  </r>
  <r>
    <x v="22"/>
    <x v="0"/>
    <x v="2"/>
    <s v="Валовая прибыль"/>
    <x v="1"/>
    <x v="1"/>
    <x v="0"/>
    <x v="3"/>
    <s v="3.1.3"/>
    <n v="4851716.4904228458"/>
  </r>
  <r>
    <x v="22"/>
    <x v="0"/>
    <x v="2"/>
    <s v="Валовая прибыль"/>
    <x v="1"/>
    <x v="2"/>
    <x v="1"/>
    <x v="0"/>
    <s v="3.2"/>
    <n v="350089.46676200762"/>
  </r>
  <r>
    <x v="22"/>
    <x v="0"/>
    <x v="2"/>
    <s v="Валовая прибыль"/>
    <x v="1"/>
    <x v="2"/>
    <x v="0"/>
    <x v="4"/>
    <s v="3.2.1"/>
    <n v="331581.8074815615"/>
  </r>
  <r>
    <x v="22"/>
    <x v="0"/>
    <x v="2"/>
    <s v="Валовая прибыль"/>
    <x v="1"/>
    <x v="2"/>
    <x v="0"/>
    <x v="5"/>
    <s v="3.2.2"/>
    <n v="18507.659280446125"/>
  </r>
  <r>
    <x v="22"/>
    <x v="0"/>
    <x v="3"/>
    <s v="Управленческие расходы "/>
    <x v="0"/>
    <x v="2"/>
    <x v="0"/>
    <x v="0"/>
    <s v="4"/>
    <n v="797715"/>
  </r>
  <r>
    <x v="22"/>
    <x v="0"/>
    <x v="3"/>
    <s v="Управленческие расходы "/>
    <x v="1"/>
    <x v="3"/>
    <x v="1"/>
    <x v="6"/>
    <s v="4.1"/>
    <n v="150000"/>
  </r>
  <r>
    <x v="22"/>
    <x v="0"/>
    <x v="3"/>
    <s v="Управленческие расходы "/>
    <x v="1"/>
    <x v="4"/>
    <x v="1"/>
    <x v="0"/>
    <s v="4.2"/>
    <n v="457600"/>
  </r>
  <r>
    <x v="22"/>
    <x v="0"/>
    <x v="3"/>
    <s v="Управленческие расходы "/>
    <x v="1"/>
    <x v="4"/>
    <x v="0"/>
    <x v="7"/>
    <s v="4.2.1"/>
    <n v="320000"/>
  </r>
  <r>
    <x v="22"/>
    <x v="0"/>
    <x v="3"/>
    <s v="Управленческие расходы "/>
    <x v="1"/>
    <x v="4"/>
    <x v="0"/>
    <x v="8"/>
    <s v="4.2.2"/>
    <n v="32000"/>
  </r>
  <r>
    <x v="22"/>
    <x v="0"/>
    <x v="3"/>
    <s v="Управленческие расходы "/>
    <x v="1"/>
    <x v="4"/>
    <x v="0"/>
    <x v="9"/>
    <s v="4.2.2"/>
    <n v="105600"/>
  </r>
  <r>
    <x v="22"/>
    <x v="0"/>
    <x v="3"/>
    <s v="Управленческие расходы "/>
    <x v="1"/>
    <x v="5"/>
    <x v="1"/>
    <x v="0"/>
    <s v="4.3"/>
    <n v="108960"/>
  </r>
  <r>
    <x v="22"/>
    <x v="0"/>
    <x v="3"/>
    <s v="Управленческие расходы "/>
    <x v="1"/>
    <x v="5"/>
    <x v="0"/>
    <x v="10"/>
    <s v="4.3.1"/>
    <n v="50000"/>
  </r>
  <r>
    <x v="22"/>
    <x v="0"/>
    <x v="3"/>
    <s v="Управленческие расходы "/>
    <x v="1"/>
    <x v="5"/>
    <x v="0"/>
    <x v="11"/>
    <s v="4.3.2"/>
    <n v="28003"/>
  </r>
  <r>
    <x v="22"/>
    <x v="0"/>
    <x v="3"/>
    <s v="Управленческие расходы "/>
    <x v="1"/>
    <x v="5"/>
    <x v="0"/>
    <x v="12"/>
    <s v="4.3.3"/>
    <n v="30957"/>
  </r>
  <r>
    <x v="22"/>
    <x v="0"/>
    <x v="3"/>
    <s v="Управленческие расходы "/>
    <x v="1"/>
    <x v="6"/>
    <x v="1"/>
    <x v="13"/>
    <s v="4.4"/>
    <n v="33186"/>
  </r>
  <r>
    <x v="22"/>
    <x v="0"/>
    <x v="3"/>
    <s v="Управленческие расходы "/>
    <x v="1"/>
    <x v="7"/>
    <x v="1"/>
    <x v="14"/>
    <s v="4.5"/>
    <n v="47969"/>
  </r>
  <r>
    <x v="22"/>
    <x v="0"/>
    <x v="3"/>
    <s v="Коммерческие расходы"/>
    <x v="0"/>
    <x v="7"/>
    <x v="0"/>
    <x v="0"/>
    <s v="5"/>
    <n v="11526153.512829116"/>
  </r>
  <r>
    <x v="22"/>
    <x v="0"/>
    <x v="3"/>
    <s v="Коммерческие расходы"/>
    <x v="1"/>
    <x v="3"/>
    <x v="1"/>
    <x v="15"/>
    <s v="5.1"/>
    <n v="1250000"/>
  </r>
  <r>
    <x v="22"/>
    <x v="0"/>
    <x v="3"/>
    <s v="Коммерческие расходы"/>
    <x v="1"/>
    <x v="4"/>
    <x v="1"/>
    <x v="0"/>
    <s v="5.2"/>
    <n v="1238737.5"/>
  </r>
  <r>
    <x v="22"/>
    <x v="0"/>
    <x v="3"/>
    <s v="Коммерческие расходы"/>
    <x v="1"/>
    <x v="4"/>
    <x v="0"/>
    <x v="7"/>
    <s v="5.2.1"/>
    <n v="577500"/>
  </r>
  <r>
    <x v="22"/>
    <x v="0"/>
    <x v="3"/>
    <s v="Коммерческие расходы"/>
    <x v="1"/>
    <x v="4"/>
    <x v="0"/>
    <x v="8"/>
    <s v="5.2.2"/>
    <n v="375375"/>
  </r>
  <r>
    <x v="22"/>
    <x v="0"/>
    <x v="3"/>
    <s v="Коммерческие расходы"/>
    <x v="1"/>
    <x v="4"/>
    <x v="0"/>
    <x v="9"/>
    <s v="5.2.3"/>
    <n v="285862.5"/>
  </r>
  <r>
    <x v="22"/>
    <x v="0"/>
    <x v="3"/>
    <s v="Коммерческие расходы"/>
    <x v="1"/>
    <x v="8"/>
    <x v="1"/>
    <x v="0"/>
    <s v="5.3"/>
    <n v="7002892.9404841792"/>
  </r>
  <r>
    <x v="22"/>
    <x v="0"/>
    <x v="3"/>
    <s v="Коммерческие расходы"/>
    <x v="1"/>
    <x v="8"/>
    <x v="0"/>
    <x v="16"/>
    <s v="5.3.1"/>
    <n v="3232104.4340696209"/>
  </r>
  <r>
    <x v="22"/>
    <x v="0"/>
    <x v="3"/>
    <s v="Коммерческие расходы"/>
    <x v="1"/>
    <x v="8"/>
    <x v="0"/>
    <x v="17"/>
    <s v="5.3.2"/>
    <n v="3770788.5064145578"/>
  </r>
  <r>
    <x v="22"/>
    <x v="0"/>
    <x v="3"/>
    <s v="Коммерческие расходы"/>
    <x v="1"/>
    <x v="9"/>
    <x v="1"/>
    <x v="18"/>
    <s v="5.4"/>
    <n v="270000"/>
  </r>
  <r>
    <x v="22"/>
    <x v="0"/>
    <x v="3"/>
    <s v="Коммерческие расходы"/>
    <x v="1"/>
    <x v="10"/>
    <x v="1"/>
    <x v="19"/>
    <s v="5.5"/>
    <n v="250000"/>
  </r>
  <r>
    <x v="22"/>
    <x v="0"/>
    <x v="3"/>
    <s v="Коммерческие расходы"/>
    <x v="1"/>
    <x v="11"/>
    <x v="1"/>
    <x v="20"/>
    <s v="5.6"/>
    <n v="880000"/>
  </r>
  <r>
    <x v="22"/>
    <x v="0"/>
    <x v="3"/>
    <s v="Коммерческие расходы"/>
    <x v="1"/>
    <x v="12"/>
    <x v="1"/>
    <x v="21"/>
    <s v="5.7"/>
    <n v="538684.07234493678"/>
  </r>
  <r>
    <x v="22"/>
    <x v="0"/>
    <x v="3"/>
    <s v="Коммерческие расходы"/>
    <x v="1"/>
    <x v="13"/>
    <x v="1"/>
    <x v="22"/>
    <s v="5.8"/>
    <n v="95839"/>
  </r>
  <r>
    <x v="22"/>
    <x v="0"/>
    <x v="4"/>
    <s v="Операционная прибыль"/>
    <x v="0"/>
    <x v="13"/>
    <x v="0"/>
    <x v="0"/>
    <s v="6"/>
    <n v="6094558.6235179771"/>
  </r>
  <r>
    <x v="22"/>
    <x v="0"/>
    <x v="5"/>
    <s v="Прочие доходы"/>
    <x v="0"/>
    <x v="13"/>
    <x v="0"/>
    <x v="0"/>
    <s v="7"/>
    <n v="0"/>
  </r>
  <r>
    <x v="22"/>
    <x v="0"/>
    <x v="6"/>
    <s v="Прочие расходы"/>
    <x v="0"/>
    <x v="14"/>
    <x v="0"/>
    <x v="0"/>
    <s v="8"/>
    <n v="2128591"/>
  </r>
  <r>
    <x v="22"/>
    <x v="0"/>
    <x v="6"/>
    <s v="Прочие расходы"/>
    <x v="1"/>
    <x v="15"/>
    <x v="1"/>
    <x v="23"/>
    <s v="8.1"/>
    <n v="2128591"/>
  </r>
  <r>
    <x v="22"/>
    <x v="0"/>
    <x v="7"/>
    <s v="Прибыль до налогообложения"/>
    <x v="0"/>
    <x v="16"/>
    <x v="0"/>
    <x v="0"/>
    <s v="9"/>
    <n v="3965967.6235179771"/>
  </r>
  <r>
    <x v="22"/>
    <x v="0"/>
    <x v="8"/>
    <s v="Налог на прибыль"/>
    <x v="0"/>
    <x v="17"/>
    <x v="1"/>
    <x v="24"/>
    <s v="11"/>
    <n v="793193.52470359544"/>
  </r>
  <r>
    <x v="22"/>
    <x v="0"/>
    <x v="9"/>
    <s v="Чистая прибыль"/>
    <x v="0"/>
    <x v="17"/>
    <x v="0"/>
    <x v="0"/>
    <s v="12"/>
    <n v="3172774.0988143818"/>
  </r>
  <r>
    <x v="22"/>
    <x v="1"/>
    <x v="0"/>
    <s v="Выручка"/>
    <x v="0"/>
    <x v="0"/>
    <x v="0"/>
    <x v="0"/>
    <s v="1"/>
    <n v="51370823.968692467"/>
  </r>
  <r>
    <x v="22"/>
    <x v="1"/>
    <x v="0"/>
    <s v="Выручка"/>
    <x v="1"/>
    <x v="1"/>
    <x v="1"/>
    <x v="0"/>
    <s v="1.1"/>
    <n v="50641585.142638475"/>
  </r>
  <r>
    <x v="22"/>
    <x v="1"/>
    <x v="0"/>
    <s v="Выручка"/>
    <x v="1"/>
    <x v="1"/>
    <x v="0"/>
    <x v="1"/>
    <s v="1.1.1"/>
    <n v="21100660.476099364"/>
  </r>
  <r>
    <x v="22"/>
    <x v="1"/>
    <x v="0"/>
    <s v="Выручка"/>
    <x v="1"/>
    <x v="1"/>
    <x v="0"/>
    <x v="2"/>
    <s v="1.1.2"/>
    <n v="19412607.638011418"/>
  </r>
  <r>
    <x v="22"/>
    <x v="1"/>
    <x v="0"/>
    <s v="Выручка"/>
    <x v="1"/>
    <x v="1"/>
    <x v="0"/>
    <x v="3"/>
    <s v="1.1.3"/>
    <n v="10128317.028527696"/>
  </r>
  <r>
    <x v="22"/>
    <x v="1"/>
    <x v="0"/>
    <s v="Выручка"/>
    <x v="1"/>
    <x v="2"/>
    <x v="1"/>
    <x v="0"/>
    <s v="1.2"/>
    <n v="729238.82605399401"/>
  </r>
  <r>
    <x v="22"/>
    <x v="1"/>
    <x v="0"/>
    <s v="Выручка"/>
    <x v="1"/>
    <x v="2"/>
    <x v="0"/>
    <x v="4"/>
    <s v="1.2.1"/>
    <n v="638083.97279724479"/>
  </r>
  <r>
    <x v="22"/>
    <x v="1"/>
    <x v="0"/>
    <s v="Выручка"/>
    <x v="1"/>
    <x v="2"/>
    <x v="0"/>
    <x v="5"/>
    <s v="1.2.2"/>
    <n v="91154.853256749266"/>
  </r>
  <r>
    <x v="22"/>
    <x v="1"/>
    <x v="1"/>
    <s v="Себестоимость продаж"/>
    <x v="0"/>
    <x v="2"/>
    <x v="0"/>
    <x v="0"/>
    <s v="2"/>
    <n v="33252316.617456738"/>
  </r>
  <r>
    <x v="22"/>
    <x v="1"/>
    <x v="1"/>
    <s v="Себестоимость продаж"/>
    <x v="1"/>
    <x v="1"/>
    <x v="1"/>
    <x v="0"/>
    <s v="2.1"/>
    <n v="32861324.599058114"/>
  </r>
  <r>
    <x v="22"/>
    <x v="1"/>
    <x v="1"/>
    <s v="Себестоимость продаж"/>
    <x v="1"/>
    <x v="1"/>
    <x v="0"/>
    <x v="1"/>
    <s v="2.1.1"/>
    <n v="14126892.188748527"/>
  </r>
  <r>
    <x v="22"/>
    <x v="1"/>
    <x v="1"/>
    <s v="Себестоимость продаж"/>
    <x v="1"/>
    <x v="1"/>
    <x v="0"/>
    <x v="2"/>
    <s v="2.1.2"/>
    <n v="12996740.813648647"/>
  </r>
  <r>
    <x v="22"/>
    <x v="1"/>
    <x v="1"/>
    <s v="Себестоимость продаж"/>
    <x v="1"/>
    <x v="1"/>
    <x v="0"/>
    <x v="3"/>
    <s v="2.1.3"/>
    <n v="5737691.5966609409"/>
  </r>
  <r>
    <x v="22"/>
    <x v="1"/>
    <x v="1"/>
    <s v="Себестоимость продаж"/>
    <x v="1"/>
    <x v="2"/>
    <x v="1"/>
    <x v="0"/>
    <s v="2.2"/>
    <n v="390992.0183986224"/>
  </r>
  <r>
    <x v="22"/>
    <x v="1"/>
    <x v="1"/>
    <s v="Себестоимость продаж"/>
    <x v="1"/>
    <x v="2"/>
    <x v="0"/>
    <x v="4"/>
    <s v="2.2.1"/>
    <n v="319041.98639862239"/>
  </r>
  <r>
    <x v="22"/>
    <x v="1"/>
    <x v="1"/>
    <s v="Себестоимость продаж"/>
    <x v="1"/>
    <x v="2"/>
    <x v="0"/>
    <x v="5"/>
    <s v="2.2.2"/>
    <n v="71950.032000000007"/>
  </r>
  <r>
    <x v="22"/>
    <x v="1"/>
    <x v="2"/>
    <s v="Валовая прибыль"/>
    <x v="0"/>
    <x v="2"/>
    <x v="0"/>
    <x v="0"/>
    <s v="3"/>
    <n v="18118507.351235729"/>
  </r>
  <r>
    <x v="22"/>
    <x v="1"/>
    <x v="2"/>
    <s v="Валовая прибыль"/>
    <x v="1"/>
    <x v="1"/>
    <x v="1"/>
    <x v="0"/>
    <s v="3.1"/>
    <n v="17780260.543580361"/>
  </r>
  <r>
    <x v="22"/>
    <x v="1"/>
    <x v="2"/>
    <s v="Валовая прибыль"/>
    <x v="1"/>
    <x v="1"/>
    <x v="0"/>
    <x v="1"/>
    <s v="3.1.1"/>
    <n v="6973768.2873508371"/>
  </r>
  <r>
    <x v="22"/>
    <x v="1"/>
    <x v="2"/>
    <s v="Валовая прибыль"/>
    <x v="1"/>
    <x v="1"/>
    <x v="0"/>
    <x v="2"/>
    <s v="3.1.2"/>
    <n v="6415866.8243627716"/>
  </r>
  <r>
    <x v="22"/>
    <x v="1"/>
    <x v="2"/>
    <s v="Валовая прибыль"/>
    <x v="1"/>
    <x v="1"/>
    <x v="0"/>
    <x v="3"/>
    <s v="3.1.3"/>
    <n v="4390625.4318667548"/>
  </r>
  <r>
    <x v="22"/>
    <x v="1"/>
    <x v="2"/>
    <s v="Валовая прибыль"/>
    <x v="1"/>
    <x v="2"/>
    <x v="1"/>
    <x v="0"/>
    <s v="3.2"/>
    <n v="338246.80765537161"/>
  </r>
  <r>
    <x v="22"/>
    <x v="1"/>
    <x v="2"/>
    <s v="Валовая прибыль"/>
    <x v="1"/>
    <x v="2"/>
    <x v="0"/>
    <x v="4"/>
    <s v="3.2.1"/>
    <n v="319041.98639862239"/>
  </r>
  <r>
    <x v="22"/>
    <x v="1"/>
    <x v="2"/>
    <s v="Валовая прибыль"/>
    <x v="1"/>
    <x v="2"/>
    <x v="0"/>
    <x v="5"/>
    <s v="3.2.2"/>
    <n v="19204.821256749259"/>
  </r>
  <r>
    <x v="22"/>
    <x v="1"/>
    <x v="3"/>
    <s v="Управленческие расходы "/>
    <x v="0"/>
    <x v="2"/>
    <x v="0"/>
    <x v="0"/>
    <s v="4"/>
    <n v="757154"/>
  </r>
  <r>
    <x v="22"/>
    <x v="1"/>
    <x v="3"/>
    <s v="Управленческие расходы "/>
    <x v="1"/>
    <x v="3"/>
    <x v="1"/>
    <x v="6"/>
    <s v="4.1"/>
    <n v="160000"/>
  </r>
  <r>
    <x v="22"/>
    <x v="1"/>
    <x v="3"/>
    <s v="Управленческие расходы "/>
    <x v="1"/>
    <x v="4"/>
    <x v="1"/>
    <x v="0"/>
    <s v="4.2"/>
    <n v="400400"/>
  </r>
  <r>
    <x v="22"/>
    <x v="1"/>
    <x v="3"/>
    <s v="Управленческие расходы "/>
    <x v="1"/>
    <x v="4"/>
    <x v="0"/>
    <x v="7"/>
    <s v="4.2.1"/>
    <n v="280000"/>
  </r>
  <r>
    <x v="22"/>
    <x v="1"/>
    <x v="3"/>
    <s v="Управленческие расходы "/>
    <x v="1"/>
    <x v="4"/>
    <x v="0"/>
    <x v="8"/>
    <s v="4.2.2"/>
    <n v="28000"/>
  </r>
  <r>
    <x v="22"/>
    <x v="1"/>
    <x v="3"/>
    <s v="Управленческие расходы "/>
    <x v="1"/>
    <x v="4"/>
    <x v="0"/>
    <x v="9"/>
    <s v="4.2.2"/>
    <n v="92400"/>
  </r>
  <r>
    <x v="22"/>
    <x v="1"/>
    <x v="3"/>
    <s v="Управленческие расходы "/>
    <x v="1"/>
    <x v="5"/>
    <x v="1"/>
    <x v="0"/>
    <s v="4.3"/>
    <n v="113332"/>
  </r>
  <r>
    <x v="22"/>
    <x v="1"/>
    <x v="3"/>
    <s v="Управленческие расходы "/>
    <x v="1"/>
    <x v="5"/>
    <x v="0"/>
    <x v="10"/>
    <s v="4.3.1"/>
    <n v="59192"/>
  </r>
  <r>
    <x v="22"/>
    <x v="1"/>
    <x v="3"/>
    <s v="Управленческие расходы "/>
    <x v="1"/>
    <x v="5"/>
    <x v="0"/>
    <x v="11"/>
    <s v="4.3.2"/>
    <n v="41202"/>
  </r>
  <r>
    <x v="22"/>
    <x v="1"/>
    <x v="3"/>
    <s v="Управленческие расходы "/>
    <x v="1"/>
    <x v="5"/>
    <x v="0"/>
    <x v="12"/>
    <s v="4.3.3"/>
    <n v="12938"/>
  </r>
  <r>
    <x v="22"/>
    <x v="1"/>
    <x v="3"/>
    <s v="Управленческие расходы "/>
    <x v="1"/>
    <x v="6"/>
    <x v="1"/>
    <x v="13"/>
    <s v="4.4"/>
    <n v="30997"/>
  </r>
  <r>
    <x v="22"/>
    <x v="1"/>
    <x v="3"/>
    <s v="Управленческие расходы "/>
    <x v="1"/>
    <x v="7"/>
    <x v="1"/>
    <x v="14"/>
    <s v="4.5"/>
    <n v="52425"/>
  </r>
  <r>
    <x v="22"/>
    <x v="1"/>
    <x v="3"/>
    <s v="Коммерческие расходы"/>
    <x v="0"/>
    <x v="7"/>
    <x v="0"/>
    <x v="0"/>
    <s v="5"/>
    <n v="11188578.355616946"/>
  </r>
  <r>
    <x v="22"/>
    <x v="1"/>
    <x v="3"/>
    <s v="Коммерческие расходы"/>
    <x v="1"/>
    <x v="3"/>
    <x v="1"/>
    <x v="15"/>
    <s v="5.1"/>
    <n v="1250000"/>
  </r>
  <r>
    <x v="22"/>
    <x v="1"/>
    <x v="3"/>
    <s v="Коммерческие расходы"/>
    <x v="1"/>
    <x v="4"/>
    <x v="1"/>
    <x v="0"/>
    <s v="5.2"/>
    <n v="1216215"/>
  </r>
  <r>
    <x v="22"/>
    <x v="1"/>
    <x v="3"/>
    <s v="Коммерческие расходы"/>
    <x v="1"/>
    <x v="4"/>
    <x v="0"/>
    <x v="7"/>
    <s v="5.2.1"/>
    <n v="577500"/>
  </r>
  <r>
    <x v="22"/>
    <x v="1"/>
    <x v="3"/>
    <s v="Коммерческие расходы"/>
    <x v="1"/>
    <x v="4"/>
    <x v="0"/>
    <x v="8"/>
    <s v="5.2.2"/>
    <n v="358050"/>
  </r>
  <r>
    <x v="22"/>
    <x v="1"/>
    <x v="3"/>
    <s v="Коммерческие расходы"/>
    <x v="1"/>
    <x v="4"/>
    <x v="0"/>
    <x v="9"/>
    <s v="5.2.3"/>
    <n v="280665"/>
  </r>
  <r>
    <x v="22"/>
    <x v="1"/>
    <x v="3"/>
    <s v="Коммерческие расходы"/>
    <x v="1"/>
    <x v="8"/>
    <x v="1"/>
    <x v="0"/>
    <s v="5.3"/>
    <n v="6678207.1159300208"/>
  </r>
  <r>
    <x v="22"/>
    <x v="1"/>
    <x v="3"/>
    <s v="Коммерческие расходы"/>
    <x v="1"/>
    <x v="8"/>
    <x v="0"/>
    <x v="16"/>
    <s v="5.3.1"/>
    <n v="3082249.4381215479"/>
  </r>
  <r>
    <x v="22"/>
    <x v="1"/>
    <x v="3"/>
    <s v="Коммерческие расходы"/>
    <x v="1"/>
    <x v="8"/>
    <x v="0"/>
    <x v="17"/>
    <s v="5.3.2"/>
    <n v="3595957.6778084729"/>
  </r>
  <r>
    <x v="22"/>
    <x v="1"/>
    <x v="3"/>
    <s v="Коммерческие расходы"/>
    <x v="1"/>
    <x v="9"/>
    <x v="1"/>
    <x v="18"/>
    <s v="5.4"/>
    <n v="270000"/>
  </r>
  <r>
    <x v="22"/>
    <x v="1"/>
    <x v="3"/>
    <s v="Коммерческие расходы"/>
    <x v="1"/>
    <x v="10"/>
    <x v="1"/>
    <x v="19"/>
    <s v="5.5"/>
    <n v="250000"/>
  </r>
  <r>
    <x v="22"/>
    <x v="1"/>
    <x v="3"/>
    <s v="Коммерческие расходы"/>
    <x v="1"/>
    <x v="11"/>
    <x v="1"/>
    <x v="20"/>
    <s v="5.6"/>
    <n v="908999.99999999988"/>
  </r>
  <r>
    <x v="22"/>
    <x v="1"/>
    <x v="3"/>
    <s v="Коммерческие расходы"/>
    <x v="1"/>
    <x v="12"/>
    <x v="1"/>
    <x v="21"/>
    <s v="5.7"/>
    <n v="513708.23968692467"/>
  </r>
  <r>
    <x v="22"/>
    <x v="1"/>
    <x v="3"/>
    <s v="Коммерческие расходы"/>
    <x v="1"/>
    <x v="13"/>
    <x v="1"/>
    <x v="22"/>
    <s v="5.8"/>
    <n v="101448"/>
  </r>
  <r>
    <x v="22"/>
    <x v="1"/>
    <x v="4"/>
    <s v="Операционная прибыль"/>
    <x v="0"/>
    <x v="13"/>
    <x v="0"/>
    <x v="0"/>
    <s v="6"/>
    <n v="6172774.9956187829"/>
  </r>
  <r>
    <x v="22"/>
    <x v="1"/>
    <x v="5"/>
    <s v="Прочие доходы"/>
    <x v="0"/>
    <x v="13"/>
    <x v="0"/>
    <x v="0"/>
    <s v="7"/>
    <n v="6142"/>
  </r>
  <r>
    <x v="22"/>
    <x v="1"/>
    <x v="5"/>
    <s v="Прочие доходы"/>
    <x v="1"/>
    <x v="18"/>
    <x v="1"/>
    <x v="25"/>
    <s v="7.1"/>
    <n v="6142"/>
  </r>
  <r>
    <x v="22"/>
    <x v="1"/>
    <x v="6"/>
    <s v="Прочие расходы"/>
    <x v="0"/>
    <x v="14"/>
    <x v="0"/>
    <x v="0"/>
    <s v="8"/>
    <n v="1813926"/>
  </r>
  <r>
    <x v="22"/>
    <x v="1"/>
    <x v="6"/>
    <s v="Прочие расходы"/>
    <x v="1"/>
    <x v="15"/>
    <x v="1"/>
    <x v="23"/>
    <s v="8.1"/>
    <n v="1813926"/>
  </r>
  <r>
    <x v="22"/>
    <x v="1"/>
    <x v="7"/>
    <s v="Прибыль до налогообложения"/>
    <x v="0"/>
    <x v="16"/>
    <x v="0"/>
    <x v="0"/>
    <s v="9"/>
    <n v="4364990.9956187829"/>
  </r>
  <r>
    <x v="22"/>
    <x v="1"/>
    <x v="8"/>
    <s v="Налог на прибыль"/>
    <x v="0"/>
    <x v="17"/>
    <x v="1"/>
    <x v="24"/>
    <s v="11"/>
    <n v="872998.19912375661"/>
  </r>
  <r>
    <x v="22"/>
    <x v="1"/>
    <x v="9"/>
    <s v="Чистая прибыль"/>
    <x v="0"/>
    <x v="17"/>
    <x v="0"/>
    <x v="0"/>
    <s v="12"/>
    <n v="3491992.7964950264"/>
  </r>
  <r>
    <x v="23"/>
    <x v="0"/>
    <x v="0"/>
    <s v="Выручка"/>
    <x v="0"/>
    <x v="0"/>
    <x v="0"/>
    <x v="0"/>
    <s v="1"/>
    <n v="56328234.593937859"/>
  </r>
  <r>
    <x v="23"/>
    <x v="0"/>
    <x v="0"/>
    <s v="Выручка"/>
    <x v="1"/>
    <x v="1"/>
    <x v="1"/>
    <x v="0"/>
    <s v="1.1"/>
    <n v="55535724.791507699"/>
  </r>
  <r>
    <x v="23"/>
    <x v="0"/>
    <x v="0"/>
    <s v="Выручка"/>
    <x v="1"/>
    <x v="1"/>
    <x v="0"/>
    <x v="1"/>
    <s v="1.1.1"/>
    <n v="21013517.488678589"/>
  </r>
  <r>
    <x v="23"/>
    <x v="0"/>
    <x v="0"/>
    <s v="Выручка"/>
    <x v="1"/>
    <x v="1"/>
    <x v="0"/>
    <x v="2"/>
    <s v="1.1.2"/>
    <n v="22514483.023584202"/>
  </r>
  <r>
    <x v="23"/>
    <x v="0"/>
    <x v="0"/>
    <s v="Выручка"/>
    <x v="1"/>
    <x v="1"/>
    <x v="0"/>
    <x v="3"/>
    <s v="1.1.3"/>
    <n v="12007724.279244907"/>
  </r>
  <r>
    <x v="23"/>
    <x v="0"/>
    <x v="0"/>
    <s v="Выручка"/>
    <x v="1"/>
    <x v="2"/>
    <x v="1"/>
    <x v="0"/>
    <s v="1.2"/>
    <n v="792509.80243016395"/>
  </r>
  <r>
    <x v="23"/>
    <x v="0"/>
    <x v="0"/>
    <s v="Выручка"/>
    <x v="1"/>
    <x v="2"/>
    <x v="0"/>
    <x v="4"/>
    <s v="1.2.1"/>
    <n v="693446.07712639344"/>
  </r>
  <r>
    <x v="23"/>
    <x v="0"/>
    <x v="0"/>
    <s v="Выручка"/>
    <x v="1"/>
    <x v="2"/>
    <x v="0"/>
    <x v="5"/>
    <s v="1.2.2"/>
    <n v="99063.725303770494"/>
  </r>
  <r>
    <x v="23"/>
    <x v="0"/>
    <x v="1"/>
    <s v="Себестоимость продаж"/>
    <x v="0"/>
    <x v="2"/>
    <x v="0"/>
    <x v="0"/>
    <s v="2"/>
    <n v="33571404.29079093"/>
  </r>
  <r>
    <x v="23"/>
    <x v="0"/>
    <x v="1"/>
    <s v="Себестоимость продаж"/>
    <x v="1"/>
    <x v="1"/>
    <x v="1"/>
    <x v="0"/>
    <s v="2.1"/>
    <n v="33152576.252227735"/>
  </r>
  <r>
    <x v="23"/>
    <x v="0"/>
    <x v="1"/>
    <s v="Себестоимость продаж"/>
    <x v="1"/>
    <x v="1"/>
    <x v="0"/>
    <x v="1"/>
    <s v="2.1.1"/>
    <n v="12975847.049259027"/>
  </r>
  <r>
    <x v="23"/>
    <x v="0"/>
    <x v="1"/>
    <s v="Себестоимость продаж"/>
    <x v="1"/>
    <x v="1"/>
    <x v="0"/>
    <x v="2"/>
    <s v="2.1.2"/>
    <n v="13902693.267063243"/>
  </r>
  <r>
    <x v="23"/>
    <x v="0"/>
    <x v="1"/>
    <s v="Себестоимость продаж"/>
    <x v="1"/>
    <x v="1"/>
    <x v="0"/>
    <x v="3"/>
    <s v="2.1.3"/>
    <n v="6274035.935905464"/>
  </r>
  <r>
    <x v="23"/>
    <x v="0"/>
    <x v="1"/>
    <s v="Себестоимость продаж"/>
    <x v="1"/>
    <x v="2"/>
    <x v="1"/>
    <x v="0"/>
    <s v="2.2"/>
    <n v="418828.03856319672"/>
  </r>
  <r>
    <x v="23"/>
    <x v="0"/>
    <x v="1"/>
    <s v="Себестоимость продаж"/>
    <x v="1"/>
    <x v="2"/>
    <x v="0"/>
    <x v="4"/>
    <s v="2.2.1"/>
    <n v="346723.03856319672"/>
  </r>
  <r>
    <x v="23"/>
    <x v="0"/>
    <x v="1"/>
    <s v="Себестоимость продаж"/>
    <x v="1"/>
    <x v="2"/>
    <x v="0"/>
    <x v="5"/>
    <s v="2.2.2"/>
    <n v="72105"/>
  </r>
  <r>
    <x v="23"/>
    <x v="0"/>
    <x v="2"/>
    <s v="Валовая прибыль"/>
    <x v="0"/>
    <x v="2"/>
    <x v="0"/>
    <x v="0"/>
    <s v="3"/>
    <n v="22756830.303146929"/>
  </r>
  <r>
    <x v="23"/>
    <x v="0"/>
    <x v="2"/>
    <s v="Валовая прибыль"/>
    <x v="1"/>
    <x v="1"/>
    <x v="1"/>
    <x v="0"/>
    <s v="3.1"/>
    <n v="22383148.539279964"/>
  </r>
  <r>
    <x v="23"/>
    <x v="0"/>
    <x v="2"/>
    <s v="Валовая прибыль"/>
    <x v="1"/>
    <x v="1"/>
    <x v="0"/>
    <x v="1"/>
    <s v="3.1.1"/>
    <n v="8037670.439419562"/>
  </r>
  <r>
    <x v="23"/>
    <x v="0"/>
    <x v="2"/>
    <s v="Валовая прибыль"/>
    <x v="1"/>
    <x v="1"/>
    <x v="0"/>
    <x v="2"/>
    <s v="3.1.2"/>
    <n v="8611789.7565209586"/>
  </r>
  <r>
    <x v="23"/>
    <x v="0"/>
    <x v="2"/>
    <s v="Валовая прибыль"/>
    <x v="1"/>
    <x v="1"/>
    <x v="0"/>
    <x v="3"/>
    <s v="3.1.3"/>
    <n v="5733688.3433394432"/>
  </r>
  <r>
    <x v="23"/>
    <x v="0"/>
    <x v="2"/>
    <s v="Валовая прибыль"/>
    <x v="1"/>
    <x v="2"/>
    <x v="1"/>
    <x v="0"/>
    <s v="3.2"/>
    <n v="373681.76386696723"/>
  </r>
  <r>
    <x v="23"/>
    <x v="0"/>
    <x v="2"/>
    <s v="Валовая прибыль"/>
    <x v="1"/>
    <x v="2"/>
    <x v="0"/>
    <x v="4"/>
    <s v="3.2.1"/>
    <n v="346723.03856319672"/>
  </r>
  <r>
    <x v="23"/>
    <x v="0"/>
    <x v="2"/>
    <s v="Валовая прибыль"/>
    <x v="1"/>
    <x v="2"/>
    <x v="0"/>
    <x v="5"/>
    <s v="3.2.2"/>
    <n v="26958.725303770494"/>
  </r>
  <r>
    <x v="23"/>
    <x v="0"/>
    <x v="3"/>
    <s v="Управленческие расходы "/>
    <x v="0"/>
    <x v="2"/>
    <x v="0"/>
    <x v="0"/>
    <s v="4"/>
    <n v="795627"/>
  </r>
  <r>
    <x v="23"/>
    <x v="0"/>
    <x v="3"/>
    <s v="Управленческие расходы "/>
    <x v="1"/>
    <x v="3"/>
    <x v="1"/>
    <x v="6"/>
    <s v="4.1"/>
    <n v="150000"/>
  </r>
  <r>
    <x v="23"/>
    <x v="0"/>
    <x v="3"/>
    <s v="Управленческие расходы "/>
    <x v="1"/>
    <x v="4"/>
    <x v="1"/>
    <x v="0"/>
    <s v="4.2"/>
    <n v="457600"/>
  </r>
  <r>
    <x v="23"/>
    <x v="0"/>
    <x v="3"/>
    <s v="Управленческие расходы "/>
    <x v="1"/>
    <x v="4"/>
    <x v="0"/>
    <x v="7"/>
    <s v="4.2.1"/>
    <n v="320000"/>
  </r>
  <r>
    <x v="23"/>
    <x v="0"/>
    <x v="3"/>
    <s v="Управленческие расходы "/>
    <x v="1"/>
    <x v="4"/>
    <x v="0"/>
    <x v="8"/>
    <s v="4.2.2"/>
    <n v="32000"/>
  </r>
  <r>
    <x v="23"/>
    <x v="0"/>
    <x v="3"/>
    <s v="Управленческие расходы "/>
    <x v="1"/>
    <x v="4"/>
    <x v="0"/>
    <x v="9"/>
    <s v="4.2.2"/>
    <n v="105600"/>
  </r>
  <r>
    <x v="23"/>
    <x v="0"/>
    <x v="3"/>
    <s v="Управленческие расходы "/>
    <x v="1"/>
    <x v="5"/>
    <x v="1"/>
    <x v="0"/>
    <s v="4.3"/>
    <n v="119695"/>
  </r>
  <r>
    <x v="23"/>
    <x v="0"/>
    <x v="3"/>
    <s v="Управленческие расходы "/>
    <x v="1"/>
    <x v="5"/>
    <x v="0"/>
    <x v="10"/>
    <s v="4.3.1"/>
    <n v="50000"/>
  </r>
  <r>
    <x v="23"/>
    <x v="0"/>
    <x v="3"/>
    <s v="Управленческие расходы "/>
    <x v="1"/>
    <x v="5"/>
    <x v="0"/>
    <x v="11"/>
    <s v="4.3.2"/>
    <n v="36353"/>
  </r>
  <r>
    <x v="23"/>
    <x v="0"/>
    <x v="3"/>
    <s v="Управленческие расходы "/>
    <x v="1"/>
    <x v="5"/>
    <x v="0"/>
    <x v="12"/>
    <s v="4.3.3"/>
    <n v="33342"/>
  </r>
  <r>
    <x v="23"/>
    <x v="0"/>
    <x v="3"/>
    <s v="Управленческие расходы "/>
    <x v="1"/>
    <x v="6"/>
    <x v="1"/>
    <x v="13"/>
    <s v="4.4"/>
    <n v="17853"/>
  </r>
  <r>
    <x v="23"/>
    <x v="0"/>
    <x v="3"/>
    <s v="Управленческие расходы "/>
    <x v="1"/>
    <x v="7"/>
    <x v="1"/>
    <x v="14"/>
    <s v="4.5"/>
    <n v="50479"/>
  </r>
  <r>
    <x v="23"/>
    <x v="0"/>
    <x v="3"/>
    <s v="Коммерческие расходы"/>
    <x v="0"/>
    <x v="7"/>
    <x v="0"/>
    <x v="0"/>
    <s v="5"/>
    <n v="12462937.343151301"/>
  </r>
  <r>
    <x v="23"/>
    <x v="0"/>
    <x v="3"/>
    <s v="Коммерческие расходы"/>
    <x v="1"/>
    <x v="3"/>
    <x v="1"/>
    <x v="15"/>
    <s v="5.1"/>
    <n v="1250000"/>
  </r>
  <r>
    <x v="23"/>
    <x v="0"/>
    <x v="3"/>
    <s v="Коммерческие расходы"/>
    <x v="1"/>
    <x v="4"/>
    <x v="1"/>
    <x v="0"/>
    <s v="5.2"/>
    <n v="1238737.5"/>
  </r>
  <r>
    <x v="23"/>
    <x v="0"/>
    <x v="3"/>
    <s v="Коммерческие расходы"/>
    <x v="1"/>
    <x v="4"/>
    <x v="0"/>
    <x v="7"/>
    <s v="5.2.1"/>
    <n v="577500"/>
  </r>
  <r>
    <x v="23"/>
    <x v="0"/>
    <x v="3"/>
    <s v="Коммерческие расходы"/>
    <x v="1"/>
    <x v="4"/>
    <x v="0"/>
    <x v="8"/>
    <s v="5.2.2"/>
    <n v="375375"/>
  </r>
  <r>
    <x v="23"/>
    <x v="0"/>
    <x v="3"/>
    <s v="Коммерческие расходы"/>
    <x v="1"/>
    <x v="4"/>
    <x v="0"/>
    <x v="9"/>
    <s v="5.2.3"/>
    <n v="285862.5"/>
  </r>
  <r>
    <x v="23"/>
    <x v="0"/>
    <x v="3"/>
    <s v="Коммерческие расходы"/>
    <x v="1"/>
    <x v="8"/>
    <x v="1"/>
    <x v="0"/>
    <s v="5.3"/>
    <n v="7322670.497211922"/>
  </r>
  <r>
    <x v="23"/>
    <x v="0"/>
    <x v="3"/>
    <s v="Коммерческие расходы"/>
    <x v="1"/>
    <x v="8"/>
    <x v="0"/>
    <x v="16"/>
    <s v="5.3.1"/>
    <n v="3379694.0756362714"/>
  </r>
  <r>
    <x v="23"/>
    <x v="0"/>
    <x v="3"/>
    <s v="Коммерческие расходы"/>
    <x v="1"/>
    <x v="8"/>
    <x v="0"/>
    <x v="17"/>
    <s v="5.3.2"/>
    <n v="3942976.4215756506"/>
  </r>
  <r>
    <x v="23"/>
    <x v="0"/>
    <x v="3"/>
    <s v="Коммерческие расходы"/>
    <x v="1"/>
    <x v="9"/>
    <x v="1"/>
    <x v="18"/>
    <s v="5.4"/>
    <n v="270000"/>
  </r>
  <r>
    <x v="23"/>
    <x v="0"/>
    <x v="3"/>
    <s v="Коммерческие расходы"/>
    <x v="1"/>
    <x v="10"/>
    <x v="1"/>
    <x v="19"/>
    <s v="5.5"/>
    <n v="250000"/>
  </r>
  <r>
    <x v="23"/>
    <x v="0"/>
    <x v="3"/>
    <s v="Коммерческие расходы"/>
    <x v="1"/>
    <x v="11"/>
    <x v="1"/>
    <x v="20"/>
    <s v="5.6"/>
    <n v="1467999.9999999998"/>
  </r>
  <r>
    <x v="23"/>
    <x v="0"/>
    <x v="3"/>
    <s v="Коммерческие расходы"/>
    <x v="1"/>
    <x v="12"/>
    <x v="1"/>
    <x v="21"/>
    <s v="5.7"/>
    <n v="563282.3459393786"/>
  </r>
  <r>
    <x v="23"/>
    <x v="0"/>
    <x v="3"/>
    <s v="Коммерческие расходы"/>
    <x v="1"/>
    <x v="13"/>
    <x v="1"/>
    <x v="22"/>
    <s v="5.8"/>
    <n v="100247"/>
  </r>
  <r>
    <x v="23"/>
    <x v="0"/>
    <x v="4"/>
    <s v="Операционная прибыль"/>
    <x v="0"/>
    <x v="13"/>
    <x v="0"/>
    <x v="0"/>
    <s v="6"/>
    <n v="9498265.9599956274"/>
  </r>
  <r>
    <x v="23"/>
    <x v="0"/>
    <x v="5"/>
    <s v="Прочие доходы"/>
    <x v="0"/>
    <x v="13"/>
    <x v="0"/>
    <x v="0"/>
    <s v="7"/>
    <n v="0"/>
  </r>
  <r>
    <x v="23"/>
    <x v="0"/>
    <x v="6"/>
    <s v="Прочие расходы"/>
    <x v="0"/>
    <x v="14"/>
    <x v="0"/>
    <x v="0"/>
    <s v="8"/>
    <n v="1815232"/>
  </r>
  <r>
    <x v="23"/>
    <x v="0"/>
    <x v="6"/>
    <s v="Прочие расходы"/>
    <x v="1"/>
    <x v="15"/>
    <x v="1"/>
    <x v="23"/>
    <s v="8.1"/>
    <n v="1815232"/>
  </r>
  <r>
    <x v="23"/>
    <x v="0"/>
    <x v="7"/>
    <s v="Прибыль до налогообложения"/>
    <x v="0"/>
    <x v="16"/>
    <x v="0"/>
    <x v="0"/>
    <s v="9"/>
    <n v="7683033.9599956274"/>
  </r>
  <r>
    <x v="23"/>
    <x v="0"/>
    <x v="8"/>
    <s v="Налог на прибыль"/>
    <x v="0"/>
    <x v="17"/>
    <x v="1"/>
    <x v="24"/>
    <s v="11"/>
    <n v="1536606.7919991256"/>
  </r>
  <r>
    <x v="23"/>
    <x v="0"/>
    <x v="9"/>
    <s v="Чистая прибыль"/>
    <x v="0"/>
    <x v="17"/>
    <x v="0"/>
    <x v="0"/>
    <s v="12"/>
    <n v="6146427.1679965016"/>
  </r>
  <r>
    <x v="23"/>
    <x v="1"/>
    <x v="0"/>
    <s v="Выручка"/>
    <x v="0"/>
    <x v="0"/>
    <x v="0"/>
    <x v="0"/>
    <s v="1"/>
    <n v="52072216.800402291"/>
  </r>
  <r>
    <x v="23"/>
    <x v="1"/>
    <x v="0"/>
    <s v="Выручка"/>
    <x v="1"/>
    <x v="1"/>
    <x v="1"/>
    <x v="0"/>
    <s v="1.1"/>
    <n v="51333021.293771975"/>
  </r>
  <r>
    <x v="23"/>
    <x v="1"/>
    <x v="0"/>
    <s v="Выручка"/>
    <x v="1"/>
    <x v="1"/>
    <x v="0"/>
    <x v="1"/>
    <s v="1.1.1"/>
    <n v="21388758.872404993"/>
  </r>
  <r>
    <x v="23"/>
    <x v="1"/>
    <x v="0"/>
    <s v="Выручка"/>
    <x v="1"/>
    <x v="1"/>
    <x v="0"/>
    <x v="2"/>
    <s v="1.1.2"/>
    <n v="19677658.162612591"/>
  </r>
  <r>
    <x v="23"/>
    <x v="1"/>
    <x v="0"/>
    <s v="Выручка"/>
    <x v="1"/>
    <x v="1"/>
    <x v="0"/>
    <x v="3"/>
    <s v="1.1.3"/>
    <n v="10266604.258754397"/>
  </r>
  <r>
    <x v="23"/>
    <x v="1"/>
    <x v="0"/>
    <s v="Выручка"/>
    <x v="1"/>
    <x v="2"/>
    <x v="1"/>
    <x v="0"/>
    <s v="1.2"/>
    <n v="739195.50663031649"/>
  </r>
  <r>
    <x v="23"/>
    <x v="1"/>
    <x v="0"/>
    <s v="Выручка"/>
    <x v="1"/>
    <x v="2"/>
    <x v="0"/>
    <x v="4"/>
    <s v="1.2.1"/>
    <n v="646796.06830152695"/>
  </r>
  <r>
    <x v="23"/>
    <x v="1"/>
    <x v="0"/>
    <s v="Выручка"/>
    <x v="1"/>
    <x v="2"/>
    <x v="0"/>
    <x v="5"/>
    <s v="1.2.2"/>
    <n v="92399.438328789576"/>
  </r>
  <r>
    <x v="23"/>
    <x v="1"/>
    <x v="1"/>
    <s v="Себестоимость продаж"/>
    <x v="0"/>
    <x v="2"/>
    <x v="0"/>
    <x v="0"/>
    <s v="2"/>
    <n v="33382207.397528637"/>
  </r>
  <r>
    <x v="23"/>
    <x v="1"/>
    <x v="1"/>
    <s v="Себестоимость продаж"/>
    <x v="1"/>
    <x v="1"/>
    <x v="1"/>
    <x v="0"/>
    <s v="2.1"/>
    <n v="32986599.483377874"/>
  </r>
  <r>
    <x v="23"/>
    <x v="1"/>
    <x v="1"/>
    <s v="Себестоимость продаж"/>
    <x v="1"/>
    <x v="1"/>
    <x v="0"/>
    <x v="1"/>
    <s v="2.1.1"/>
    <n v="14180747.13240451"/>
  </r>
  <r>
    <x v="23"/>
    <x v="1"/>
    <x v="1"/>
    <s v="Себестоимость продаж"/>
    <x v="1"/>
    <x v="1"/>
    <x v="0"/>
    <x v="2"/>
    <s v="2.1.2"/>
    <n v="13046287.361812148"/>
  </r>
  <r>
    <x v="23"/>
    <x v="1"/>
    <x v="1"/>
    <s v="Себестоимость продаж"/>
    <x v="1"/>
    <x v="1"/>
    <x v="0"/>
    <x v="3"/>
    <s v="2.1.3"/>
    <n v="5759564.9891612176"/>
  </r>
  <r>
    <x v="23"/>
    <x v="1"/>
    <x v="1"/>
    <s v="Себестоимость продаж"/>
    <x v="1"/>
    <x v="2"/>
    <x v="1"/>
    <x v="0"/>
    <s v="2.2"/>
    <n v="395607.91415076348"/>
  </r>
  <r>
    <x v="23"/>
    <x v="1"/>
    <x v="1"/>
    <s v="Себестоимость продаж"/>
    <x v="1"/>
    <x v="2"/>
    <x v="0"/>
    <x v="4"/>
    <s v="2.2.1"/>
    <n v="323398.03415076347"/>
  </r>
  <r>
    <x v="23"/>
    <x v="1"/>
    <x v="1"/>
    <s v="Себестоимость продаж"/>
    <x v="1"/>
    <x v="2"/>
    <x v="0"/>
    <x v="5"/>
    <s v="2.2.2"/>
    <n v="72209.88"/>
  </r>
  <r>
    <x v="23"/>
    <x v="1"/>
    <x v="2"/>
    <s v="Валовая прибыль"/>
    <x v="0"/>
    <x v="2"/>
    <x v="0"/>
    <x v="0"/>
    <s v="3"/>
    <n v="18690009.402873654"/>
  </r>
  <r>
    <x v="23"/>
    <x v="1"/>
    <x v="2"/>
    <s v="Валовая прибыль"/>
    <x v="1"/>
    <x v="1"/>
    <x v="1"/>
    <x v="0"/>
    <s v="3.1"/>
    <n v="18346421.810394101"/>
  </r>
  <r>
    <x v="23"/>
    <x v="1"/>
    <x v="2"/>
    <s v="Валовая прибыль"/>
    <x v="1"/>
    <x v="1"/>
    <x v="0"/>
    <x v="1"/>
    <s v="3.1.1"/>
    <n v="7208011.7400004826"/>
  </r>
  <r>
    <x v="23"/>
    <x v="1"/>
    <x v="2"/>
    <s v="Валовая прибыль"/>
    <x v="1"/>
    <x v="1"/>
    <x v="0"/>
    <x v="2"/>
    <s v="3.1.2"/>
    <n v="6631370.8008004427"/>
  </r>
  <r>
    <x v="23"/>
    <x v="1"/>
    <x v="2"/>
    <s v="Валовая прибыль"/>
    <x v="1"/>
    <x v="1"/>
    <x v="0"/>
    <x v="3"/>
    <s v="3.1.3"/>
    <n v="4507039.2695931792"/>
  </r>
  <r>
    <x v="23"/>
    <x v="1"/>
    <x v="2"/>
    <s v="Валовая прибыль"/>
    <x v="1"/>
    <x v="2"/>
    <x v="1"/>
    <x v="0"/>
    <s v="3.2"/>
    <n v="343587.59247955302"/>
  </r>
  <r>
    <x v="23"/>
    <x v="1"/>
    <x v="2"/>
    <s v="Валовая прибыль"/>
    <x v="1"/>
    <x v="2"/>
    <x v="0"/>
    <x v="4"/>
    <s v="3.2.1"/>
    <n v="323398.03415076347"/>
  </r>
  <r>
    <x v="23"/>
    <x v="1"/>
    <x v="2"/>
    <s v="Валовая прибыль"/>
    <x v="1"/>
    <x v="2"/>
    <x v="0"/>
    <x v="5"/>
    <s v="3.2.2"/>
    <n v="20189.558328789572"/>
  </r>
  <r>
    <x v="23"/>
    <x v="1"/>
    <x v="3"/>
    <s v="Управленческие расходы "/>
    <x v="0"/>
    <x v="2"/>
    <x v="0"/>
    <x v="0"/>
    <s v="4"/>
    <n v="753892"/>
  </r>
  <r>
    <x v="23"/>
    <x v="1"/>
    <x v="3"/>
    <s v="Управленческие расходы "/>
    <x v="1"/>
    <x v="3"/>
    <x v="1"/>
    <x v="6"/>
    <s v="4.1"/>
    <n v="160000"/>
  </r>
  <r>
    <x v="23"/>
    <x v="1"/>
    <x v="3"/>
    <s v="Управленческие расходы "/>
    <x v="1"/>
    <x v="4"/>
    <x v="1"/>
    <x v="0"/>
    <s v="4.2"/>
    <n v="400400"/>
  </r>
  <r>
    <x v="23"/>
    <x v="1"/>
    <x v="3"/>
    <s v="Управленческие расходы "/>
    <x v="1"/>
    <x v="4"/>
    <x v="0"/>
    <x v="7"/>
    <s v="4.2.1"/>
    <n v="280000"/>
  </r>
  <r>
    <x v="23"/>
    <x v="1"/>
    <x v="3"/>
    <s v="Управленческие расходы "/>
    <x v="1"/>
    <x v="4"/>
    <x v="0"/>
    <x v="8"/>
    <s v="4.2.2"/>
    <n v="28000"/>
  </r>
  <r>
    <x v="23"/>
    <x v="1"/>
    <x v="3"/>
    <s v="Управленческие расходы "/>
    <x v="1"/>
    <x v="4"/>
    <x v="0"/>
    <x v="9"/>
    <s v="4.2.2"/>
    <n v="92400"/>
  </r>
  <r>
    <x v="23"/>
    <x v="1"/>
    <x v="3"/>
    <s v="Управленческие расходы "/>
    <x v="1"/>
    <x v="5"/>
    <x v="1"/>
    <x v="0"/>
    <s v="4.3"/>
    <n v="126230"/>
  </r>
  <r>
    <x v="23"/>
    <x v="1"/>
    <x v="3"/>
    <s v="Управленческие расходы "/>
    <x v="1"/>
    <x v="5"/>
    <x v="0"/>
    <x v="10"/>
    <s v="4.3.1"/>
    <n v="57055"/>
  </r>
  <r>
    <x v="23"/>
    <x v="1"/>
    <x v="3"/>
    <s v="Управленческие расходы "/>
    <x v="1"/>
    <x v="5"/>
    <x v="0"/>
    <x v="11"/>
    <s v="4.3.2"/>
    <n v="53493"/>
  </r>
  <r>
    <x v="23"/>
    <x v="1"/>
    <x v="3"/>
    <s v="Управленческие расходы "/>
    <x v="1"/>
    <x v="5"/>
    <x v="0"/>
    <x v="12"/>
    <s v="4.3.3"/>
    <n v="15682"/>
  </r>
  <r>
    <x v="23"/>
    <x v="1"/>
    <x v="3"/>
    <s v="Управленческие расходы "/>
    <x v="1"/>
    <x v="6"/>
    <x v="1"/>
    <x v="13"/>
    <s v="4.4"/>
    <n v="13952"/>
  </r>
  <r>
    <x v="23"/>
    <x v="1"/>
    <x v="3"/>
    <s v="Управленческие расходы "/>
    <x v="1"/>
    <x v="7"/>
    <x v="1"/>
    <x v="14"/>
    <s v="4.5"/>
    <n v="53310"/>
  </r>
  <r>
    <x v="23"/>
    <x v="1"/>
    <x v="3"/>
    <s v="Коммерческие расходы"/>
    <x v="0"/>
    <x v="7"/>
    <x v="0"/>
    <x v="0"/>
    <s v="5"/>
    <n v="11378495.852056321"/>
  </r>
  <r>
    <x v="23"/>
    <x v="1"/>
    <x v="3"/>
    <s v="Коммерческие расходы"/>
    <x v="1"/>
    <x v="3"/>
    <x v="1"/>
    <x v="15"/>
    <s v="5.1"/>
    <n v="1250000"/>
  </r>
  <r>
    <x v="23"/>
    <x v="1"/>
    <x v="3"/>
    <s v="Коммерческие расходы"/>
    <x v="1"/>
    <x v="4"/>
    <x v="1"/>
    <x v="0"/>
    <s v="5.2"/>
    <n v="1223722.5"/>
  </r>
  <r>
    <x v="23"/>
    <x v="1"/>
    <x v="3"/>
    <s v="Коммерческие расходы"/>
    <x v="1"/>
    <x v="4"/>
    <x v="0"/>
    <x v="7"/>
    <s v="5.2.1"/>
    <n v="577500"/>
  </r>
  <r>
    <x v="23"/>
    <x v="1"/>
    <x v="3"/>
    <s v="Коммерческие расходы"/>
    <x v="1"/>
    <x v="4"/>
    <x v="0"/>
    <x v="8"/>
    <s v="5.2.2"/>
    <n v="363825"/>
  </r>
  <r>
    <x v="23"/>
    <x v="1"/>
    <x v="3"/>
    <s v="Коммерческие расходы"/>
    <x v="1"/>
    <x v="4"/>
    <x v="0"/>
    <x v="9"/>
    <s v="5.2.3"/>
    <n v="282397.5"/>
  </r>
  <r>
    <x v="23"/>
    <x v="1"/>
    <x v="3"/>
    <s v="Коммерческие расходы"/>
    <x v="1"/>
    <x v="8"/>
    <x v="1"/>
    <x v="0"/>
    <s v="5.3"/>
    <n v="6769388.1840522978"/>
  </r>
  <r>
    <x v="23"/>
    <x v="1"/>
    <x v="3"/>
    <s v="Коммерческие расходы"/>
    <x v="1"/>
    <x v="8"/>
    <x v="0"/>
    <x v="16"/>
    <s v="5.3.1"/>
    <n v="3124333.0080241375"/>
  </r>
  <r>
    <x v="23"/>
    <x v="1"/>
    <x v="3"/>
    <s v="Коммерческие расходы"/>
    <x v="1"/>
    <x v="8"/>
    <x v="0"/>
    <x v="17"/>
    <s v="5.3.2"/>
    <n v="3645055.1760281608"/>
  </r>
  <r>
    <x v="23"/>
    <x v="1"/>
    <x v="3"/>
    <s v="Коммерческие расходы"/>
    <x v="1"/>
    <x v="9"/>
    <x v="1"/>
    <x v="18"/>
    <s v="5.4"/>
    <n v="270000"/>
  </r>
  <r>
    <x v="23"/>
    <x v="1"/>
    <x v="3"/>
    <s v="Коммерческие расходы"/>
    <x v="1"/>
    <x v="10"/>
    <x v="1"/>
    <x v="19"/>
    <s v="5.5"/>
    <n v="250000"/>
  </r>
  <r>
    <x v="23"/>
    <x v="1"/>
    <x v="3"/>
    <s v="Коммерческие расходы"/>
    <x v="1"/>
    <x v="11"/>
    <x v="1"/>
    <x v="20"/>
    <s v="5.6"/>
    <n v="976000"/>
  </r>
  <r>
    <x v="23"/>
    <x v="1"/>
    <x v="3"/>
    <s v="Коммерческие расходы"/>
    <x v="1"/>
    <x v="12"/>
    <x v="1"/>
    <x v="21"/>
    <s v="5.7"/>
    <n v="520722.16800402291"/>
  </r>
  <r>
    <x v="23"/>
    <x v="1"/>
    <x v="3"/>
    <s v="Коммерческие расходы"/>
    <x v="1"/>
    <x v="13"/>
    <x v="1"/>
    <x v="22"/>
    <s v="5.8"/>
    <n v="118663"/>
  </r>
  <r>
    <x v="23"/>
    <x v="1"/>
    <x v="4"/>
    <s v="Операционная прибыль"/>
    <x v="0"/>
    <x v="13"/>
    <x v="0"/>
    <x v="0"/>
    <s v="6"/>
    <n v="6557621.5508173332"/>
  </r>
  <r>
    <x v="23"/>
    <x v="1"/>
    <x v="5"/>
    <s v="Прочие доходы"/>
    <x v="0"/>
    <x v="13"/>
    <x v="0"/>
    <x v="0"/>
    <s v="7"/>
    <n v="5092"/>
  </r>
  <r>
    <x v="23"/>
    <x v="1"/>
    <x v="5"/>
    <s v="Прочие доходы"/>
    <x v="1"/>
    <x v="18"/>
    <x v="1"/>
    <x v="25"/>
    <s v="7.1"/>
    <n v="5092"/>
  </r>
  <r>
    <x v="23"/>
    <x v="1"/>
    <x v="6"/>
    <s v="Прочие расходы"/>
    <x v="0"/>
    <x v="14"/>
    <x v="0"/>
    <x v="0"/>
    <s v="8"/>
    <n v="2196193"/>
  </r>
  <r>
    <x v="23"/>
    <x v="1"/>
    <x v="6"/>
    <s v="Прочие расходы"/>
    <x v="1"/>
    <x v="15"/>
    <x v="1"/>
    <x v="23"/>
    <s v="8.1"/>
    <n v="2196193"/>
  </r>
  <r>
    <x v="23"/>
    <x v="1"/>
    <x v="7"/>
    <s v="Прибыль до налогообложения"/>
    <x v="0"/>
    <x v="16"/>
    <x v="0"/>
    <x v="0"/>
    <s v="9"/>
    <n v="4366520.5508173332"/>
  </r>
  <r>
    <x v="23"/>
    <x v="1"/>
    <x v="8"/>
    <s v="Налог на прибыль"/>
    <x v="0"/>
    <x v="17"/>
    <x v="1"/>
    <x v="24"/>
    <s v="11"/>
    <n v="873304.11016346666"/>
  </r>
  <r>
    <x v="23"/>
    <x v="1"/>
    <x v="9"/>
    <s v="Чистая прибыль"/>
    <x v="0"/>
    <x v="17"/>
    <x v="0"/>
    <x v="0"/>
    <s v="12"/>
    <n v="3493216.4406538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9F224-BFB7-40C6-9C11-AD19DF9A16B6}" name="чистприбыль_структура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21">
  <location ref="Y7:AC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 defaultSubtotal="0">
      <items count="11">
        <item h="1" x="0"/>
        <item h="1" x="8"/>
        <item h="1" m="1" x="10"/>
        <item h="1" x="5"/>
        <item x="6"/>
        <item x="3"/>
        <item h="1" x="1"/>
        <item n="вал.прибыль" x="2"/>
        <item h="1" x="4"/>
        <item h="1" x="7"/>
        <item n="чистая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4">
    <i>
      <x v="4"/>
    </i>
    <i>
      <x v="5"/>
    </i>
    <i>
      <x v="7"/>
    </i>
    <i>
      <x v="10"/>
    </i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17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C0023-42AB-429D-81BD-B62102CBD3A0}" name="Карточки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0">
  <location ref="A6:B10" firstHeaderRow="1" firstDataRow="1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multipleItemSelectionAllowed="1" showAll="0" defaultSubtotal="0">
      <items count="11">
        <item n="Выручка " x="0"/>
        <item h="1" x="8"/>
        <item h="1" m="1" x="10"/>
        <item h="1" x="5"/>
        <item h="1" x="6"/>
        <item n="Расходы " x="3"/>
        <item h="1" x="1"/>
        <item n="Вал. прибыль" x="2"/>
        <item h="1" x="4"/>
        <item h="1" x="7"/>
        <item n="Чист.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2"/>
  </rowFields>
  <rowItems count="4">
    <i>
      <x/>
    </i>
    <i>
      <x v="5"/>
    </i>
    <i>
      <x v="7"/>
    </i>
    <i>
      <x v="10"/>
    </i>
  </rowItems>
  <colItems count="1">
    <i/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1B89A-6104-4AF1-B017-595FA685BEEC}" name="чист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27">
  <location ref="AE7:AG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38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68EDB-3648-4DF0-997B-925ACB1B7091}" name="вал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2">
  <location ref="D6:F19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h="1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8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B42A6-386B-4C19-8FC8-2D619BF1299C}" name="выручка_вал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0">
  <location ref="H6:K19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 defaultSubtotal="0">
      <items count="11">
        <item x="0"/>
        <item h="1" x="8"/>
        <item h="1" m="1" x="10"/>
        <item h="1" x="5"/>
        <item h="1" x="6"/>
        <item h="1" x="3"/>
        <item h="1" x="1"/>
        <item n="вал. прибыль" x="2"/>
        <item h="1" x="4"/>
        <item h="1" x="7"/>
        <item n="чистая прибыль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7"/>
    </i>
    <i>
      <x v="10"/>
    </i>
  </colItems>
  <pageFields count="2">
    <pageField fld="4" hier="-1"/>
    <pageField fld="1" hier="-1"/>
  </pageFields>
  <dataFields count="1">
    <dataField name="Сумма по полю Значение" fld="9" baseField="0" baseItem="0" numFmtId="3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4F04F-4EB6-4A4B-8F54-B7A04CE7B8DF}" name="Сводная таблица3" cacheId="0" applyNumberFormats="0" applyBorderFormats="0" applyFontFormats="0" applyPatternFormats="0" applyAlignmentFormats="0" applyWidthHeightFormats="1" dataCaption="Значения" updatedVersion="8" minRefreshableVersion="3" rowGrandTotals="0" colGrandTotals="0" itemPrintTitles="1" createdVersion="6" indent="0" outline="1" outlineData="1" multipleFieldFilters="0" chartFormat="24">
  <location ref="AI7:AK21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h="1" x="3"/>
        <item h="1" x="1"/>
        <item h="1" x="2"/>
        <item h="1" x="4"/>
        <item h="1" x="7"/>
        <item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</pivotFields>
  <rowFields count="2">
    <field x="11"/>
    <field x="10"/>
  </rowFields>
  <rowItems count="13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34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C4225-1991-4259-9362-0C466CE89DA0}" name="расходы_опприбыль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12">
  <location ref="Q7:S20" firstHeaderRow="1" firstDataRow="2" firstDataCol="1" rowPageCount="2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 defaultSubtotal="0">
      <items count="11">
        <item h="1" x="0"/>
        <item h="1" x="8"/>
        <item h="1" m="1" x="10"/>
        <item h="1" x="5"/>
        <item h="1" x="6"/>
        <item x="3"/>
        <item h="1" x="1"/>
        <item h="1" x="2"/>
        <item n="операц. прибыль" h="1" x="4"/>
        <item h="1" x="7"/>
        <item h="1" x="9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pageFields count="2">
    <pageField fld="4" hier="-1"/>
    <pageField fld="2" hier="-1"/>
  </pageFields>
  <dataFields count="1">
    <dataField name="Сумма по полю Значение" fld="9" baseField="0" baseItem="0" numFmtId="3"/>
  </dataFields>
  <chartFormats count="6"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4E772-8CAD-429B-B6B4-03EF0F484766}" name="доля_валприбыли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7">
  <location ref="M7:O13" firstHeaderRow="1" firstDataRow="2" firstDataCol="1" rowPageCount="3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>
      <items count="12">
        <item x="0"/>
        <item h="1" x="8"/>
        <item h="1" m="1" x="10"/>
        <item n="вал. прибыль" x="2"/>
        <item h="1" x="5"/>
        <item h="1" x="6"/>
        <item h="1" x="3"/>
        <item h="1" x="1"/>
        <item h="1" x="4"/>
        <item h="1" x="7"/>
        <item h="1"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 sortType="ascending">
      <items count="32">
        <item x="0"/>
        <item x="17"/>
        <item x="8"/>
        <item x="3"/>
        <item x="2"/>
        <item m="1" x="29"/>
        <item x="16"/>
        <item x="7"/>
        <item x="1"/>
        <item x="10"/>
        <item m="1" x="28"/>
        <item x="9"/>
        <item x="11"/>
        <item x="12"/>
        <item x="4"/>
        <item x="5"/>
        <item x="6"/>
        <item m="1" x="27"/>
        <item m="1" x="30"/>
        <item x="15"/>
        <item x="18"/>
        <item x="19"/>
        <item x="20"/>
        <item x="21"/>
        <item x="22"/>
        <item x="23"/>
        <item x="24"/>
        <item x="25"/>
        <item x="26"/>
        <item x="13"/>
        <item x="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7"/>
  </rowFields>
  <rowItems count="5">
    <i>
      <x v="15"/>
    </i>
    <i>
      <x v="14"/>
    </i>
    <i>
      <x v="3"/>
    </i>
    <i>
      <x v="4"/>
    </i>
    <i>
      <x v="8"/>
    </i>
  </rowItems>
  <colFields count="1">
    <field x="2"/>
  </colFields>
  <colItems count="2">
    <i>
      <x/>
    </i>
    <i>
      <x v="3"/>
    </i>
  </colItems>
  <pageFields count="3">
    <pageField fld="6" hier="-1"/>
    <pageField fld="4" hier="-1"/>
    <pageField fld="1" hier="-1"/>
  </pageFields>
  <dataFields count="1">
    <dataField name="Сумма по полю Значение" fld="9" baseField="0" baseItem="0" numFmtId="3"/>
  </dataFields>
  <chartFormats count="2"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1094D-135F-4AE9-9D21-7E85863CF8E9}" name="расходы_структура" cacheId="0" applyNumberFormats="0" applyBorderFormats="0" applyFontFormats="0" applyPatternFormats="0" applyAlignmentFormats="0" applyWidthHeightFormats="1" dataCaption="Значения" updatedVersion="8" minRefreshableVersion="5" rowGrandTotals="0" colGrandTotals="0" itemPrintTitles="1" createdVersion="6" indent="0" outline="1" outlineData="1" multipleFieldFilters="0" chartFormat="9">
  <location ref="U7:W19" firstHeaderRow="1" firstDataRow="2" firstDataCol="1" rowPageCount="3" colPageCount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>
      <items count="12">
        <item h="1" x="0"/>
        <item h="1" x="8"/>
        <item h="1" m="1" x="10"/>
        <item h="1" x="2"/>
        <item h="1" x="5"/>
        <item h="1" x="6"/>
        <item x="3"/>
        <item h="1" x="1"/>
        <item h="1" x="4"/>
        <item h="1" x="7"/>
        <item h="1"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 sortType="ascending">
      <items count="26">
        <item x="10"/>
        <item x="3"/>
        <item m="1" x="23"/>
        <item x="0"/>
        <item x="13"/>
        <item x="12"/>
        <item x="1"/>
        <item m="1" x="20"/>
        <item x="18"/>
        <item x="15"/>
        <item x="14"/>
        <item x="16"/>
        <item m="1" x="24"/>
        <item x="5"/>
        <item x="11"/>
        <item x="2"/>
        <item x="8"/>
        <item x="9"/>
        <item m="1" x="19"/>
        <item m="1" x="21"/>
        <item m="1" x="22"/>
        <item x="17"/>
        <item x="4"/>
        <item x="6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  <pivotField showAll="0" sortType="ascending"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5"/>
  </rowFields>
  <rowItems count="11">
    <i>
      <x v="23"/>
    </i>
    <i>
      <x v="24"/>
    </i>
    <i>
      <x v="4"/>
    </i>
    <i>
      <x v="13"/>
    </i>
    <i>
      <x/>
    </i>
    <i>
      <x v="17"/>
    </i>
    <i>
      <x v="5"/>
    </i>
    <i>
      <x v="14"/>
    </i>
    <i>
      <x v="1"/>
    </i>
    <i>
      <x v="22"/>
    </i>
    <i>
      <x v="16"/>
    </i>
  </rowItems>
  <colFields count="1">
    <field x="1"/>
  </colFields>
  <colItems count="2">
    <i>
      <x/>
    </i>
    <i>
      <x v="1"/>
    </i>
  </colItems>
  <pageFields count="3">
    <pageField fld="6" hier="-1"/>
    <pageField fld="4" hier="-1"/>
    <pageField fld="2" hier="-1"/>
  </pageFields>
  <dataFields count="1">
    <dataField name="Сумма по полю Значение" fld="9" baseField="0" baseItem="0" numFmtId="3"/>
  </dataFields>
  <chartFormats count="4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0" type="dateBetween" evalOrder="-1" id="33" name="дата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дата" tableColumnId="1"/>
      <queryTableField id="2" name="тип" tableColumnId="2"/>
      <queryTableField id="3" name="показатель" tableColumnId="3"/>
      <queryTableField id="4" name="раздел" tableColumnId="4"/>
      <queryTableField id="5" name="сумма раздела" tableColumnId="5"/>
      <queryTableField id="6" name="группа" tableColumnId="6"/>
      <queryTableField id="7" name="сумма группы" tableColumnId="7"/>
      <queryTableField id="8" name="статья" tableColumnId="8"/>
      <queryTableField id="9" name="код" tableColumnId="9"/>
      <queryTableField id="10" name="Значение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" xr10:uid="{26C4E1BA-8E00-4C0D-AD95-37922C592581}" sourceName="Годы">
  <pivotTables>
    <pivotTable tabId="14" name="Сводная таблица3"/>
    <pivotTable tabId="14" name="валприбыль"/>
    <pivotTable tabId="14" name="выручка_валприбыль"/>
    <pivotTable tabId="14" name="доля_валприбыли"/>
    <pivotTable tabId="14" name="расходы_опприбыль"/>
    <pivotTable tabId="14" name="расходы_структура"/>
    <pivotTable tabId="14" name="Карточки"/>
    <pivotTable tabId="14" name="чистприбыль"/>
    <pivotTable tabId="14" name="чистприбыль_структура"/>
  </pivotTables>
  <data>
    <tabular pivotCacheId="1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ы" xr10:uid="{F9AC3400-5383-439D-B5C7-9900A3847DA2}" cache="Срез_Годы" caption="Годы" columnCount="2" style="SlicerStyleLight1 2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7CCA69-17D7-495B-B577-875DEF58CC35}" name="бдр" displayName="бдр" ref="A3:DE71" totalsRowShown="0" headerRowDxfId="120" dataDxfId="119">
  <autoFilter ref="A3:DE71" xr:uid="{AED3DD8D-66A0-4B0C-A6E4-A4450B8C9C0B}"/>
  <tableColumns count="109">
    <tableColumn id="1" xr3:uid="{CF351F9F-5FFD-4C36-B3AE-09DCAE16BBE8}" name="1" dataDxfId="118"/>
    <tableColumn id="2" xr3:uid="{558B9EBB-8675-43B9-BE5E-8A7D1D858D4D}" name="2" dataDxfId="117"/>
    <tableColumn id="3" xr3:uid="{8D17A334-8A6C-48F6-B4F2-E056B4C87258}" name="3" dataDxfId="116"/>
    <tableColumn id="4" xr3:uid="{59FD15F9-31C9-4836-91F2-4CC458AD98F5}" name="4" dataDxfId="115"/>
    <tableColumn id="5" xr3:uid="{2470D49A-553B-4302-A673-048FC8308B5A}" name="5" dataDxfId="114"/>
    <tableColumn id="6" xr3:uid="{0C97ED77-9DD4-48CF-B3AF-58AA76FBCA1D}" name="6" dataDxfId="113"/>
    <tableColumn id="7" xr3:uid="{71935ACC-5467-43F2-BEA3-8672D9C063A0}" name="7" dataDxfId="112"/>
    <tableColumn id="8" xr3:uid="{5DF48ECA-735E-42B9-9346-D6D2DA3FFA9C}" name="8" dataDxfId="111">
      <calculatedColumnFormula>G4-F4</calculatedColumnFormula>
    </tableColumn>
    <tableColumn id="9" xr3:uid="{DF8D94F1-AAFD-4659-B2FA-25394309AB2C}" name="9" dataDxfId="110" dataCellStyle="Процентный">
      <calculatedColumnFormula>IF(F4=0,0,G4/F4)</calculatedColumnFormula>
    </tableColumn>
    <tableColumn id="10" xr3:uid="{2608303A-26BE-4C29-9638-4E02FF61E47F}" name="10" dataDxfId="109"/>
    <tableColumn id="11" xr3:uid="{6EA804B3-A59C-4CA2-ADDB-06639FF696DB}" name="11" dataDxfId="108"/>
    <tableColumn id="12" xr3:uid="{0074D28B-2CA6-4FFC-A45E-A9EF21D25AA1}" name="12" dataDxfId="107">
      <calculatedColumnFormula>K4-J4</calculatedColumnFormula>
    </tableColumn>
    <tableColumn id="13" xr3:uid="{ECBF7BD4-AD30-4C93-9F17-CB8D26267B76}" name="13" dataDxfId="106" dataCellStyle="Процентный">
      <calculatedColumnFormula>IF(J4=0,0,K4/J4)</calculatedColumnFormula>
    </tableColumn>
    <tableColumn id="14" xr3:uid="{A337C0E2-FA1C-499B-B4F7-ECE4E2FCBD67}" name="14" dataDxfId="105"/>
    <tableColumn id="15" xr3:uid="{91097655-82CC-40B0-BF97-D3CBE8C3EDCC}" name="15" dataDxfId="104"/>
    <tableColumn id="16" xr3:uid="{91E40078-340B-429B-8FE0-64A72E42286B}" name="16" dataDxfId="103">
      <calculatedColumnFormula>O4-N4</calculatedColumnFormula>
    </tableColumn>
    <tableColumn id="17" xr3:uid="{DE9693B6-0352-4F58-91C4-86F7E3E510B4}" name="17" dataDxfId="102" dataCellStyle="Процентный">
      <calculatedColumnFormula>IF(N4=0,0,O4/N4)</calculatedColumnFormula>
    </tableColumn>
    <tableColumn id="18" xr3:uid="{5AE731D0-9361-466E-AB21-9789D1C28C4C}" name="18" dataDxfId="101"/>
    <tableColumn id="19" xr3:uid="{1B3E5CF3-A0B4-4563-9C01-ADDE96EDE291}" name="19" dataDxfId="100"/>
    <tableColumn id="20" xr3:uid="{C39463C7-496E-496B-A256-F0F15B263DF8}" name="20" dataDxfId="99">
      <calculatedColumnFormula>S4-R4</calculatedColumnFormula>
    </tableColumn>
    <tableColumn id="21" xr3:uid="{56C96F48-C020-41AD-9A68-2613489A709A}" name="21" dataDxfId="98" dataCellStyle="Процентный">
      <calculatedColumnFormula>IF(R4=0,0,S4/R4)</calculatedColumnFormula>
    </tableColumn>
    <tableColumn id="22" xr3:uid="{857865A2-82D0-41BC-A664-188A0CAF2D97}" name="22" dataDxfId="97"/>
    <tableColumn id="23" xr3:uid="{41EFCC7E-24DD-4A55-8638-188A450D5CDF}" name="23" dataDxfId="96"/>
    <tableColumn id="24" xr3:uid="{11CB0545-D81A-4E69-949F-8DF1439079F7}" name="24" dataDxfId="95">
      <calculatedColumnFormula>W4-V4</calculatedColumnFormula>
    </tableColumn>
    <tableColumn id="25" xr3:uid="{ADDF696F-4301-4956-A1C5-E2B8908BE407}" name="25" dataDxfId="94" dataCellStyle="Процентный">
      <calculatedColumnFormula>IF(V4=0,0,W4/V4)</calculatedColumnFormula>
    </tableColumn>
    <tableColumn id="26" xr3:uid="{9A3017AA-FAAE-44C7-9766-4F6010DDF01B}" name="26" dataDxfId="93"/>
    <tableColumn id="27" xr3:uid="{9D303450-2BE3-4986-A24F-E3E4B8D73F50}" name="27" dataDxfId="92"/>
    <tableColumn id="28" xr3:uid="{577CD5D4-00E8-40D4-AC24-F0BB3E8EAB0B}" name="28" dataDxfId="91">
      <calculatedColumnFormula>AA4-Z4</calculatedColumnFormula>
    </tableColumn>
    <tableColumn id="29" xr3:uid="{30984143-3510-472F-9999-39A09EC115D2}" name="29" dataDxfId="90" dataCellStyle="Процентный">
      <calculatedColumnFormula>IF(Z4=0,0,AA4/Z4)</calculatedColumnFormula>
    </tableColumn>
    <tableColumn id="30" xr3:uid="{1E18AE6B-E1A4-4D78-A0E8-E6A0F4CF019E}" name="30" dataDxfId="89"/>
    <tableColumn id="31" xr3:uid="{DDD51259-ABB8-4CFF-8D9C-F0D1FBF6D9A3}" name="31" dataDxfId="88"/>
    <tableColumn id="32" xr3:uid="{C19869E6-447E-4A34-AC31-759748FB9C47}" name="32" dataDxfId="87">
      <calculatedColumnFormula>AE4-AD4</calculatedColumnFormula>
    </tableColumn>
    <tableColumn id="33" xr3:uid="{B6812704-9CB7-45B4-A39B-6B87BF79B51B}" name="33" dataDxfId="86" dataCellStyle="Процентный">
      <calculatedColumnFormula>IF(AD4=0,0,AE4/AD4)</calculatedColumnFormula>
    </tableColumn>
    <tableColumn id="34" xr3:uid="{2D01C82B-2BCC-428A-B400-D069C1B34668}" name="34" dataDxfId="85"/>
    <tableColumn id="35" xr3:uid="{23835707-955F-443E-AB81-FA6A804E1B72}" name="35" dataDxfId="84"/>
    <tableColumn id="36" xr3:uid="{0218D287-F8F1-4CEC-9386-5316EEE45C3A}" name="36" dataDxfId="83">
      <calculatedColumnFormula>AI4-AH4</calculatedColumnFormula>
    </tableColumn>
    <tableColumn id="37" xr3:uid="{017439A9-F790-4170-ABE4-45807A8CB4A4}" name="37" dataDxfId="82" dataCellStyle="Процентный">
      <calculatedColumnFormula>IF(AH4=0,0,AI4/AH4)</calculatedColumnFormula>
    </tableColumn>
    <tableColumn id="38" xr3:uid="{43C91D36-ECDC-4EE7-AE1A-54C897720074}" name="38" dataDxfId="81"/>
    <tableColumn id="39" xr3:uid="{27AE83DC-70D4-4694-B4DA-B214352A7747}" name="39" dataDxfId="80"/>
    <tableColumn id="40" xr3:uid="{FF730FE9-FA8E-4566-B7F4-01203B6103AA}" name="40" dataDxfId="79">
      <calculatedColumnFormula>AM4-AL4</calculatedColumnFormula>
    </tableColumn>
    <tableColumn id="41" xr3:uid="{FEED55DA-631C-4773-A663-BEBE40C65F8F}" name="41" dataDxfId="78" dataCellStyle="Процентный">
      <calculatedColumnFormula>IF(AL4=0,0,AM4/AL4)</calculatedColumnFormula>
    </tableColumn>
    <tableColumn id="42" xr3:uid="{3A3F00AB-A582-43D9-8BC1-4A73C4EBF21D}" name="42" dataDxfId="77"/>
    <tableColumn id="43" xr3:uid="{6DE76BDA-D190-429C-96EB-B74693CCBBE1}" name="43" dataDxfId="76"/>
    <tableColumn id="44" xr3:uid="{41ADDCC7-9E65-4C43-A38F-FB9AE6FF5EC4}" name="44" dataDxfId="75">
      <calculatedColumnFormula>AQ4-AP4</calculatedColumnFormula>
    </tableColumn>
    <tableColumn id="45" xr3:uid="{67A95EEE-6D36-43C9-BD97-43A541E6E6ED}" name="45" dataDxfId="74" dataCellStyle="Процентный">
      <calculatedColumnFormula>IF(AP4=0,0,AQ4/AP4)</calculatedColumnFormula>
    </tableColumn>
    <tableColumn id="46" xr3:uid="{63AD8484-9F57-46C5-935D-02D09B11D48E}" name="46" dataDxfId="73"/>
    <tableColumn id="47" xr3:uid="{DC2F348F-5D00-4399-A09A-89150F461C47}" name="47" dataDxfId="72"/>
    <tableColumn id="48" xr3:uid="{8205AB7E-027F-4878-B014-9D44B4164588}" name="48" dataDxfId="71">
      <calculatedColumnFormula>AU4-AT4</calculatedColumnFormula>
    </tableColumn>
    <tableColumn id="49" xr3:uid="{D2E588A8-083C-48E6-80CC-FA3D87DBF119}" name="49" dataDxfId="70" dataCellStyle="Процентный">
      <calculatedColumnFormula>IF(AT4=0,0,AU4/AT4)</calculatedColumnFormula>
    </tableColumn>
    <tableColumn id="50" xr3:uid="{CEEEBF71-664C-4C7D-950B-97DCBF5DF1CA}" name="50" dataDxfId="69"/>
    <tableColumn id="51" xr3:uid="{357BA568-8DA4-4F67-ABED-95350CE40D69}" name="51" dataDxfId="68"/>
    <tableColumn id="52" xr3:uid="{E74E4889-71FB-4DBC-820A-A13BFBA6DB7C}" name="52" dataDxfId="67">
      <calculatedColumnFormula>AY4-AX4</calculatedColumnFormula>
    </tableColumn>
    <tableColumn id="53" xr3:uid="{6369F845-6445-4CFD-8C4D-91626C87ED2A}" name="53" dataDxfId="66" dataCellStyle="Процентный">
      <calculatedColumnFormula>IF(AX4=0,0,AY4/AX4)</calculatedColumnFormula>
    </tableColumn>
    <tableColumn id="54" xr3:uid="{03EA1516-0B4D-4140-B843-775AD6A9BC02}" name="54" dataDxfId="65">
      <calculatedColumnFormula>F4+J4+N4+R4+V4+Z4+AD4+AH4+AL4+AP4+AT4+AX4</calculatedColumnFormula>
    </tableColumn>
    <tableColumn id="55" xr3:uid="{78ADECEB-71A5-4D8B-987B-2B639626C56D}" name="55" dataDxfId="64">
      <calculatedColumnFormula>G4+K4+O4+S4+W4+AA4+AE4+AI4+AM4+AQ4+AU4+AY4</calculatedColumnFormula>
    </tableColumn>
    <tableColumn id="56" xr3:uid="{DBDC5476-02A4-4103-87A2-83AE0901768E}" name="56" dataDxfId="63">
      <calculatedColumnFormula>BC4-BB4</calculatedColumnFormula>
    </tableColumn>
    <tableColumn id="57" xr3:uid="{4DA57A62-9902-4B9C-884C-E3CE9FFD5E51}" name="57" dataDxfId="62" dataCellStyle="Процентный">
      <calculatedColumnFormula>IF(BB4=0,0,BC4/BB4)</calculatedColumnFormula>
    </tableColumn>
    <tableColumn id="58" xr3:uid="{DAEA0DAC-2377-45B9-BD05-7A5F59F71E80}" name="58" dataDxfId="61"/>
    <tableColumn id="59" xr3:uid="{E2BEAED3-C45D-41B0-83B6-54C7D0EC3778}" name="59" dataDxfId="60"/>
    <tableColumn id="60" xr3:uid="{6D5D3207-0DD8-48F3-B09B-CFE43FE68F11}" name="60" dataDxfId="59">
      <calculatedColumnFormula>BG4-BF4</calculatedColumnFormula>
    </tableColumn>
    <tableColumn id="61" xr3:uid="{BB00D861-F45A-4522-BD2A-1A742E3A1BAA}" name="61" dataDxfId="58" dataCellStyle="Процентный">
      <calculatedColumnFormula>IF(BF4=0,0,BG4/BF4)</calculatedColumnFormula>
    </tableColumn>
    <tableColumn id="62" xr3:uid="{6807AA61-E7CD-4A05-83A8-1FCDD4B3003B}" name="62" dataDxfId="57"/>
    <tableColumn id="63" xr3:uid="{77CC3C45-7A8F-4DE9-BC21-9406AC1D5C8C}" name="63" dataDxfId="56"/>
    <tableColumn id="64" xr3:uid="{9D85D27A-4CD0-4AF6-A222-B2BE62E97EB5}" name="64" dataDxfId="55">
      <calculatedColumnFormula>BK4-BJ4</calculatedColumnFormula>
    </tableColumn>
    <tableColumn id="65" xr3:uid="{6DB67CC2-2535-441D-929F-EF06AAF2B149}" name="65" dataDxfId="54" dataCellStyle="Процентный">
      <calculatedColumnFormula>IF(BJ4=0,0,BK4/BJ4)</calculatedColumnFormula>
    </tableColumn>
    <tableColumn id="66" xr3:uid="{78814D95-36C2-4A4A-A765-7C4F54EB6A44}" name="66" dataDxfId="53"/>
    <tableColumn id="67" xr3:uid="{1122212C-661A-48C1-86C7-E0C74E3A8741}" name="67" dataDxfId="52"/>
    <tableColumn id="68" xr3:uid="{CCAD3718-7213-4289-BB02-0C06B9D5048D}" name="68" dataDxfId="51">
      <calculatedColumnFormula>BO4-BN4</calculatedColumnFormula>
    </tableColumn>
    <tableColumn id="69" xr3:uid="{12C313C7-D6E6-4E73-AE68-260CAF8EB597}" name="69" dataDxfId="50" dataCellStyle="Процентный">
      <calculatedColumnFormula>IF(BN4=0,0,BO4/BN4)</calculatedColumnFormula>
    </tableColumn>
    <tableColumn id="70" xr3:uid="{626F78FA-73C0-44AD-8EFE-E6E289D49EFC}" name="70" dataDxfId="49"/>
    <tableColumn id="71" xr3:uid="{DB5211E8-1B06-4ADA-A3EF-29FD89F971AB}" name="71" dataDxfId="48"/>
    <tableColumn id="72" xr3:uid="{751568B3-1A3B-4AAD-89AF-643FC4DB5813}" name="72" dataDxfId="47">
      <calculatedColumnFormula>BS4-BR4</calculatedColumnFormula>
    </tableColumn>
    <tableColumn id="73" xr3:uid="{2E849807-6DB8-4CDD-AC06-EF6924BFC673}" name="73" dataDxfId="46" dataCellStyle="Процентный">
      <calculatedColumnFormula>IF(BR4=0,0,BS4/BR4)</calculatedColumnFormula>
    </tableColumn>
    <tableColumn id="74" xr3:uid="{AE1C76A0-14A5-4843-95AB-6632B7568A6F}" name="74" dataDxfId="45"/>
    <tableColumn id="75" xr3:uid="{F8ED49DB-4573-4118-97AC-9C235E20BC46}" name="75" dataDxfId="44"/>
    <tableColumn id="76" xr3:uid="{F0A776EE-EA50-40FB-BBE4-98814A72D249}" name="76" dataDxfId="43">
      <calculatedColumnFormula>BW4-BV4</calculatedColumnFormula>
    </tableColumn>
    <tableColumn id="77" xr3:uid="{705DB4C2-E43E-4E8E-B6D0-1E98CA63215A}" name="77" dataDxfId="42" dataCellStyle="Процентный">
      <calculatedColumnFormula>IF(BV4=0,0,BW4/BV4)</calculatedColumnFormula>
    </tableColumn>
    <tableColumn id="78" xr3:uid="{CECB38C1-7DCF-48F9-854F-382A64BE8E7A}" name="78" dataDxfId="41"/>
    <tableColumn id="79" xr3:uid="{A3571DAD-193F-4C69-85E3-E72A8527B664}" name="79" dataDxfId="40"/>
    <tableColumn id="80" xr3:uid="{B54D9D43-9174-4E28-B3CD-D54510B379E9}" name="80" dataDxfId="39">
      <calculatedColumnFormula>CA4-BZ4</calculatedColumnFormula>
    </tableColumn>
    <tableColumn id="81" xr3:uid="{FA4B2326-9835-45FA-822D-9BE4BADF149E}" name="81" dataDxfId="38" dataCellStyle="Процентный">
      <calculatedColumnFormula>IF(BZ4=0,0,CA4/BZ4)</calculatedColumnFormula>
    </tableColumn>
    <tableColumn id="82" xr3:uid="{7E298828-1C42-4E71-9C6A-9E988B0FFD42}" name="82" dataDxfId="37"/>
    <tableColumn id="83" xr3:uid="{9CA2A099-0F7E-4A2E-ABF5-05A7CD5F5253}" name="83" dataDxfId="36"/>
    <tableColumn id="84" xr3:uid="{F897B6E1-3C80-4FA0-A126-32B394FE3554}" name="84" dataDxfId="35">
      <calculatedColumnFormula>CE4-CD4</calculatedColumnFormula>
    </tableColumn>
    <tableColumn id="85" xr3:uid="{48B8973A-1E3D-4B56-9018-4F2E732F9BC8}" name="85" dataDxfId="34" dataCellStyle="Процентный">
      <calculatedColumnFormula>IF(CD4=0,0,CE4/CD4)</calculatedColumnFormula>
    </tableColumn>
    <tableColumn id="86" xr3:uid="{09817033-9EFF-4B4E-813E-EC247A146E37}" name="86" dataDxfId="33"/>
    <tableColumn id="87" xr3:uid="{6FEDA337-9FAC-481C-AEB5-B2CB7FEDEF7E}" name="87" dataDxfId="32"/>
    <tableColumn id="88" xr3:uid="{D41C3F0A-CBDD-488C-B7E6-739C099E82A1}" name="88" dataDxfId="31">
      <calculatedColumnFormula>CI4-CH4</calculatedColumnFormula>
    </tableColumn>
    <tableColumn id="89" xr3:uid="{25625370-229B-45C5-A648-E240AEAC9547}" name="89" dataDxfId="30" dataCellStyle="Процентный">
      <calculatedColumnFormula>IF(CH4=0,0,CI4/CH4)</calculatedColumnFormula>
    </tableColumn>
    <tableColumn id="90" xr3:uid="{9E1BBABE-07CE-464A-BA89-88D467265793}" name="90" dataDxfId="29"/>
    <tableColumn id="91" xr3:uid="{633089EF-AB03-4B14-949D-DA75ED4FF25C}" name="91" dataDxfId="28"/>
    <tableColumn id="92" xr3:uid="{C289D664-60DE-4455-9200-974A09E67FBA}" name="92" dataDxfId="27">
      <calculatedColumnFormula>CM4-CL4</calculatedColumnFormula>
    </tableColumn>
    <tableColumn id="93" xr3:uid="{DCE17D55-9D83-4AB8-B2E8-F0037399DC49}" name="93" dataDxfId="26" dataCellStyle="Процентный">
      <calculatedColumnFormula>IF(CL4=0,0,CM4/CL4)</calculatedColumnFormula>
    </tableColumn>
    <tableColumn id="94" xr3:uid="{D50DC20F-8E0D-46EB-B46E-00C22721D401}" name="94" dataDxfId="25"/>
    <tableColumn id="95" xr3:uid="{7CE8AE4A-04E0-4681-8535-131A1FF67E16}" name="95" dataDxfId="24"/>
    <tableColumn id="96" xr3:uid="{43509705-BBDC-4054-89EC-97A0B3D72186}" name="96" dataDxfId="23">
      <calculatedColumnFormula>CQ4-CP4</calculatedColumnFormula>
    </tableColumn>
    <tableColumn id="97" xr3:uid="{7FCB13B5-3110-4B4A-A64D-9512A98D8054}" name="97" dataDxfId="22" dataCellStyle="Процентный">
      <calculatedColumnFormula>IF(CP4=0,0,CQ4/CP4)</calculatedColumnFormula>
    </tableColumn>
    <tableColumn id="98" xr3:uid="{63E46CE3-8305-499E-9D81-153A5D49150A}" name="98" dataDxfId="21"/>
    <tableColumn id="99" xr3:uid="{1893A00B-6662-446E-B9DC-5D57DD8DD1E0}" name="99" dataDxfId="20"/>
    <tableColumn id="100" xr3:uid="{55048D19-4D85-4B73-AB85-18D5ADDD4C47}" name="100" dataDxfId="19">
      <calculatedColumnFormula>CU4-CT4</calculatedColumnFormula>
    </tableColumn>
    <tableColumn id="101" xr3:uid="{1F519712-CDBC-4BC2-8C13-B541029BC2EF}" name="101" dataDxfId="18" dataCellStyle="Процентный">
      <calculatedColumnFormula>IF(CT4=0,0,CU4/CT4)</calculatedColumnFormula>
    </tableColumn>
    <tableColumn id="102" xr3:uid="{C72B0124-2067-46E2-8EA5-A3524126D54A}" name="102" dataDxfId="17"/>
    <tableColumn id="103" xr3:uid="{AE518965-457A-403B-AD8D-A44C3234177D}" name="103" dataDxfId="16"/>
    <tableColumn id="104" xr3:uid="{84FD3177-DB61-48B9-BD3D-7EF5DD8EDCF7}" name="104" dataDxfId="15">
      <calculatedColumnFormula>CY4-CX4</calculatedColumnFormula>
    </tableColumn>
    <tableColumn id="105" xr3:uid="{888B9F47-2793-4B0F-BB79-F20F8E9D7A2D}" name="105" dataDxfId="14" dataCellStyle="Процентный">
      <calculatedColumnFormula>IF(CX4=0,0,CY4/CX4)</calculatedColumnFormula>
    </tableColumn>
    <tableColumn id="106" xr3:uid="{92F3173B-2369-4248-82E2-7456F69C81C5}" name="106" dataDxfId="13">
      <calculatedColumnFormula>BF4+BJ4+BN4+BR4+BV4+BZ4+CD4+CH4+CL4+CP4+CT4+CX4</calculatedColumnFormula>
    </tableColumn>
    <tableColumn id="107" xr3:uid="{43596504-CDC0-4BCB-8AAE-CF11369E852A}" name="107" dataDxfId="12">
      <calculatedColumnFormula>BG4+BK4+BO4+BS4+BW4+CA4+CE4+CI4+CM4+CQ4+CU4+CY4</calculatedColumnFormula>
    </tableColumn>
    <tableColumn id="108" xr3:uid="{099018E5-7112-432D-807F-7DE7CAB6E419}" name="108" dataDxfId="11">
      <calculatedColumnFormula>DC4-DB4</calculatedColumnFormula>
    </tableColumn>
    <tableColumn id="109" xr3:uid="{C102EE33-DAB9-4E40-A2F3-83AF0E3CB58E}" name="109" dataDxfId="10" dataCellStyle="Процентный">
      <calculatedColumnFormula>IF(DB4=0,0,DC4/DB4)</calculatedColumnFormula>
    </tableColumn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306AF-EB29-4A9A-B160-320B2860A554}" name="бдр_2" displayName="бдр_2" ref="A1:J2771" tableType="queryTable" totalsRowShown="0">
  <autoFilter ref="A1:J2771" xr:uid="{FB9E99A5-C1C2-4979-A9E2-93343E58481E}"/>
  <tableColumns count="10">
    <tableColumn id="1" xr3:uid="{DB5636BA-AF83-4140-A150-B6E890A8833B}" uniqueName="1" name="дата" queryTableFieldId="1" dataDxfId="9"/>
    <tableColumn id="2" xr3:uid="{D8068B3D-7569-4772-84B8-645B20202CBE}" uniqueName="2" name="тип" queryTableFieldId="2" dataDxfId="8"/>
    <tableColumn id="3" xr3:uid="{10193E34-AF38-4BB6-A812-FB82C8CCFFB4}" uniqueName="3" name="показатель" queryTableFieldId="3" dataDxfId="7"/>
    <tableColumn id="4" xr3:uid="{7D5A62B7-34A7-46D9-B21F-4F1BB84582CA}" uniqueName="4" name="раздел" queryTableFieldId="4" dataDxfId="6"/>
    <tableColumn id="5" xr3:uid="{871249D6-54FD-442D-9F37-B93BE85ED0CB}" uniqueName="5" name="сумма раздела" queryTableFieldId="5" dataDxfId="5"/>
    <tableColumn id="6" xr3:uid="{FA23343A-293B-4633-A73E-757218FDFC8D}" uniqueName="6" name="группа" queryTableFieldId="6" dataDxfId="4"/>
    <tableColumn id="7" xr3:uid="{628B07FD-8282-4B58-9424-075E0D49CE1B}" uniqueName="7" name="сумма группы" queryTableFieldId="7" dataDxfId="3"/>
    <tableColumn id="8" xr3:uid="{D7B79A84-2694-4871-B1E4-7F847C4DCDA6}" uniqueName="8" name="статья" queryTableFieldId="8" dataDxfId="2"/>
    <tableColumn id="9" xr3:uid="{27FFDFCF-E0CB-4B66-A8AB-12F55B43EECD}" uniqueName="9" name="код" queryTableFieldId="9" dataDxfId="1"/>
    <tableColumn id="10" xr3:uid="{5C4DE515-DF54-4184-8EA6-09DB47CA0783}" uniqueName="10" name="Значение" queryTableFieldId="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Индикатор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finalytics" TargetMode="Externa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t.me/finalyticspro" TargetMode="External"/><Relationship Id="rId4" Type="http://schemas.openxmlformats.org/officeDocument/2006/relationships/hyperlink" Target="https://finalytics.pro/pbim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F607-B352-41D4-BF25-9EBD8F63DD8E}">
  <dimension ref="A2:S37"/>
  <sheetViews>
    <sheetView showGridLines="0" tabSelected="1" zoomScaleNormal="100" workbookViewId="0">
      <selection activeCell="X16" sqref="X16"/>
    </sheetView>
  </sheetViews>
  <sheetFormatPr defaultRowHeight="14.4" x14ac:dyDescent="0.3"/>
  <cols>
    <col min="1" max="1" width="5.109375" customWidth="1"/>
    <col min="2" max="2" width="4.88671875" customWidth="1"/>
    <col min="3" max="7" width="10.33203125" customWidth="1"/>
    <col min="8" max="8" width="1.109375" customWidth="1"/>
    <col min="9" max="13" width="10.33203125" customWidth="1"/>
    <col min="14" max="14" width="1.21875" customWidth="1"/>
    <col min="15" max="19" width="10.33203125" customWidth="1"/>
    <col min="20" max="20" width="4.88671875" customWidth="1"/>
    <col min="21" max="21" width="1.44140625" customWidth="1"/>
  </cols>
  <sheetData>
    <row r="2" spans="1:19" ht="37.799999999999997" customHeight="1" x14ac:dyDescent="0.3">
      <c r="A2" s="51"/>
      <c r="B2" s="51"/>
      <c r="C2" s="58"/>
      <c r="D2" s="58"/>
      <c r="E2" s="58"/>
      <c r="F2" s="58"/>
      <c r="G2" s="58"/>
      <c r="R2" s="52"/>
      <c r="S2" s="52"/>
    </row>
    <row r="3" spans="1:19" ht="30.6" customHeight="1" x14ac:dyDescent="0.3"/>
    <row r="8" spans="1:19" ht="21" customHeight="1" x14ac:dyDescent="0.3"/>
    <row r="9" spans="1:19" ht="15.75" customHeight="1" x14ac:dyDescent="0.3"/>
    <row r="10" spans="1:19" ht="15.75" customHeight="1" x14ac:dyDescent="0.3"/>
    <row r="11" spans="1:19" ht="15.75" customHeight="1" x14ac:dyDescent="0.3"/>
    <row r="12" spans="1:19" ht="15.75" customHeight="1" x14ac:dyDescent="0.3"/>
    <row r="13" spans="1:19" ht="15.75" customHeight="1" x14ac:dyDescent="0.3"/>
    <row r="14" spans="1:19" ht="15.75" customHeight="1" x14ac:dyDescent="0.3"/>
    <row r="15" spans="1:19" ht="15.75" customHeight="1" x14ac:dyDescent="0.3"/>
    <row r="16" spans="1:1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6.6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s="44" customFormat="1" ht="26.4" customHeight="1" x14ac:dyDescent="0.3"/>
    <row r="37" ht="8.25" customHeight="1" x14ac:dyDescent="0.3"/>
  </sheetData>
  <mergeCells count="1">
    <mergeCell ref="C2:G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5702-18F4-4243-AB0F-601196C22432}">
  <sheetPr>
    <tabColor theme="6" tint="0.39997558519241921"/>
    <outlinePr summaryBelow="0" summaryRight="0"/>
  </sheetPr>
  <dimension ref="A1:DE87"/>
  <sheetViews>
    <sheetView showGridLines="0" zoomScale="55" zoomScaleNormal="55" workbookViewId="0">
      <pane xSplit="5" ySplit="6" topLeftCell="Z7" activePane="bottomRight" state="frozen"/>
      <selection activeCell="A3" sqref="A3:BE75"/>
      <selection pane="topRight" activeCell="A3" sqref="A3:BE75"/>
      <selection pane="bottomLeft" activeCell="A3" sqref="A3:BE75"/>
      <selection pane="bottomRight" activeCell="BC23" sqref="BC23"/>
    </sheetView>
  </sheetViews>
  <sheetFormatPr defaultColWidth="9.109375" defaultRowHeight="13.8" outlineLevelRow="2" outlineLevelCol="1" x14ac:dyDescent="0.3"/>
  <cols>
    <col min="1" max="1" width="13.88671875" style="20" customWidth="1"/>
    <col min="2" max="3" width="4.109375" style="1" customWidth="1"/>
    <col min="4" max="4" width="35.88671875" style="1" customWidth="1"/>
    <col min="5" max="5" width="7.109375" style="2" customWidth="1"/>
    <col min="6" max="6" width="13.33203125" style="1" customWidth="1"/>
    <col min="7" max="7" width="13.33203125" style="1" customWidth="1" collapsed="1"/>
    <col min="8" max="8" width="13.33203125" style="1" hidden="1" customWidth="1" outlineLevel="1"/>
    <col min="9" max="9" width="6.44140625" style="6" hidden="1" customWidth="1" outlineLevel="1"/>
    <col min="10" max="11" width="13.33203125" style="1" customWidth="1" collapsed="1"/>
    <col min="12" max="12" width="13.33203125" style="1" hidden="1" customWidth="1" outlineLevel="1"/>
    <col min="13" max="13" width="6.44140625" style="6" hidden="1" customWidth="1" outlineLevel="1"/>
    <col min="14" max="15" width="13.33203125" style="1" customWidth="1" collapsed="1"/>
    <col min="16" max="16" width="13.33203125" style="1" hidden="1" customWidth="1" outlineLevel="1"/>
    <col min="17" max="17" width="6.44140625" style="6" hidden="1" customWidth="1" outlineLevel="1"/>
    <col min="18" max="19" width="13.33203125" style="1" customWidth="1" collapsed="1"/>
    <col min="20" max="20" width="13.33203125" style="1" hidden="1" customWidth="1" outlineLevel="1"/>
    <col min="21" max="21" width="6.44140625" style="6" hidden="1" customWidth="1" outlineLevel="1"/>
    <col min="22" max="23" width="13.33203125" style="1" customWidth="1" collapsed="1"/>
    <col min="24" max="24" width="13.33203125" style="1" hidden="1" customWidth="1" outlineLevel="1"/>
    <col min="25" max="25" width="6.44140625" style="6" hidden="1" customWidth="1" outlineLevel="1"/>
    <col min="26" max="27" width="13.33203125" style="1" customWidth="1" collapsed="1"/>
    <col min="28" max="28" width="13.33203125" style="1" hidden="1" customWidth="1" outlineLevel="1"/>
    <col min="29" max="29" width="6.44140625" style="6" hidden="1" customWidth="1" outlineLevel="1"/>
    <col min="30" max="31" width="13.33203125" style="1" customWidth="1" collapsed="1"/>
    <col min="32" max="32" width="13.33203125" style="1" hidden="1" customWidth="1" outlineLevel="1"/>
    <col min="33" max="33" width="6.44140625" style="6" hidden="1" customWidth="1" outlineLevel="1"/>
    <col min="34" max="35" width="13.33203125" style="1" customWidth="1" collapsed="1"/>
    <col min="36" max="36" width="13.33203125" style="1" hidden="1" customWidth="1" outlineLevel="1"/>
    <col min="37" max="37" width="6.44140625" style="6" hidden="1" customWidth="1" outlineLevel="1"/>
    <col min="38" max="39" width="13.33203125" style="1" customWidth="1" collapsed="1"/>
    <col min="40" max="40" width="13.33203125" style="1" hidden="1" customWidth="1" outlineLevel="1"/>
    <col min="41" max="41" width="7.5546875" style="6" hidden="1" customWidth="1" outlineLevel="1"/>
    <col min="42" max="43" width="13.33203125" style="1" customWidth="1" collapsed="1"/>
    <col min="44" max="44" width="13.33203125" style="1" hidden="1" customWidth="1" outlineLevel="1"/>
    <col min="45" max="45" width="6.44140625" style="6" hidden="1" customWidth="1" outlineLevel="1"/>
    <col min="46" max="47" width="13.33203125" style="1" customWidth="1" collapsed="1"/>
    <col min="48" max="48" width="13.33203125" style="1" hidden="1" customWidth="1" outlineLevel="1"/>
    <col min="49" max="49" width="6.44140625" style="6" hidden="1" customWidth="1" outlineLevel="1"/>
    <col min="50" max="51" width="13.33203125" style="1" customWidth="1" collapsed="1"/>
    <col min="52" max="52" width="13.33203125" style="1" hidden="1" customWidth="1" outlineLevel="1"/>
    <col min="53" max="53" width="6.44140625" style="6" hidden="1" customWidth="1" outlineLevel="1"/>
    <col min="54" max="55" width="13.33203125" style="1" customWidth="1" collapsed="1"/>
    <col min="56" max="56" width="13.33203125" style="1" hidden="1" customWidth="1" outlineLevel="1"/>
    <col min="57" max="57" width="6.44140625" style="6" hidden="1" customWidth="1" outlineLevel="1"/>
    <col min="58" max="59" width="13.33203125" style="1" customWidth="1" collapsed="1"/>
    <col min="60" max="60" width="13.33203125" style="1" hidden="1" customWidth="1" outlineLevel="1"/>
    <col min="61" max="61" width="6.44140625" style="6" hidden="1" customWidth="1" outlineLevel="1"/>
    <col min="62" max="63" width="13.33203125" style="1" customWidth="1" collapsed="1"/>
    <col min="64" max="64" width="13.33203125" style="1" hidden="1" customWidth="1" outlineLevel="1"/>
    <col min="65" max="65" width="6.44140625" style="6" hidden="1" customWidth="1" outlineLevel="1"/>
    <col min="66" max="67" width="13.33203125" style="1" customWidth="1" collapsed="1"/>
    <col min="68" max="68" width="13.33203125" style="1" hidden="1" customWidth="1" outlineLevel="1"/>
    <col min="69" max="69" width="6.44140625" style="6" hidden="1" customWidth="1" outlineLevel="1"/>
    <col min="70" max="71" width="13.33203125" style="1" customWidth="1" collapsed="1"/>
    <col min="72" max="72" width="13.33203125" style="1" hidden="1" customWidth="1" outlineLevel="1"/>
    <col min="73" max="73" width="6.44140625" style="6" hidden="1" customWidth="1" outlineLevel="1"/>
    <col min="74" max="75" width="13.33203125" style="1" customWidth="1" collapsed="1"/>
    <col min="76" max="76" width="13.33203125" style="1" hidden="1" customWidth="1" outlineLevel="1"/>
    <col min="77" max="77" width="6.44140625" style="6" hidden="1" customWidth="1" outlineLevel="1"/>
    <col min="78" max="79" width="13.33203125" style="1" customWidth="1" collapsed="1"/>
    <col min="80" max="80" width="13.33203125" style="1" hidden="1" customWidth="1" outlineLevel="1"/>
    <col min="81" max="81" width="6.44140625" style="6" hidden="1" customWidth="1" outlineLevel="1"/>
    <col min="82" max="83" width="13.33203125" style="1" customWidth="1" collapsed="1"/>
    <col min="84" max="84" width="13.33203125" style="1" hidden="1" customWidth="1" outlineLevel="1"/>
    <col min="85" max="85" width="6.44140625" style="6" hidden="1" customWidth="1" outlineLevel="1"/>
    <col min="86" max="87" width="13.33203125" style="1" customWidth="1" collapsed="1"/>
    <col min="88" max="88" width="13.33203125" style="1" hidden="1" customWidth="1" outlineLevel="1"/>
    <col min="89" max="89" width="6.44140625" style="6" hidden="1" customWidth="1" outlineLevel="1"/>
    <col min="90" max="91" width="13.33203125" style="1" customWidth="1" collapsed="1"/>
    <col min="92" max="92" width="13.33203125" style="1" hidden="1" customWidth="1" outlineLevel="1"/>
    <col min="93" max="93" width="6.44140625" style="6" hidden="1" customWidth="1" outlineLevel="1"/>
    <col min="94" max="95" width="13.33203125" style="1" customWidth="1" collapsed="1"/>
    <col min="96" max="96" width="13.33203125" style="1" hidden="1" customWidth="1" outlineLevel="1"/>
    <col min="97" max="97" width="6.44140625" style="6" hidden="1" customWidth="1" outlineLevel="1"/>
    <col min="98" max="99" width="13.33203125" style="1" customWidth="1" collapsed="1"/>
    <col min="100" max="100" width="13.33203125" style="1" hidden="1" customWidth="1" outlineLevel="1"/>
    <col min="101" max="101" width="6.44140625" style="6" hidden="1" customWidth="1" outlineLevel="1"/>
    <col min="102" max="103" width="13.33203125" style="1" customWidth="1" collapsed="1"/>
    <col min="104" max="104" width="13.33203125" style="1" hidden="1" customWidth="1" outlineLevel="1"/>
    <col min="105" max="105" width="6.44140625" style="6" hidden="1" customWidth="1" outlineLevel="1"/>
    <col min="106" max="107" width="13.33203125" style="1" customWidth="1" collapsed="1"/>
    <col min="108" max="108" width="13.33203125" style="1" hidden="1" customWidth="1" outlineLevel="1"/>
    <col min="109" max="109" width="6.44140625" style="6" hidden="1" customWidth="1" outlineLevel="1"/>
    <col min="110" max="16384" width="9.109375" style="1"/>
  </cols>
  <sheetData>
    <row r="1" spans="1:109" ht="22.8" x14ac:dyDescent="0.3">
      <c r="B1" s="5" t="s">
        <v>13</v>
      </c>
    </row>
    <row r="2" spans="1:109" ht="22.5" customHeight="1" x14ac:dyDescent="0.3">
      <c r="B2" s="4"/>
    </row>
    <row r="3" spans="1:109" s="32" customFormat="1" ht="11.4" x14ac:dyDescent="0.3">
      <c r="A3" s="31" t="s">
        <v>124</v>
      </c>
      <c r="B3" s="31" t="s">
        <v>45</v>
      </c>
      <c r="C3" s="31" t="s">
        <v>48</v>
      </c>
      <c r="D3" s="31" t="s">
        <v>51</v>
      </c>
      <c r="E3" s="31" t="s">
        <v>57</v>
      </c>
      <c r="F3" s="31" t="s">
        <v>66</v>
      </c>
      <c r="G3" s="31" t="s">
        <v>67</v>
      </c>
      <c r="H3" s="31" t="s">
        <v>70</v>
      </c>
      <c r="I3" s="31" t="s">
        <v>73</v>
      </c>
      <c r="J3" s="31" t="s">
        <v>9</v>
      </c>
      <c r="K3" s="31" t="s">
        <v>11</v>
      </c>
      <c r="L3" s="31" t="s">
        <v>12</v>
      </c>
      <c r="M3" s="31" t="s">
        <v>125</v>
      </c>
      <c r="N3" s="31" t="s">
        <v>126</v>
      </c>
      <c r="O3" s="31" t="s">
        <v>127</v>
      </c>
      <c r="P3" s="31" t="s">
        <v>128</v>
      </c>
      <c r="Q3" s="31" t="s">
        <v>129</v>
      </c>
      <c r="R3" s="31" t="s">
        <v>130</v>
      </c>
      <c r="S3" s="31" t="s">
        <v>131</v>
      </c>
      <c r="T3" s="31" t="s">
        <v>132</v>
      </c>
      <c r="U3" s="31" t="s">
        <v>133</v>
      </c>
      <c r="V3" s="31" t="s">
        <v>134</v>
      </c>
      <c r="W3" s="31" t="s">
        <v>135</v>
      </c>
      <c r="X3" s="31" t="s">
        <v>136</v>
      </c>
      <c r="Y3" s="31" t="s">
        <v>137</v>
      </c>
      <c r="Z3" s="31" t="s">
        <v>138</v>
      </c>
      <c r="AA3" s="31" t="s">
        <v>139</v>
      </c>
      <c r="AB3" s="31" t="s">
        <v>140</v>
      </c>
      <c r="AC3" s="31" t="s">
        <v>141</v>
      </c>
      <c r="AD3" s="31" t="s">
        <v>142</v>
      </c>
      <c r="AE3" s="31" t="s">
        <v>143</v>
      </c>
      <c r="AF3" s="31" t="s">
        <v>144</v>
      </c>
      <c r="AG3" s="31" t="s">
        <v>145</v>
      </c>
      <c r="AH3" s="31" t="s">
        <v>146</v>
      </c>
      <c r="AI3" s="31" t="s">
        <v>147</v>
      </c>
      <c r="AJ3" s="31" t="s">
        <v>148</v>
      </c>
      <c r="AK3" s="31" t="s">
        <v>149</v>
      </c>
      <c r="AL3" s="31" t="s">
        <v>150</v>
      </c>
      <c r="AM3" s="31" t="s">
        <v>151</v>
      </c>
      <c r="AN3" s="31" t="s">
        <v>152</v>
      </c>
      <c r="AO3" s="31" t="s">
        <v>153</v>
      </c>
      <c r="AP3" s="31" t="s">
        <v>154</v>
      </c>
      <c r="AQ3" s="31" t="s">
        <v>155</v>
      </c>
      <c r="AR3" s="31" t="s">
        <v>156</v>
      </c>
      <c r="AS3" s="31" t="s">
        <v>157</v>
      </c>
      <c r="AT3" s="31" t="s">
        <v>158</v>
      </c>
      <c r="AU3" s="31" t="s">
        <v>159</v>
      </c>
      <c r="AV3" s="31" t="s">
        <v>160</v>
      </c>
      <c r="AW3" s="31" t="s">
        <v>161</v>
      </c>
      <c r="AX3" s="31" t="s">
        <v>162</v>
      </c>
      <c r="AY3" s="31" t="s">
        <v>163</v>
      </c>
      <c r="AZ3" s="31" t="s">
        <v>164</v>
      </c>
      <c r="BA3" s="31" t="s">
        <v>165</v>
      </c>
      <c r="BB3" s="31" t="s">
        <v>208</v>
      </c>
      <c r="BC3" s="31" t="s">
        <v>209</v>
      </c>
      <c r="BD3" s="31" t="s">
        <v>210</v>
      </c>
      <c r="BE3" s="31" t="s">
        <v>211</v>
      </c>
      <c r="BF3" s="31" t="s">
        <v>220</v>
      </c>
      <c r="BG3" s="31" t="s">
        <v>221</v>
      </c>
      <c r="BH3" s="31" t="s">
        <v>222</v>
      </c>
      <c r="BI3" s="31" t="s">
        <v>223</v>
      </c>
      <c r="BJ3" s="31" t="s">
        <v>215</v>
      </c>
      <c r="BK3" s="31" t="s">
        <v>224</v>
      </c>
      <c r="BL3" s="31" t="s">
        <v>225</v>
      </c>
      <c r="BM3" s="31" t="s">
        <v>226</v>
      </c>
      <c r="BN3" s="31" t="s">
        <v>227</v>
      </c>
      <c r="BO3" s="31" t="s">
        <v>228</v>
      </c>
      <c r="BP3" s="31" t="s">
        <v>229</v>
      </c>
      <c r="BQ3" s="31" t="s">
        <v>230</v>
      </c>
      <c r="BR3" s="31" t="s">
        <v>231</v>
      </c>
      <c r="BS3" s="31" t="s">
        <v>232</v>
      </c>
      <c r="BT3" s="31" t="s">
        <v>233</v>
      </c>
      <c r="BU3" s="31" t="s">
        <v>216</v>
      </c>
      <c r="BV3" s="31" t="s">
        <v>234</v>
      </c>
      <c r="BW3" s="31" t="s">
        <v>235</v>
      </c>
      <c r="BX3" s="31" t="s">
        <v>236</v>
      </c>
      <c r="BY3" s="31" t="s">
        <v>237</v>
      </c>
      <c r="BZ3" s="31" t="s">
        <v>238</v>
      </c>
      <c r="CA3" s="31" t="s">
        <v>239</v>
      </c>
      <c r="CB3" s="31" t="s">
        <v>240</v>
      </c>
      <c r="CC3" s="31" t="s">
        <v>241</v>
      </c>
      <c r="CD3" s="31" t="s">
        <v>242</v>
      </c>
      <c r="CE3" s="31" t="s">
        <v>243</v>
      </c>
      <c r="CF3" s="31" t="s">
        <v>217</v>
      </c>
      <c r="CG3" s="31" t="s">
        <v>244</v>
      </c>
      <c r="CH3" s="31" t="s">
        <v>245</v>
      </c>
      <c r="CI3" s="31" t="s">
        <v>246</v>
      </c>
      <c r="CJ3" s="31" t="s">
        <v>247</v>
      </c>
      <c r="CK3" s="31" t="s">
        <v>248</v>
      </c>
      <c r="CL3" s="31" t="s">
        <v>249</v>
      </c>
      <c r="CM3" s="31" t="s">
        <v>250</v>
      </c>
      <c r="CN3" s="31" t="s">
        <v>251</v>
      </c>
      <c r="CO3" s="31" t="s">
        <v>252</v>
      </c>
      <c r="CP3" s="31" t="s">
        <v>253</v>
      </c>
      <c r="CQ3" s="31" t="s">
        <v>218</v>
      </c>
      <c r="CR3" s="31" t="s">
        <v>254</v>
      </c>
      <c r="CS3" s="31" t="s">
        <v>255</v>
      </c>
      <c r="CT3" s="31" t="s">
        <v>256</v>
      </c>
      <c r="CU3" s="31" t="s">
        <v>257</v>
      </c>
      <c r="CV3" s="31" t="s">
        <v>258</v>
      </c>
      <c r="CW3" s="31" t="s">
        <v>259</v>
      </c>
      <c r="CX3" s="31" t="s">
        <v>260</v>
      </c>
      <c r="CY3" s="31" t="s">
        <v>261</v>
      </c>
      <c r="CZ3" s="31" t="s">
        <v>262</v>
      </c>
      <c r="DA3" s="31" t="s">
        <v>263</v>
      </c>
      <c r="DB3" s="31" t="s">
        <v>219</v>
      </c>
      <c r="DC3" s="31" t="s">
        <v>264</v>
      </c>
      <c r="DD3" s="31" t="s">
        <v>265</v>
      </c>
      <c r="DE3" s="31" t="s">
        <v>266</v>
      </c>
    </row>
    <row r="4" spans="1:109" s="22" customFormat="1" ht="18" customHeight="1" x14ac:dyDescent="0.3">
      <c r="A4" s="28" t="s">
        <v>113</v>
      </c>
      <c r="B4" s="33" t="s">
        <v>24</v>
      </c>
      <c r="C4" s="33" t="s">
        <v>25</v>
      </c>
      <c r="D4" s="34" t="s">
        <v>26</v>
      </c>
      <c r="E4" s="35" t="s">
        <v>42</v>
      </c>
      <c r="F4" s="39" t="s">
        <v>267</v>
      </c>
      <c r="G4" s="40"/>
      <c r="H4" s="40"/>
      <c r="I4" s="41"/>
      <c r="J4" s="39"/>
      <c r="K4" s="40"/>
      <c r="L4" s="40"/>
      <c r="M4" s="41"/>
      <c r="N4" s="39"/>
      <c r="O4" s="40"/>
      <c r="P4" s="40"/>
      <c r="Q4" s="41"/>
      <c r="R4" s="39"/>
      <c r="S4" s="40"/>
      <c r="T4" s="40"/>
      <c r="U4" s="41"/>
      <c r="V4" s="39"/>
      <c r="W4" s="40"/>
      <c r="X4" s="40"/>
      <c r="Y4" s="41"/>
      <c r="Z4" s="39"/>
      <c r="AA4" s="40"/>
      <c r="AB4" s="40"/>
      <c r="AC4" s="41"/>
      <c r="AD4" s="39"/>
      <c r="AE4" s="40"/>
      <c r="AF4" s="40"/>
      <c r="AG4" s="41"/>
      <c r="AH4" s="39"/>
      <c r="AI4" s="40"/>
      <c r="AJ4" s="40"/>
      <c r="AK4" s="41"/>
      <c r="AL4" s="39"/>
      <c r="AM4" s="40"/>
      <c r="AN4" s="40"/>
      <c r="AO4" s="41"/>
      <c r="AP4" s="39"/>
      <c r="AQ4" s="40"/>
      <c r="AR4" s="40"/>
      <c r="AS4" s="41"/>
      <c r="AT4" s="39"/>
      <c r="AU4" s="40"/>
      <c r="AV4" s="40"/>
      <c r="AW4" s="41"/>
      <c r="AX4" s="39"/>
      <c r="AY4" s="40"/>
      <c r="AZ4" s="40"/>
      <c r="BA4" s="41"/>
      <c r="BB4" s="39"/>
      <c r="BC4" s="40"/>
      <c r="BD4" s="40"/>
      <c r="BE4" s="41"/>
      <c r="BF4" s="39" t="s">
        <v>213</v>
      </c>
      <c r="BG4" s="40"/>
      <c r="BH4" s="40"/>
      <c r="BI4" s="41"/>
      <c r="BJ4" s="39"/>
      <c r="BK4" s="40"/>
      <c r="BL4" s="40"/>
      <c r="BM4" s="41"/>
      <c r="BN4" s="39"/>
      <c r="BO4" s="40"/>
      <c r="BP4" s="40"/>
      <c r="BQ4" s="41"/>
      <c r="BR4" s="39"/>
      <c r="BS4" s="40"/>
      <c r="BT4" s="40"/>
      <c r="BU4" s="41"/>
      <c r="BV4" s="39"/>
      <c r="BW4" s="40"/>
      <c r="BX4" s="40"/>
      <c r="BY4" s="41"/>
      <c r="BZ4" s="39"/>
      <c r="CA4" s="40"/>
      <c r="CB4" s="40"/>
      <c r="CC4" s="41"/>
      <c r="CD4" s="39"/>
      <c r="CE4" s="40"/>
      <c r="CF4" s="40"/>
      <c r="CG4" s="41"/>
      <c r="CH4" s="39"/>
      <c r="CI4" s="40"/>
      <c r="CJ4" s="40"/>
      <c r="CK4" s="41"/>
      <c r="CL4" s="39"/>
      <c r="CM4" s="40"/>
      <c r="CN4" s="40"/>
      <c r="CO4" s="41"/>
      <c r="CP4" s="39"/>
      <c r="CQ4" s="40"/>
      <c r="CR4" s="40"/>
      <c r="CS4" s="41"/>
      <c r="CT4" s="39"/>
      <c r="CU4" s="40"/>
      <c r="CV4" s="40"/>
      <c r="CW4" s="41"/>
      <c r="CX4" s="39"/>
      <c r="CY4" s="40"/>
      <c r="CZ4" s="40"/>
      <c r="DA4" s="41"/>
      <c r="DB4" s="39"/>
      <c r="DC4" s="40"/>
      <c r="DD4" s="40"/>
      <c r="DE4" s="41"/>
    </row>
    <row r="5" spans="1:109" s="22" customFormat="1" ht="18" customHeight="1" x14ac:dyDescent="0.3">
      <c r="A5" s="28"/>
      <c r="B5" s="33"/>
      <c r="C5" s="33"/>
      <c r="D5" s="34"/>
      <c r="E5" s="35"/>
      <c r="F5" s="39" t="s">
        <v>101</v>
      </c>
      <c r="G5" s="40"/>
      <c r="H5" s="40"/>
      <c r="I5" s="41"/>
      <c r="J5" s="40" t="s">
        <v>102</v>
      </c>
      <c r="K5" s="40"/>
      <c r="L5" s="40"/>
      <c r="M5" s="41"/>
      <c r="N5" s="40" t="s">
        <v>103</v>
      </c>
      <c r="O5" s="40"/>
      <c r="P5" s="40"/>
      <c r="Q5" s="41"/>
      <c r="R5" s="40" t="s">
        <v>104</v>
      </c>
      <c r="S5" s="40"/>
      <c r="T5" s="40"/>
      <c r="U5" s="41"/>
      <c r="V5" s="40" t="s">
        <v>105</v>
      </c>
      <c r="W5" s="40"/>
      <c r="X5" s="40"/>
      <c r="Y5" s="41"/>
      <c r="Z5" s="40" t="s">
        <v>106</v>
      </c>
      <c r="AA5" s="40"/>
      <c r="AB5" s="40"/>
      <c r="AC5" s="41"/>
      <c r="AD5" s="40" t="s">
        <v>107</v>
      </c>
      <c r="AE5" s="40"/>
      <c r="AF5" s="40"/>
      <c r="AG5" s="41"/>
      <c r="AH5" s="40" t="s">
        <v>108</v>
      </c>
      <c r="AI5" s="40"/>
      <c r="AJ5" s="40"/>
      <c r="AK5" s="41"/>
      <c r="AL5" s="40" t="s">
        <v>109</v>
      </c>
      <c r="AM5" s="40"/>
      <c r="AN5" s="40"/>
      <c r="AO5" s="41"/>
      <c r="AP5" s="40" t="s">
        <v>110</v>
      </c>
      <c r="AQ5" s="40"/>
      <c r="AR5" s="40"/>
      <c r="AS5" s="41"/>
      <c r="AT5" s="40" t="s">
        <v>111</v>
      </c>
      <c r="AU5" s="40"/>
      <c r="AV5" s="40"/>
      <c r="AW5" s="41"/>
      <c r="AX5" s="40" t="s">
        <v>112</v>
      </c>
      <c r="AY5" s="40"/>
      <c r="AZ5" s="40"/>
      <c r="BA5" s="40"/>
      <c r="BB5" s="49" t="s">
        <v>268</v>
      </c>
      <c r="BC5" s="40"/>
      <c r="BD5" s="40"/>
      <c r="BE5" s="40"/>
      <c r="BF5" s="49" t="s">
        <v>101</v>
      </c>
      <c r="BG5" s="40"/>
      <c r="BH5" s="40"/>
      <c r="BI5" s="40"/>
      <c r="BJ5" s="49" t="s">
        <v>102</v>
      </c>
      <c r="BK5" s="40"/>
      <c r="BL5" s="40"/>
      <c r="BM5" s="40"/>
      <c r="BN5" s="49" t="s">
        <v>103</v>
      </c>
      <c r="BO5" s="40"/>
      <c r="BP5" s="40"/>
      <c r="BQ5" s="40"/>
      <c r="BR5" s="49" t="s">
        <v>104</v>
      </c>
      <c r="BS5" s="40"/>
      <c r="BT5" s="40"/>
      <c r="BU5" s="40"/>
      <c r="BV5" s="49" t="s">
        <v>105</v>
      </c>
      <c r="BW5" s="40"/>
      <c r="BX5" s="40"/>
      <c r="BY5" s="40"/>
      <c r="BZ5" s="49" t="s">
        <v>106</v>
      </c>
      <c r="CA5" s="40"/>
      <c r="CB5" s="40"/>
      <c r="CC5" s="40"/>
      <c r="CD5" s="49" t="s">
        <v>107</v>
      </c>
      <c r="CE5" s="40"/>
      <c r="CF5" s="40"/>
      <c r="CG5" s="40"/>
      <c r="CH5" s="49" t="s">
        <v>108</v>
      </c>
      <c r="CI5" s="40"/>
      <c r="CJ5" s="40"/>
      <c r="CK5" s="40"/>
      <c r="CL5" s="49" t="s">
        <v>109</v>
      </c>
      <c r="CM5" s="40"/>
      <c r="CN5" s="40"/>
      <c r="CO5" s="40"/>
      <c r="CP5" s="49" t="s">
        <v>110</v>
      </c>
      <c r="CQ5" s="40"/>
      <c r="CR5" s="40"/>
      <c r="CS5" s="40"/>
      <c r="CT5" s="49" t="s">
        <v>111</v>
      </c>
      <c r="CU5" s="40"/>
      <c r="CV5" s="40"/>
      <c r="CW5" s="40"/>
      <c r="CX5" s="49" t="s">
        <v>112</v>
      </c>
      <c r="CY5" s="40"/>
      <c r="CZ5" s="40"/>
      <c r="DA5" s="40"/>
      <c r="DB5" s="49" t="s">
        <v>214</v>
      </c>
      <c r="DC5" s="40"/>
      <c r="DD5" s="40"/>
      <c r="DE5" s="40"/>
    </row>
    <row r="6" spans="1:109" ht="18" customHeight="1" x14ac:dyDescent="0.3">
      <c r="A6" s="29"/>
      <c r="B6" s="36"/>
      <c r="C6" s="36"/>
      <c r="D6" s="37"/>
      <c r="E6" s="38"/>
      <c r="F6" s="42" t="s">
        <v>99</v>
      </c>
      <c r="G6" s="42" t="s">
        <v>100</v>
      </c>
      <c r="H6" s="42" t="s">
        <v>121</v>
      </c>
      <c r="I6" s="43" t="s">
        <v>122</v>
      </c>
      <c r="J6" s="42" t="s">
        <v>99</v>
      </c>
      <c r="K6" s="42" t="s">
        <v>100</v>
      </c>
      <c r="L6" s="42" t="s">
        <v>121</v>
      </c>
      <c r="M6" s="43" t="s">
        <v>122</v>
      </c>
      <c r="N6" s="42" t="s">
        <v>99</v>
      </c>
      <c r="O6" s="42" t="s">
        <v>100</v>
      </c>
      <c r="P6" s="42" t="s">
        <v>121</v>
      </c>
      <c r="Q6" s="43" t="s">
        <v>122</v>
      </c>
      <c r="R6" s="42" t="s">
        <v>99</v>
      </c>
      <c r="S6" s="42" t="s">
        <v>100</v>
      </c>
      <c r="T6" s="42" t="s">
        <v>121</v>
      </c>
      <c r="U6" s="43" t="s">
        <v>122</v>
      </c>
      <c r="V6" s="42" t="s">
        <v>99</v>
      </c>
      <c r="W6" s="42" t="s">
        <v>100</v>
      </c>
      <c r="X6" s="42" t="s">
        <v>121</v>
      </c>
      <c r="Y6" s="43" t="s">
        <v>122</v>
      </c>
      <c r="Z6" s="42" t="s">
        <v>99</v>
      </c>
      <c r="AA6" s="42" t="s">
        <v>100</v>
      </c>
      <c r="AB6" s="42" t="s">
        <v>121</v>
      </c>
      <c r="AC6" s="43" t="s">
        <v>122</v>
      </c>
      <c r="AD6" s="42" t="s">
        <v>99</v>
      </c>
      <c r="AE6" s="42" t="s">
        <v>100</v>
      </c>
      <c r="AF6" s="42" t="s">
        <v>121</v>
      </c>
      <c r="AG6" s="43" t="s">
        <v>122</v>
      </c>
      <c r="AH6" s="42" t="s">
        <v>99</v>
      </c>
      <c r="AI6" s="42" t="s">
        <v>100</v>
      </c>
      <c r="AJ6" s="42" t="s">
        <v>121</v>
      </c>
      <c r="AK6" s="43" t="s">
        <v>122</v>
      </c>
      <c r="AL6" s="42" t="s">
        <v>99</v>
      </c>
      <c r="AM6" s="42" t="s">
        <v>100</v>
      </c>
      <c r="AN6" s="42" t="s">
        <v>121</v>
      </c>
      <c r="AO6" s="43" t="s">
        <v>122</v>
      </c>
      <c r="AP6" s="42" t="s">
        <v>99</v>
      </c>
      <c r="AQ6" s="42" t="s">
        <v>100</v>
      </c>
      <c r="AR6" s="42" t="s">
        <v>121</v>
      </c>
      <c r="AS6" s="43" t="s">
        <v>122</v>
      </c>
      <c r="AT6" s="42" t="s">
        <v>99</v>
      </c>
      <c r="AU6" s="42" t="s">
        <v>100</v>
      </c>
      <c r="AV6" s="42" t="s">
        <v>121</v>
      </c>
      <c r="AW6" s="43" t="s">
        <v>122</v>
      </c>
      <c r="AX6" s="42" t="s">
        <v>99</v>
      </c>
      <c r="AY6" s="42" t="s">
        <v>100</v>
      </c>
      <c r="AZ6" s="42" t="s">
        <v>121</v>
      </c>
      <c r="BA6" s="45" t="s">
        <v>122</v>
      </c>
      <c r="BB6" s="42" t="s">
        <v>99</v>
      </c>
      <c r="BC6" s="42" t="s">
        <v>100</v>
      </c>
      <c r="BD6" s="42" t="s">
        <v>121</v>
      </c>
      <c r="BE6" s="45" t="s">
        <v>122</v>
      </c>
      <c r="BF6" s="42" t="s">
        <v>99</v>
      </c>
      <c r="BG6" s="42" t="s">
        <v>100</v>
      </c>
      <c r="BH6" s="42" t="s">
        <v>121</v>
      </c>
      <c r="BI6" s="45" t="s">
        <v>122</v>
      </c>
      <c r="BJ6" s="42" t="s">
        <v>99</v>
      </c>
      <c r="BK6" s="42" t="s">
        <v>100</v>
      </c>
      <c r="BL6" s="42" t="s">
        <v>121</v>
      </c>
      <c r="BM6" s="45" t="s">
        <v>122</v>
      </c>
      <c r="BN6" s="42" t="s">
        <v>99</v>
      </c>
      <c r="BO6" s="42" t="s">
        <v>100</v>
      </c>
      <c r="BP6" s="42" t="s">
        <v>121</v>
      </c>
      <c r="BQ6" s="45" t="s">
        <v>122</v>
      </c>
      <c r="BR6" s="42" t="s">
        <v>99</v>
      </c>
      <c r="BS6" s="42" t="s">
        <v>100</v>
      </c>
      <c r="BT6" s="42" t="s">
        <v>121</v>
      </c>
      <c r="BU6" s="45" t="s">
        <v>122</v>
      </c>
      <c r="BV6" s="42" t="s">
        <v>99</v>
      </c>
      <c r="BW6" s="42" t="s">
        <v>100</v>
      </c>
      <c r="BX6" s="42" t="s">
        <v>121</v>
      </c>
      <c r="BY6" s="45" t="s">
        <v>122</v>
      </c>
      <c r="BZ6" s="42" t="s">
        <v>99</v>
      </c>
      <c r="CA6" s="42" t="s">
        <v>100</v>
      </c>
      <c r="CB6" s="42" t="s">
        <v>121</v>
      </c>
      <c r="CC6" s="45" t="s">
        <v>122</v>
      </c>
      <c r="CD6" s="42" t="s">
        <v>99</v>
      </c>
      <c r="CE6" s="42" t="s">
        <v>100</v>
      </c>
      <c r="CF6" s="42" t="s">
        <v>121</v>
      </c>
      <c r="CG6" s="45" t="s">
        <v>122</v>
      </c>
      <c r="CH6" s="42" t="s">
        <v>99</v>
      </c>
      <c r="CI6" s="42" t="s">
        <v>100</v>
      </c>
      <c r="CJ6" s="42" t="s">
        <v>121</v>
      </c>
      <c r="CK6" s="45" t="s">
        <v>122</v>
      </c>
      <c r="CL6" s="42" t="s">
        <v>99</v>
      </c>
      <c r="CM6" s="42" t="s">
        <v>100</v>
      </c>
      <c r="CN6" s="42" t="s">
        <v>121</v>
      </c>
      <c r="CO6" s="45" t="s">
        <v>122</v>
      </c>
      <c r="CP6" s="42" t="s">
        <v>99</v>
      </c>
      <c r="CQ6" s="42" t="s">
        <v>100</v>
      </c>
      <c r="CR6" s="42" t="s">
        <v>121</v>
      </c>
      <c r="CS6" s="45" t="s">
        <v>122</v>
      </c>
      <c r="CT6" s="42" t="s">
        <v>99</v>
      </c>
      <c r="CU6" s="42" t="s">
        <v>100</v>
      </c>
      <c r="CV6" s="42" t="s">
        <v>121</v>
      </c>
      <c r="CW6" s="45" t="s">
        <v>122</v>
      </c>
      <c r="CX6" s="42" t="s">
        <v>99</v>
      </c>
      <c r="CY6" s="42" t="s">
        <v>100</v>
      </c>
      <c r="CZ6" s="42" t="s">
        <v>121</v>
      </c>
      <c r="DA6" s="45" t="s">
        <v>122</v>
      </c>
      <c r="DB6" s="42" t="s">
        <v>99</v>
      </c>
      <c r="DC6" s="42" t="s">
        <v>100</v>
      </c>
      <c r="DD6" s="42" t="s">
        <v>121</v>
      </c>
      <c r="DE6" s="45" t="s">
        <v>122</v>
      </c>
    </row>
    <row r="7" spans="1:109" ht="18" customHeight="1" x14ac:dyDescent="0.3">
      <c r="A7" s="30" t="s">
        <v>114</v>
      </c>
      <c r="B7" s="7" t="s">
        <v>0</v>
      </c>
      <c r="C7" s="7"/>
      <c r="D7" s="7"/>
      <c r="E7" s="8">
        <v>1</v>
      </c>
      <c r="F7" s="9">
        <f>F8+F12</f>
        <v>46910000</v>
      </c>
      <c r="G7" s="9">
        <f t="shared" ref="G7" si="0">G8+G12</f>
        <v>45648000</v>
      </c>
      <c r="H7" s="9">
        <f t="shared" ref="H7:H30" si="1">G7-F7</f>
        <v>-1262000</v>
      </c>
      <c r="I7" s="10">
        <f t="shared" ref="I7:I30" si="2">IF(F7=0,0,G7/F7)</f>
        <v>0.97309742059262416</v>
      </c>
      <c r="J7" s="9">
        <f t="shared" ref="J7:K7" si="3">J8+J12</f>
        <v>44653629</v>
      </c>
      <c r="K7" s="9">
        <f t="shared" si="3"/>
        <v>43886854.511999995</v>
      </c>
      <c r="L7" s="9">
        <f>K7-J7</f>
        <v>-766774.48800000548</v>
      </c>
      <c r="M7" s="10">
        <f>IF(J7=0,0,K7/J7)</f>
        <v>0.98282839479855033</v>
      </c>
      <c r="N7" s="9">
        <f t="shared" ref="N7:O7" si="4">N8+N12</f>
        <v>40752311.939999998</v>
      </c>
      <c r="O7" s="9">
        <f t="shared" si="4"/>
        <v>40449089.024640001</v>
      </c>
      <c r="P7" s="9">
        <f>O7-N7</f>
        <v>-303222.91535999626</v>
      </c>
      <c r="Q7" s="10">
        <f>IF(N7=0,0,O7/N7)</f>
        <v>0.99255936900447672</v>
      </c>
      <c r="R7" s="9">
        <f t="shared" ref="R7:S7" si="5">R8+R12</f>
        <v>48902774.328000009</v>
      </c>
      <c r="S7" s="9">
        <f t="shared" si="5"/>
        <v>48063035.193984009</v>
      </c>
      <c r="T7" s="9">
        <f>S7-R7</f>
        <v>-839739.13401599973</v>
      </c>
      <c r="U7" s="10">
        <f>IF(R7=0,0,S7/R7)</f>
        <v>0.98282839479855044</v>
      </c>
      <c r="V7" s="9">
        <f t="shared" ref="V7:W7" si="6">V8+V12</f>
        <v>53803810.37115217</v>
      </c>
      <c r="W7" s="9">
        <f t="shared" si="6"/>
        <v>51309222.10841839</v>
      </c>
      <c r="X7" s="9">
        <f>W7-V7</f>
        <v>-2494588.2627337798</v>
      </c>
      <c r="Y7" s="10">
        <f>IF(V7=0,0,W7/V7)</f>
        <v>0.95363547218077149</v>
      </c>
      <c r="Z7" s="9">
        <f t="shared" ref="Z7:AA7" si="7">Z8+Z12</f>
        <v>48922337.393842176</v>
      </c>
      <c r="AA7" s="9">
        <f t="shared" si="7"/>
        <v>48082262.330583006</v>
      </c>
      <c r="AB7" s="9">
        <f>AA7-Z7</f>
        <v>-840075.06325916946</v>
      </c>
      <c r="AC7" s="10">
        <f>IF(Z7=0,0,AA7/Z7)</f>
        <v>0.98282839479855044</v>
      </c>
      <c r="AD7" s="9">
        <f t="shared" ref="AD7:AE7" si="8">AD8+AD12</f>
        <v>41592303.58212281</v>
      </c>
      <c r="AE7" s="9">
        <f t="shared" si="8"/>
        <v>43306498.765527897</v>
      </c>
      <c r="AF7" s="9">
        <f>AE7-AD7</f>
        <v>1714195.1834050864</v>
      </c>
      <c r="AG7" s="10">
        <f>IF(AD7=0,0,AE7/AD7)</f>
        <v>1.0412142400341078</v>
      </c>
      <c r="AH7" s="9">
        <f t="shared" ref="AH7:AI7" si="9">AH8+AH12</f>
        <v>36706431.214269914</v>
      </c>
      <c r="AI7" s="9">
        <f t="shared" si="9"/>
        <v>36790501.539779633</v>
      </c>
      <c r="AJ7" s="9">
        <f>AI7-AH7</f>
        <v>84070.325509719551</v>
      </c>
      <c r="AK7" s="10">
        <f>IF(AH7=0,0,AI7/AH7)</f>
        <v>1.0022903432104027</v>
      </c>
      <c r="AL7" s="9">
        <f t="shared" ref="AL7:AM7" si="10">AL8+AL12</f>
        <v>36713772.500512764</v>
      </c>
      <c r="AM7" s="9">
        <f t="shared" si="10"/>
        <v>34654295.000859186</v>
      </c>
      <c r="AN7" s="9">
        <f>AM7-AL7</f>
        <v>-2059477.4996535778</v>
      </c>
      <c r="AO7" s="10">
        <f>IF(AL7=0,0,AM7/AL7)</f>
        <v>0.94390449797484544</v>
      </c>
      <c r="AP7" s="9">
        <f t="shared" ref="AP7:AQ7" si="11">AP8+AP12</f>
        <v>48961487.006683826</v>
      </c>
      <c r="AQ7" s="9">
        <f t="shared" si="11"/>
        <v>51932283.418895818</v>
      </c>
      <c r="AR7" s="9">
        <f>AQ7-AP7</f>
        <v>2970796.4122119918</v>
      </c>
      <c r="AS7" s="10">
        <f>IF(AP7=0,0,AQ7/AP7)</f>
        <v>1.0606761884459603</v>
      </c>
      <c r="AT7" s="9">
        <f t="shared" ref="AT7:AU7" si="12">AT8+AT12</f>
        <v>53868407.23449368</v>
      </c>
      <c r="AU7" s="9">
        <f t="shared" si="12"/>
        <v>51370823.968692467</v>
      </c>
      <c r="AV7" s="9">
        <f>AU7-AT7</f>
        <v>-2497583.2658012137</v>
      </c>
      <c r="AW7" s="10">
        <f>IF(AT7=0,0,AU7/AT7)</f>
        <v>0.95363547218077149</v>
      </c>
      <c r="AX7" s="9">
        <f t="shared" ref="AX7:AY7" si="13">AX8+AX12</f>
        <v>56328234.593937859</v>
      </c>
      <c r="AY7" s="9">
        <f t="shared" si="13"/>
        <v>52072216.800402291</v>
      </c>
      <c r="AZ7" s="9">
        <f>AY7-AX7</f>
        <v>-4256017.7935355678</v>
      </c>
      <c r="BA7" s="46">
        <f>IF(AX7=0,0,AY7/AX7)</f>
        <v>0.92444254956299288</v>
      </c>
      <c r="BB7" s="9">
        <f>F7+J7+N7+R7+V7+Z7+AD7+AH7+AL7+AP7+AT7+AX7</f>
        <v>558115499.16501522</v>
      </c>
      <c r="BC7" s="9">
        <f>G7+K7+O7+S7+W7+AA7+AE7+AI7+AM7+AQ7+AU7+AY7</f>
        <v>547565082.66378272</v>
      </c>
      <c r="BD7" s="9">
        <f>BC7-BB7</f>
        <v>-10550416.501232505</v>
      </c>
      <c r="BE7" s="46">
        <f>IF(BB7=0,0,BC7/BB7)</f>
        <v>0.98109635636885772</v>
      </c>
      <c r="BF7" s="9">
        <f>BF8+BF12</f>
        <v>46910000</v>
      </c>
      <c r="BG7" s="9">
        <f t="shared" ref="BG7" si="14">BG8+BG12</f>
        <v>45648000</v>
      </c>
      <c r="BH7" s="9">
        <f t="shared" ref="BH7:BH31" si="15">BG7-BF7</f>
        <v>-1262000</v>
      </c>
      <c r="BI7" s="46">
        <f t="shared" ref="BI7:BI31" si="16">IF(BF7=0,0,BG7/BF7)</f>
        <v>0.97309742059262416</v>
      </c>
      <c r="BJ7" s="9">
        <f t="shared" ref="BJ7:BK7" si="17">BJ8+BJ12</f>
        <v>44653629</v>
      </c>
      <c r="BK7" s="9">
        <f t="shared" si="17"/>
        <v>43886854.511999995</v>
      </c>
      <c r="BL7" s="9">
        <f>BK7-BJ7</f>
        <v>-766774.48800000548</v>
      </c>
      <c r="BM7" s="46">
        <f>IF(BJ7=0,0,BK7/BJ7)</f>
        <v>0.98282839479855033</v>
      </c>
      <c r="BN7" s="9">
        <f t="shared" ref="BN7:BO7" si="18">BN8+BN12</f>
        <v>40752311.939999998</v>
      </c>
      <c r="BO7" s="9">
        <f t="shared" si="18"/>
        <v>40449089.024640001</v>
      </c>
      <c r="BP7" s="9">
        <f>BO7-BN7</f>
        <v>-303222.91535999626</v>
      </c>
      <c r="BQ7" s="46">
        <f>IF(BN7=0,0,BO7/BN7)</f>
        <v>0.99255936900447672</v>
      </c>
      <c r="BR7" s="9">
        <f t="shared" ref="BR7:BS7" si="19">BR8+BR12</f>
        <v>48902774.328000009</v>
      </c>
      <c r="BS7" s="9">
        <f t="shared" si="19"/>
        <v>48063035.193984009</v>
      </c>
      <c r="BT7" s="9">
        <f>BS7-BR7</f>
        <v>-839739.13401599973</v>
      </c>
      <c r="BU7" s="46">
        <f>IF(BR7=0,0,BS7/BR7)</f>
        <v>0.98282839479855044</v>
      </c>
      <c r="BV7" s="9">
        <f t="shared" ref="BV7:BW7" si="20">BV8+BV12</f>
        <v>53803810.37115217</v>
      </c>
      <c r="BW7" s="9">
        <f t="shared" si="20"/>
        <v>51309222.10841839</v>
      </c>
      <c r="BX7" s="9">
        <f>BW7-BV7</f>
        <v>-2494588.2627337798</v>
      </c>
      <c r="BY7" s="46">
        <f>IF(BV7=0,0,BW7/BV7)</f>
        <v>0.95363547218077149</v>
      </c>
      <c r="BZ7" s="9">
        <f t="shared" ref="BZ7:CA7" si="21">BZ8+BZ12</f>
        <v>48922337.393842176</v>
      </c>
      <c r="CA7" s="9">
        <f t="shared" si="21"/>
        <v>48082262.330583006</v>
      </c>
      <c r="CB7" s="9">
        <f>CA7-BZ7</f>
        <v>-840075.06325916946</v>
      </c>
      <c r="CC7" s="46">
        <f>IF(BZ7=0,0,CA7/BZ7)</f>
        <v>0.98282839479855044</v>
      </c>
      <c r="CD7" s="9">
        <f t="shared" ref="CD7:CE7" si="22">CD8+CD12</f>
        <v>41592303.58212281</v>
      </c>
      <c r="CE7" s="9">
        <f t="shared" si="22"/>
        <v>43306498.765527897</v>
      </c>
      <c r="CF7" s="9">
        <f>CE7-CD7</f>
        <v>1714195.1834050864</v>
      </c>
      <c r="CG7" s="46">
        <f>IF(CD7=0,0,CE7/CD7)</f>
        <v>1.0412142400341078</v>
      </c>
      <c r="CH7" s="9">
        <f t="shared" ref="CH7:CI7" si="23">CH8+CH12</f>
        <v>36706431.214269914</v>
      </c>
      <c r="CI7" s="9">
        <f t="shared" si="23"/>
        <v>36790501.539779633</v>
      </c>
      <c r="CJ7" s="9">
        <f>CI7-CH7</f>
        <v>84070.325509719551</v>
      </c>
      <c r="CK7" s="46">
        <f>IF(CH7=0,0,CI7/CH7)</f>
        <v>1.0022903432104027</v>
      </c>
      <c r="CL7" s="9">
        <f t="shared" ref="CL7:CM7" si="24">CL8+CL12</f>
        <v>36713772.500512764</v>
      </c>
      <c r="CM7" s="9">
        <f t="shared" si="24"/>
        <v>34654295.000859186</v>
      </c>
      <c r="CN7" s="9">
        <f>CM7-CL7</f>
        <v>-2059477.4996535778</v>
      </c>
      <c r="CO7" s="46">
        <f>IF(CL7=0,0,CM7/CL7)</f>
        <v>0.94390449797484544</v>
      </c>
      <c r="CP7" s="9">
        <f t="shared" ref="CP7:CQ7" si="25">CP8+CP12</f>
        <v>48961487.006683826</v>
      </c>
      <c r="CQ7" s="9">
        <f t="shared" si="25"/>
        <v>51932283.418895818</v>
      </c>
      <c r="CR7" s="9">
        <f>CQ7-CP7</f>
        <v>2970796.4122119918</v>
      </c>
      <c r="CS7" s="46">
        <f>IF(CP7=0,0,CQ7/CP7)</f>
        <v>1.0606761884459603</v>
      </c>
      <c r="CT7" s="9">
        <f t="shared" ref="CT7:CU7" si="26">CT8+CT12</f>
        <v>53868407.23449368</v>
      </c>
      <c r="CU7" s="9">
        <f t="shared" si="26"/>
        <v>51370823.968692467</v>
      </c>
      <c r="CV7" s="9">
        <f>CU7-CT7</f>
        <v>-2497583.2658012137</v>
      </c>
      <c r="CW7" s="46">
        <f>IF(CT7=0,0,CU7/CT7)</f>
        <v>0.95363547218077149</v>
      </c>
      <c r="CX7" s="9">
        <f t="shared" ref="CX7:CY7" si="27">CX8+CX12</f>
        <v>56328234.593937859</v>
      </c>
      <c r="CY7" s="9">
        <f t="shared" si="27"/>
        <v>52072216.800402291</v>
      </c>
      <c r="CZ7" s="9">
        <f>CY7-CX7</f>
        <v>-4256017.7935355678</v>
      </c>
      <c r="DA7" s="46">
        <f>IF(CX7=0,0,CY7/CX7)</f>
        <v>0.92444254956299288</v>
      </c>
      <c r="DB7" s="9">
        <f>BF7+BJ7+BN7+BR7+BV7+BZ7+CD7+CH7+CL7+CP7+CT7+CX7</f>
        <v>558115499.16501522</v>
      </c>
      <c r="DC7" s="9">
        <f>BG7+BK7+BO7+BS7+BW7+CA7+CE7+CI7+CM7+CQ7+CU7+CY7</f>
        <v>547565082.66378272</v>
      </c>
      <c r="DD7" s="9">
        <f>DC7-DB7</f>
        <v>-10550416.501232505</v>
      </c>
      <c r="DE7" s="46">
        <f>IF(DB7=0,0,DC7/DB7)</f>
        <v>0.98109635636885772</v>
      </c>
    </row>
    <row r="8" spans="1:109" ht="18" customHeight="1" outlineLevel="1" collapsed="1" x14ac:dyDescent="0.3">
      <c r="A8" s="30"/>
      <c r="B8" s="11"/>
      <c r="C8" s="11" t="s">
        <v>19</v>
      </c>
      <c r="D8" s="11"/>
      <c r="E8" s="12" t="s">
        <v>43</v>
      </c>
      <c r="F8" s="13">
        <f>SUM(F9:F11)</f>
        <v>46250000</v>
      </c>
      <c r="G8" s="13">
        <f t="shared" ref="G8" si="28">SUM(G9:G11)</f>
        <v>45000000</v>
      </c>
      <c r="H8" s="13">
        <f t="shared" si="1"/>
        <v>-1250000</v>
      </c>
      <c r="I8" s="14">
        <f t="shared" si="2"/>
        <v>0.97297297297297303</v>
      </c>
      <c r="J8" s="13">
        <f t="shared" ref="J8:K8" si="29">SUM(J9:J11)</f>
        <v>44025375</v>
      </c>
      <c r="K8" s="13">
        <f t="shared" si="29"/>
        <v>43263854.999999993</v>
      </c>
      <c r="L8" s="13">
        <f t="shared" ref="L8:L31" si="30">K8-J8</f>
        <v>-761520.00000000745</v>
      </c>
      <c r="M8" s="14">
        <f t="shared" ref="M8:M31" si="31">IF(J8=0,0,K8/J8)</f>
        <v>0.98270270270270255</v>
      </c>
      <c r="N8" s="13">
        <f t="shared" ref="N8:O8" si="32">SUM(N9:N11)</f>
        <v>40178947.5</v>
      </c>
      <c r="O8" s="13">
        <f t="shared" si="32"/>
        <v>39874890.600000001</v>
      </c>
      <c r="P8" s="13">
        <f t="shared" ref="P8:P31" si="33">O8-N8</f>
        <v>-304056.89999999851</v>
      </c>
      <c r="Q8" s="14">
        <f t="shared" ref="Q8:Q31" si="34">IF(N8=0,0,O8/N8)</f>
        <v>0.99243243243243251</v>
      </c>
      <c r="R8" s="13">
        <f t="shared" ref="R8:S8" si="35">SUM(R9:R11)</f>
        <v>48214737.000000007</v>
      </c>
      <c r="S8" s="13">
        <f t="shared" si="35"/>
        <v>47380752.360000007</v>
      </c>
      <c r="T8" s="13">
        <f t="shared" ref="T8:T31" si="36">S8-R8</f>
        <v>-833984.6400000006</v>
      </c>
      <c r="U8" s="14">
        <f t="shared" ref="U8:U31" si="37">IF(R8=0,0,S8/R8)</f>
        <v>0.98270270270270266</v>
      </c>
      <c r="V8" s="13">
        <f t="shared" ref="V8:W8" si="38">SUM(V9:V11)</f>
        <v>53046817.942140013</v>
      </c>
      <c r="W8" s="13">
        <f t="shared" si="38"/>
        <v>50580857.756721601</v>
      </c>
      <c r="X8" s="13">
        <f t="shared" ref="X8:X31" si="39">W8-V8</f>
        <v>-2465960.1854184121</v>
      </c>
      <c r="Y8" s="14">
        <f t="shared" ref="Y8:Y31" si="40">IF(V8=0,0,W8/V8)</f>
        <v>0.95351351351351332</v>
      </c>
      <c r="Z8" s="13">
        <f t="shared" ref="Z8:AA8" si="41">SUM(Z9:Z11)</f>
        <v>48234024.823389485</v>
      </c>
      <c r="AA8" s="13">
        <f t="shared" si="41"/>
        <v>47399706.556174099</v>
      </c>
      <c r="AB8" s="13">
        <f t="shared" ref="AB8:AB31" si="42">AA8-Z8</f>
        <v>-834318.26721538603</v>
      </c>
      <c r="AC8" s="14">
        <f t="shared" ref="AC8:AC31" si="43">IF(Z8=0,0,AA8/Z8)</f>
        <v>0.98270270270270266</v>
      </c>
      <c r="AD8" s="13">
        <f t="shared" ref="AD8:AE8" si="44">SUM(AD9:AD11)</f>
        <v>41007120.884101041</v>
      </c>
      <c r="AE8" s="13">
        <f t="shared" si="44"/>
        <v>42691737.742042482</v>
      </c>
      <c r="AF8" s="13">
        <f t="shared" ref="AF8:AF31" si="45">AE8-AD8</f>
        <v>1684616.8579414412</v>
      </c>
      <c r="AG8" s="14">
        <f t="shared" ref="AG8:AG31" si="46">IF(AD8=0,0,AE8/AD8)</f>
        <v>1.0410810810810809</v>
      </c>
      <c r="AH8" s="13">
        <f t="shared" ref="AH8:AI8" si="47">SUM(AH9:AH11)</f>
        <v>36189990.272009879</v>
      </c>
      <c r="AI8" s="13">
        <f t="shared" si="47"/>
        <v>36268238.899625033</v>
      </c>
      <c r="AJ8" s="13">
        <f t="shared" ref="AJ8:AJ31" si="48">AI8-AH8</f>
        <v>78248.62761515379</v>
      </c>
      <c r="AK8" s="14">
        <f t="shared" ref="AK8:AK31" si="49">IF(AH8=0,0,AI8/AH8)</f>
        <v>1.0021621621621621</v>
      </c>
      <c r="AL8" s="13">
        <f t="shared" ref="AL8:AM8" si="50">SUM(AL9:AL11)</f>
        <v>36197228.270064279</v>
      </c>
      <c r="AM8" s="13">
        <f t="shared" si="50"/>
        <v>34162357.059206612</v>
      </c>
      <c r="AN8" s="13">
        <f t="shared" ref="AN8:AN31" si="51">AM8-AL8</f>
        <v>-2034871.210857667</v>
      </c>
      <c r="AO8" s="14">
        <f t="shared" ref="AO8:AO31" si="52">IF(AL8=0,0,AM8/AL8)</f>
        <v>0.9437837837837838</v>
      </c>
      <c r="AP8" s="13">
        <f t="shared" ref="AP8:AQ8" si="53">SUM(AP9:AP11)</f>
        <v>48272623.620957725</v>
      </c>
      <c r="AQ8" s="13">
        <f t="shared" si="53"/>
        <v>51195074.348280579</v>
      </c>
      <c r="AR8" s="13">
        <f t="shared" ref="AR8:AR31" si="54">AQ8-AP8</f>
        <v>2922450.7273228541</v>
      </c>
      <c r="AS8" s="14">
        <f t="shared" ref="AS8:AS31" si="55">IF(AP8=0,0,AQ8/AP8)</f>
        <v>1.0605405405405408</v>
      </c>
      <c r="AT8" s="13">
        <f t="shared" ref="AT8:AU8" si="56">SUM(AT9:AT11)</f>
        <v>53110505.960250109</v>
      </c>
      <c r="AU8" s="13">
        <f t="shared" si="56"/>
        <v>50641585.142638475</v>
      </c>
      <c r="AV8" s="13">
        <f t="shared" ref="AV8:AV31" si="57">AU8-AT8</f>
        <v>-2468920.8176116347</v>
      </c>
      <c r="AW8" s="14">
        <f t="shared" ref="AW8:AW31" si="58">IF(AT8=0,0,AU8/AT8)</f>
        <v>0.95351351351351332</v>
      </c>
      <c r="AX8" s="13">
        <f t="shared" ref="AX8:AY8" si="59">SUM(AX9:AX11)</f>
        <v>55535724.791507699</v>
      </c>
      <c r="AY8" s="13">
        <f t="shared" si="59"/>
        <v>51333021.293771975</v>
      </c>
      <c r="AZ8" s="13">
        <f t="shared" ref="AZ8:AZ31" si="60">AY8-AX8</f>
        <v>-4202703.4977357239</v>
      </c>
      <c r="BA8" s="47">
        <f t="shared" ref="BA8:BA31" si="61">IF(AX8=0,0,AY8/AX8)</f>
        <v>0.92432432432432421</v>
      </c>
      <c r="BB8" s="13">
        <f t="shared" ref="BB8:BB30" si="62">F8+J8+N8+R8+V8+Z8+AD8+AH8+AL8+AP8+AT8+AX8</f>
        <v>550263096.06442022</v>
      </c>
      <c r="BC8" s="13">
        <f t="shared" ref="BC8:BC30" si="63">G8+K8+O8+S8+W8+AA8+AE8+AI8+AM8+AQ8+AU8+AY8</f>
        <v>539792076.75846076</v>
      </c>
      <c r="BD8" s="13">
        <f t="shared" ref="BD8:BD31" si="64">BC8-BB8</f>
        <v>-10471019.305959463</v>
      </c>
      <c r="BE8" s="47">
        <f t="shared" ref="BE8:BE31" si="65">IF(BB8=0,0,BC8/BB8)</f>
        <v>0.98097088578018399</v>
      </c>
      <c r="BF8" s="13">
        <f>SUM(BF9:BF11)</f>
        <v>46250000</v>
      </c>
      <c r="BG8" s="13">
        <f t="shared" ref="BG8" si="66">SUM(BG9:BG11)</f>
        <v>45000000</v>
      </c>
      <c r="BH8" s="13">
        <f t="shared" si="15"/>
        <v>-1250000</v>
      </c>
      <c r="BI8" s="47">
        <f t="shared" si="16"/>
        <v>0.97297297297297303</v>
      </c>
      <c r="BJ8" s="13">
        <f t="shared" ref="BJ8:BK8" si="67">SUM(BJ9:BJ11)</f>
        <v>44025375</v>
      </c>
      <c r="BK8" s="13">
        <f t="shared" si="67"/>
        <v>43263854.999999993</v>
      </c>
      <c r="BL8" s="13">
        <f t="shared" ref="BL8:BL31" si="68">BK8-BJ8</f>
        <v>-761520.00000000745</v>
      </c>
      <c r="BM8" s="47">
        <f t="shared" ref="BM8:BM31" si="69">IF(BJ8=0,0,BK8/BJ8)</f>
        <v>0.98270270270270255</v>
      </c>
      <c r="BN8" s="13">
        <f t="shared" ref="BN8:BO8" si="70">SUM(BN9:BN11)</f>
        <v>40178947.5</v>
      </c>
      <c r="BO8" s="13">
        <f t="shared" si="70"/>
        <v>39874890.600000001</v>
      </c>
      <c r="BP8" s="13">
        <f t="shared" ref="BP8:BP31" si="71">BO8-BN8</f>
        <v>-304056.89999999851</v>
      </c>
      <c r="BQ8" s="47">
        <f t="shared" ref="BQ8:BQ31" si="72">IF(BN8=0,0,BO8/BN8)</f>
        <v>0.99243243243243251</v>
      </c>
      <c r="BR8" s="13">
        <f t="shared" ref="BR8:BS8" si="73">SUM(BR9:BR11)</f>
        <v>48214737.000000007</v>
      </c>
      <c r="BS8" s="13">
        <f t="shared" si="73"/>
        <v>47380752.360000007</v>
      </c>
      <c r="BT8" s="13">
        <f t="shared" ref="BT8:BT31" si="74">BS8-BR8</f>
        <v>-833984.6400000006</v>
      </c>
      <c r="BU8" s="47">
        <f t="shared" ref="BU8:BU31" si="75">IF(BR8=0,0,BS8/BR8)</f>
        <v>0.98270270270270266</v>
      </c>
      <c r="BV8" s="13">
        <f t="shared" ref="BV8:BW8" si="76">SUM(BV9:BV11)</f>
        <v>53046817.942140013</v>
      </c>
      <c r="BW8" s="13">
        <f t="shared" si="76"/>
        <v>50580857.756721601</v>
      </c>
      <c r="BX8" s="13">
        <f t="shared" ref="BX8:BX31" si="77">BW8-BV8</f>
        <v>-2465960.1854184121</v>
      </c>
      <c r="BY8" s="47">
        <f t="shared" ref="BY8:BY31" si="78">IF(BV8=0,0,BW8/BV8)</f>
        <v>0.95351351351351332</v>
      </c>
      <c r="BZ8" s="13">
        <f t="shared" ref="BZ8:CA8" si="79">SUM(BZ9:BZ11)</f>
        <v>48234024.823389485</v>
      </c>
      <c r="CA8" s="13">
        <f t="shared" si="79"/>
        <v>47399706.556174099</v>
      </c>
      <c r="CB8" s="13">
        <f t="shared" ref="CB8:CB31" si="80">CA8-BZ8</f>
        <v>-834318.26721538603</v>
      </c>
      <c r="CC8" s="47">
        <f t="shared" ref="CC8:CC31" si="81">IF(BZ8=0,0,CA8/BZ8)</f>
        <v>0.98270270270270266</v>
      </c>
      <c r="CD8" s="13">
        <f t="shared" ref="CD8:CE8" si="82">SUM(CD9:CD11)</f>
        <v>41007120.884101041</v>
      </c>
      <c r="CE8" s="13">
        <f t="shared" si="82"/>
        <v>42691737.742042482</v>
      </c>
      <c r="CF8" s="13">
        <f t="shared" ref="CF8:CF31" si="83">CE8-CD8</f>
        <v>1684616.8579414412</v>
      </c>
      <c r="CG8" s="47">
        <f t="shared" ref="CG8:CG31" si="84">IF(CD8=0,0,CE8/CD8)</f>
        <v>1.0410810810810809</v>
      </c>
      <c r="CH8" s="13">
        <f t="shared" ref="CH8:CI8" si="85">SUM(CH9:CH11)</f>
        <v>36189990.272009879</v>
      </c>
      <c r="CI8" s="13">
        <f t="shared" si="85"/>
        <v>36268238.899625033</v>
      </c>
      <c r="CJ8" s="13">
        <f t="shared" ref="CJ8:CJ31" si="86">CI8-CH8</f>
        <v>78248.62761515379</v>
      </c>
      <c r="CK8" s="47">
        <f t="shared" ref="CK8:CK31" si="87">IF(CH8=0,0,CI8/CH8)</f>
        <v>1.0021621621621621</v>
      </c>
      <c r="CL8" s="13">
        <f t="shared" ref="CL8:CM8" si="88">SUM(CL9:CL11)</f>
        <v>36197228.270064279</v>
      </c>
      <c r="CM8" s="13">
        <f t="shared" si="88"/>
        <v>34162357.059206612</v>
      </c>
      <c r="CN8" s="13">
        <f t="shared" ref="CN8:CN31" si="89">CM8-CL8</f>
        <v>-2034871.210857667</v>
      </c>
      <c r="CO8" s="47">
        <f t="shared" ref="CO8:CO31" si="90">IF(CL8=0,0,CM8/CL8)</f>
        <v>0.9437837837837838</v>
      </c>
      <c r="CP8" s="13">
        <f t="shared" ref="CP8:CQ8" si="91">SUM(CP9:CP11)</f>
        <v>48272623.620957725</v>
      </c>
      <c r="CQ8" s="13">
        <f t="shared" si="91"/>
        <v>51195074.348280579</v>
      </c>
      <c r="CR8" s="13">
        <f t="shared" ref="CR8:CR31" si="92">CQ8-CP8</f>
        <v>2922450.7273228541</v>
      </c>
      <c r="CS8" s="47">
        <f t="shared" ref="CS8:CS31" si="93">IF(CP8=0,0,CQ8/CP8)</f>
        <v>1.0605405405405408</v>
      </c>
      <c r="CT8" s="13">
        <f t="shared" ref="CT8:CU8" si="94">SUM(CT9:CT11)</f>
        <v>53110505.960250109</v>
      </c>
      <c r="CU8" s="13">
        <f t="shared" si="94"/>
        <v>50641585.142638475</v>
      </c>
      <c r="CV8" s="13">
        <f t="shared" ref="CV8:CV31" si="95">CU8-CT8</f>
        <v>-2468920.8176116347</v>
      </c>
      <c r="CW8" s="47">
        <f t="shared" ref="CW8:CW31" si="96">IF(CT8=0,0,CU8/CT8)</f>
        <v>0.95351351351351332</v>
      </c>
      <c r="CX8" s="13">
        <f t="shared" ref="CX8:CY8" si="97">SUM(CX9:CX11)</f>
        <v>55535724.791507699</v>
      </c>
      <c r="CY8" s="13">
        <f t="shared" si="97"/>
        <v>51333021.293771975</v>
      </c>
      <c r="CZ8" s="13">
        <f t="shared" ref="CZ8:CZ31" si="98">CY8-CX8</f>
        <v>-4202703.4977357239</v>
      </c>
      <c r="DA8" s="47">
        <f t="shared" ref="DA8:DA31" si="99">IF(CX8=0,0,CY8/CX8)</f>
        <v>0.92432432432432421</v>
      </c>
      <c r="DB8" s="13">
        <f t="shared" ref="DB8:DB30" si="100">BF8+BJ8+BN8+BR8+BV8+BZ8+CD8+CH8+CL8+CP8+CT8+CX8</f>
        <v>550263096.06442022</v>
      </c>
      <c r="DC8" s="13">
        <f t="shared" ref="DC8:DC30" si="101">BG8+BK8+BO8+BS8+BW8+CA8+CE8+CI8+CM8+CQ8+CU8+CY8</f>
        <v>539792076.75846076</v>
      </c>
      <c r="DD8" s="13">
        <f t="shared" ref="DD8:DD31" si="102">DC8-DB8</f>
        <v>-10471019.305959463</v>
      </c>
      <c r="DE8" s="47">
        <f t="shared" ref="DE8:DE31" si="103">IF(DB8=0,0,DC8/DB8)</f>
        <v>0.98097088578018399</v>
      </c>
    </row>
    <row r="9" spans="1:109" ht="18" hidden="1" customHeight="1" outlineLevel="2" x14ac:dyDescent="0.3">
      <c r="A9" s="30"/>
      <c r="B9" s="11"/>
      <c r="C9" s="11"/>
      <c r="D9" s="11" t="s">
        <v>21</v>
      </c>
      <c r="E9" s="12" t="s">
        <v>74</v>
      </c>
      <c r="F9" s="13">
        <v>17500000</v>
      </c>
      <c r="G9" s="13">
        <v>18750000</v>
      </c>
      <c r="H9" s="13">
        <f t="shared" si="1"/>
        <v>1250000</v>
      </c>
      <c r="I9" s="14">
        <f t="shared" si="2"/>
        <v>1.0714285714285714</v>
      </c>
      <c r="J9" s="13">
        <v>16658250</v>
      </c>
      <c r="K9" s="13">
        <v>18026606.249999996</v>
      </c>
      <c r="L9" s="13">
        <f t="shared" si="30"/>
        <v>1368356.2499999963</v>
      </c>
      <c r="M9" s="14">
        <f t="shared" si="31"/>
        <v>1.0821428571428569</v>
      </c>
      <c r="N9" s="13">
        <v>15202845</v>
      </c>
      <c r="O9" s="13">
        <v>16614537.75</v>
      </c>
      <c r="P9" s="13">
        <f t="shared" si="33"/>
        <v>1411692.75</v>
      </c>
      <c r="Q9" s="14">
        <f t="shared" si="34"/>
        <v>1.0928571428571427</v>
      </c>
      <c r="R9" s="13">
        <v>18243414.000000004</v>
      </c>
      <c r="S9" s="13">
        <v>19741980.150000002</v>
      </c>
      <c r="T9" s="13">
        <f t="shared" si="36"/>
        <v>1498566.1499999985</v>
      </c>
      <c r="U9" s="14">
        <f t="shared" si="37"/>
        <v>1.0821428571428571</v>
      </c>
      <c r="V9" s="13">
        <v>20071768.951080006</v>
      </c>
      <c r="W9" s="13">
        <v>21075357.398634002</v>
      </c>
      <c r="X9" s="13">
        <f t="shared" si="39"/>
        <v>1003588.447553996</v>
      </c>
      <c r="Y9" s="14">
        <f t="shared" si="40"/>
        <v>1.0499999999999998</v>
      </c>
      <c r="Z9" s="13">
        <v>18250712.09533656</v>
      </c>
      <c r="AA9" s="13">
        <v>19749877.731739208</v>
      </c>
      <c r="AB9" s="13">
        <f t="shared" si="42"/>
        <v>1499165.6364026479</v>
      </c>
      <c r="AC9" s="14">
        <f t="shared" si="43"/>
        <v>1.0821428571428573</v>
      </c>
      <c r="AD9" s="13">
        <v>15516207.902092284</v>
      </c>
      <c r="AE9" s="13">
        <v>17788224.059184369</v>
      </c>
      <c r="AF9" s="13">
        <f t="shared" si="45"/>
        <v>2272016.1570920851</v>
      </c>
      <c r="AG9" s="14">
        <f t="shared" si="46"/>
        <v>1.1464285714285716</v>
      </c>
      <c r="AH9" s="13">
        <v>13693509.832652386</v>
      </c>
      <c r="AI9" s="13">
        <v>15111766.208177099</v>
      </c>
      <c r="AJ9" s="13">
        <f t="shared" si="48"/>
        <v>1418256.3755247127</v>
      </c>
      <c r="AK9" s="14">
        <f t="shared" si="49"/>
        <v>1.1035714285714286</v>
      </c>
      <c r="AL9" s="13">
        <v>13696248.534618916</v>
      </c>
      <c r="AM9" s="13">
        <v>14234315.441336088</v>
      </c>
      <c r="AN9" s="13">
        <f t="shared" si="51"/>
        <v>538066.90671717189</v>
      </c>
      <c r="AO9" s="14">
        <f t="shared" si="52"/>
        <v>1.0392857142857144</v>
      </c>
      <c r="AP9" s="13">
        <v>18265317.045767788</v>
      </c>
      <c r="AQ9" s="13">
        <v>21331280.978450239</v>
      </c>
      <c r="AR9" s="13">
        <f t="shared" si="54"/>
        <v>3065963.9326824509</v>
      </c>
      <c r="AS9" s="14">
        <f t="shared" si="55"/>
        <v>1.1678571428571429</v>
      </c>
      <c r="AT9" s="13">
        <v>20095867.120094635</v>
      </c>
      <c r="AU9" s="13">
        <v>21100660.476099364</v>
      </c>
      <c r="AV9" s="13">
        <f t="shared" si="57"/>
        <v>1004793.3560047299</v>
      </c>
      <c r="AW9" s="14">
        <f t="shared" si="58"/>
        <v>1.0499999999999998</v>
      </c>
      <c r="AX9" s="13">
        <v>21013517.488678589</v>
      </c>
      <c r="AY9" s="13">
        <v>21388758.872404993</v>
      </c>
      <c r="AZ9" s="13">
        <f t="shared" si="60"/>
        <v>375241.38372640312</v>
      </c>
      <c r="BA9" s="47">
        <f t="shared" si="61"/>
        <v>1.0178571428571428</v>
      </c>
      <c r="BB9" s="13">
        <f t="shared" si="62"/>
        <v>208207657.97032112</v>
      </c>
      <c r="BC9" s="13">
        <f t="shared" si="63"/>
        <v>224913365.31602538</v>
      </c>
      <c r="BD9" s="13">
        <f t="shared" si="64"/>
        <v>16705707.345704257</v>
      </c>
      <c r="BE9" s="47">
        <f t="shared" si="65"/>
        <v>1.0802357968412746</v>
      </c>
      <c r="BF9" s="13">
        <v>17500000</v>
      </c>
      <c r="BG9" s="13">
        <v>18750000</v>
      </c>
      <c r="BH9" s="13">
        <f t="shared" si="15"/>
        <v>1250000</v>
      </c>
      <c r="BI9" s="47">
        <f t="shared" si="16"/>
        <v>1.0714285714285714</v>
      </c>
      <c r="BJ9" s="13">
        <v>16658250</v>
      </c>
      <c r="BK9" s="13">
        <v>18026606.249999996</v>
      </c>
      <c r="BL9" s="13">
        <f t="shared" si="68"/>
        <v>1368356.2499999963</v>
      </c>
      <c r="BM9" s="47">
        <f t="shared" si="69"/>
        <v>1.0821428571428569</v>
      </c>
      <c r="BN9" s="13">
        <v>15202845</v>
      </c>
      <c r="BO9" s="13">
        <v>16614537.75</v>
      </c>
      <c r="BP9" s="13">
        <f t="shared" si="71"/>
        <v>1411692.75</v>
      </c>
      <c r="BQ9" s="47">
        <f t="shared" si="72"/>
        <v>1.0928571428571427</v>
      </c>
      <c r="BR9" s="13">
        <v>18243414.000000004</v>
      </c>
      <c r="BS9" s="13">
        <v>19741980.150000002</v>
      </c>
      <c r="BT9" s="13">
        <f t="shared" si="74"/>
        <v>1498566.1499999985</v>
      </c>
      <c r="BU9" s="47">
        <f t="shared" si="75"/>
        <v>1.0821428571428571</v>
      </c>
      <c r="BV9" s="13">
        <v>20071768.951080006</v>
      </c>
      <c r="BW9" s="13">
        <v>21075357.398634002</v>
      </c>
      <c r="BX9" s="13">
        <f t="shared" si="77"/>
        <v>1003588.447553996</v>
      </c>
      <c r="BY9" s="47">
        <f t="shared" si="78"/>
        <v>1.0499999999999998</v>
      </c>
      <c r="BZ9" s="13">
        <v>18250712.09533656</v>
      </c>
      <c r="CA9" s="13">
        <v>19749877.731739208</v>
      </c>
      <c r="CB9" s="13">
        <f t="shared" si="80"/>
        <v>1499165.6364026479</v>
      </c>
      <c r="CC9" s="47">
        <f t="shared" si="81"/>
        <v>1.0821428571428573</v>
      </c>
      <c r="CD9" s="13">
        <v>15516207.902092284</v>
      </c>
      <c r="CE9" s="13">
        <v>17788224.059184369</v>
      </c>
      <c r="CF9" s="13">
        <f t="shared" si="83"/>
        <v>2272016.1570920851</v>
      </c>
      <c r="CG9" s="47">
        <f t="shared" si="84"/>
        <v>1.1464285714285716</v>
      </c>
      <c r="CH9" s="13">
        <v>13693509.832652386</v>
      </c>
      <c r="CI9" s="13">
        <v>15111766.208177099</v>
      </c>
      <c r="CJ9" s="13">
        <f t="shared" si="86"/>
        <v>1418256.3755247127</v>
      </c>
      <c r="CK9" s="47">
        <f t="shared" si="87"/>
        <v>1.1035714285714286</v>
      </c>
      <c r="CL9" s="13">
        <v>13696248.534618916</v>
      </c>
      <c r="CM9" s="13">
        <v>14234315.441336088</v>
      </c>
      <c r="CN9" s="13">
        <f t="shared" si="89"/>
        <v>538066.90671717189</v>
      </c>
      <c r="CO9" s="47">
        <f t="shared" si="90"/>
        <v>1.0392857142857144</v>
      </c>
      <c r="CP9" s="13">
        <v>18265317.045767788</v>
      </c>
      <c r="CQ9" s="13">
        <v>21331280.978450239</v>
      </c>
      <c r="CR9" s="13">
        <f t="shared" si="92"/>
        <v>3065963.9326824509</v>
      </c>
      <c r="CS9" s="47">
        <f t="shared" si="93"/>
        <v>1.1678571428571429</v>
      </c>
      <c r="CT9" s="13">
        <v>20095867.120094635</v>
      </c>
      <c r="CU9" s="13">
        <v>21100660.476099364</v>
      </c>
      <c r="CV9" s="13">
        <f t="shared" si="95"/>
        <v>1004793.3560047299</v>
      </c>
      <c r="CW9" s="47">
        <f t="shared" si="96"/>
        <v>1.0499999999999998</v>
      </c>
      <c r="CX9" s="13">
        <v>21013517.488678589</v>
      </c>
      <c r="CY9" s="13">
        <v>21388758.872404993</v>
      </c>
      <c r="CZ9" s="13">
        <f t="shared" si="98"/>
        <v>375241.38372640312</v>
      </c>
      <c r="DA9" s="47">
        <f t="shared" si="99"/>
        <v>1.0178571428571428</v>
      </c>
      <c r="DB9" s="13">
        <f t="shared" si="100"/>
        <v>208207657.97032112</v>
      </c>
      <c r="DC9" s="13">
        <f t="shared" si="101"/>
        <v>224913365.31602538</v>
      </c>
      <c r="DD9" s="13">
        <f t="shared" si="102"/>
        <v>16705707.345704257</v>
      </c>
      <c r="DE9" s="47">
        <f t="shared" si="103"/>
        <v>1.0802357968412746</v>
      </c>
    </row>
    <row r="10" spans="1:109" ht="18" hidden="1" customHeight="1" outlineLevel="2" x14ac:dyDescent="0.3">
      <c r="A10" s="30"/>
      <c r="B10" s="11"/>
      <c r="C10" s="11"/>
      <c r="D10" s="11" t="s">
        <v>22</v>
      </c>
      <c r="E10" s="12" t="s">
        <v>75</v>
      </c>
      <c r="F10" s="13">
        <v>18750000</v>
      </c>
      <c r="G10" s="13">
        <v>17250000</v>
      </c>
      <c r="H10" s="13">
        <f t="shared" si="1"/>
        <v>-1500000</v>
      </c>
      <c r="I10" s="14">
        <f t="shared" si="2"/>
        <v>0.92</v>
      </c>
      <c r="J10" s="13">
        <v>17848125</v>
      </c>
      <c r="K10" s="13">
        <v>16584477.749999998</v>
      </c>
      <c r="L10" s="13">
        <f t="shared" si="30"/>
        <v>-1263647.2500000019</v>
      </c>
      <c r="M10" s="14">
        <f t="shared" si="31"/>
        <v>0.92919999999999991</v>
      </c>
      <c r="N10" s="13">
        <v>16288762.5</v>
      </c>
      <c r="O10" s="13">
        <v>15285374.73</v>
      </c>
      <c r="P10" s="13">
        <f t="shared" si="33"/>
        <v>-1003387.7699999996</v>
      </c>
      <c r="Q10" s="14">
        <f t="shared" si="34"/>
        <v>0.93840000000000001</v>
      </c>
      <c r="R10" s="13">
        <v>19546515.000000004</v>
      </c>
      <c r="S10" s="13">
        <v>18162621.738000002</v>
      </c>
      <c r="T10" s="13">
        <f t="shared" si="36"/>
        <v>-1383893.262000002</v>
      </c>
      <c r="U10" s="14">
        <f t="shared" si="37"/>
        <v>0.92919999999999991</v>
      </c>
      <c r="V10" s="13">
        <v>21505466.733300004</v>
      </c>
      <c r="W10" s="13">
        <v>19389328.806743283</v>
      </c>
      <c r="X10" s="13">
        <f t="shared" si="39"/>
        <v>-2116137.9265567213</v>
      </c>
      <c r="Y10" s="14">
        <f t="shared" si="40"/>
        <v>0.90159999999999996</v>
      </c>
      <c r="Z10" s="13">
        <v>19554334.387860604</v>
      </c>
      <c r="AA10" s="13">
        <v>18169887.513200071</v>
      </c>
      <c r="AB10" s="13">
        <f t="shared" si="42"/>
        <v>-1384446.8746605329</v>
      </c>
      <c r="AC10" s="14">
        <f t="shared" si="43"/>
        <v>0.92919999999999991</v>
      </c>
      <c r="AD10" s="13">
        <v>16624508.466527447</v>
      </c>
      <c r="AE10" s="13">
        <v>16365166.134449618</v>
      </c>
      <c r="AF10" s="13">
        <f t="shared" si="45"/>
        <v>-259342.33207782917</v>
      </c>
      <c r="AG10" s="14">
        <f t="shared" si="46"/>
        <v>0.98439999999999994</v>
      </c>
      <c r="AH10" s="13">
        <v>14671617.677841842</v>
      </c>
      <c r="AI10" s="13">
        <v>13902824.91152293</v>
      </c>
      <c r="AJ10" s="13">
        <f t="shared" si="48"/>
        <v>-768792.76631891169</v>
      </c>
      <c r="AK10" s="14">
        <f t="shared" si="49"/>
        <v>0.94760000000000011</v>
      </c>
      <c r="AL10" s="13">
        <v>14674552.001377409</v>
      </c>
      <c r="AM10" s="13">
        <v>13095570.206029201</v>
      </c>
      <c r="AN10" s="13">
        <f t="shared" si="51"/>
        <v>-1578981.7953482084</v>
      </c>
      <c r="AO10" s="14">
        <f t="shared" si="52"/>
        <v>0.89240000000000008</v>
      </c>
      <c r="AP10" s="13">
        <v>19569982.549036916</v>
      </c>
      <c r="AQ10" s="13">
        <v>19624778.500174221</v>
      </c>
      <c r="AR10" s="13">
        <f t="shared" si="54"/>
        <v>54795.951137304306</v>
      </c>
      <c r="AS10" s="14">
        <f t="shared" si="55"/>
        <v>1.0028000000000001</v>
      </c>
      <c r="AT10" s="13">
        <v>21531286.200101394</v>
      </c>
      <c r="AU10" s="13">
        <v>19412607.638011418</v>
      </c>
      <c r="AV10" s="13">
        <f t="shared" si="57"/>
        <v>-2118678.5620899759</v>
      </c>
      <c r="AW10" s="14">
        <f t="shared" si="58"/>
        <v>0.90160000000000007</v>
      </c>
      <c r="AX10" s="13">
        <v>22514483.023584202</v>
      </c>
      <c r="AY10" s="13">
        <v>19677658.162612591</v>
      </c>
      <c r="AZ10" s="13">
        <f t="shared" si="60"/>
        <v>-2836824.860971611</v>
      </c>
      <c r="BA10" s="47">
        <f t="shared" si="61"/>
        <v>0.87399999999999989</v>
      </c>
      <c r="BB10" s="13">
        <f t="shared" si="62"/>
        <v>223079633.53962982</v>
      </c>
      <c r="BC10" s="13">
        <f t="shared" si="63"/>
        <v>206920296.09074336</v>
      </c>
      <c r="BD10" s="13">
        <f t="shared" si="64"/>
        <v>-16159337.448886454</v>
      </c>
      <c r="BE10" s="47">
        <f t="shared" si="65"/>
        <v>0.9275624708877076</v>
      </c>
      <c r="BF10" s="13">
        <v>18750000</v>
      </c>
      <c r="BG10" s="13">
        <v>17250000</v>
      </c>
      <c r="BH10" s="13">
        <f t="shared" si="15"/>
        <v>-1500000</v>
      </c>
      <c r="BI10" s="47">
        <f t="shared" si="16"/>
        <v>0.92</v>
      </c>
      <c r="BJ10" s="13">
        <v>17848125</v>
      </c>
      <c r="BK10" s="13">
        <v>16584477.749999998</v>
      </c>
      <c r="BL10" s="13">
        <f t="shared" si="68"/>
        <v>-1263647.2500000019</v>
      </c>
      <c r="BM10" s="47">
        <f t="shared" si="69"/>
        <v>0.92919999999999991</v>
      </c>
      <c r="BN10" s="13">
        <v>16288762.5</v>
      </c>
      <c r="BO10" s="13">
        <v>15285374.73</v>
      </c>
      <c r="BP10" s="13">
        <f t="shared" si="71"/>
        <v>-1003387.7699999996</v>
      </c>
      <c r="BQ10" s="47">
        <f t="shared" si="72"/>
        <v>0.93840000000000001</v>
      </c>
      <c r="BR10" s="13">
        <v>19546515.000000004</v>
      </c>
      <c r="BS10" s="13">
        <v>18162621.738000002</v>
      </c>
      <c r="BT10" s="13">
        <f t="shared" si="74"/>
        <v>-1383893.262000002</v>
      </c>
      <c r="BU10" s="47">
        <f t="shared" si="75"/>
        <v>0.92919999999999991</v>
      </c>
      <c r="BV10" s="13">
        <v>21505466.733300004</v>
      </c>
      <c r="BW10" s="13">
        <v>19389328.806743283</v>
      </c>
      <c r="BX10" s="13">
        <f t="shared" si="77"/>
        <v>-2116137.9265567213</v>
      </c>
      <c r="BY10" s="47">
        <f t="shared" si="78"/>
        <v>0.90159999999999996</v>
      </c>
      <c r="BZ10" s="13">
        <v>19554334.387860604</v>
      </c>
      <c r="CA10" s="13">
        <v>18169887.513200071</v>
      </c>
      <c r="CB10" s="13">
        <f t="shared" si="80"/>
        <v>-1384446.8746605329</v>
      </c>
      <c r="CC10" s="47">
        <f t="shared" si="81"/>
        <v>0.92919999999999991</v>
      </c>
      <c r="CD10" s="13">
        <v>16624508.466527447</v>
      </c>
      <c r="CE10" s="13">
        <v>16365166.134449618</v>
      </c>
      <c r="CF10" s="13">
        <f t="shared" si="83"/>
        <v>-259342.33207782917</v>
      </c>
      <c r="CG10" s="47">
        <f t="shared" si="84"/>
        <v>0.98439999999999994</v>
      </c>
      <c r="CH10" s="13">
        <v>14671617.677841842</v>
      </c>
      <c r="CI10" s="13">
        <v>13902824.91152293</v>
      </c>
      <c r="CJ10" s="13">
        <f t="shared" si="86"/>
        <v>-768792.76631891169</v>
      </c>
      <c r="CK10" s="47">
        <f t="shared" si="87"/>
        <v>0.94760000000000011</v>
      </c>
      <c r="CL10" s="13">
        <v>14674552.001377409</v>
      </c>
      <c r="CM10" s="13">
        <v>13095570.206029201</v>
      </c>
      <c r="CN10" s="13">
        <f t="shared" si="89"/>
        <v>-1578981.7953482084</v>
      </c>
      <c r="CO10" s="47">
        <f t="shared" si="90"/>
        <v>0.89240000000000008</v>
      </c>
      <c r="CP10" s="13">
        <v>19569982.549036916</v>
      </c>
      <c r="CQ10" s="13">
        <v>19624778.500174221</v>
      </c>
      <c r="CR10" s="13">
        <f t="shared" si="92"/>
        <v>54795.951137304306</v>
      </c>
      <c r="CS10" s="47">
        <f t="shared" si="93"/>
        <v>1.0028000000000001</v>
      </c>
      <c r="CT10" s="13">
        <v>21531286.200101394</v>
      </c>
      <c r="CU10" s="13">
        <v>19412607.638011418</v>
      </c>
      <c r="CV10" s="13">
        <f t="shared" si="95"/>
        <v>-2118678.5620899759</v>
      </c>
      <c r="CW10" s="47">
        <f t="shared" si="96"/>
        <v>0.90160000000000007</v>
      </c>
      <c r="CX10" s="13">
        <v>22514483.023584202</v>
      </c>
      <c r="CY10" s="13">
        <v>19677658.162612591</v>
      </c>
      <c r="CZ10" s="13">
        <f t="shared" si="98"/>
        <v>-2836824.860971611</v>
      </c>
      <c r="DA10" s="47">
        <f t="shared" si="99"/>
        <v>0.87399999999999989</v>
      </c>
      <c r="DB10" s="13">
        <f t="shared" si="100"/>
        <v>223079633.53962982</v>
      </c>
      <c r="DC10" s="13">
        <f t="shared" si="101"/>
        <v>206920296.09074336</v>
      </c>
      <c r="DD10" s="13">
        <f t="shared" si="102"/>
        <v>-16159337.448886454</v>
      </c>
      <c r="DE10" s="47">
        <f t="shared" si="103"/>
        <v>0.9275624708877076</v>
      </c>
    </row>
    <row r="11" spans="1:109" ht="18" hidden="1" customHeight="1" outlineLevel="2" x14ac:dyDescent="0.3">
      <c r="A11" s="30"/>
      <c r="B11" s="11"/>
      <c r="C11" s="11"/>
      <c r="D11" s="11" t="s">
        <v>20</v>
      </c>
      <c r="E11" s="12" t="s">
        <v>76</v>
      </c>
      <c r="F11" s="13">
        <v>10000000</v>
      </c>
      <c r="G11" s="13">
        <v>9000000</v>
      </c>
      <c r="H11" s="13">
        <f t="shared" si="1"/>
        <v>-1000000</v>
      </c>
      <c r="I11" s="14">
        <f t="shared" si="2"/>
        <v>0.9</v>
      </c>
      <c r="J11" s="13">
        <v>9519000</v>
      </c>
      <c r="K11" s="13">
        <v>8652770.9999999981</v>
      </c>
      <c r="L11" s="13">
        <f t="shared" si="30"/>
        <v>-866229.00000000186</v>
      </c>
      <c r="M11" s="14">
        <f t="shared" si="31"/>
        <v>0.90899999999999981</v>
      </c>
      <c r="N11" s="13">
        <v>8687340</v>
      </c>
      <c r="O11" s="13">
        <v>7974978.1200000001</v>
      </c>
      <c r="P11" s="13">
        <f t="shared" si="33"/>
        <v>-712361.87999999989</v>
      </c>
      <c r="Q11" s="14">
        <f t="shared" si="34"/>
        <v>0.91800000000000004</v>
      </c>
      <c r="R11" s="13">
        <v>10424808.000000002</v>
      </c>
      <c r="S11" s="13">
        <v>9476150.4720000029</v>
      </c>
      <c r="T11" s="13">
        <f t="shared" si="36"/>
        <v>-948657.527999999</v>
      </c>
      <c r="U11" s="14">
        <f t="shared" si="37"/>
        <v>0.90900000000000014</v>
      </c>
      <c r="V11" s="13">
        <v>11469582.257760003</v>
      </c>
      <c r="W11" s="13">
        <v>10116171.551344322</v>
      </c>
      <c r="X11" s="13">
        <f t="shared" si="39"/>
        <v>-1353410.7064156812</v>
      </c>
      <c r="Y11" s="14">
        <f t="shared" si="40"/>
        <v>0.8819999999999999</v>
      </c>
      <c r="Z11" s="13">
        <v>10428978.340192322</v>
      </c>
      <c r="AA11" s="13">
        <v>9479941.3112348206</v>
      </c>
      <c r="AB11" s="13">
        <f t="shared" si="42"/>
        <v>-949037.02895750105</v>
      </c>
      <c r="AC11" s="14">
        <f t="shared" si="43"/>
        <v>0.90900000000000003</v>
      </c>
      <c r="AD11" s="13">
        <v>8866404.5154813062</v>
      </c>
      <c r="AE11" s="13">
        <v>8538347.5484084971</v>
      </c>
      <c r="AF11" s="13">
        <f t="shared" si="45"/>
        <v>-328056.96707280912</v>
      </c>
      <c r="AG11" s="14">
        <f t="shared" si="46"/>
        <v>0.96299999999999986</v>
      </c>
      <c r="AH11" s="13">
        <v>7824862.76151565</v>
      </c>
      <c r="AI11" s="13">
        <v>7253647.7799250064</v>
      </c>
      <c r="AJ11" s="13">
        <f t="shared" si="48"/>
        <v>-571214.98159064353</v>
      </c>
      <c r="AK11" s="14">
        <f t="shared" si="49"/>
        <v>0.92699999999999982</v>
      </c>
      <c r="AL11" s="13">
        <v>7826427.7340679523</v>
      </c>
      <c r="AM11" s="13">
        <v>6832471.4118413227</v>
      </c>
      <c r="AN11" s="13">
        <f t="shared" si="51"/>
        <v>-993956.32222662959</v>
      </c>
      <c r="AO11" s="14">
        <f t="shared" si="52"/>
        <v>0.873</v>
      </c>
      <c r="AP11" s="13">
        <v>10437324.026153021</v>
      </c>
      <c r="AQ11" s="13">
        <v>10239014.869656114</v>
      </c>
      <c r="AR11" s="13">
        <f t="shared" si="54"/>
        <v>-198309.15649690665</v>
      </c>
      <c r="AS11" s="14">
        <f t="shared" si="55"/>
        <v>0.98100000000000009</v>
      </c>
      <c r="AT11" s="13">
        <v>11483352.640054077</v>
      </c>
      <c r="AU11" s="13">
        <v>10128317.028527696</v>
      </c>
      <c r="AV11" s="13">
        <f t="shared" si="57"/>
        <v>-1355035.6115263812</v>
      </c>
      <c r="AW11" s="14">
        <f t="shared" si="58"/>
        <v>0.88200000000000001</v>
      </c>
      <c r="AX11" s="13">
        <v>12007724.279244907</v>
      </c>
      <c r="AY11" s="13">
        <v>10266604.258754397</v>
      </c>
      <c r="AZ11" s="13">
        <f t="shared" si="60"/>
        <v>-1741120.0204905104</v>
      </c>
      <c r="BA11" s="47">
        <f t="shared" si="61"/>
        <v>0.85500000000000009</v>
      </c>
      <c r="BB11" s="13">
        <f t="shared" si="62"/>
        <v>118975804.55446923</v>
      </c>
      <c r="BC11" s="13">
        <f t="shared" si="63"/>
        <v>107958415.35169217</v>
      </c>
      <c r="BD11" s="13">
        <f t="shared" si="64"/>
        <v>-11017389.202777058</v>
      </c>
      <c r="BE11" s="47">
        <f t="shared" si="65"/>
        <v>0.90739806934667033</v>
      </c>
      <c r="BF11" s="13">
        <v>10000000</v>
      </c>
      <c r="BG11" s="13">
        <v>9000000</v>
      </c>
      <c r="BH11" s="13">
        <f t="shared" si="15"/>
        <v>-1000000</v>
      </c>
      <c r="BI11" s="47">
        <f t="shared" si="16"/>
        <v>0.9</v>
      </c>
      <c r="BJ11" s="13">
        <v>9519000</v>
      </c>
      <c r="BK11" s="13">
        <v>8652770.9999999981</v>
      </c>
      <c r="BL11" s="13">
        <f t="shared" si="68"/>
        <v>-866229.00000000186</v>
      </c>
      <c r="BM11" s="47">
        <f t="shared" si="69"/>
        <v>0.90899999999999981</v>
      </c>
      <c r="BN11" s="13">
        <v>8687340</v>
      </c>
      <c r="BO11" s="13">
        <v>7974978.1200000001</v>
      </c>
      <c r="BP11" s="13">
        <f t="shared" si="71"/>
        <v>-712361.87999999989</v>
      </c>
      <c r="BQ11" s="47">
        <f t="shared" si="72"/>
        <v>0.91800000000000004</v>
      </c>
      <c r="BR11" s="13">
        <v>10424808.000000002</v>
      </c>
      <c r="BS11" s="13">
        <v>9476150.4720000029</v>
      </c>
      <c r="BT11" s="13">
        <f t="shared" si="74"/>
        <v>-948657.527999999</v>
      </c>
      <c r="BU11" s="47">
        <f t="shared" si="75"/>
        <v>0.90900000000000014</v>
      </c>
      <c r="BV11" s="13">
        <v>11469582.257760003</v>
      </c>
      <c r="BW11" s="13">
        <v>10116171.551344322</v>
      </c>
      <c r="BX11" s="13">
        <f t="shared" si="77"/>
        <v>-1353410.7064156812</v>
      </c>
      <c r="BY11" s="47">
        <f t="shared" si="78"/>
        <v>0.8819999999999999</v>
      </c>
      <c r="BZ11" s="13">
        <v>10428978.340192322</v>
      </c>
      <c r="CA11" s="13">
        <v>9479941.3112348206</v>
      </c>
      <c r="CB11" s="13">
        <f t="shared" si="80"/>
        <v>-949037.02895750105</v>
      </c>
      <c r="CC11" s="47">
        <f t="shared" si="81"/>
        <v>0.90900000000000003</v>
      </c>
      <c r="CD11" s="13">
        <v>8866404.5154813062</v>
      </c>
      <c r="CE11" s="13">
        <v>8538347.5484084971</v>
      </c>
      <c r="CF11" s="13">
        <f t="shared" si="83"/>
        <v>-328056.96707280912</v>
      </c>
      <c r="CG11" s="47">
        <f t="shared" si="84"/>
        <v>0.96299999999999986</v>
      </c>
      <c r="CH11" s="13">
        <v>7824862.76151565</v>
      </c>
      <c r="CI11" s="13">
        <v>7253647.7799250064</v>
      </c>
      <c r="CJ11" s="13">
        <f t="shared" si="86"/>
        <v>-571214.98159064353</v>
      </c>
      <c r="CK11" s="47">
        <f t="shared" si="87"/>
        <v>0.92699999999999982</v>
      </c>
      <c r="CL11" s="13">
        <v>7826427.7340679523</v>
      </c>
      <c r="CM11" s="13">
        <v>6832471.4118413227</v>
      </c>
      <c r="CN11" s="13">
        <f t="shared" si="89"/>
        <v>-993956.32222662959</v>
      </c>
      <c r="CO11" s="47">
        <f t="shared" si="90"/>
        <v>0.873</v>
      </c>
      <c r="CP11" s="13">
        <v>10437324.026153021</v>
      </c>
      <c r="CQ11" s="13">
        <v>10239014.869656114</v>
      </c>
      <c r="CR11" s="13">
        <f t="shared" si="92"/>
        <v>-198309.15649690665</v>
      </c>
      <c r="CS11" s="47">
        <f t="shared" si="93"/>
        <v>0.98100000000000009</v>
      </c>
      <c r="CT11" s="13">
        <v>11483352.640054077</v>
      </c>
      <c r="CU11" s="13">
        <v>10128317.028527696</v>
      </c>
      <c r="CV11" s="13">
        <f t="shared" si="95"/>
        <v>-1355035.6115263812</v>
      </c>
      <c r="CW11" s="47">
        <f t="shared" si="96"/>
        <v>0.88200000000000001</v>
      </c>
      <c r="CX11" s="13">
        <v>12007724.279244907</v>
      </c>
      <c r="CY11" s="13">
        <v>10266604.258754397</v>
      </c>
      <c r="CZ11" s="13">
        <f t="shared" si="98"/>
        <v>-1741120.0204905104</v>
      </c>
      <c r="DA11" s="47">
        <f t="shared" si="99"/>
        <v>0.85500000000000009</v>
      </c>
      <c r="DB11" s="13">
        <f t="shared" si="100"/>
        <v>118975804.55446923</v>
      </c>
      <c r="DC11" s="13">
        <f t="shared" si="101"/>
        <v>107958415.35169217</v>
      </c>
      <c r="DD11" s="13">
        <f t="shared" si="102"/>
        <v>-11017389.202777058</v>
      </c>
      <c r="DE11" s="47">
        <f t="shared" si="103"/>
        <v>0.90739806934667033</v>
      </c>
    </row>
    <row r="12" spans="1:109" ht="18" customHeight="1" outlineLevel="1" collapsed="1" x14ac:dyDescent="0.3">
      <c r="A12" s="30"/>
      <c r="B12" s="11"/>
      <c r="C12" s="11" t="s">
        <v>23</v>
      </c>
      <c r="D12" s="11"/>
      <c r="E12" s="12" t="s">
        <v>44</v>
      </c>
      <c r="F12" s="13">
        <f>SUM(F13:F14)</f>
        <v>660000</v>
      </c>
      <c r="G12" s="13">
        <f t="shared" ref="G12" si="104">SUM(G13:G14)</f>
        <v>648000</v>
      </c>
      <c r="H12" s="13">
        <f t="shared" si="1"/>
        <v>-12000</v>
      </c>
      <c r="I12" s="14">
        <f t="shared" si="2"/>
        <v>0.98181818181818181</v>
      </c>
      <c r="J12" s="13">
        <f t="shared" ref="J12:K12" si="105">SUM(J13:J14)</f>
        <v>628254</v>
      </c>
      <c r="K12" s="13">
        <f t="shared" si="105"/>
        <v>622999.51199999999</v>
      </c>
      <c r="L12" s="13">
        <f t="shared" si="30"/>
        <v>-5254.4880000000121</v>
      </c>
      <c r="M12" s="14">
        <f t="shared" si="31"/>
        <v>0.99163636363636365</v>
      </c>
      <c r="N12" s="13">
        <f t="shared" ref="N12:O12" si="106">SUM(N13:N14)</f>
        <v>573364.44000000006</v>
      </c>
      <c r="O12" s="13">
        <f t="shared" si="106"/>
        <v>574198.42463999998</v>
      </c>
      <c r="P12" s="13">
        <f t="shared" si="33"/>
        <v>833.98463999992236</v>
      </c>
      <c r="Q12" s="14">
        <f t="shared" si="34"/>
        <v>1.0014545454545454</v>
      </c>
      <c r="R12" s="13">
        <f t="shared" ref="R12:S12" si="107">SUM(R13:R14)</f>
        <v>688037.32799999998</v>
      </c>
      <c r="S12" s="13">
        <f t="shared" si="107"/>
        <v>682282.83398400003</v>
      </c>
      <c r="T12" s="13">
        <f t="shared" si="36"/>
        <v>-5754.4940159999533</v>
      </c>
      <c r="U12" s="14">
        <f t="shared" si="37"/>
        <v>0.99163636363636365</v>
      </c>
      <c r="V12" s="13">
        <f t="shared" ref="V12:W12" si="108">SUM(V13:V14)</f>
        <v>756992.42901216005</v>
      </c>
      <c r="W12" s="13">
        <f t="shared" si="108"/>
        <v>728364.35169679113</v>
      </c>
      <c r="X12" s="13">
        <f t="shared" si="39"/>
        <v>-28628.077315368922</v>
      </c>
      <c r="Y12" s="14">
        <f t="shared" si="40"/>
        <v>0.96218181818181825</v>
      </c>
      <c r="Z12" s="13">
        <f t="shared" ref="Z12:AA12" si="109">SUM(Z13:Z14)</f>
        <v>688312.57045269315</v>
      </c>
      <c r="AA12" s="13">
        <f t="shared" si="109"/>
        <v>682555.77440890705</v>
      </c>
      <c r="AB12" s="13">
        <f t="shared" si="42"/>
        <v>-5756.7960437861038</v>
      </c>
      <c r="AC12" s="14">
        <f t="shared" si="43"/>
        <v>0.99163636363636376</v>
      </c>
      <c r="AD12" s="13">
        <f t="shared" ref="AD12:AE12" si="110">SUM(AD13:AD14)</f>
        <v>585182.69802176615</v>
      </c>
      <c r="AE12" s="13">
        <f t="shared" si="110"/>
        <v>614761.02348541177</v>
      </c>
      <c r="AF12" s="13">
        <f t="shared" si="45"/>
        <v>29578.325463645626</v>
      </c>
      <c r="AG12" s="14">
        <f t="shared" si="46"/>
        <v>1.0505454545454544</v>
      </c>
      <c r="AH12" s="13">
        <f t="shared" ref="AH12:AI12" si="111">SUM(AH13:AH14)</f>
        <v>516440.94226003281</v>
      </c>
      <c r="AI12" s="13">
        <f t="shared" si="111"/>
        <v>522262.64015460049</v>
      </c>
      <c r="AJ12" s="13">
        <f t="shared" si="48"/>
        <v>5821.6978945676819</v>
      </c>
      <c r="AK12" s="14">
        <f t="shared" si="49"/>
        <v>1.0112727272727273</v>
      </c>
      <c r="AL12" s="13">
        <f t="shared" ref="AL12:AM12" si="112">SUM(AL13:AL14)</f>
        <v>516544.23044848489</v>
      </c>
      <c r="AM12" s="13">
        <f t="shared" si="112"/>
        <v>491937.94165257516</v>
      </c>
      <c r="AN12" s="13">
        <f t="shared" si="51"/>
        <v>-24606.288795909728</v>
      </c>
      <c r="AO12" s="14">
        <f t="shared" si="52"/>
        <v>0.95236363636363619</v>
      </c>
      <c r="AP12" s="13">
        <f t="shared" ref="AP12:AQ12" si="113">SUM(AP13:AP14)</f>
        <v>688863.38572609937</v>
      </c>
      <c r="AQ12" s="13">
        <f t="shared" si="113"/>
        <v>737209.07061524026</v>
      </c>
      <c r="AR12" s="13">
        <f t="shared" si="54"/>
        <v>48345.684889140888</v>
      </c>
      <c r="AS12" s="14">
        <f t="shared" si="55"/>
        <v>1.0701818181818183</v>
      </c>
      <c r="AT12" s="13">
        <f t="shared" ref="AT12:AU12" si="114">SUM(AT13:AT14)</f>
        <v>757901.27424356912</v>
      </c>
      <c r="AU12" s="13">
        <f t="shared" si="114"/>
        <v>729238.82605399401</v>
      </c>
      <c r="AV12" s="13">
        <f t="shared" si="57"/>
        <v>-28662.448189575109</v>
      </c>
      <c r="AW12" s="14">
        <f t="shared" si="58"/>
        <v>0.96218181818181803</v>
      </c>
      <c r="AX12" s="13">
        <f t="shared" ref="AX12:AY12" si="115">SUM(AX13:AX14)</f>
        <v>792509.80243016395</v>
      </c>
      <c r="AY12" s="13">
        <f t="shared" si="115"/>
        <v>739195.50663031649</v>
      </c>
      <c r="AZ12" s="13">
        <f t="shared" si="60"/>
        <v>-53314.295799847459</v>
      </c>
      <c r="BA12" s="47">
        <f t="shared" si="61"/>
        <v>0.93272727272727263</v>
      </c>
      <c r="BB12" s="13">
        <f t="shared" si="62"/>
        <v>7852403.1005949695</v>
      </c>
      <c r="BC12" s="13">
        <f t="shared" si="63"/>
        <v>7773005.9053218365</v>
      </c>
      <c r="BD12" s="13">
        <f t="shared" si="64"/>
        <v>-79397.195273132995</v>
      </c>
      <c r="BE12" s="47">
        <f t="shared" si="65"/>
        <v>0.98988880292364034</v>
      </c>
      <c r="BF12" s="13">
        <f>SUM(BF13:BF14)</f>
        <v>660000</v>
      </c>
      <c r="BG12" s="13">
        <f t="shared" ref="BG12" si="116">SUM(BG13:BG14)</f>
        <v>648000</v>
      </c>
      <c r="BH12" s="13">
        <f t="shared" si="15"/>
        <v>-12000</v>
      </c>
      <c r="BI12" s="47">
        <f t="shared" si="16"/>
        <v>0.98181818181818181</v>
      </c>
      <c r="BJ12" s="13">
        <f t="shared" ref="BJ12:BK12" si="117">SUM(BJ13:BJ14)</f>
        <v>628254</v>
      </c>
      <c r="BK12" s="13">
        <f t="shared" si="117"/>
        <v>622999.51199999999</v>
      </c>
      <c r="BL12" s="13">
        <f t="shared" si="68"/>
        <v>-5254.4880000000121</v>
      </c>
      <c r="BM12" s="47">
        <f t="shared" si="69"/>
        <v>0.99163636363636365</v>
      </c>
      <c r="BN12" s="13">
        <f t="shared" ref="BN12:BO12" si="118">SUM(BN13:BN14)</f>
        <v>573364.44000000006</v>
      </c>
      <c r="BO12" s="13">
        <f t="shared" si="118"/>
        <v>574198.42463999998</v>
      </c>
      <c r="BP12" s="13">
        <f t="shared" si="71"/>
        <v>833.98463999992236</v>
      </c>
      <c r="BQ12" s="47">
        <f t="shared" si="72"/>
        <v>1.0014545454545454</v>
      </c>
      <c r="BR12" s="13">
        <f t="shared" ref="BR12:BS12" si="119">SUM(BR13:BR14)</f>
        <v>688037.32799999998</v>
      </c>
      <c r="BS12" s="13">
        <f t="shared" si="119"/>
        <v>682282.83398400003</v>
      </c>
      <c r="BT12" s="13">
        <f t="shared" si="74"/>
        <v>-5754.4940159999533</v>
      </c>
      <c r="BU12" s="47">
        <f t="shared" si="75"/>
        <v>0.99163636363636365</v>
      </c>
      <c r="BV12" s="13">
        <f t="shared" ref="BV12:BW12" si="120">SUM(BV13:BV14)</f>
        <v>756992.42901216005</v>
      </c>
      <c r="BW12" s="13">
        <f t="shared" si="120"/>
        <v>728364.35169679113</v>
      </c>
      <c r="BX12" s="13">
        <f t="shared" si="77"/>
        <v>-28628.077315368922</v>
      </c>
      <c r="BY12" s="47">
        <f t="shared" si="78"/>
        <v>0.96218181818181825</v>
      </c>
      <c r="BZ12" s="13">
        <f t="shared" ref="BZ12:CA12" si="121">SUM(BZ13:BZ14)</f>
        <v>688312.57045269315</v>
      </c>
      <c r="CA12" s="13">
        <f t="shared" si="121"/>
        <v>682555.77440890705</v>
      </c>
      <c r="CB12" s="13">
        <f t="shared" si="80"/>
        <v>-5756.7960437861038</v>
      </c>
      <c r="CC12" s="47">
        <f t="shared" si="81"/>
        <v>0.99163636363636376</v>
      </c>
      <c r="CD12" s="13">
        <f t="shared" ref="CD12:CE12" si="122">SUM(CD13:CD14)</f>
        <v>585182.69802176615</v>
      </c>
      <c r="CE12" s="13">
        <f t="shared" si="122"/>
        <v>614761.02348541177</v>
      </c>
      <c r="CF12" s="13">
        <f t="shared" si="83"/>
        <v>29578.325463645626</v>
      </c>
      <c r="CG12" s="47">
        <f t="shared" si="84"/>
        <v>1.0505454545454544</v>
      </c>
      <c r="CH12" s="13">
        <f t="shared" ref="CH12:CI12" si="123">SUM(CH13:CH14)</f>
        <v>516440.94226003281</v>
      </c>
      <c r="CI12" s="13">
        <f t="shared" si="123"/>
        <v>522262.64015460049</v>
      </c>
      <c r="CJ12" s="13">
        <f t="shared" si="86"/>
        <v>5821.6978945676819</v>
      </c>
      <c r="CK12" s="47">
        <f t="shared" si="87"/>
        <v>1.0112727272727273</v>
      </c>
      <c r="CL12" s="13">
        <f t="shared" ref="CL12:CM12" si="124">SUM(CL13:CL14)</f>
        <v>516544.23044848489</v>
      </c>
      <c r="CM12" s="13">
        <f t="shared" si="124"/>
        <v>491937.94165257516</v>
      </c>
      <c r="CN12" s="13">
        <f t="shared" si="89"/>
        <v>-24606.288795909728</v>
      </c>
      <c r="CO12" s="47">
        <f t="shared" si="90"/>
        <v>0.95236363636363619</v>
      </c>
      <c r="CP12" s="13">
        <f t="shared" ref="CP12:CQ12" si="125">SUM(CP13:CP14)</f>
        <v>688863.38572609937</v>
      </c>
      <c r="CQ12" s="13">
        <f t="shared" si="125"/>
        <v>737209.07061524026</v>
      </c>
      <c r="CR12" s="13">
        <f t="shared" si="92"/>
        <v>48345.684889140888</v>
      </c>
      <c r="CS12" s="47">
        <f t="shared" si="93"/>
        <v>1.0701818181818183</v>
      </c>
      <c r="CT12" s="13">
        <f t="shared" ref="CT12:CU12" si="126">SUM(CT13:CT14)</f>
        <v>757901.27424356912</v>
      </c>
      <c r="CU12" s="13">
        <f t="shared" si="126"/>
        <v>729238.82605399401</v>
      </c>
      <c r="CV12" s="13">
        <f t="shared" si="95"/>
        <v>-28662.448189575109</v>
      </c>
      <c r="CW12" s="47">
        <f t="shared" si="96"/>
        <v>0.96218181818181803</v>
      </c>
      <c r="CX12" s="13">
        <f t="shared" ref="CX12:CY12" si="127">SUM(CX13:CX14)</f>
        <v>792509.80243016395</v>
      </c>
      <c r="CY12" s="13">
        <f t="shared" si="127"/>
        <v>739195.50663031649</v>
      </c>
      <c r="CZ12" s="13">
        <f t="shared" si="98"/>
        <v>-53314.295799847459</v>
      </c>
      <c r="DA12" s="47">
        <f t="shared" si="99"/>
        <v>0.93272727272727263</v>
      </c>
      <c r="DB12" s="13">
        <f t="shared" si="100"/>
        <v>7852403.1005949695</v>
      </c>
      <c r="DC12" s="13">
        <f t="shared" si="101"/>
        <v>7773005.9053218365</v>
      </c>
      <c r="DD12" s="13">
        <f t="shared" si="102"/>
        <v>-79397.195273132995</v>
      </c>
      <c r="DE12" s="47">
        <f t="shared" si="103"/>
        <v>0.98988880292364034</v>
      </c>
    </row>
    <row r="13" spans="1:109" ht="18" hidden="1" customHeight="1" outlineLevel="2" x14ac:dyDescent="0.3">
      <c r="A13" s="30"/>
      <c r="B13" s="11"/>
      <c r="C13" s="11"/>
      <c r="D13" s="11" t="s">
        <v>196</v>
      </c>
      <c r="E13" s="12" t="s">
        <v>77</v>
      </c>
      <c r="F13" s="13">
        <v>577500</v>
      </c>
      <c r="G13" s="13">
        <v>567000</v>
      </c>
      <c r="H13" s="13">
        <f t="shared" si="1"/>
        <v>-10500</v>
      </c>
      <c r="I13" s="14">
        <f t="shared" si="2"/>
        <v>0.98181818181818181</v>
      </c>
      <c r="J13" s="13">
        <v>549722.25</v>
      </c>
      <c r="K13" s="13">
        <v>545124.57299999997</v>
      </c>
      <c r="L13" s="13">
        <f t="shared" si="30"/>
        <v>-4597.6770000000251</v>
      </c>
      <c r="M13" s="14">
        <f t="shared" si="31"/>
        <v>0.99163636363636354</v>
      </c>
      <c r="N13" s="13">
        <v>501693.88500000001</v>
      </c>
      <c r="O13" s="13">
        <v>502423.62156</v>
      </c>
      <c r="P13" s="13">
        <f t="shared" si="33"/>
        <v>729.73655999999028</v>
      </c>
      <c r="Q13" s="14">
        <f t="shared" si="34"/>
        <v>1.0014545454545454</v>
      </c>
      <c r="R13" s="13">
        <v>602032.66200000001</v>
      </c>
      <c r="S13" s="13">
        <v>596997.47973600007</v>
      </c>
      <c r="T13" s="13">
        <f t="shared" si="36"/>
        <v>-5035.1822639999446</v>
      </c>
      <c r="U13" s="14">
        <f t="shared" si="37"/>
        <v>0.99163636363636376</v>
      </c>
      <c r="V13" s="13">
        <v>662368.37538564007</v>
      </c>
      <c r="W13" s="13">
        <v>637318.80773469224</v>
      </c>
      <c r="X13" s="13">
        <f t="shared" si="39"/>
        <v>-25049.567650947836</v>
      </c>
      <c r="Y13" s="14">
        <f t="shared" si="40"/>
        <v>0.96218181818181814</v>
      </c>
      <c r="Z13" s="13">
        <v>602273.49914610654</v>
      </c>
      <c r="AA13" s="13">
        <v>597236.30260779371</v>
      </c>
      <c r="AB13" s="13">
        <f t="shared" si="42"/>
        <v>-5037.1965383128263</v>
      </c>
      <c r="AC13" s="14">
        <f t="shared" si="43"/>
        <v>0.99163636363636376</v>
      </c>
      <c r="AD13" s="13">
        <v>512034.86076904536</v>
      </c>
      <c r="AE13" s="13">
        <v>537915.89554973529</v>
      </c>
      <c r="AF13" s="13">
        <f t="shared" si="45"/>
        <v>25881.034780689923</v>
      </c>
      <c r="AG13" s="14">
        <f t="shared" si="46"/>
        <v>1.0505454545454544</v>
      </c>
      <c r="AH13" s="13">
        <v>451885.82447752869</v>
      </c>
      <c r="AI13" s="13">
        <v>456979.81013527542</v>
      </c>
      <c r="AJ13" s="13">
        <f t="shared" si="48"/>
        <v>5093.985657746729</v>
      </c>
      <c r="AK13" s="14">
        <f t="shared" si="49"/>
        <v>1.0112727272727273</v>
      </c>
      <c r="AL13" s="13">
        <v>451976.20164242428</v>
      </c>
      <c r="AM13" s="13">
        <v>430445.69894600328</v>
      </c>
      <c r="AN13" s="13">
        <f t="shared" si="51"/>
        <v>-21530.502696420997</v>
      </c>
      <c r="AO13" s="14">
        <f t="shared" si="52"/>
        <v>0.95236363636363619</v>
      </c>
      <c r="AP13" s="13">
        <v>602755.46251033701</v>
      </c>
      <c r="AQ13" s="13">
        <v>645057.93678833521</v>
      </c>
      <c r="AR13" s="13">
        <f t="shared" si="54"/>
        <v>42302.474277998204</v>
      </c>
      <c r="AS13" s="14">
        <f t="shared" si="55"/>
        <v>1.0701818181818181</v>
      </c>
      <c r="AT13" s="13">
        <v>663163.61496312299</v>
      </c>
      <c r="AU13" s="13">
        <v>638083.97279724479</v>
      </c>
      <c r="AV13" s="13">
        <f t="shared" si="57"/>
        <v>-25079.642165878206</v>
      </c>
      <c r="AW13" s="14">
        <f t="shared" si="58"/>
        <v>0.96218181818181803</v>
      </c>
      <c r="AX13" s="13">
        <v>693446.07712639344</v>
      </c>
      <c r="AY13" s="13">
        <v>646796.06830152695</v>
      </c>
      <c r="AZ13" s="13">
        <f t="shared" si="60"/>
        <v>-46650.008824866498</v>
      </c>
      <c r="BA13" s="47">
        <f t="shared" si="61"/>
        <v>0.93272727272727274</v>
      </c>
      <c r="BB13" s="13">
        <f t="shared" si="62"/>
        <v>6870852.7130205985</v>
      </c>
      <c r="BC13" s="13">
        <f t="shared" si="63"/>
        <v>6801380.1671566069</v>
      </c>
      <c r="BD13" s="13">
        <f t="shared" si="64"/>
        <v>-69472.545863991603</v>
      </c>
      <c r="BE13" s="47">
        <f t="shared" si="65"/>
        <v>0.98988880292364034</v>
      </c>
      <c r="BF13" s="13">
        <v>577500</v>
      </c>
      <c r="BG13" s="13">
        <v>567000</v>
      </c>
      <c r="BH13" s="13">
        <f t="shared" si="15"/>
        <v>-10500</v>
      </c>
      <c r="BI13" s="47">
        <f t="shared" si="16"/>
        <v>0.98181818181818181</v>
      </c>
      <c r="BJ13" s="13">
        <v>549722.25</v>
      </c>
      <c r="BK13" s="13">
        <v>545124.57299999997</v>
      </c>
      <c r="BL13" s="13">
        <f t="shared" si="68"/>
        <v>-4597.6770000000251</v>
      </c>
      <c r="BM13" s="47">
        <f t="shared" si="69"/>
        <v>0.99163636363636354</v>
      </c>
      <c r="BN13" s="13">
        <v>501693.88500000001</v>
      </c>
      <c r="BO13" s="13">
        <v>502423.62156</v>
      </c>
      <c r="BP13" s="13">
        <f t="shared" si="71"/>
        <v>729.73655999999028</v>
      </c>
      <c r="BQ13" s="47">
        <f t="shared" si="72"/>
        <v>1.0014545454545454</v>
      </c>
      <c r="BR13" s="13">
        <v>602032.66200000001</v>
      </c>
      <c r="BS13" s="13">
        <v>596997.47973600007</v>
      </c>
      <c r="BT13" s="13">
        <f t="shared" si="74"/>
        <v>-5035.1822639999446</v>
      </c>
      <c r="BU13" s="47">
        <f t="shared" si="75"/>
        <v>0.99163636363636376</v>
      </c>
      <c r="BV13" s="13">
        <v>662368.37538564007</v>
      </c>
      <c r="BW13" s="13">
        <v>637318.80773469224</v>
      </c>
      <c r="BX13" s="13">
        <f t="shared" si="77"/>
        <v>-25049.567650947836</v>
      </c>
      <c r="BY13" s="47">
        <f t="shared" si="78"/>
        <v>0.96218181818181814</v>
      </c>
      <c r="BZ13" s="13">
        <v>602273.49914610654</v>
      </c>
      <c r="CA13" s="13">
        <v>597236.30260779371</v>
      </c>
      <c r="CB13" s="13">
        <f t="shared" si="80"/>
        <v>-5037.1965383128263</v>
      </c>
      <c r="CC13" s="47">
        <f t="shared" si="81"/>
        <v>0.99163636363636376</v>
      </c>
      <c r="CD13" s="13">
        <v>512034.86076904536</v>
      </c>
      <c r="CE13" s="13">
        <v>537915.89554973529</v>
      </c>
      <c r="CF13" s="13">
        <f t="shared" si="83"/>
        <v>25881.034780689923</v>
      </c>
      <c r="CG13" s="47">
        <f t="shared" si="84"/>
        <v>1.0505454545454544</v>
      </c>
      <c r="CH13" s="13">
        <v>451885.82447752869</v>
      </c>
      <c r="CI13" s="13">
        <v>456979.81013527542</v>
      </c>
      <c r="CJ13" s="13">
        <f t="shared" si="86"/>
        <v>5093.985657746729</v>
      </c>
      <c r="CK13" s="47">
        <f t="shared" si="87"/>
        <v>1.0112727272727273</v>
      </c>
      <c r="CL13" s="13">
        <v>451976.20164242428</v>
      </c>
      <c r="CM13" s="13">
        <v>430445.69894600328</v>
      </c>
      <c r="CN13" s="13">
        <f t="shared" si="89"/>
        <v>-21530.502696420997</v>
      </c>
      <c r="CO13" s="47">
        <f t="shared" si="90"/>
        <v>0.95236363636363619</v>
      </c>
      <c r="CP13" s="13">
        <v>602755.46251033701</v>
      </c>
      <c r="CQ13" s="13">
        <v>645057.93678833521</v>
      </c>
      <c r="CR13" s="13">
        <f t="shared" si="92"/>
        <v>42302.474277998204</v>
      </c>
      <c r="CS13" s="47">
        <f t="shared" si="93"/>
        <v>1.0701818181818181</v>
      </c>
      <c r="CT13" s="13">
        <v>663163.61496312299</v>
      </c>
      <c r="CU13" s="13">
        <v>638083.97279724479</v>
      </c>
      <c r="CV13" s="13">
        <f t="shared" si="95"/>
        <v>-25079.642165878206</v>
      </c>
      <c r="CW13" s="47">
        <f t="shared" si="96"/>
        <v>0.96218181818181803</v>
      </c>
      <c r="CX13" s="13">
        <v>693446.07712639344</v>
      </c>
      <c r="CY13" s="13">
        <v>646796.06830152695</v>
      </c>
      <c r="CZ13" s="13">
        <f t="shared" si="98"/>
        <v>-46650.008824866498</v>
      </c>
      <c r="DA13" s="47">
        <f t="shared" si="99"/>
        <v>0.93272727272727274</v>
      </c>
      <c r="DB13" s="13">
        <f t="shared" si="100"/>
        <v>6870852.7130205985</v>
      </c>
      <c r="DC13" s="13">
        <f t="shared" si="101"/>
        <v>6801380.1671566069</v>
      </c>
      <c r="DD13" s="13">
        <f t="shared" si="102"/>
        <v>-69472.545863991603</v>
      </c>
      <c r="DE13" s="47">
        <f t="shared" si="103"/>
        <v>0.98988880292364034</v>
      </c>
    </row>
    <row r="14" spans="1:109" ht="18" hidden="1" customHeight="1" outlineLevel="2" x14ac:dyDescent="0.3">
      <c r="A14" s="30"/>
      <c r="B14" s="11"/>
      <c r="C14" s="11"/>
      <c r="D14" s="11" t="s">
        <v>197</v>
      </c>
      <c r="E14" s="12" t="s">
        <v>78</v>
      </c>
      <c r="F14" s="13">
        <v>82500</v>
      </c>
      <c r="G14" s="13">
        <v>81000</v>
      </c>
      <c r="H14" s="13">
        <f t="shared" si="1"/>
        <v>-1500</v>
      </c>
      <c r="I14" s="14">
        <f t="shared" si="2"/>
        <v>0.98181818181818181</v>
      </c>
      <c r="J14" s="13">
        <v>78531.75</v>
      </c>
      <c r="K14" s="13">
        <v>77874.938999999998</v>
      </c>
      <c r="L14" s="13">
        <f t="shared" si="30"/>
        <v>-656.81100000000151</v>
      </c>
      <c r="M14" s="14">
        <f t="shared" si="31"/>
        <v>0.99163636363636365</v>
      </c>
      <c r="N14" s="13">
        <v>71670.555000000008</v>
      </c>
      <c r="O14" s="13">
        <v>71774.803080000012</v>
      </c>
      <c r="P14" s="13">
        <f t="shared" si="33"/>
        <v>104.24808000000485</v>
      </c>
      <c r="Q14" s="14">
        <f t="shared" si="34"/>
        <v>1.0014545454545456</v>
      </c>
      <c r="R14" s="13">
        <v>86004.665999999997</v>
      </c>
      <c r="S14" s="13">
        <v>85285.354248000003</v>
      </c>
      <c r="T14" s="13">
        <f t="shared" si="36"/>
        <v>-719.31175199999416</v>
      </c>
      <c r="U14" s="14">
        <f t="shared" si="37"/>
        <v>0.99163636363636365</v>
      </c>
      <c r="V14" s="13">
        <v>94624.053626520021</v>
      </c>
      <c r="W14" s="13">
        <v>91045.543962098905</v>
      </c>
      <c r="X14" s="13">
        <f t="shared" si="39"/>
        <v>-3578.5096644211153</v>
      </c>
      <c r="Y14" s="14">
        <f t="shared" si="40"/>
        <v>0.96218181818181825</v>
      </c>
      <c r="Z14" s="13">
        <v>86039.071306586644</v>
      </c>
      <c r="AA14" s="13">
        <v>85319.471801113381</v>
      </c>
      <c r="AB14" s="13">
        <f t="shared" si="42"/>
        <v>-719.59950547326298</v>
      </c>
      <c r="AC14" s="14">
        <f t="shared" si="43"/>
        <v>0.99163636363636376</v>
      </c>
      <c r="AD14" s="13">
        <v>73147.837252720768</v>
      </c>
      <c r="AE14" s="13">
        <v>76845.127935676472</v>
      </c>
      <c r="AF14" s="13">
        <f t="shared" si="45"/>
        <v>3697.2906829557032</v>
      </c>
      <c r="AG14" s="14">
        <f t="shared" si="46"/>
        <v>1.0505454545454544</v>
      </c>
      <c r="AH14" s="13">
        <v>64555.117782504101</v>
      </c>
      <c r="AI14" s="13">
        <v>65282.830019325062</v>
      </c>
      <c r="AJ14" s="13">
        <f t="shared" si="48"/>
        <v>727.71223682096024</v>
      </c>
      <c r="AK14" s="14">
        <f t="shared" si="49"/>
        <v>1.0112727272727273</v>
      </c>
      <c r="AL14" s="13">
        <v>64568.028806060611</v>
      </c>
      <c r="AM14" s="13">
        <v>61492.242706571909</v>
      </c>
      <c r="AN14" s="13">
        <f t="shared" si="51"/>
        <v>-3075.7860994887014</v>
      </c>
      <c r="AO14" s="14">
        <f t="shared" si="52"/>
        <v>0.95236363636363641</v>
      </c>
      <c r="AP14" s="13">
        <v>86107.923215762421</v>
      </c>
      <c r="AQ14" s="13">
        <v>92151.133826905047</v>
      </c>
      <c r="AR14" s="13">
        <f t="shared" si="54"/>
        <v>6043.2106111426256</v>
      </c>
      <c r="AS14" s="14">
        <f t="shared" si="55"/>
        <v>1.0701818181818186</v>
      </c>
      <c r="AT14" s="13">
        <v>94737.65928044614</v>
      </c>
      <c r="AU14" s="13">
        <v>91154.853256749266</v>
      </c>
      <c r="AV14" s="13">
        <f t="shared" si="57"/>
        <v>-3582.806023696874</v>
      </c>
      <c r="AW14" s="14">
        <f t="shared" si="58"/>
        <v>0.96218181818181814</v>
      </c>
      <c r="AX14" s="13">
        <v>99063.725303770494</v>
      </c>
      <c r="AY14" s="13">
        <v>92399.438328789576</v>
      </c>
      <c r="AZ14" s="13">
        <f t="shared" si="60"/>
        <v>-6664.2869749809179</v>
      </c>
      <c r="BA14" s="47">
        <f t="shared" si="61"/>
        <v>0.93272727272727274</v>
      </c>
      <c r="BB14" s="13">
        <f t="shared" si="62"/>
        <v>981550.38757437118</v>
      </c>
      <c r="BC14" s="13">
        <f t="shared" si="63"/>
        <v>971625.73816522956</v>
      </c>
      <c r="BD14" s="13">
        <f t="shared" si="64"/>
        <v>-9924.6494091416243</v>
      </c>
      <c r="BE14" s="47">
        <f t="shared" si="65"/>
        <v>0.98988880292364034</v>
      </c>
      <c r="BF14" s="13">
        <v>82500</v>
      </c>
      <c r="BG14" s="13">
        <v>81000</v>
      </c>
      <c r="BH14" s="13">
        <f t="shared" si="15"/>
        <v>-1500</v>
      </c>
      <c r="BI14" s="47">
        <f t="shared" si="16"/>
        <v>0.98181818181818181</v>
      </c>
      <c r="BJ14" s="13">
        <v>78531.75</v>
      </c>
      <c r="BK14" s="13">
        <v>77874.938999999998</v>
      </c>
      <c r="BL14" s="13">
        <f t="shared" si="68"/>
        <v>-656.81100000000151</v>
      </c>
      <c r="BM14" s="47">
        <f t="shared" si="69"/>
        <v>0.99163636363636365</v>
      </c>
      <c r="BN14" s="13">
        <v>71670.555000000008</v>
      </c>
      <c r="BO14" s="13">
        <v>71774.803080000012</v>
      </c>
      <c r="BP14" s="13">
        <f t="shared" si="71"/>
        <v>104.24808000000485</v>
      </c>
      <c r="BQ14" s="47">
        <f t="shared" si="72"/>
        <v>1.0014545454545456</v>
      </c>
      <c r="BR14" s="13">
        <v>86004.665999999997</v>
      </c>
      <c r="BS14" s="13">
        <v>85285.354248000003</v>
      </c>
      <c r="BT14" s="13">
        <f t="shared" si="74"/>
        <v>-719.31175199999416</v>
      </c>
      <c r="BU14" s="47">
        <f t="shared" si="75"/>
        <v>0.99163636363636365</v>
      </c>
      <c r="BV14" s="13">
        <v>94624.053626520021</v>
      </c>
      <c r="BW14" s="13">
        <v>91045.543962098905</v>
      </c>
      <c r="BX14" s="13">
        <f t="shared" si="77"/>
        <v>-3578.5096644211153</v>
      </c>
      <c r="BY14" s="47">
        <f t="shared" si="78"/>
        <v>0.96218181818181825</v>
      </c>
      <c r="BZ14" s="13">
        <v>86039.071306586644</v>
      </c>
      <c r="CA14" s="13">
        <v>85319.471801113381</v>
      </c>
      <c r="CB14" s="13">
        <f t="shared" si="80"/>
        <v>-719.59950547326298</v>
      </c>
      <c r="CC14" s="47">
        <f t="shared" si="81"/>
        <v>0.99163636363636376</v>
      </c>
      <c r="CD14" s="13">
        <v>73147.837252720768</v>
      </c>
      <c r="CE14" s="13">
        <v>76845.127935676472</v>
      </c>
      <c r="CF14" s="13">
        <f t="shared" si="83"/>
        <v>3697.2906829557032</v>
      </c>
      <c r="CG14" s="47">
        <f t="shared" si="84"/>
        <v>1.0505454545454544</v>
      </c>
      <c r="CH14" s="13">
        <v>64555.117782504101</v>
      </c>
      <c r="CI14" s="13">
        <v>65282.830019325062</v>
      </c>
      <c r="CJ14" s="13">
        <f t="shared" si="86"/>
        <v>727.71223682096024</v>
      </c>
      <c r="CK14" s="47">
        <f t="shared" si="87"/>
        <v>1.0112727272727273</v>
      </c>
      <c r="CL14" s="13">
        <v>64568.028806060611</v>
      </c>
      <c r="CM14" s="13">
        <v>61492.242706571909</v>
      </c>
      <c r="CN14" s="13">
        <f t="shared" si="89"/>
        <v>-3075.7860994887014</v>
      </c>
      <c r="CO14" s="47">
        <f t="shared" si="90"/>
        <v>0.95236363636363641</v>
      </c>
      <c r="CP14" s="13">
        <v>86107.923215762421</v>
      </c>
      <c r="CQ14" s="13">
        <v>92151.133826905047</v>
      </c>
      <c r="CR14" s="13">
        <f t="shared" si="92"/>
        <v>6043.2106111426256</v>
      </c>
      <c r="CS14" s="47">
        <f t="shared" si="93"/>
        <v>1.0701818181818186</v>
      </c>
      <c r="CT14" s="13">
        <v>94737.65928044614</v>
      </c>
      <c r="CU14" s="13">
        <v>91154.853256749266</v>
      </c>
      <c r="CV14" s="13">
        <f t="shared" si="95"/>
        <v>-3582.806023696874</v>
      </c>
      <c r="CW14" s="47">
        <f t="shared" si="96"/>
        <v>0.96218181818181814</v>
      </c>
      <c r="CX14" s="13">
        <v>99063.725303770494</v>
      </c>
      <c r="CY14" s="13">
        <v>92399.438328789576</v>
      </c>
      <c r="CZ14" s="13">
        <f t="shared" si="98"/>
        <v>-6664.2869749809179</v>
      </c>
      <c r="DA14" s="47">
        <f t="shared" si="99"/>
        <v>0.93272727272727274</v>
      </c>
      <c r="DB14" s="13">
        <f t="shared" si="100"/>
        <v>981550.38757437118</v>
      </c>
      <c r="DC14" s="13">
        <f t="shared" si="101"/>
        <v>971625.73816522956</v>
      </c>
      <c r="DD14" s="13">
        <f t="shared" si="102"/>
        <v>-9924.6494091416243</v>
      </c>
      <c r="DE14" s="47">
        <f t="shared" si="103"/>
        <v>0.98988880292364034</v>
      </c>
    </row>
    <row r="15" spans="1:109" ht="18" customHeight="1" x14ac:dyDescent="0.3">
      <c r="A15" s="30" t="s">
        <v>115</v>
      </c>
      <c r="B15" s="7" t="s">
        <v>1</v>
      </c>
      <c r="C15" s="7"/>
      <c r="D15" s="7"/>
      <c r="E15" s="8" t="s">
        <v>45</v>
      </c>
      <c r="F15" s="9">
        <f>F16+F20</f>
        <v>30873675.000000004</v>
      </c>
      <c r="G15" s="9">
        <f t="shared" ref="G15" si="128">G16+G20</f>
        <v>30119040.000000004</v>
      </c>
      <c r="H15" s="9">
        <f t="shared" si="1"/>
        <v>-754635</v>
      </c>
      <c r="I15" s="10">
        <f t="shared" si="2"/>
        <v>0.97555733161018243</v>
      </c>
      <c r="J15" s="9">
        <f t="shared" ref="J15:K15" si="129">J16+J20</f>
        <v>27447609</v>
      </c>
      <c r="K15" s="9">
        <f t="shared" si="129"/>
        <v>27044598.451499995</v>
      </c>
      <c r="L15" s="9">
        <f t="shared" si="30"/>
        <v>-403010.54850000516</v>
      </c>
      <c r="M15" s="10">
        <f t="shared" si="31"/>
        <v>0.98531709816691115</v>
      </c>
      <c r="N15" s="9">
        <f t="shared" ref="N15:O15" si="130">N16+N20</f>
        <v>25554528.817499999</v>
      </c>
      <c r="O15" s="9">
        <f t="shared" si="130"/>
        <v>26183895.369120006</v>
      </c>
      <c r="P15" s="9">
        <f t="shared" si="33"/>
        <v>629366.55162000656</v>
      </c>
      <c r="Q15" s="10">
        <f t="shared" si="34"/>
        <v>1.0246283762895683</v>
      </c>
      <c r="R15" s="9">
        <f t="shared" ref="R15:S15" si="131">R16+R20</f>
        <v>32182269.493500013</v>
      </c>
      <c r="S15" s="9">
        <f t="shared" si="131"/>
        <v>31410433.606140006</v>
      </c>
      <c r="T15" s="9">
        <f t="shared" si="36"/>
        <v>-771835.88736000657</v>
      </c>
      <c r="U15" s="10">
        <f t="shared" si="37"/>
        <v>0.97601673531706967</v>
      </c>
      <c r="V15" s="9">
        <f t="shared" ref="V15:W15" si="132">V16+V20</f>
        <v>33737257.624307826</v>
      </c>
      <c r="W15" s="9">
        <f t="shared" si="132"/>
        <v>31296380.346999917</v>
      </c>
      <c r="X15" s="9">
        <f t="shared" si="39"/>
        <v>-2440877.277307909</v>
      </c>
      <c r="Y15" s="10">
        <f t="shared" si="40"/>
        <v>0.92765039457299436</v>
      </c>
      <c r="Z15" s="9">
        <f t="shared" ref="Z15:AA15" si="133">Z16+Z20</f>
        <v>31891363.782804348</v>
      </c>
      <c r="AA15" s="9">
        <f t="shared" si="133"/>
        <v>29028790.756477993</v>
      </c>
      <c r="AB15" s="9">
        <f t="shared" si="42"/>
        <v>-2862573.0263263546</v>
      </c>
      <c r="AC15" s="10">
        <f t="shared" si="43"/>
        <v>0.91023986788956834</v>
      </c>
      <c r="AD15" s="9">
        <f t="shared" ref="AD15:AE15" si="134">AD16+AD20</f>
        <v>25821864.67227089</v>
      </c>
      <c r="AE15" s="9">
        <f t="shared" si="134"/>
        <v>28032330.236586239</v>
      </c>
      <c r="AF15" s="9">
        <f t="shared" si="45"/>
        <v>2210465.5643153489</v>
      </c>
      <c r="AG15" s="10">
        <f t="shared" si="46"/>
        <v>1.0856044128636877</v>
      </c>
      <c r="AH15" s="9">
        <f t="shared" ref="AH15:AI15" si="135">AH16+AH20</f>
        <v>23700165.534913272</v>
      </c>
      <c r="AI15" s="9">
        <f t="shared" si="135"/>
        <v>23585519.381966691</v>
      </c>
      <c r="AJ15" s="9">
        <f t="shared" si="48"/>
        <v>-114646.1529465802</v>
      </c>
      <c r="AK15" s="10">
        <f t="shared" si="49"/>
        <v>0.99516264336729243</v>
      </c>
      <c r="AL15" s="9">
        <f t="shared" ref="AL15:AM15" si="136">AL16+AL20</f>
        <v>22565142.590913497</v>
      </c>
      <c r="AM15" s="9">
        <f t="shared" si="136"/>
        <v>22863121.14413818</v>
      </c>
      <c r="AN15" s="9">
        <f t="shared" si="51"/>
        <v>297978.55322468281</v>
      </c>
      <c r="AO15" s="10">
        <f t="shared" si="52"/>
        <v>1.0132052590416456</v>
      </c>
      <c r="AP15" s="9">
        <f t="shared" ref="AP15:AQ15" si="137">AP16+AP20</f>
        <v>32220824.329812754</v>
      </c>
      <c r="AQ15" s="9">
        <f t="shared" si="137"/>
        <v>31999587.231022596</v>
      </c>
      <c r="AR15" s="9">
        <f t="shared" si="54"/>
        <v>-221237.09879015759</v>
      </c>
      <c r="AS15" s="10">
        <f t="shared" si="55"/>
        <v>0.99313372319325011</v>
      </c>
      <c r="AT15" s="9">
        <f t="shared" ref="AT15:AU15" si="138">AT16+AT20</f>
        <v>35449980.098146588</v>
      </c>
      <c r="AU15" s="9">
        <f t="shared" si="138"/>
        <v>33252316.617456738</v>
      </c>
      <c r="AV15" s="9">
        <f t="shared" si="57"/>
        <v>-2197663.4806898497</v>
      </c>
      <c r="AW15" s="10">
        <f t="shared" si="58"/>
        <v>0.9380066371093746</v>
      </c>
      <c r="AX15" s="9">
        <f t="shared" ref="AX15:AY15" si="139">AX16+AX20</f>
        <v>33571404.29079093</v>
      </c>
      <c r="AY15" s="9">
        <f t="shared" si="139"/>
        <v>33382207.397528637</v>
      </c>
      <c r="AZ15" s="9">
        <f t="shared" si="60"/>
        <v>-189196.89326229319</v>
      </c>
      <c r="BA15" s="46">
        <f t="shared" si="61"/>
        <v>0.99436434378426664</v>
      </c>
      <c r="BB15" s="9">
        <f t="shared" si="62"/>
        <v>355016085.23496008</v>
      </c>
      <c r="BC15" s="9">
        <f t="shared" si="63"/>
        <v>348198220.53893703</v>
      </c>
      <c r="BD15" s="9">
        <f t="shared" si="64"/>
        <v>-6817864.696023047</v>
      </c>
      <c r="BE15" s="46">
        <f t="shared" si="65"/>
        <v>0.98079561749572342</v>
      </c>
      <c r="BF15" s="9">
        <f>BF16+BF20</f>
        <v>30873675.000000004</v>
      </c>
      <c r="BG15" s="9">
        <f t="shared" ref="BG15" si="140">BG16+BG20</f>
        <v>30119040.000000004</v>
      </c>
      <c r="BH15" s="9">
        <f t="shared" si="15"/>
        <v>-754635</v>
      </c>
      <c r="BI15" s="46">
        <f t="shared" si="16"/>
        <v>0.97555733161018243</v>
      </c>
      <c r="BJ15" s="9">
        <f t="shared" ref="BJ15:BK15" si="141">BJ16+BJ20</f>
        <v>27447609</v>
      </c>
      <c r="BK15" s="9">
        <f t="shared" si="141"/>
        <v>27044598.451499995</v>
      </c>
      <c r="BL15" s="9">
        <f t="shared" si="68"/>
        <v>-403010.54850000516</v>
      </c>
      <c r="BM15" s="46">
        <f t="shared" si="69"/>
        <v>0.98531709816691115</v>
      </c>
      <c r="BN15" s="9">
        <f t="shared" ref="BN15:BO15" si="142">BN16+BN20</f>
        <v>25554528.817499999</v>
      </c>
      <c r="BO15" s="9">
        <f t="shared" si="142"/>
        <v>26183895.369120006</v>
      </c>
      <c r="BP15" s="9">
        <f t="shared" si="71"/>
        <v>629366.55162000656</v>
      </c>
      <c r="BQ15" s="46">
        <f t="shared" si="72"/>
        <v>1.0246283762895683</v>
      </c>
      <c r="BR15" s="9">
        <f t="shared" ref="BR15:BS15" si="143">BR16+BR20</f>
        <v>32182269.493500013</v>
      </c>
      <c r="BS15" s="9">
        <f t="shared" si="143"/>
        <v>31410433.606140006</v>
      </c>
      <c r="BT15" s="9">
        <f t="shared" si="74"/>
        <v>-771835.88736000657</v>
      </c>
      <c r="BU15" s="46">
        <f t="shared" si="75"/>
        <v>0.97601673531706967</v>
      </c>
      <c r="BV15" s="9">
        <f t="shared" ref="BV15:BW15" si="144">BV16+BV20</f>
        <v>33737257.624307826</v>
      </c>
      <c r="BW15" s="9">
        <f t="shared" si="144"/>
        <v>31296380.346999917</v>
      </c>
      <c r="BX15" s="9">
        <f t="shared" si="77"/>
        <v>-2440877.277307909</v>
      </c>
      <c r="BY15" s="46">
        <f t="shared" si="78"/>
        <v>0.92765039457299436</v>
      </c>
      <c r="BZ15" s="9">
        <f t="shared" ref="BZ15:CA15" si="145">BZ16+BZ20</f>
        <v>31891363.782804348</v>
      </c>
      <c r="CA15" s="9">
        <f t="shared" si="145"/>
        <v>29028790.756477993</v>
      </c>
      <c r="CB15" s="9">
        <f t="shared" si="80"/>
        <v>-2862573.0263263546</v>
      </c>
      <c r="CC15" s="46">
        <f t="shared" si="81"/>
        <v>0.91023986788956834</v>
      </c>
      <c r="CD15" s="9">
        <f t="shared" ref="CD15:CE15" si="146">CD16+CD20</f>
        <v>25821864.67227089</v>
      </c>
      <c r="CE15" s="9">
        <f t="shared" si="146"/>
        <v>28032330.236586239</v>
      </c>
      <c r="CF15" s="9">
        <f t="shared" si="83"/>
        <v>2210465.5643153489</v>
      </c>
      <c r="CG15" s="46">
        <f t="shared" si="84"/>
        <v>1.0856044128636877</v>
      </c>
      <c r="CH15" s="9">
        <f t="shared" ref="CH15:CI15" si="147">CH16+CH20</f>
        <v>23700165.534913272</v>
      </c>
      <c r="CI15" s="9">
        <f t="shared" si="147"/>
        <v>23585519.381966691</v>
      </c>
      <c r="CJ15" s="9">
        <f t="shared" si="86"/>
        <v>-114646.1529465802</v>
      </c>
      <c r="CK15" s="46">
        <f t="shared" si="87"/>
        <v>0.99516264336729243</v>
      </c>
      <c r="CL15" s="9">
        <f t="shared" ref="CL15:CM15" si="148">CL16+CL20</f>
        <v>22565142.590913497</v>
      </c>
      <c r="CM15" s="9">
        <f t="shared" si="148"/>
        <v>22863121.14413818</v>
      </c>
      <c r="CN15" s="9">
        <f t="shared" si="89"/>
        <v>297978.55322468281</v>
      </c>
      <c r="CO15" s="46">
        <f t="shared" si="90"/>
        <v>1.0132052590416456</v>
      </c>
      <c r="CP15" s="9">
        <f t="shared" ref="CP15:CQ15" si="149">CP16+CP20</f>
        <v>32220824.329812754</v>
      </c>
      <c r="CQ15" s="9">
        <f t="shared" si="149"/>
        <v>31999587.231022596</v>
      </c>
      <c r="CR15" s="9">
        <f t="shared" si="92"/>
        <v>-221237.09879015759</v>
      </c>
      <c r="CS15" s="46">
        <f t="shared" si="93"/>
        <v>0.99313372319325011</v>
      </c>
      <c r="CT15" s="9">
        <f t="shared" ref="CT15:CU15" si="150">CT16+CT20</f>
        <v>35449980.098146588</v>
      </c>
      <c r="CU15" s="9">
        <f t="shared" si="150"/>
        <v>33252316.617456738</v>
      </c>
      <c r="CV15" s="9">
        <f t="shared" si="95"/>
        <v>-2197663.4806898497</v>
      </c>
      <c r="CW15" s="46">
        <f t="shared" si="96"/>
        <v>0.9380066371093746</v>
      </c>
      <c r="CX15" s="9">
        <f t="shared" ref="CX15:CY15" si="151">CX16+CX20</f>
        <v>33571404.29079093</v>
      </c>
      <c r="CY15" s="9">
        <f t="shared" si="151"/>
        <v>33382207.397528637</v>
      </c>
      <c r="CZ15" s="9">
        <f t="shared" si="98"/>
        <v>-189196.89326229319</v>
      </c>
      <c r="DA15" s="46">
        <f t="shared" si="99"/>
        <v>0.99436434378426664</v>
      </c>
      <c r="DB15" s="9">
        <f t="shared" si="100"/>
        <v>355016085.23496008</v>
      </c>
      <c r="DC15" s="9">
        <f t="shared" si="101"/>
        <v>348198220.53893703</v>
      </c>
      <c r="DD15" s="9">
        <f t="shared" si="102"/>
        <v>-6817864.696023047</v>
      </c>
      <c r="DE15" s="46">
        <f t="shared" si="103"/>
        <v>0.98079561749572342</v>
      </c>
    </row>
    <row r="16" spans="1:109" ht="18" customHeight="1" outlineLevel="1" collapsed="1" x14ac:dyDescent="0.3">
      <c r="A16" s="30"/>
      <c r="B16" s="11"/>
      <c r="C16" s="11" t="s">
        <v>19</v>
      </c>
      <c r="D16" s="11"/>
      <c r="E16" s="12" t="s">
        <v>46</v>
      </c>
      <c r="F16" s="13">
        <f>SUM(F17:F19)</f>
        <v>30515625.000000004</v>
      </c>
      <c r="G16" s="13">
        <f t="shared" ref="G16" si="152">SUM(G17:G19)</f>
        <v>29767500.000000004</v>
      </c>
      <c r="H16" s="13">
        <f t="shared" si="1"/>
        <v>-748125</v>
      </c>
      <c r="I16" s="14">
        <f t="shared" si="2"/>
        <v>0.97548387096774192</v>
      </c>
      <c r="J16" s="13">
        <f t="shared" ref="J16:K16" si="153">SUM(J17:J19)</f>
        <v>27111301.875</v>
      </c>
      <c r="K16" s="13">
        <f t="shared" si="153"/>
        <v>26711104.076999996</v>
      </c>
      <c r="L16" s="13">
        <f t="shared" si="30"/>
        <v>-400197.79800000414</v>
      </c>
      <c r="M16" s="14">
        <f t="shared" si="31"/>
        <v>0.98523870967741922</v>
      </c>
      <c r="N16" s="13">
        <f t="shared" ref="N16:O16" si="154">SUM(N17:N19)</f>
        <v>25247581.875</v>
      </c>
      <c r="O16" s="13">
        <f t="shared" si="154"/>
        <v>25874816.510340005</v>
      </c>
      <c r="P16" s="13">
        <f t="shared" si="33"/>
        <v>627234.63534000516</v>
      </c>
      <c r="Q16" s="14">
        <f t="shared" si="34"/>
        <v>1.0248433548387099</v>
      </c>
      <c r="R16" s="13">
        <f t="shared" ref="R16:S16" si="155">SUM(R17:R19)</f>
        <v>31811953.162500013</v>
      </c>
      <c r="S16" s="13">
        <f t="shared" si="155"/>
        <v>31043868.946272008</v>
      </c>
      <c r="T16" s="13">
        <f t="shared" si="36"/>
        <v>-768084.21622800454</v>
      </c>
      <c r="U16" s="14">
        <f t="shared" si="37"/>
        <v>0.97585548387096765</v>
      </c>
      <c r="V16" s="13">
        <f t="shared" ref="V16:W16" si="156">SUM(V17:V19)</f>
        <v>33333473.436615009</v>
      </c>
      <c r="W16" s="13">
        <f t="shared" si="156"/>
        <v>30909962.175132573</v>
      </c>
      <c r="X16" s="13">
        <f t="shared" si="39"/>
        <v>-2423511.2614824362</v>
      </c>
      <c r="Y16" s="14">
        <f t="shared" si="40"/>
        <v>0.92729496774193532</v>
      </c>
      <c r="Z16" s="13">
        <f t="shared" ref="Z16:AA16" si="157">SUM(Z17:Z19)</f>
        <v>31521587.033231296</v>
      </c>
      <c r="AA16" s="13">
        <f t="shared" si="157"/>
        <v>28667342.525174096</v>
      </c>
      <c r="AB16" s="13">
        <f t="shared" si="42"/>
        <v>-2854244.5080571994</v>
      </c>
      <c r="AC16" s="14">
        <f t="shared" si="43"/>
        <v>0.90945111662531009</v>
      </c>
      <c r="AD16" s="13">
        <f t="shared" ref="AD16:AE16" si="158">SUM(AD17:AD19)</f>
        <v>25510308.241886366</v>
      </c>
      <c r="AE16" s="13">
        <f t="shared" si="158"/>
        <v>27702668.620811373</v>
      </c>
      <c r="AF16" s="13">
        <f t="shared" si="45"/>
        <v>2192360.3789250068</v>
      </c>
      <c r="AG16" s="14">
        <f t="shared" si="46"/>
        <v>1.0859401759530793</v>
      </c>
      <c r="AH16" s="13">
        <f t="shared" ref="AH16:AI16" si="159">SUM(AH17:AH19)</f>
        <v>23423237.622674506</v>
      </c>
      <c r="AI16" s="13">
        <f t="shared" si="159"/>
        <v>23305970.316899054</v>
      </c>
      <c r="AJ16" s="13">
        <f t="shared" si="48"/>
        <v>-117267.30577545241</v>
      </c>
      <c r="AK16" s="14">
        <f t="shared" si="49"/>
        <v>0.99499354838709686</v>
      </c>
      <c r="AL16" s="13">
        <f t="shared" ref="AL16:AM16" si="160">SUM(AL17:AL19)</f>
        <v>22290644.490092285</v>
      </c>
      <c r="AM16" s="13">
        <f t="shared" si="160"/>
        <v>22598399.194665179</v>
      </c>
      <c r="AN16" s="13">
        <f t="shared" si="51"/>
        <v>307754.70457289368</v>
      </c>
      <c r="AO16" s="14">
        <f t="shared" si="52"/>
        <v>1.0138064516129035</v>
      </c>
      <c r="AP16" s="13">
        <f t="shared" ref="AP16:AQ16" si="161">SUM(AP17:AP19)</f>
        <v>31850146.598557584</v>
      </c>
      <c r="AQ16" s="13">
        <f t="shared" si="161"/>
        <v>31607838.902628429</v>
      </c>
      <c r="AR16" s="13">
        <f t="shared" si="54"/>
        <v>-242307.69592915475</v>
      </c>
      <c r="AS16" s="14">
        <f t="shared" si="55"/>
        <v>0.99239225806451614</v>
      </c>
      <c r="AT16" s="13">
        <f t="shared" ref="AT16:AU16" si="162">SUM(AT17:AT19)</f>
        <v>35042168.290665023</v>
      </c>
      <c r="AU16" s="13">
        <f t="shared" si="162"/>
        <v>32861324.599058114</v>
      </c>
      <c r="AV16" s="13">
        <f t="shared" si="57"/>
        <v>-2180843.691606909</v>
      </c>
      <c r="AW16" s="14">
        <f t="shared" si="58"/>
        <v>0.93776516129032261</v>
      </c>
      <c r="AX16" s="13">
        <f t="shared" ref="AX16:AY16" si="163">SUM(AX17:AX19)</f>
        <v>33152576.252227735</v>
      </c>
      <c r="AY16" s="13">
        <f t="shared" si="163"/>
        <v>32986599.483377874</v>
      </c>
      <c r="AZ16" s="13">
        <f t="shared" si="60"/>
        <v>-165976.76884986088</v>
      </c>
      <c r="BA16" s="47">
        <f t="shared" si="61"/>
        <v>0.99499354838709686</v>
      </c>
      <c r="BB16" s="13">
        <f t="shared" si="62"/>
        <v>350810603.8784498</v>
      </c>
      <c r="BC16" s="13">
        <f t="shared" si="63"/>
        <v>344037395.35135865</v>
      </c>
      <c r="BD16" s="13">
        <f t="shared" si="64"/>
        <v>-6773208.5270911455</v>
      </c>
      <c r="BE16" s="47">
        <f t="shared" si="65"/>
        <v>0.98069269157713956</v>
      </c>
      <c r="BF16" s="13">
        <f>SUM(BF17:BF19)</f>
        <v>30515625.000000004</v>
      </c>
      <c r="BG16" s="13">
        <f t="shared" ref="BG16" si="164">SUM(BG17:BG19)</f>
        <v>29767500.000000004</v>
      </c>
      <c r="BH16" s="13">
        <f t="shared" si="15"/>
        <v>-748125</v>
      </c>
      <c r="BI16" s="47">
        <f t="shared" si="16"/>
        <v>0.97548387096774192</v>
      </c>
      <c r="BJ16" s="13">
        <f t="shared" ref="BJ16:BK16" si="165">SUM(BJ17:BJ19)</f>
        <v>27111301.875</v>
      </c>
      <c r="BK16" s="13">
        <f t="shared" si="165"/>
        <v>26711104.076999996</v>
      </c>
      <c r="BL16" s="13">
        <f t="shared" si="68"/>
        <v>-400197.79800000414</v>
      </c>
      <c r="BM16" s="47">
        <f t="shared" si="69"/>
        <v>0.98523870967741922</v>
      </c>
      <c r="BN16" s="13">
        <f t="shared" ref="BN16:BO16" si="166">SUM(BN17:BN19)</f>
        <v>25247581.875</v>
      </c>
      <c r="BO16" s="13">
        <f t="shared" si="166"/>
        <v>25874816.510340005</v>
      </c>
      <c r="BP16" s="13">
        <f t="shared" si="71"/>
        <v>627234.63534000516</v>
      </c>
      <c r="BQ16" s="47">
        <f t="shared" si="72"/>
        <v>1.0248433548387099</v>
      </c>
      <c r="BR16" s="13">
        <f t="shared" ref="BR16:BS16" si="167">SUM(BR17:BR19)</f>
        <v>31811953.162500013</v>
      </c>
      <c r="BS16" s="13">
        <f t="shared" si="167"/>
        <v>31043868.946272008</v>
      </c>
      <c r="BT16" s="13">
        <f t="shared" si="74"/>
        <v>-768084.21622800454</v>
      </c>
      <c r="BU16" s="47">
        <f t="shared" si="75"/>
        <v>0.97585548387096765</v>
      </c>
      <c r="BV16" s="13">
        <f t="shared" ref="BV16:BW16" si="168">SUM(BV17:BV19)</f>
        <v>33333473.436615009</v>
      </c>
      <c r="BW16" s="13">
        <f t="shared" si="168"/>
        <v>30909962.175132573</v>
      </c>
      <c r="BX16" s="13">
        <f t="shared" si="77"/>
        <v>-2423511.2614824362</v>
      </c>
      <c r="BY16" s="47">
        <f t="shared" si="78"/>
        <v>0.92729496774193532</v>
      </c>
      <c r="BZ16" s="13">
        <f t="shared" ref="BZ16:CA16" si="169">SUM(BZ17:BZ19)</f>
        <v>31521587.033231296</v>
      </c>
      <c r="CA16" s="13">
        <f t="shared" si="169"/>
        <v>28667342.525174096</v>
      </c>
      <c r="CB16" s="13">
        <f t="shared" si="80"/>
        <v>-2854244.5080571994</v>
      </c>
      <c r="CC16" s="47">
        <f t="shared" si="81"/>
        <v>0.90945111662531009</v>
      </c>
      <c r="CD16" s="13">
        <f t="shared" ref="CD16:CE16" si="170">SUM(CD17:CD19)</f>
        <v>25510308.241886366</v>
      </c>
      <c r="CE16" s="13">
        <f t="shared" si="170"/>
        <v>27702668.620811373</v>
      </c>
      <c r="CF16" s="13">
        <f t="shared" si="83"/>
        <v>2192360.3789250068</v>
      </c>
      <c r="CG16" s="47">
        <f t="shared" si="84"/>
        <v>1.0859401759530793</v>
      </c>
      <c r="CH16" s="13">
        <f t="shared" ref="CH16:CI16" si="171">SUM(CH17:CH19)</f>
        <v>23423237.622674506</v>
      </c>
      <c r="CI16" s="13">
        <f t="shared" si="171"/>
        <v>23305970.316899054</v>
      </c>
      <c r="CJ16" s="13">
        <f t="shared" si="86"/>
        <v>-117267.30577545241</v>
      </c>
      <c r="CK16" s="47">
        <f t="shared" si="87"/>
        <v>0.99499354838709686</v>
      </c>
      <c r="CL16" s="13">
        <f t="shared" ref="CL16:CM16" si="172">SUM(CL17:CL19)</f>
        <v>22290644.490092285</v>
      </c>
      <c r="CM16" s="13">
        <f t="shared" si="172"/>
        <v>22598399.194665179</v>
      </c>
      <c r="CN16" s="13">
        <f t="shared" si="89"/>
        <v>307754.70457289368</v>
      </c>
      <c r="CO16" s="47">
        <f t="shared" si="90"/>
        <v>1.0138064516129035</v>
      </c>
      <c r="CP16" s="13">
        <f t="shared" ref="CP16:CQ16" si="173">SUM(CP17:CP19)</f>
        <v>31850146.598557584</v>
      </c>
      <c r="CQ16" s="13">
        <f t="shared" si="173"/>
        <v>31607838.902628429</v>
      </c>
      <c r="CR16" s="13">
        <f t="shared" si="92"/>
        <v>-242307.69592915475</v>
      </c>
      <c r="CS16" s="47">
        <f t="shared" si="93"/>
        <v>0.99239225806451614</v>
      </c>
      <c r="CT16" s="13">
        <f t="shared" ref="CT16:CU16" si="174">SUM(CT17:CT19)</f>
        <v>35042168.290665023</v>
      </c>
      <c r="CU16" s="13">
        <f t="shared" si="174"/>
        <v>32861324.599058114</v>
      </c>
      <c r="CV16" s="13">
        <f t="shared" si="95"/>
        <v>-2180843.691606909</v>
      </c>
      <c r="CW16" s="47">
        <f t="shared" si="96"/>
        <v>0.93776516129032261</v>
      </c>
      <c r="CX16" s="13">
        <f t="shared" ref="CX16:CY16" si="175">SUM(CX17:CX19)</f>
        <v>33152576.252227735</v>
      </c>
      <c r="CY16" s="13">
        <f t="shared" si="175"/>
        <v>32986599.483377874</v>
      </c>
      <c r="CZ16" s="13">
        <f t="shared" si="98"/>
        <v>-165976.76884986088</v>
      </c>
      <c r="DA16" s="47">
        <f t="shared" si="99"/>
        <v>0.99499354838709686</v>
      </c>
      <c r="DB16" s="13">
        <f t="shared" si="100"/>
        <v>350810603.8784498</v>
      </c>
      <c r="DC16" s="13">
        <f t="shared" si="101"/>
        <v>344037395.35135865</v>
      </c>
      <c r="DD16" s="13">
        <f t="shared" si="102"/>
        <v>-6773208.5270911455</v>
      </c>
      <c r="DE16" s="47">
        <f t="shared" si="103"/>
        <v>0.98069269157713956</v>
      </c>
    </row>
    <row r="17" spans="1:109" ht="18" hidden="1" customHeight="1" outlineLevel="2" x14ac:dyDescent="0.3">
      <c r="A17" s="30"/>
      <c r="B17" s="11"/>
      <c r="C17" s="11"/>
      <c r="D17" s="11" t="s">
        <v>21</v>
      </c>
      <c r="E17" s="12" t="s">
        <v>79</v>
      </c>
      <c r="F17" s="13">
        <v>11943750.000000002</v>
      </c>
      <c r="G17" s="13">
        <v>12796875.000000002</v>
      </c>
      <c r="H17" s="13">
        <f t="shared" si="1"/>
        <v>853125</v>
      </c>
      <c r="I17" s="14">
        <f t="shared" si="2"/>
        <v>1.0714285714285714</v>
      </c>
      <c r="J17" s="13">
        <v>10611305.25</v>
      </c>
      <c r="K17" s="13">
        <v>11482948.181249999</v>
      </c>
      <c r="L17" s="13">
        <f t="shared" si="30"/>
        <v>871642.93124999851</v>
      </c>
      <c r="M17" s="14">
        <f t="shared" si="31"/>
        <v>1.0821428571428571</v>
      </c>
      <c r="N17" s="13">
        <v>9881849.25</v>
      </c>
      <c r="O17" s="13">
        <v>11123433.023625001</v>
      </c>
      <c r="P17" s="13">
        <f t="shared" si="33"/>
        <v>1241583.7736250013</v>
      </c>
      <c r="Q17" s="14">
        <f t="shared" si="34"/>
        <v>1.1256428571428572</v>
      </c>
      <c r="R17" s="13">
        <v>12451130.055000005</v>
      </c>
      <c r="S17" s="13">
        <v>13345578.581400003</v>
      </c>
      <c r="T17" s="13">
        <f t="shared" si="36"/>
        <v>894448.52639999799</v>
      </c>
      <c r="U17" s="14">
        <f t="shared" si="37"/>
        <v>1.0718367346938773</v>
      </c>
      <c r="V17" s="13">
        <v>13046649.818202004</v>
      </c>
      <c r="W17" s="13">
        <v>13288012.839838738</v>
      </c>
      <c r="X17" s="13">
        <f t="shared" si="39"/>
        <v>241363.02163673379</v>
      </c>
      <c r="Y17" s="14">
        <f t="shared" si="40"/>
        <v>1.0184999999999997</v>
      </c>
      <c r="Z17" s="13">
        <v>12337481.376447516</v>
      </c>
      <c r="AA17" s="13">
        <v>12323923.704605266</v>
      </c>
      <c r="AB17" s="13">
        <f t="shared" si="42"/>
        <v>-13557.67184224911</v>
      </c>
      <c r="AC17" s="14">
        <f t="shared" si="43"/>
        <v>0.99890109890109902</v>
      </c>
      <c r="AD17" s="13">
        <v>9984679.7849963848</v>
      </c>
      <c r="AE17" s="13">
        <v>11909216.007623937</v>
      </c>
      <c r="AF17" s="13">
        <f t="shared" si="45"/>
        <v>1924536.2226275522</v>
      </c>
      <c r="AG17" s="14">
        <f t="shared" si="46"/>
        <v>1.1927489177489179</v>
      </c>
      <c r="AH17" s="13">
        <v>9167804.8329607733</v>
      </c>
      <c r="AI17" s="13">
        <v>10019100.996021418</v>
      </c>
      <c r="AJ17" s="13">
        <f t="shared" si="48"/>
        <v>851296.16306064464</v>
      </c>
      <c r="AK17" s="14">
        <f t="shared" si="49"/>
        <v>1.092857142857143</v>
      </c>
      <c r="AL17" s="13">
        <v>8724510.3165522497</v>
      </c>
      <c r="AM17" s="13">
        <v>9714920.2887118813</v>
      </c>
      <c r="AN17" s="13">
        <f t="shared" si="51"/>
        <v>990409.97215963155</v>
      </c>
      <c r="AO17" s="14">
        <f t="shared" si="52"/>
        <v>1.1135204081632655</v>
      </c>
      <c r="AP17" s="13">
        <v>12466078.883736517</v>
      </c>
      <c r="AQ17" s="13">
        <v>13588025.983272802</v>
      </c>
      <c r="AR17" s="13">
        <f t="shared" si="54"/>
        <v>1121947.0995362848</v>
      </c>
      <c r="AS17" s="14">
        <f t="shared" si="55"/>
        <v>1.0899999999999999</v>
      </c>
      <c r="AT17" s="13">
        <v>13715429.309464591</v>
      </c>
      <c r="AU17" s="13">
        <v>14126892.188748527</v>
      </c>
      <c r="AV17" s="13">
        <f t="shared" si="57"/>
        <v>411462.87928393669</v>
      </c>
      <c r="AW17" s="14">
        <f t="shared" si="58"/>
        <v>1.03</v>
      </c>
      <c r="AX17" s="13">
        <v>12975847.049259027</v>
      </c>
      <c r="AY17" s="13">
        <v>14180747.13240451</v>
      </c>
      <c r="AZ17" s="13">
        <f t="shared" si="60"/>
        <v>1204900.0831454825</v>
      </c>
      <c r="BA17" s="47">
        <f t="shared" si="61"/>
        <v>1.092857142857143</v>
      </c>
      <c r="BB17" s="13">
        <f t="shared" si="62"/>
        <v>137306515.92661908</v>
      </c>
      <c r="BC17" s="13">
        <f t="shared" si="63"/>
        <v>147899673.92750207</v>
      </c>
      <c r="BD17" s="13">
        <f t="shared" si="64"/>
        <v>10593158.000882983</v>
      </c>
      <c r="BE17" s="47">
        <f t="shared" si="65"/>
        <v>1.0771497108450723</v>
      </c>
      <c r="BF17" s="13">
        <v>11943750.000000002</v>
      </c>
      <c r="BG17" s="13">
        <v>12796875.000000002</v>
      </c>
      <c r="BH17" s="13">
        <f t="shared" si="15"/>
        <v>853125</v>
      </c>
      <c r="BI17" s="47">
        <f t="shared" si="16"/>
        <v>1.0714285714285714</v>
      </c>
      <c r="BJ17" s="13">
        <v>10611305.25</v>
      </c>
      <c r="BK17" s="13">
        <v>11482948.181249999</v>
      </c>
      <c r="BL17" s="13">
        <f t="shared" si="68"/>
        <v>871642.93124999851</v>
      </c>
      <c r="BM17" s="47">
        <f t="shared" si="69"/>
        <v>1.0821428571428571</v>
      </c>
      <c r="BN17" s="13">
        <v>9881849.25</v>
      </c>
      <c r="BO17" s="13">
        <v>11123433.023625001</v>
      </c>
      <c r="BP17" s="13">
        <f t="shared" si="71"/>
        <v>1241583.7736250013</v>
      </c>
      <c r="BQ17" s="47">
        <f t="shared" si="72"/>
        <v>1.1256428571428572</v>
      </c>
      <c r="BR17" s="13">
        <v>12451130.055000005</v>
      </c>
      <c r="BS17" s="13">
        <v>13345578.581400003</v>
      </c>
      <c r="BT17" s="13">
        <f t="shared" si="74"/>
        <v>894448.52639999799</v>
      </c>
      <c r="BU17" s="47">
        <f t="shared" si="75"/>
        <v>1.0718367346938773</v>
      </c>
      <c r="BV17" s="13">
        <v>13046649.818202004</v>
      </c>
      <c r="BW17" s="13">
        <v>13288012.839838738</v>
      </c>
      <c r="BX17" s="13">
        <f t="shared" si="77"/>
        <v>241363.02163673379</v>
      </c>
      <c r="BY17" s="47">
        <f t="shared" si="78"/>
        <v>1.0184999999999997</v>
      </c>
      <c r="BZ17" s="13">
        <v>12337481.376447516</v>
      </c>
      <c r="CA17" s="13">
        <v>12323923.704605266</v>
      </c>
      <c r="CB17" s="13">
        <f t="shared" si="80"/>
        <v>-13557.67184224911</v>
      </c>
      <c r="CC17" s="47">
        <f t="shared" si="81"/>
        <v>0.99890109890109902</v>
      </c>
      <c r="CD17" s="13">
        <v>9984679.7849963848</v>
      </c>
      <c r="CE17" s="13">
        <v>11909216.007623937</v>
      </c>
      <c r="CF17" s="13">
        <f t="shared" si="83"/>
        <v>1924536.2226275522</v>
      </c>
      <c r="CG17" s="47">
        <f t="shared" si="84"/>
        <v>1.1927489177489179</v>
      </c>
      <c r="CH17" s="13">
        <v>9167804.8329607733</v>
      </c>
      <c r="CI17" s="13">
        <v>10019100.996021418</v>
      </c>
      <c r="CJ17" s="13">
        <f t="shared" si="86"/>
        <v>851296.16306064464</v>
      </c>
      <c r="CK17" s="47">
        <f t="shared" si="87"/>
        <v>1.092857142857143</v>
      </c>
      <c r="CL17" s="13">
        <v>8724510.3165522497</v>
      </c>
      <c r="CM17" s="13">
        <v>9714920.2887118813</v>
      </c>
      <c r="CN17" s="13">
        <f t="shared" si="89"/>
        <v>990409.97215963155</v>
      </c>
      <c r="CO17" s="47">
        <f t="shared" si="90"/>
        <v>1.1135204081632655</v>
      </c>
      <c r="CP17" s="13">
        <v>12466078.883736517</v>
      </c>
      <c r="CQ17" s="13">
        <v>13588025.983272802</v>
      </c>
      <c r="CR17" s="13">
        <f t="shared" si="92"/>
        <v>1121947.0995362848</v>
      </c>
      <c r="CS17" s="47">
        <f t="shared" si="93"/>
        <v>1.0899999999999999</v>
      </c>
      <c r="CT17" s="13">
        <v>13715429.309464591</v>
      </c>
      <c r="CU17" s="13">
        <v>14126892.188748527</v>
      </c>
      <c r="CV17" s="13">
        <f t="shared" si="95"/>
        <v>411462.87928393669</v>
      </c>
      <c r="CW17" s="47">
        <f t="shared" si="96"/>
        <v>1.03</v>
      </c>
      <c r="CX17" s="13">
        <v>12975847.049259027</v>
      </c>
      <c r="CY17" s="13">
        <v>14180747.13240451</v>
      </c>
      <c r="CZ17" s="13">
        <f t="shared" si="98"/>
        <v>1204900.0831454825</v>
      </c>
      <c r="DA17" s="47">
        <f t="shared" si="99"/>
        <v>1.092857142857143</v>
      </c>
      <c r="DB17" s="13">
        <f t="shared" si="100"/>
        <v>137306515.92661908</v>
      </c>
      <c r="DC17" s="13">
        <f t="shared" si="101"/>
        <v>147899673.92750207</v>
      </c>
      <c r="DD17" s="13">
        <f t="shared" si="102"/>
        <v>10593158.000882983</v>
      </c>
      <c r="DE17" s="47">
        <f t="shared" si="103"/>
        <v>1.0771497108450723</v>
      </c>
    </row>
    <row r="18" spans="1:109" ht="18" hidden="1" customHeight="1" outlineLevel="2" x14ac:dyDescent="0.3">
      <c r="A18" s="30"/>
      <c r="B18" s="11"/>
      <c r="C18" s="11"/>
      <c r="D18" s="11" t="s">
        <v>22</v>
      </c>
      <c r="E18" s="12" t="s">
        <v>80</v>
      </c>
      <c r="F18" s="13">
        <v>12796875.000000002</v>
      </c>
      <c r="G18" s="13">
        <v>11773125.000000002</v>
      </c>
      <c r="H18" s="13">
        <f t="shared" si="1"/>
        <v>-1023750</v>
      </c>
      <c r="I18" s="14">
        <f t="shared" si="2"/>
        <v>0.92</v>
      </c>
      <c r="J18" s="13">
        <v>11369255.625</v>
      </c>
      <c r="K18" s="13">
        <v>10564312.326749999</v>
      </c>
      <c r="L18" s="13">
        <f t="shared" si="30"/>
        <v>-804943.29825000092</v>
      </c>
      <c r="M18" s="14">
        <f t="shared" si="31"/>
        <v>0.92919999999999991</v>
      </c>
      <c r="N18" s="13">
        <v>10587695.625</v>
      </c>
      <c r="O18" s="13">
        <v>10233558.381735003</v>
      </c>
      <c r="P18" s="13">
        <f t="shared" si="33"/>
        <v>-354137.24326499738</v>
      </c>
      <c r="Q18" s="14">
        <f t="shared" si="34"/>
        <v>0.9665520000000003</v>
      </c>
      <c r="R18" s="13">
        <v>13340496.487500004</v>
      </c>
      <c r="S18" s="13">
        <v>12277932.294888003</v>
      </c>
      <c r="T18" s="13">
        <f t="shared" si="36"/>
        <v>-1062564.1926120017</v>
      </c>
      <c r="U18" s="14">
        <f t="shared" si="37"/>
        <v>0.92035047619047605</v>
      </c>
      <c r="V18" s="13">
        <v>13978553.376645003</v>
      </c>
      <c r="W18" s="13">
        <v>12224971.812651638</v>
      </c>
      <c r="X18" s="13">
        <f t="shared" si="39"/>
        <v>-1753581.5639933646</v>
      </c>
      <c r="Y18" s="14">
        <f t="shared" si="40"/>
        <v>0.87455199999999989</v>
      </c>
      <c r="Z18" s="13">
        <v>13218730.046193769</v>
      </c>
      <c r="AA18" s="13">
        <v>11338009.808236845</v>
      </c>
      <c r="AB18" s="13">
        <f t="shared" si="42"/>
        <v>-1880720.2379569244</v>
      </c>
      <c r="AC18" s="14">
        <f t="shared" si="43"/>
        <v>0.85772307692307681</v>
      </c>
      <c r="AD18" s="13">
        <v>10697871.198210411</v>
      </c>
      <c r="AE18" s="13">
        <v>10956478.72701402</v>
      </c>
      <c r="AF18" s="13">
        <f t="shared" si="45"/>
        <v>258607.52880360931</v>
      </c>
      <c r="AG18" s="14">
        <f t="shared" si="46"/>
        <v>1.0241737373737376</v>
      </c>
      <c r="AH18" s="13">
        <v>9822648.035315115</v>
      </c>
      <c r="AI18" s="13">
        <v>9217572.9163397029</v>
      </c>
      <c r="AJ18" s="13">
        <f t="shared" si="48"/>
        <v>-605075.1189754121</v>
      </c>
      <c r="AK18" s="14">
        <f t="shared" si="49"/>
        <v>0.9383999999999999</v>
      </c>
      <c r="AL18" s="13">
        <v>9347689.62487741</v>
      </c>
      <c r="AM18" s="13">
        <v>8937726.6656149309</v>
      </c>
      <c r="AN18" s="13">
        <f t="shared" si="51"/>
        <v>-409962.9592624791</v>
      </c>
      <c r="AO18" s="14">
        <f t="shared" si="52"/>
        <v>0.95614285714285729</v>
      </c>
      <c r="AP18" s="13">
        <v>13356513.089717697</v>
      </c>
      <c r="AQ18" s="13">
        <v>12500983.904610978</v>
      </c>
      <c r="AR18" s="13">
        <f t="shared" si="54"/>
        <v>-855529.18510671891</v>
      </c>
      <c r="AS18" s="14">
        <f t="shared" si="55"/>
        <v>0.93594666666666659</v>
      </c>
      <c r="AT18" s="13">
        <v>14695102.831569204</v>
      </c>
      <c r="AU18" s="13">
        <v>12996740.813648647</v>
      </c>
      <c r="AV18" s="13">
        <f t="shared" si="57"/>
        <v>-1698362.0179205574</v>
      </c>
      <c r="AW18" s="14">
        <f t="shared" si="58"/>
        <v>0.88442666666666669</v>
      </c>
      <c r="AX18" s="13">
        <v>13902693.267063243</v>
      </c>
      <c r="AY18" s="13">
        <v>13046287.361812148</v>
      </c>
      <c r="AZ18" s="13">
        <f t="shared" si="60"/>
        <v>-856405.90525109507</v>
      </c>
      <c r="BA18" s="47">
        <f t="shared" si="61"/>
        <v>0.93840000000000001</v>
      </c>
      <c r="BB18" s="13">
        <f t="shared" si="62"/>
        <v>147114124.20709184</v>
      </c>
      <c r="BC18" s="13">
        <f t="shared" si="63"/>
        <v>136067700.01330194</v>
      </c>
      <c r="BD18" s="13">
        <f t="shared" si="64"/>
        <v>-11046424.193789899</v>
      </c>
      <c r="BE18" s="47">
        <f t="shared" si="65"/>
        <v>0.92491255171230258</v>
      </c>
      <c r="BF18" s="13">
        <v>12796875.000000002</v>
      </c>
      <c r="BG18" s="13">
        <v>11773125.000000002</v>
      </c>
      <c r="BH18" s="13">
        <f t="shared" si="15"/>
        <v>-1023750</v>
      </c>
      <c r="BI18" s="47">
        <f t="shared" si="16"/>
        <v>0.92</v>
      </c>
      <c r="BJ18" s="13">
        <v>11369255.625</v>
      </c>
      <c r="BK18" s="13">
        <v>10564312.326749999</v>
      </c>
      <c r="BL18" s="13">
        <f t="shared" si="68"/>
        <v>-804943.29825000092</v>
      </c>
      <c r="BM18" s="47">
        <f t="shared" si="69"/>
        <v>0.92919999999999991</v>
      </c>
      <c r="BN18" s="13">
        <v>10587695.625</v>
      </c>
      <c r="BO18" s="13">
        <v>10233558.381735003</v>
      </c>
      <c r="BP18" s="13">
        <f t="shared" si="71"/>
        <v>-354137.24326499738</v>
      </c>
      <c r="BQ18" s="47">
        <f t="shared" si="72"/>
        <v>0.9665520000000003</v>
      </c>
      <c r="BR18" s="13">
        <v>13340496.487500004</v>
      </c>
      <c r="BS18" s="13">
        <v>12277932.294888003</v>
      </c>
      <c r="BT18" s="13">
        <f t="shared" si="74"/>
        <v>-1062564.1926120017</v>
      </c>
      <c r="BU18" s="47">
        <f t="shared" si="75"/>
        <v>0.92035047619047605</v>
      </c>
      <c r="BV18" s="13">
        <v>13978553.376645003</v>
      </c>
      <c r="BW18" s="13">
        <v>12224971.812651638</v>
      </c>
      <c r="BX18" s="13">
        <f t="shared" si="77"/>
        <v>-1753581.5639933646</v>
      </c>
      <c r="BY18" s="47">
        <f t="shared" si="78"/>
        <v>0.87455199999999989</v>
      </c>
      <c r="BZ18" s="13">
        <v>13218730.046193769</v>
      </c>
      <c r="CA18" s="13">
        <v>11338009.808236845</v>
      </c>
      <c r="CB18" s="13">
        <f t="shared" si="80"/>
        <v>-1880720.2379569244</v>
      </c>
      <c r="CC18" s="47">
        <f t="shared" si="81"/>
        <v>0.85772307692307681</v>
      </c>
      <c r="CD18" s="13">
        <v>10697871.198210411</v>
      </c>
      <c r="CE18" s="13">
        <v>10956478.72701402</v>
      </c>
      <c r="CF18" s="13">
        <f t="shared" si="83"/>
        <v>258607.52880360931</v>
      </c>
      <c r="CG18" s="47">
        <f t="shared" si="84"/>
        <v>1.0241737373737376</v>
      </c>
      <c r="CH18" s="13">
        <v>9822648.035315115</v>
      </c>
      <c r="CI18" s="13">
        <v>9217572.9163397029</v>
      </c>
      <c r="CJ18" s="13">
        <f t="shared" si="86"/>
        <v>-605075.1189754121</v>
      </c>
      <c r="CK18" s="47">
        <f t="shared" si="87"/>
        <v>0.9383999999999999</v>
      </c>
      <c r="CL18" s="13">
        <v>9347689.62487741</v>
      </c>
      <c r="CM18" s="13">
        <v>8937726.6656149309</v>
      </c>
      <c r="CN18" s="13">
        <f t="shared" si="89"/>
        <v>-409962.9592624791</v>
      </c>
      <c r="CO18" s="47">
        <f t="shared" si="90"/>
        <v>0.95614285714285729</v>
      </c>
      <c r="CP18" s="13">
        <v>13356513.089717697</v>
      </c>
      <c r="CQ18" s="13">
        <v>12500983.904610978</v>
      </c>
      <c r="CR18" s="13">
        <f t="shared" si="92"/>
        <v>-855529.18510671891</v>
      </c>
      <c r="CS18" s="47">
        <f t="shared" si="93"/>
        <v>0.93594666666666659</v>
      </c>
      <c r="CT18" s="13">
        <v>14695102.831569204</v>
      </c>
      <c r="CU18" s="13">
        <v>12996740.813648647</v>
      </c>
      <c r="CV18" s="13">
        <f t="shared" si="95"/>
        <v>-1698362.0179205574</v>
      </c>
      <c r="CW18" s="47">
        <f t="shared" si="96"/>
        <v>0.88442666666666669</v>
      </c>
      <c r="CX18" s="13">
        <v>13902693.267063243</v>
      </c>
      <c r="CY18" s="13">
        <v>13046287.361812148</v>
      </c>
      <c r="CZ18" s="13">
        <f t="shared" si="98"/>
        <v>-856405.90525109507</v>
      </c>
      <c r="DA18" s="47">
        <f t="shared" si="99"/>
        <v>0.93840000000000001</v>
      </c>
      <c r="DB18" s="13">
        <f t="shared" si="100"/>
        <v>147114124.20709184</v>
      </c>
      <c r="DC18" s="13">
        <f t="shared" si="101"/>
        <v>136067700.01330194</v>
      </c>
      <c r="DD18" s="13">
        <f t="shared" si="102"/>
        <v>-11046424.193789899</v>
      </c>
      <c r="DE18" s="47">
        <f t="shared" si="103"/>
        <v>0.92491255171230258</v>
      </c>
    </row>
    <row r="19" spans="1:109" ht="18" hidden="1" customHeight="1" outlineLevel="2" x14ac:dyDescent="0.3">
      <c r="A19" s="30"/>
      <c r="B19" s="11"/>
      <c r="C19" s="11"/>
      <c r="D19" s="11" t="s">
        <v>20</v>
      </c>
      <c r="E19" s="12" t="s">
        <v>81</v>
      </c>
      <c r="F19" s="13">
        <v>5775000.0000000009</v>
      </c>
      <c r="G19" s="13">
        <v>5197500.0000000009</v>
      </c>
      <c r="H19" s="13">
        <f t="shared" si="1"/>
        <v>-577500</v>
      </c>
      <c r="I19" s="14">
        <f t="shared" si="2"/>
        <v>0.9</v>
      </c>
      <c r="J19" s="13">
        <v>5130741</v>
      </c>
      <c r="K19" s="13">
        <v>4663843.5689999992</v>
      </c>
      <c r="L19" s="13">
        <f t="shared" si="30"/>
        <v>-466897.4310000008</v>
      </c>
      <c r="M19" s="14">
        <f t="shared" si="31"/>
        <v>0.90899999999999981</v>
      </c>
      <c r="N19" s="13">
        <v>4778037</v>
      </c>
      <c r="O19" s="13">
        <v>4517825.1049800012</v>
      </c>
      <c r="P19" s="13">
        <f t="shared" si="33"/>
        <v>-260211.89501999877</v>
      </c>
      <c r="Q19" s="14">
        <f t="shared" si="34"/>
        <v>0.94554000000000027</v>
      </c>
      <c r="R19" s="13">
        <v>6020326.620000002</v>
      </c>
      <c r="S19" s="13">
        <v>5420358.069984002</v>
      </c>
      <c r="T19" s="13">
        <f t="shared" si="36"/>
        <v>-599968.55001599994</v>
      </c>
      <c r="U19" s="14">
        <f t="shared" si="37"/>
        <v>0.90034285714285722</v>
      </c>
      <c r="V19" s="13">
        <v>6308270.2417680025</v>
      </c>
      <c r="W19" s="13">
        <v>5396977.5226421952</v>
      </c>
      <c r="X19" s="13">
        <f t="shared" si="39"/>
        <v>-911292.71912580729</v>
      </c>
      <c r="Y19" s="14">
        <f t="shared" si="40"/>
        <v>0.85553999999999975</v>
      </c>
      <c r="Z19" s="13">
        <v>5965375.610590009</v>
      </c>
      <c r="AA19" s="13">
        <v>5005409.0123319859</v>
      </c>
      <c r="AB19" s="13">
        <f t="shared" si="42"/>
        <v>-959966.59825802315</v>
      </c>
      <c r="AC19" s="14">
        <f t="shared" si="43"/>
        <v>0.83907692307692305</v>
      </c>
      <c r="AD19" s="13">
        <v>4827757.2586795716</v>
      </c>
      <c r="AE19" s="13">
        <v>4836973.886173415</v>
      </c>
      <c r="AF19" s="13">
        <f t="shared" si="45"/>
        <v>9216.6274938434362</v>
      </c>
      <c r="AG19" s="14">
        <f t="shared" si="46"/>
        <v>1.0019090909090911</v>
      </c>
      <c r="AH19" s="13">
        <v>4432784.754398617</v>
      </c>
      <c r="AI19" s="13">
        <v>4069296.4045379292</v>
      </c>
      <c r="AJ19" s="13">
        <f t="shared" si="48"/>
        <v>-363488.34986068774</v>
      </c>
      <c r="AK19" s="14">
        <f t="shared" si="49"/>
        <v>0.91799999999999971</v>
      </c>
      <c r="AL19" s="13">
        <v>4218444.5486626262</v>
      </c>
      <c r="AM19" s="13">
        <v>3945752.2403383646</v>
      </c>
      <c r="AN19" s="13">
        <f t="shared" si="51"/>
        <v>-272692.30832426157</v>
      </c>
      <c r="AO19" s="14">
        <f t="shared" si="52"/>
        <v>0.93535714285714311</v>
      </c>
      <c r="AP19" s="13">
        <v>6027554.6251033703</v>
      </c>
      <c r="AQ19" s="13">
        <v>5518829.0147446459</v>
      </c>
      <c r="AR19" s="13">
        <f t="shared" si="54"/>
        <v>-508725.61035872437</v>
      </c>
      <c r="AS19" s="14">
        <f t="shared" si="55"/>
        <v>0.91559999999999997</v>
      </c>
      <c r="AT19" s="13">
        <v>6631636.1496312311</v>
      </c>
      <c r="AU19" s="13">
        <v>5737691.5966609409</v>
      </c>
      <c r="AV19" s="13">
        <f t="shared" si="57"/>
        <v>-893944.55297029018</v>
      </c>
      <c r="AW19" s="14">
        <f t="shared" si="58"/>
        <v>0.86519999999999997</v>
      </c>
      <c r="AX19" s="13">
        <v>6274035.935905464</v>
      </c>
      <c r="AY19" s="13">
        <v>5759564.9891612176</v>
      </c>
      <c r="AZ19" s="13">
        <f t="shared" si="60"/>
        <v>-514470.94674424641</v>
      </c>
      <c r="BA19" s="47">
        <f t="shared" si="61"/>
        <v>0.91800000000000026</v>
      </c>
      <c r="BB19" s="13">
        <f t="shared" si="62"/>
        <v>66389963.744738884</v>
      </c>
      <c r="BC19" s="13">
        <f t="shared" si="63"/>
        <v>60070021.410554692</v>
      </c>
      <c r="BD19" s="13">
        <f t="shared" si="64"/>
        <v>-6319942.3341841921</v>
      </c>
      <c r="BE19" s="47">
        <f t="shared" si="65"/>
        <v>0.904805757109861</v>
      </c>
      <c r="BF19" s="13">
        <v>5775000.0000000009</v>
      </c>
      <c r="BG19" s="13">
        <v>5197500.0000000009</v>
      </c>
      <c r="BH19" s="13">
        <f t="shared" si="15"/>
        <v>-577500</v>
      </c>
      <c r="BI19" s="47">
        <f t="shared" si="16"/>
        <v>0.9</v>
      </c>
      <c r="BJ19" s="13">
        <v>5130741</v>
      </c>
      <c r="BK19" s="13">
        <v>4663843.5689999992</v>
      </c>
      <c r="BL19" s="13">
        <f t="shared" si="68"/>
        <v>-466897.4310000008</v>
      </c>
      <c r="BM19" s="47">
        <f t="shared" si="69"/>
        <v>0.90899999999999981</v>
      </c>
      <c r="BN19" s="13">
        <v>4778037</v>
      </c>
      <c r="BO19" s="13">
        <v>4517825.1049800012</v>
      </c>
      <c r="BP19" s="13">
        <f t="shared" si="71"/>
        <v>-260211.89501999877</v>
      </c>
      <c r="BQ19" s="47">
        <f t="shared" si="72"/>
        <v>0.94554000000000027</v>
      </c>
      <c r="BR19" s="13">
        <v>6020326.620000002</v>
      </c>
      <c r="BS19" s="13">
        <v>5420358.069984002</v>
      </c>
      <c r="BT19" s="13">
        <f t="shared" si="74"/>
        <v>-599968.55001599994</v>
      </c>
      <c r="BU19" s="47">
        <f t="shared" si="75"/>
        <v>0.90034285714285722</v>
      </c>
      <c r="BV19" s="13">
        <v>6308270.2417680025</v>
      </c>
      <c r="BW19" s="13">
        <v>5396977.5226421952</v>
      </c>
      <c r="BX19" s="13">
        <f t="shared" si="77"/>
        <v>-911292.71912580729</v>
      </c>
      <c r="BY19" s="47">
        <f t="shared" si="78"/>
        <v>0.85553999999999975</v>
      </c>
      <c r="BZ19" s="13">
        <v>5965375.610590009</v>
      </c>
      <c r="CA19" s="13">
        <v>5005409.0123319859</v>
      </c>
      <c r="CB19" s="13">
        <f t="shared" si="80"/>
        <v>-959966.59825802315</v>
      </c>
      <c r="CC19" s="47">
        <f t="shared" si="81"/>
        <v>0.83907692307692305</v>
      </c>
      <c r="CD19" s="13">
        <v>4827757.2586795716</v>
      </c>
      <c r="CE19" s="13">
        <v>4836973.886173415</v>
      </c>
      <c r="CF19" s="13">
        <f t="shared" si="83"/>
        <v>9216.6274938434362</v>
      </c>
      <c r="CG19" s="47">
        <f t="shared" si="84"/>
        <v>1.0019090909090911</v>
      </c>
      <c r="CH19" s="13">
        <v>4432784.754398617</v>
      </c>
      <c r="CI19" s="13">
        <v>4069296.4045379292</v>
      </c>
      <c r="CJ19" s="13">
        <f t="shared" si="86"/>
        <v>-363488.34986068774</v>
      </c>
      <c r="CK19" s="47">
        <f t="shared" si="87"/>
        <v>0.91799999999999971</v>
      </c>
      <c r="CL19" s="13">
        <v>4218444.5486626262</v>
      </c>
      <c r="CM19" s="13">
        <v>3945752.2403383646</v>
      </c>
      <c r="CN19" s="13">
        <f t="shared" si="89"/>
        <v>-272692.30832426157</v>
      </c>
      <c r="CO19" s="47">
        <f t="shared" si="90"/>
        <v>0.93535714285714311</v>
      </c>
      <c r="CP19" s="13">
        <v>6027554.6251033703</v>
      </c>
      <c r="CQ19" s="13">
        <v>5518829.0147446459</v>
      </c>
      <c r="CR19" s="13">
        <f t="shared" si="92"/>
        <v>-508725.61035872437</v>
      </c>
      <c r="CS19" s="47">
        <f t="shared" si="93"/>
        <v>0.91559999999999997</v>
      </c>
      <c r="CT19" s="13">
        <v>6631636.1496312311</v>
      </c>
      <c r="CU19" s="13">
        <v>5737691.5966609409</v>
      </c>
      <c r="CV19" s="13">
        <f t="shared" si="95"/>
        <v>-893944.55297029018</v>
      </c>
      <c r="CW19" s="47">
        <f t="shared" si="96"/>
        <v>0.86519999999999997</v>
      </c>
      <c r="CX19" s="13">
        <v>6274035.935905464</v>
      </c>
      <c r="CY19" s="13">
        <v>5759564.9891612176</v>
      </c>
      <c r="CZ19" s="13">
        <f t="shared" si="98"/>
        <v>-514470.94674424641</v>
      </c>
      <c r="DA19" s="47">
        <f t="shared" si="99"/>
        <v>0.91800000000000026</v>
      </c>
      <c r="DB19" s="13">
        <f t="shared" si="100"/>
        <v>66389963.744738884</v>
      </c>
      <c r="DC19" s="13">
        <f t="shared" si="101"/>
        <v>60070021.410554692</v>
      </c>
      <c r="DD19" s="13">
        <f t="shared" si="102"/>
        <v>-6319942.3341841921</v>
      </c>
      <c r="DE19" s="47">
        <f t="shared" si="103"/>
        <v>0.904805757109861</v>
      </c>
    </row>
    <row r="20" spans="1:109" ht="18" customHeight="1" outlineLevel="1" collapsed="1" x14ac:dyDescent="0.3">
      <c r="A20" s="30"/>
      <c r="B20" s="11"/>
      <c r="C20" s="11" t="s">
        <v>23</v>
      </c>
      <c r="D20" s="11"/>
      <c r="E20" s="12" t="s">
        <v>47</v>
      </c>
      <c r="F20" s="13">
        <f>SUM(F21:F22)</f>
        <v>358050</v>
      </c>
      <c r="G20" s="13">
        <f>SUM(G21:G22)</f>
        <v>351540</v>
      </c>
      <c r="H20" s="13">
        <f t="shared" si="1"/>
        <v>-6510</v>
      </c>
      <c r="I20" s="14">
        <f t="shared" si="2"/>
        <v>0.98181818181818181</v>
      </c>
      <c r="J20" s="13">
        <f t="shared" ref="J20:AY20" si="176">SUM(J21:J22)</f>
        <v>336307.125</v>
      </c>
      <c r="K20" s="13">
        <f>SUM(K21:K22)</f>
        <v>333494.37449999998</v>
      </c>
      <c r="L20" s="13">
        <f t="shared" si="30"/>
        <v>-2812.7505000000237</v>
      </c>
      <c r="M20" s="14">
        <f t="shared" si="31"/>
        <v>0.99163636363636354</v>
      </c>
      <c r="N20" s="13">
        <f t="shared" si="176"/>
        <v>306946.9425</v>
      </c>
      <c r="O20" s="13">
        <f>SUM(O21:O22)</f>
        <v>309078.85878000001</v>
      </c>
      <c r="P20" s="13">
        <f t="shared" si="33"/>
        <v>2131.9162800000049</v>
      </c>
      <c r="Q20" s="14">
        <f t="shared" si="34"/>
        <v>1.0069455530738836</v>
      </c>
      <c r="R20" s="13">
        <f t="shared" si="176"/>
        <v>370316.33100000001</v>
      </c>
      <c r="S20" s="13">
        <f>SUM(S21:S22)</f>
        <v>366564.65986800002</v>
      </c>
      <c r="T20" s="13">
        <f t="shared" si="36"/>
        <v>-3751.6711319999886</v>
      </c>
      <c r="U20" s="14">
        <f t="shared" si="37"/>
        <v>0.98986900976829995</v>
      </c>
      <c r="V20" s="13">
        <f t="shared" si="176"/>
        <v>403784.18769282004</v>
      </c>
      <c r="W20" s="13">
        <f>SUM(W21:W22)</f>
        <v>386418.17186734616</v>
      </c>
      <c r="X20" s="13">
        <f t="shared" si="39"/>
        <v>-17366.015825473878</v>
      </c>
      <c r="Y20" s="14">
        <f t="shared" si="40"/>
        <v>0.95699183783123987</v>
      </c>
      <c r="Z20" s="13">
        <f t="shared" si="176"/>
        <v>369776.74957305327</v>
      </c>
      <c r="AA20" s="13">
        <f>SUM(AA21:AA22)</f>
        <v>361448.23130389687</v>
      </c>
      <c r="AB20" s="13">
        <f t="shared" si="42"/>
        <v>-8328.5182691563969</v>
      </c>
      <c r="AC20" s="14">
        <f t="shared" si="43"/>
        <v>0.9774769011876151</v>
      </c>
      <c r="AD20" s="13">
        <f t="shared" si="176"/>
        <v>311556.43038452265</v>
      </c>
      <c r="AE20" s="13">
        <f>SUM(AE21:AE22)</f>
        <v>329661.61577486765</v>
      </c>
      <c r="AF20" s="13">
        <f t="shared" si="45"/>
        <v>18105.185390344996</v>
      </c>
      <c r="AG20" s="14">
        <f t="shared" si="46"/>
        <v>1.0581120581205774</v>
      </c>
      <c r="AH20" s="13">
        <f t="shared" si="176"/>
        <v>276927.91223876434</v>
      </c>
      <c r="AI20" s="13">
        <f>SUM(AI21:AI22)</f>
        <v>279549.06506763771</v>
      </c>
      <c r="AJ20" s="13">
        <f t="shared" si="48"/>
        <v>2621.152828873368</v>
      </c>
      <c r="AK20" s="14">
        <f t="shared" si="49"/>
        <v>1.0094651088353037</v>
      </c>
      <c r="AL20" s="13">
        <f t="shared" si="176"/>
        <v>274498.10082121217</v>
      </c>
      <c r="AM20" s="13">
        <f>SUM(AM21:AM22)</f>
        <v>264721.94947300164</v>
      </c>
      <c r="AN20" s="13">
        <f t="shared" si="51"/>
        <v>-9776.151348210522</v>
      </c>
      <c r="AO20" s="14">
        <f t="shared" si="52"/>
        <v>0.96438535888239907</v>
      </c>
      <c r="AP20" s="13">
        <f t="shared" si="176"/>
        <v>370677.7312551685</v>
      </c>
      <c r="AQ20" s="13">
        <f>SUM(AQ21:AQ22)</f>
        <v>391748.32839416759</v>
      </c>
      <c r="AR20" s="13">
        <f t="shared" si="54"/>
        <v>21070.597138999088</v>
      </c>
      <c r="AS20" s="14">
        <f t="shared" si="55"/>
        <v>1.0568434393607919</v>
      </c>
      <c r="AT20" s="13">
        <f t="shared" si="176"/>
        <v>407811.8074815615</v>
      </c>
      <c r="AU20" s="13">
        <f>SUM(AU21:AU22)</f>
        <v>390992.0183986224</v>
      </c>
      <c r="AV20" s="13">
        <f t="shared" si="57"/>
        <v>-16819.789082939096</v>
      </c>
      <c r="AW20" s="14">
        <f t="shared" si="58"/>
        <v>0.95875600270916728</v>
      </c>
      <c r="AX20" s="13">
        <f t="shared" si="176"/>
        <v>418828.03856319672</v>
      </c>
      <c r="AY20" s="13">
        <f t="shared" si="176"/>
        <v>395607.91415076348</v>
      </c>
      <c r="AZ20" s="13">
        <f t="shared" si="60"/>
        <v>-23220.124412433244</v>
      </c>
      <c r="BA20" s="47">
        <f t="shared" si="61"/>
        <v>0.94455928859946758</v>
      </c>
      <c r="BB20" s="13">
        <f t="shared" si="62"/>
        <v>4205481.3565102993</v>
      </c>
      <c r="BC20" s="13">
        <f t="shared" si="63"/>
        <v>4160825.1875783033</v>
      </c>
      <c r="BD20" s="13">
        <f t="shared" si="64"/>
        <v>-44656.168931995984</v>
      </c>
      <c r="BE20" s="47">
        <f t="shared" si="65"/>
        <v>0.98938143695183289</v>
      </c>
      <c r="BF20" s="13">
        <f>SUM(BF21:BF22)</f>
        <v>358050</v>
      </c>
      <c r="BG20" s="13">
        <f>SUM(BG21:BG22)</f>
        <v>351540</v>
      </c>
      <c r="BH20" s="13">
        <f t="shared" si="15"/>
        <v>-6510</v>
      </c>
      <c r="BI20" s="47">
        <f t="shared" si="16"/>
        <v>0.98181818181818181</v>
      </c>
      <c r="BJ20" s="13">
        <f t="shared" ref="BJ20" si="177">SUM(BJ21:BJ22)</f>
        <v>336307.125</v>
      </c>
      <c r="BK20" s="13">
        <f>SUM(BK21:BK22)</f>
        <v>333494.37449999998</v>
      </c>
      <c r="BL20" s="13">
        <f t="shared" si="68"/>
        <v>-2812.7505000000237</v>
      </c>
      <c r="BM20" s="47">
        <f t="shared" si="69"/>
        <v>0.99163636363636354</v>
      </c>
      <c r="BN20" s="13">
        <f t="shared" ref="BN20" si="178">SUM(BN21:BN22)</f>
        <v>306946.9425</v>
      </c>
      <c r="BO20" s="13">
        <f>SUM(BO21:BO22)</f>
        <v>309078.85878000001</v>
      </c>
      <c r="BP20" s="13">
        <f t="shared" si="71"/>
        <v>2131.9162800000049</v>
      </c>
      <c r="BQ20" s="47">
        <f t="shared" si="72"/>
        <v>1.0069455530738836</v>
      </c>
      <c r="BR20" s="13">
        <f t="shared" ref="BR20" si="179">SUM(BR21:BR22)</f>
        <v>370316.33100000001</v>
      </c>
      <c r="BS20" s="13">
        <f>SUM(BS21:BS22)</f>
        <v>366564.65986800002</v>
      </c>
      <c r="BT20" s="13">
        <f t="shared" si="74"/>
        <v>-3751.6711319999886</v>
      </c>
      <c r="BU20" s="47">
        <f t="shared" si="75"/>
        <v>0.98986900976829995</v>
      </c>
      <c r="BV20" s="13">
        <f t="shared" ref="BV20" si="180">SUM(BV21:BV22)</f>
        <v>403784.18769282004</v>
      </c>
      <c r="BW20" s="13">
        <f>SUM(BW21:BW22)</f>
        <v>386418.17186734616</v>
      </c>
      <c r="BX20" s="13">
        <f t="shared" si="77"/>
        <v>-17366.015825473878</v>
      </c>
      <c r="BY20" s="47">
        <f t="shared" si="78"/>
        <v>0.95699183783123987</v>
      </c>
      <c r="BZ20" s="13">
        <f t="shared" ref="BZ20" si="181">SUM(BZ21:BZ22)</f>
        <v>369776.74957305327</v>
      </c>
      <c r="CA20" s="13">
        <f>SUM(CA21:CA22)</f>
        <v>361448.23130389687</v>
      </c>
      <c r="CB20" s="13">
        <f t="shared" si="80"/>
        <v>-8328.5182691563969</v>
      </c>
      <c r="CC20" s="47">
        <f t="shared" si="81"/>
        <v>0.9774769011876151</v>
      </c>
      <c r="CD20" s="13">
        <f t="shared" ref="CD20" si="182">SUM(CD21:CD22)</f>
        <v>311556.43038452265</v>
      </c>
      <c r="CE20" s="13">
        <f>SUM(CE21:CE22)</f>
        <v>329661.61577486765</v>
      </c>
      <c r="CF20" s="13">
        <f t="shared" si="83"/>
        <v>18105.185390344996</v>
      </c>
      <c r="CG20" s="47">
        <f t="shared" si="84"/>
        <v>1.0581120581205774</v>
      </c>
      <c r="CH20" s="13">
        <f t="shared" ref="CH20" si="183">SUM(CH21:CH22)</f>
        <v>276927.91223876434</v>
      </c>
      <c r="CI20" s="13">
        <f>SUM(CI21:CI22)</f>
        <v>279549.06506763771</v>
      </c>
      <c r="CJ20" s="13">
        <f t="shared" si="86"/>
        <v>2621.152828873368</v>
      </c>
      <c r="CK20" s="47">
        <f t="shared" si="87"/>
        <v>1.0094651088353037</v>
      </c>
      <c r="CL20" s="13">
        <f t="shared" ref="CL20" si="184">SUM(CL21:CL22)</f>
        <v>274498.10082121217</v>
      </c>
      <c r="CM20" s="13">
        <f>SUM(CM21:CM22)</f>
        <v>264721.94947300164</v>
      </c>
      <c r="CN20" s="13">
        <f t="shared" si="89"/>
        <v>-9776.151348210522</v>
      </c>
      <c r="CO20" s="47">
        <f t="shared" si="90"/>
        <v>0.96438535888239907</v>
      </c>
      <c r="CP20" s="13">
        <f t="shared" ref="CP20" si="185">SUM(CP21:CP22)</f>
        <v>370677.7312551685</v>
      </c>
      <c r="CQ20" s="13">
        <f>SUM(CQ21:CQ22)</f>
        <v>391748.32839416759</v>
      </c>
      <c r="CR20" s="13">
        <f t="shared" si="92"/>
        <v>21070.597138999088</v>
      </c>
      <c r="CS20" s="47">
        <f t="shared" si="93"/>
        <v>1.0568434393607919</v>
      </c>
      <c r="CT20" s="13">
        <f t="shared" ref="CT20" si="186">SUM(CT21:CT22)</f>
        <v>407811.8074815615</v>
      </c>
      <c r="CU20" s="13">
        <f>SUM(CU21:CU22)</f>
        <v>390992.0183986224</v>
      </c>
      <c r="CV20" s="13">
        <f t="shared" si="95"/>
        <v>-16819.789082939096</v>
      </c>
      <c r="CW20" s="47">
        <f t="shared" si="96"/>
        <v>0.95875600270916728</v>
      </c>
      <c r="CX20" s="13">
        <f t="shared" ref="CX20:CY20" si="187">SUM(CX21:CX22)</f>
        <v>418828.03856319672</v>
      </c>
      <c r="CY20" s="13">
        <f t="shared" si="187"/>
        <v>395607.91415076348</v>
      </c>
      <c r="CZ20" s="13">
        <f t="shared" si="98"/>
        <v>-23220.124412433244</v>
      </c>
      <c r="DA20" s="47">
        <f t="shared" si="99"/>
        <v>0.94455928859946758</v>
      </c>
      <c r="DB20" s="13">
        <f t="shared" si="100"/>
        <v>4205481.3565102993</v>
      </c>
      <c r="DC20" s="13">
        <f t="shared" si="101"/>
        <v>4160825.1875783033</v>
      </c>
      <c r="DD20" s="13">
        <f t="shared" si="102"/>
        <v>-44656.168931995984</v>
      </c>
      <c r="DE20" s="47">
        <f t="shared" si="103"/>
        <v>0.98938143695183289</v>
      </c>
    </row>
    <row r="21" spans="1:109" ht="18" hidden="1" customHeight="1" outlineLevel="2" x14ac:dyDescent="0.3">
      <c r="A21" s="30"/>
      <c r="B21" s="11"/>
      <c r="C21" s="11"/>
      <c r="D21" s="11" t="s">
        <v>196</v>
      </c>
      <c r="E21" s="12" t="s">
        <v>82</v>
      </c>
      <c r="F21" s="13">
        <v>288750</v>
      </c>
      <c r="G21" s="13">
        <v>283500</v>
      </c>
      <c r="H21" s="13">
        <f t="shared" si="1"/>
        <v>-5250</v>
      </c>
      <c r="I21" s="14">
        <f t="shared" si="2"/>
        <v>0.98181818181818181</v>
      </c>
      <c r="J21" s="13">
        <v>274861.125</v>
      </c>
      <c r="K21" s="13">
        <v>272562.28649999999</v>
      </c>
      <c r="L21" s="13">
        <f t="shared" si="30"/>
        <v>-2298.8385000000126</v>
      </c>
      <c r="M21" s="14">
        <f t="shared" si="31"/>
        <v>0.99163636363636354</v>
      </c>
      <c r="N21" s="13">
        <v>250846.9425</v>
      </c>
      <c r="O21" s="13">
        <v>251211.81078</v>
      </c>
      <c r="P21" s="13">
        <f t="shared" si="33"/>
        <v>364.86827999999514</v>
      </c>
      <c r="Q21" s="14">
        <f t="shared" si="34"/>
        <v>1.0014545454545454</v>
      </c>
      <c r="R21" s="13">
        <v>301016.33100000001</v>
      </c>
      <c r="S21" s="13">
        <v>298498.73986800003</v>
      </c>
      <c r="T21" s="13">
        <f t="shared" si="36"/>
        <v>-2517.5911319999723</v>
      </c>
      <c r="U21" s="14">
        <f t="shared" si="37"/>
        <v>0.99163636363636376</v>
      </c>
      <c r="V21" s="13">
        <v>331184.18769282004</v>
      </c>
      <c r="W21" s="13">
        <v>318659.40386734612</v>
      </c>
      <c r="X21" s="13">
        <f t="shared" si="39"/>
        <v>-12524.783825473918</v>
      </c>
      <c r="Y21" s="14">
        <f t="shared" si="40"/>
        <v>0.96218181818181814</v>
      </c>
      <c r="Z21" s="13">
        <v>301136.74957305327</v>
      </c>
      <c r="AA21" s="13">
        <v>298618.15130389686</v>
      </c>
      <c r="AB21" s="13">
        <f t="shared" si="42"/>
        <v>-2518.5982691564132</v>
      </c>
      <c r="AC21" s="14">
        <f t="shared" si="43"/>
        <v>0.99163636363636376</v>
      </c>
      <c r="AD21" s="13">
        <v>256017.43038452268</v>
      </c>
      <c r="AE21" s="13">
        <v>268957.94777486764</v>
      </c>
      <c r="AF21" s="13">
        <f t="shared" si="45"/>
        <v>12940.517390344961</v>
      </c>
      <c r="AG21" s="14">
        <f t="shared" si="46"/>
        <v>1.0505454545454544</v>
      </c>
      <c r="AH21" s="13">
        <v>225942.91223876434</v>
      </c>
      <c r="AI21" s="13">
        <v>228489.90506763771</v>
      </c>
      <c r="AJ21" s="13">
        <f t="shared" si="48"/>
        <v>2546.9928288733645</v>
      </c>
      <c r="AK21" s="14">
        <f t="shared" si="49"/>
        <v>1.0112727272727273</v>
      </c>
      <c r="AL21" s="13">
        <v>225988.10082121214</v>
      </c>
      <c r="AM21" s="13">
        <v>215222.84947300164</v>
      </c>
      <c r="AN21" s="13">
        <f t="shared" si="51"/>
        <v>-10765.251348210499</v>
      </c>
      <c r="AO21" s="14">
        <f t="shared" si="52"/>
        <v>0.95236363636363619</v>
      </c>
      <c r="AP21" s="13">
        <v>301377.7312551685</v>
      </c>
      <c r="AQ21" s="13">
        <v>322528.9683941676</v>
      </c>
      <c r="AR21" s="13">
        <f t="shared" si="54"/>
        <v>21151.237138999102</v>
      </c>
      <c r="AS21" s="14">
        <f t="shared" si="55"/>
        <v>1.0701818181818181</v>
      </c>
      <c r="AT21" s="13">
        <v>331581.8074815615</v>
      </c>
      <c r="AU21" s="13">
        <v>319041.98639862239</v>
      </c>
      <c r="AV21" s="13">
        <f t="shared" si="57"/>
        <v>-12539.821082939103</v>
      </c>
      <c r="AW21" s="14">
        <f t="shared" si="58"/>
        <v>0.96218181818181803</v>
      </c>
      <c r="AX21" s="13">
        <v>346723.03856319672</v>
      </c>
      <c r="AY21" s="13">
        <v>323398.03415076347</v>
      </c>
      <c r="AZ21" s="13">
        <f t="shared" si="60"/>
        <v>-23325.004412433249</v>
      </c>
      <c r="BA21" s="47">
        <f t="shared" si="61"/>
        <v>0.93272727272727274</v>
      </c>
      <c r="BB21" s="13">
        <f t="shared" si="62"/>
        <v>3435426.3565102993</v>
      </c>
      <c r="BC21" s="13">
        <f t="shared" si="63"/>
        <v>3400690.0835783035</v>
      </c>
      <c r="BD21" s="13">
        <f t="shared" si="64"/>
        <v>-34736.272931995802</v>
      </c>
      <c r="BE21" s="47">
        <f t="shared" si="65"/>
        <v>0.98988880292364034</v>
      </c>
      <c r="BF21" s="13">
        <v>288750</v>
      </c>
      <c r="BG21" s="13">
        <v>283500</v>
      </c>
      <c r="BH21" s="13">
        <f t="shared" si="15"/>
        <v>-5250</v>
      </c>
      <c r="BI21" s="47">
        <f t="shared" si="16"/>
        <v>0.98181818181818181</v>
      </c>
      <c r="BJ21" s="13">
        <v>274861.125</v>
      </c>
      <c r="BK21" s="13">
        <v>272562.28649999999</v>
      </c>
      <c r="BL21" s="13">
        <f t="shared" si="68"/>
        <v>-2298.8385000000126</v>
      </c>
      <c r="BM21" s="47">
        <f t="shared" si="69"/>
        <v>0.99163636363636354</v>
      </c>
      <c r="BN21" s="13">
        <v>250846.9425</v>
      </c>
      <c r="BO21" s="13">
        <v>251211.81078</v>
      </c>
      <c r="BP21" s="13">
        <f t="shared" si="71"/>
        <v>364.86827999999514</v>
      </c>
      <c r="BQ21" s="47">
        <f t="shared" si="72"/>
        <v>1.0014545454545454</v>
      </c>
      <c r="BR21" s="13">
        <v>301016.33100000001</v>
      </c>
      <c r="BS21" s="13">
        <v>298498.73986800003</v>
      </c>
      <c r="BT21" s="13">
        <f t="shared" si="74"/>
        <v>-2517.5911319999723</v>
      </c>
      <c r="BU21" s="47">
        <f t="shared" si="75"/>
        <v>0.99163636363636376</v>
      </c>
      <c r="BV21" s="13">
        <v>331184.18769282004</v>
      </c>
      <c r="BW21" s="13">
        <v>318659.40386734612</v>
      </c>
      <c r="BX21" s="13">
        <f t="shared" si="77"/>
        <v>-12524.783825473918</v>
      </c>
      <c r="BY21" s="47">
        <f t="shared" si="78"/>
        <v>0.96218181818181814</v>
      </c>
      <c r="BZ21" s="13">
        <v>301136.74957305327</v>
      </c>
      <c r="CA21" s="13">
        <v>298618.15130389686</v>
      </c>
      <c r="CB21" s="13">
        <f t="shared" si="80"/>
        <v>-2518.5982691564132</v>
      </c>
      <c r="CC21" s="47">
        <f t="shared" si="81"/>
        <v>0.99163636363636376</v>
      </c>
      <c r="CD21" s="13">
        <v>256017.43038452268</v>
      </c>
      <c r="CE21" s="13">
        <v>268957.94777486764</v>
      </c>
      <c r="CF21" s="13">
        <f t="shared" si="83"/>
        <v>12940.517390344961</v>
      </c>
      <c r="CG21" s="47">
        <f t="shared" si="84"/>
        <v>1.0505454545454544</v>
      </c>
      <c r="CH21" s="13">
        <v>225942.91223876434</v>
      </c>
      <c r="CI21" s="13">
        <v>228489.90506763771</v>
      </c>
      <c r="CJ21" s="13">
        <f t="shared" si="86"/>
        <v>2546.9928288733645</v>
      </c>
      <c r="CK21" s="47">
        <f t="shared" si="87"/>
        <v>1.0112727272727273</v>
      </c>
      <c r="CL21" s="13">
        <v>225988.10082121214</v>
      </c>
      <c r="CM21" s="13">
        <v>215222.84947300164</v>
      </c>
      <c r="CN21" s="13">
        <f t="shared" si="89"/>
        <v>-10765.251348210499</v>
      </c>
      <c r="CO21" s="47">
        <f t="shared" si="90"/>
        <v>0.95236363636363619</v>
      </c>
      <c r="CP21" s="13">
        <v>301377.7312551685</v>
      </c>
      <c r="CQ21" s="13">
        <v>322528.9683941676</v>
      </c>
      <c r="CR21" s="13">
        <f t="shared" si="92"/>
        <v>21151.237138999102</v>
      </c>
      <c r="CS21" s="47">
        <f t="shared" si="93"/>
        <v>1.0701818181818181</v>
      </c>
      <c r="CT21" s="13">
        <v>331581.8074815615</v>
      </c>
      <c r="CU21" s="13">
        <v>319041.98639862239</v>
      </c>
      <c r="CV21" s="13">
        <f t="shared" si="95"/>
        <v>-12539.821082939103</v>
      </c>
      <c r="CW21" s="47">
        <f t="shared" si="96"/>
        <v>0.96218181818181803</v>
      </c>
      <c r="CX21" s="13">
        <v>346723.03856319672</v>
      </c>
      <c r="CY21" s="13">
        <v>323398.03415076347</v>
      </c>
      <c r="CZ21" s="13">
        <f t="shared" si="98"/>
        <v>-23325.004412433249</v>
      </c>
      <c r="DA21" s="47">
        <f t="shared" si="99"/>
        <v>0.93272727272727274</v>
      </c>
      <c r="DB21" s="13">
        <f t="shared" si="100"/>
        <v>3435426.3565102993</v>
      </c>
      <c r="DC21" s="13">
        <f t="shared" si="101"/>
        <v>3400690.0835783035</v>
      </c>
      <c r="DD21" s="13">
        <f t="shared" si="102"/>
        <v>-34736.272931995802</v>
      </c>
      <c r="DE21" s="47">
        <f t="shared" si="103"/>
        <v>0.98988880292364034</v>
      </c>
    </row>
    <row r="22" spans="1:109" ht="18" hidden="1" customHeight="1" outlineLevel="2" x14ac:dyDescent="0.3">
      <c r="A22" s="30"/>
      <c r="B22" s="11"/>
      <c r="C22" s="11"/>
      <c r="D22" s="11" t="s">
        <v>197</v>
      </c>
      <c r="E22" s="12" t="s">
        <v>83</v>
      </c>
      <c r="F22" s="13">
        <v>69300</v>
      </c>
      <c r="G22" s="13">
        <v>68040</v>
      </c>
      <c r="H22" s="13">
        <f t="shared" si="1"/>
        <v>-1260</v>
      </c>
      <c r="I22" s="14">
        <f t="shared" si="2"/>
        <v>0.98181818181818181</v>
      </c>
      <c r="J22" s="13">
        <v>61446</v>
      </c>
      <c r="K22" s="13">
        <v>60932.087999999996</v>
      </c>
      <c r="L22" s="13">
        <f t="shared" si="30"/>
        <v>-513.9120000000039</v>
      </c>
      <c r="M22" s="14">
        <f t="shared" si="31"/>
        <v>0.99163636363636354</v>
      </c>
      <c r="N22" s="13">
        <v>56100</v>
      </c>
      <c r="O22" s="13">
        <v>57867.048000000003</v>
      </c>
      <c r="P22" s="13">
        <f t="shared" si="33"/>
        <v>1767.0480000000025</v>
      </c>
      <c r="Q22" s="14">
        <f t="shared" si="34"/>
        <v>1.0314981818181819</v>
      </c>
      <c r="R22" s="13">
        <v>69300</v>
      </c>
      <c r="S22" s="13">
        <v>68065.919999999998</v>
      </c>
      <c r="T22" s="13">
        <f t="shared" si="36"/>
        <v>-1234.0800000000017</v>
      </c>
      <c r="U22" s="14">
        <f t="shared" si="37"/>
        <v>0.98219220779220773</v>
      </c>
      <c r="V22" s="13">
        <v>72600.000000000015</v>
      </c>
      <c r="W22" s="13">
        <v>67758.768000000011</v>
      </c>
      <c r="X22" s="13">
        <f t="shared" si="39"/>
        <v>-4841.2320000000036</v>
      </c>
      <c r="Y22" s="14">
        <f t="shared" si="40"/>
        <v>0.93331636363636361</v>
      </c>
      <c r="Z22" s="13">
        <v>68640</v>
      </c>
      <c r="AA22" s="13">
        <v>62830.080000000002</v>
      </c>
      <c r="AB22" s="13">
        <f t="shared" si="42"/>
        <v>-5809.9199999999983</v>
      </c>
      <c r="AC22" s="14">
        <f t="shared" si="43"/>
        <v>0.91535664335664335</v>
      </c>
      <c r="AD22" s="13">
        <v>55539</v>
      </c>
      <c r="AE22" s="13">
        <v>60703.667999999998</v>
      </c>
      <c r="AF22" s="13">
        <f t="shared" si="45"/>
        <v>5164.6679999999978</v>
      </c>
      <c r="AG22" s="14">
        <f t="shared" si="46"/>
        <v>1.0929917355371901</v>
      </c>
      <c r="AH22" s="13">
        <v>50985</v>
      </c>
      <c r="AI22" s="13">
        <v>51059.16</v>
      </c>
      <c r="AJ22" s="13">
        <f t="shared" si="48"/>
        <v>74.160000000003492</v>
      </c>
      <c r="AK22" s="14">
        <f t="shared" si="49"/>
        <v>1.0014545454545456</v>
      </c>
      <c r="AL22" s="13">
        <v>48510</v>
      </c>
      <c r="AM22" s="13">
        <v>49499.1</v>
      </c>
      <c r="AN22" s="13">
        <f t="shared" si="51"/>
        <v>989.09999999999854</v>
      </c>
      <c r="AO22" s="14">
        <f t="shared" si="52"/>
        <v>1.0203896103896104</v>
      </c>
      <c r="AP22" s="13">
        <v>69300</v>
      </c>
      <c r="AQ22" s="13">
        <v>69219.360000000015</v>
      </c>
      <c r="AR22" s="13">
        <f t="shared" si="54"/>
        <v>-80.639999999984866</v>
      </c>
      <c r="AS22" s="14">
        <f t="shared" si="55"/>
        <v>0.99883636363636386</v>
      </c>
      <c r="AT22" s="13">
        <v>76230.000000000015</v>
      </c>
      <c r="AU22" s="13">
        <v>71950.032000000007</v>
      </c>
      <c r="AV22" s="13">
        <f t="shared" si="57"/>
        <v>-4279.968000000008</v>
      </c>
      <c r="AW22" s="14">
        <f t="shared" si="58"/>
        <v>0.94385454545454539</v>
      </c>
      <c r="AX22" s="13">
        <v>72105</v>
      </c>
      <c r="AY22" s="13">
        <v>72209.88</v>
      </c>
      <c r="AZ22" s="13">
        <f t="shared" si="60"/>
        <v>104.88000000000466</v>
      </c>
      <c r="BA22" s="47">
        <f t="shared" si="61"/>
        <v>1.0014545454545456</v>
      </c>
      <c r="BB22" s="13">
        <f t="shared" si="62"/>
        <v>770055</v>
      </c>
      <c r="BC22" s="13">
        <f t="shared" si="63"/>
        <v>760135.10400000005</v>
      </c>
      <c r="BD22" s="13">
        <f t="shared" si="64"/>
        <v>-9919.8959999999497</v>
      </c>
      <c r="BE22" s="47">
        <f t="shared" si="65"/>
        <v>0.98711793832908046</v>
      </c>
      <c r="BF22" s="13">
        <v>69300</v>
      </c>
      <c r="BG22" s="13">
        <v>68040</v>
      </c>
      <c r="BH22" s="13">
        <f t="shared" si="15"/>
        <v>-1260</v>
      </c>
      <c r="BI22" s="47">
        <f t="shared" si="16"/>
        <v>0.98181818181818181</v>
      </c>
      <c r="BJ22" s="13">
        <v>61446</v>
      </c>
      <c r="BK22" s="13">
        <v>60932.087999999996</v>
      </c>
      <c r="BL22" s="13">
        <f t="shared" si="68"/>
        <v>-513.9120000000039</v>
      </c>
      <c r="BM22" s="47">
        <f t="shared" si="69"/>
        <v>0.99163636363636354</v>
      </c>
      <c r="BN22" s="13">
        <v>56100</v>
      </c>
      <c r="BO22" s="13">
        <v>57867.048000000003</v>
      </c>
      <c r="BP22" s="13">
        <f t="shared" si="71"/>
        <v>1767.0480000000025</v>
      </c>
      <c r="BQ22" s="47">
        <f t="shared" si="72"/>
        <v>1.0314981818181819</v>
      </c>
      <c r="BR22" s="13">
        <v>69300</v>
      </c>
      <c r="BS22" s="13">
        <v>68065.919999999998</v>
      </c>
      <c r="BT22" s="13">
        <f t="shared" si="74"/>
        <v>-1234.0800000000017</v>
      </c>
      <c r="BU22" s="47">
        <f t="shared" si="75"/>
        <v>0.98219220779220773</v>
      </c>
      <c r="BV22" s="13">
        <v>72600.000000000015</v>
      </c>
      <c r="BW22" s="13">
        <v>67758.768000000011</v>
      </c>
      <c r="BX22" s="13">
        <f t="shared" si="77"/>
        <v>-4841.2320000000036</v>
      </c>
      <c r="BY22" s="47">
        <f t="shared" si="78"/>
        <v>0.93331636363636361</v>
      </c>
      <c r="BZ22" s="13">
        <v>68640</v>
      </c>
      <c r="CA22" s="13">
        <v>62830.080000000002</v>
      </c>
      <c r="CB22" s="13">
        <f t="shared" si="80"/>
        <v>-5809.9199999999983</v>
      </c>
      <c r="CC22" s="47">
        <f t="shared" si="81"/>
        <v>0.91535664335664335</v>
      </c>
      <c r="CD22" s="13">
        <v>55539</v>
      </c>
      <c r="CE22" s="13">
        <v>60703.667999999998</v>
      </c>
      <c r="CF22" s="13">
        <f t="shared" si="83"/>
        <v>5164.6679999999978</v>
      </c>
      <c r="CG22" s="47">
        <f t="shared" si="84"/>
        <v>1.0929917355371901</v>
      </c>
      <c r="CH22" s="13">
        <v>50985</v>
      </c>
      <c r="CI22" s="13">
        <v>51059.16</v>
      </c>
      <c r="CJ22" s="13">
        <f t="shared" si="86"/>
        <v>74.160000000003492</v>
      </c>
      <c r="CK22" s="47">
        <f t="shared" si="87"/>
        <v>1.0014545454545456</v>
      </c>
      <c r="CL22" s="13">
        <v>48510</v>
      </c>
      <c r="CM22" s="13">
        <v>49499.1</v>
      </c>
      <c r="CN22" s="13">
        <f t="shared" si="89"/>
        <v>989.09999999999854</v>
      </c>
      <c r="CO22" s="47">
        <f t="shared" si="90"/>
        <v>1.0203896103896104</v>
      </c>
      <c r="CP22" s="13">
        <v>69300</v>
      </c>
      <c r="CQ22" s="13">
        <v>69219.360000000015</v>
      </c>
      <c r="CR22" s="13">
        <f t="shared" si="92"/>
        <v>-80.639999999984866</v>
      </c>
      <c r="CS22" s="47">
        <f t="shared" si="93"/>
        <v>0.99883636363636386</v>
      </c>
      <c r="CT22" s="13">
        <v>76230.000000000015</v>
      </c>
      <c r="CU22" s="13">
        <v>71950.032000000007</v>
      </c>
      <c r="CV22" s="13">
        <f t="shared" si="95"/>
        <v>-4279.968000000008</v>
      </c>
      <c r="CW22" s="47">
        <f t="shared" si="96"/>
        <v>0.94385454545454539</v>
      </c>
      <c r="CX22" s="13">
        <v>72105</v>
      </c>
      <c r="CY22" s="13">
        <v>72209.88</v>
      </c>
      <c r="CZ22" s="13">
        <f t="shared" si="98"/>
        <v>104.88000000000466</v>
      </c>
      <c r="DA22" s="47">
        <f t="shared" si="99"/>
        <v>1.0014545454545456</v>
      </c>
      <c r="DB22" s="13">
        <f t="shared" si="100"/>
        <v>770055</v>
      </c>
      <c r="DC22" s="13">
        <f t="shared" si="101"/>
        <v>760135.10400000005</v>
      </c>
      <c r="DD22" s="13">
        <f t="shared" si="102"/>
        <v>-9919.8959999999497</v>
      </c>
      <c r="DE22" s="47">
        <f t="shared" si="103"/>
        <v>0.98711793832908046</v>
      </c>
    </row>
    <row r="23" spans="1:109" s="3" customFormat="1" ht="18" customHeight="1" x14ac:dyDescent="0.3">
      <c r="A23" s="30" t="s">
        <v>178</v>
      </c>
      <c r="B23" s="15" t="s">
        <v>203</v>
      </c>
      <c r="C23" s="15"/>
      <c r="D23" s="15"/>
      <c r="E23" s="16" t="s">
        <v>48</v>
      </c>
      <c r="F23" s="17">
        <f>F7-F15</f>
        <v>16036324.999999996</v>
      </c>
      <c r="G23" s="17">
        <f>G7-G15</f>
        <v>15528959.999999996</v>
      </c>
      <c r="H23" s="17">
        <f t="shared" si="1"/>
        <v>-507365</v>
      </c>
      <c r="I23" s="18">
        <f t="shared" si="2"/>
        <v>0.96836151674401705</v>
      </c>
      <c r="J23" s="17">
        <f t="shared" ref="J23:AY23" si="188">J7-J15</f>
        <v>17206020</v>
      </c>
      <c r="K23" s="17">
        <f t="shared" ref="K23:K30" si="189">K7-K15</f>
        <v>16842256.0605</v>
      </c>
      <c r="L23" s="17">
        <f t="shared" si="30"/>
        <v>-363763.93950000033</v>
      </c>
      <c r="M23" s="18">
        <f t="shared" si="31"/>
        <v>0.97885833333333327</v>
      </c>
      <c r="N23" s="17">
        <f t="shared" si="188"/>
        <v>15197783.122499999</v>
      </c>
      <c r="O23" s="17">
        <f t="shared" ref="O23:O30" si="190">O7-O15</f>
        <v>14265193.655519996</v>
      </c>
      <c r="P23" s="17">
        <f t="shared" si="33"/>
        <v>-932589.46698000282</v>
      </c>
      <c r="Q23" s="18">
        <f t="shared" si="34"/>
        <v>0.93863648010614631</v>
      </c>
      <c r="R23" s="17">
        <f t="shared" si="188"/>
        <v>16720504.834499996</v>
      </c>
      <c r="S23" s="17">
        <f t="shared" ref="S23:S30" si="191">S7-S15</f>
        <v>16652601.587844003</v>
      </c>
      <c r="T23" s="17">
        <f t="shared" si="36"/>
        <v>-67903.246655993164</v>
      </c>
      <c r="U23" s="18">
        <f t="shared" si="37"/>
        <v>0.9959389236552304</v>
      </c>
      <c r="V23" s="17">
        <f t="shared" si="188"/>
        <v>20066552.746844344</v>
      </c>
      <c r="W23" s="17">
        <f t="shared" ref="W23:W30" si="192">W7-W15</f>
        <v>20012841.761418473</v>
      </c>
      <c r="X23" s="17">
        <f t="shared" si="39"/>
        <v>-53710.985425870866</v>
      </c>
      <c r="Y23" s="18">
        <f t="shared" si="40"/>
        <v>0.99732335762382918</v>
      </c>
      <c r="Z23" s="17">
        <f t="shared" si="188"/>
        <v>17030973.611037828</v>
      </c>
      <c r="AA23" s="17">
        <f t="shared" ref="AA23:AA30" si="193">AA7-AA15</f>
        <v>19053471.574105013</v>
      </c>
      <c r="AB23" s="17">
        <f t="shared" si="42"/>
        <v>2022497.9630671851</v>
      </c>
      <c r="AC23" s="18">
        <f t="shared" si="43"/>
        <v>1.1187541011605113</v>
      </c>
      <c r="AD23" s="17">
        <f t="shared" si="188"/>
        <v>15770438.90985192</v>
      </c>
      <c r="AE23" s="17">
        <f t="shared" ref="AE23:AE30" si="194">AE7-AE15</f>
        <v>15274168.528941657</v>
      </c>
      <c r="AF23" s="17">
        <f t="shared" si="45"/>
        <v>-496270.38091026247</v>
      </c>
      <c r="AG23" s="18">
        <f t="shared" si="46"/>
        <v>0.96853160626999169</v>
      </c>
      <c r="AH23" s="17">
        <f t="shared" si="188"/>
        <v>13006265.679356642</v>
      </c>
      <c r="AI23" s="17">
        <f t="shared" ref="AI23:AI30" si="195">AI7-AI15</f>
        <v>13204982.157812942</v>
      </c>
      <c r="AJ23" s="17">
        <f t="shared" si="48"/>
        <v>198716.47845629975</v>
      </c>
      <c r="AK23" s="18">
        <f t="shared" si="49"/>
        <v>1.0152785190888189</v>
      </c>
      <c r="AL23" s="17">
        <f t="shared" si="188"/>
        <v>14148629.909599267</v>
      </c>
      <c r="AM23" s="17">
        <f t="shared" ref="AM23:AM30" si="196">AM7-AM15</f>
        <v>11791173.856721006</v>
      </c>
      <c r="AN23" s="17">
        <f t="shared" si="51"/>
        <v>-2357456.0528782606</v>
      </c>
      <c r="AO23" s="18">
        <f t="shared" si="52"/>
        <v>0.83337919869691246</v>
      </c>
      <c r="AP23" s="17">
        <f t="shared" si="188"/>
        <v>16740662.676871073</v>
      </c>
      <c r="AQ23" s="17">
        <f t="shared" ref="AQ23:AQ30" si="197">AQ7-AQ15</f>
        <v>19932696.187873222</v>
      </c>
      <c r="AR23" s="17">
        <f t="shared" si="54"/>
        <v>3192033.5110021494</v>
      </c>
      <c r="AS23" s="18">
        <f t="shared" si="55"/>
        <v>1.190675457275193</v>
      </c>
      <c r="AT23" s="17">
        <f t="shared" si="188"/>
        <v>18418427.136347093</v>
      </c>
      <c r="AU23" s="17">
        <f t="shared" ref="AU23:AU30" si="198">AU7-AU15</f>
        <v>18118507.351235729</v>
      </c>
      <c r="AV23" s="17">
        <f t="shared" si="57"/>
        <v>-299919.78511136398</v>
      </c>
      <c r="AW23" s="18">
        <f t="shared" si="58"/>
        <v>0.98371631937455184</v>
      </c>
      <c r="AX23" s="17">
        <f t="shared" si="188"/>
        <v>22756830.303146929</v>
      </c>
      <c r="AY23" s="17">
        <f t="shared" si="188"/>
        <v>18690009.402873654</v>
      </c>
      <c r="AZ23" s="17">
        <f t="shared" si="60"/>
        <v>-4066820.9002732746</v>
      </c>
      <c r="BA23" s="48">
        <f t="shared" si="61"/>
        <v>0.82129229571523876</v>
      </c>
      <c r="BB23" s="17">
        <f t="shared" si="62"/>
        <v>203099413.93005508</v>
      </c>
      <c r="BC23" s="17">
        <f t="shared" si="63"/>
        <v>199366862.12484568</v>
      </c>
      <c r="BD23" s="17">
        <f t="shared" si="64"/>
        <v>-3732551.8052093983</v>
      </c>
      <c r="BE23" s="48">
        <f t="shared" si="65"/>
        <v>0.98162204541616827</v>
      </c>
      <c r="BF23" s="17">
        <f>BF7-BF15</f>
        <v>16036324.999999996</v>
      </c>
      <c r="BG23" s="17">
        <f>BG7-BG15</f>
        <v>15528959.999999996</v>
      </c>
      <c r="BH23" s="17">
        <f t="shared" si="15"/>
        <v>-507365</v>
      </c>
      <c r="BI23" s="48">
        <f t="shared" si="16"/>
        <v>0.96836151674401705</v>
      </c>
      <c r="BJ23" s="17">
        <f t="shared" ref="BJ23:BK30" si="199">BJ7-BJ15</f>
        <v>17206020</v>
      </c>
      <c r="BK23" s="17">
        <f t="shared" si="199"/>
        <v>16842256.0605</v>
      </c>
      <c r="BL23" s="17">
        <f t="shared" si="68"/>
        <v>-363763.93950000033</v>
      </c>
      <c r="BM23" s="48">
        <f t="shared" si="69"/>
        <v>0.97885833333333327</v>
      </c>
      <c r="BN23" s="17">
        <f t="shared" ref="BN23:BO30" si="200">BN7-BN15</f>
        <v>15197783.122499999</v>
      </c>
      <c r="BO23" s="17">
        <f t="shared" si="200"/>
        <v>14265193.655519996</v>
      </c>
      <c r="BP23" s="17">
        <f t="shared" si="71"/>
        <v>-932589.46698000282</v>
      </c>
      <c r="BQ23" s="48">
        <f t="shared" si="72"/>
        <v>0.93863648010614631</v>
      </c>
      <c r="BR23" s="17">
        <f t="shared" ref="BR23:BS30" si="201">BR7-BR15</f>
        <v>16720504.834499996</v>
      </c>
      <c r="BS23" s="17">
        <f t="shared" si="201"/>
        <v>16652601.587844003</v>
      </c>
      <c r="BT23" s="17">
        <f t="shared" si="74"/>
        <v>-67903.246655993164</v>
      </c>
      <c r="BU23" s="48">
        <f t="shared" si="75"/>
        <v>0.9959389236552304</v>
      </c>
      <c r="BV23" s="17">
        <f t="shared" ref="BV23:BW30" si="202">BV7-BV15</f>
        <v>20066552.746844344</v>
      </c>
      <c r="BW23" s="17">
        <f t="shared" si="202"/>
        <v>20012841.761418473</v>
      </c>
      <c r="BX23" s="17">
        <f t="shared" si="77"/>
        <v>-53710.985425870866</v>
      </c>
      <c r="BY23" s="48">
        <f t="shared" si="78"/>
        <v>0.99732335762382918</v>
      </c>
      <c r="BZ23" s="17">
        <f t="shared" ref="BZ23:CA30" si="203">BZ7-BZ15</f>
        <v>17030973.611037828</v>
      </c>
      <c r="CA23" s="17">
        <f t="shared" si="203"/>
        <v>19053471.574105013</v>
      </c>
      <c r="CB23" s="17">
        <f t="shared" si="80"/>
        <v>2022497.9630671851</v>
      </c>
      <c r="CC23" s="48">
        <f t="shared" si="81"/>
        <v>1.1187541011605113</v>
      </c>
      <c r="CD23" s="17">
        <f t="shared" ref="CD23:CE30" si="204">CD7-CD15</f>
        <v>15770438.90985192</v>
      </c>
      <c r="CE23" s="17">
        <f t="shared" si="204"/>
        <v>15274168.528941657</v>
      </c>
      <c r="CF23" s="17">
        <f t="shared" si="83"/>
        <v>-496270.38091026247</v>
      </c>
      <c r="CG23" s="48">
        <f t="shared" si="84"/>
        <v>0.96853160626999169</v>
      </c>
      <c r="CH23" s="17">
        <f t="shared" ref="CH23:CI30" si="205">CH7-CH15</f>
        <v>13006265.679356642</v>
      </c>
      <c r="CI23" s="17">
        <f t="shared" si="205"/>
        <v>13204982.157812942</v>
      </c>
      <c r="CJ23" s="17">
        <f t="shared" si="86"/>
        <v>198716.47845629975</v>
      </c>
      <c r="CK23" s="48">
        <f t="shared" si="87"/>
        <v>1.0152785190888189</v>
      </c>
      <c r="CL23" s="17">
        <f t="shared" ref="CL23:CM30" si="206">CL7-CL15</f>
        <v>14148629.909599267</v>
      </c>
      <c r="CM23" s="17">
        <f t="shared" si="206"/>
        <v>11791173.856721006</v>
      </c>
      <c r="CN23" s="17">
        <f t="shared" si="89"/>
        <v>-2357456.0528782606</v>
      </c>
      <c r="CO23" s="48">
        <f t="shared" si="90"/>
        <v>0.83337919869691246</v>
      </c>
      <c r="CP23" s="17">
        <f t="shared" ref="CP23:CQ30" si="207">CP7-CP15</f>
        <v>16740662.676871073</v>
      </c>
      <c r="CQ23" s="17">
        <f t="shared" si="207"/>
        <v>19932696.187873222</v>
      </c>
      <c r="CR23" s="17">
        <f t="shared" si="92"/>
        <v>3192033.5110021494</v>
      </c>
      <c r="CS23" s="48">
        <f t="shared" si="93"/>
        <v>1.190675457275193</v>
      </c>
      <c r="CT23" s="17">
        <f t="shared" ref="CT23:CU30" si="208">CT7-CT15</f>
        <v>18418427.136347093</v>
      </c>
      <c r="CU23" s="17">
        <f t="shared" si="208"/>
        <v>18118507.351235729</v>
      </c>
      <c r="CV23" s="17">
        <f t="shared" si="95"/>
        <v>-299919.78511136398</v>
      </c>
      <c r="CW23" s="48">
        <f t="shared" si="96"/>
        <v>0.98371631937455184</v>
      </c>
      <c r="CX23" s="17">
        <f t="shared" ref="CX23:CY23" si="209">CX7-CX15</f>
        <v>22756830.303146929</v>
      </c>
      <c r="CY23" s="17">
        <f t="shared" si="209"/>
        <v>18690009.402873654</v>
      </c>
      <c r="CZ23" s="17">
        <f t="shared" si="98"/>
        <v>-4066820.9002732746</v>
      </c>
      <c r="DA23" s="48">
        <f t="shared" si="99"/>
        <v>0.82129229571523876</v>
      </c>
      <c r="DB23" s="17">
        <f t="shared" si="100"/>
        <v>203099413.93005508</v>
      </c>
      <c r="DC23" s="17">
        <f t="shared" si="101"/>
        <v>199366862.12484568</v>
      </c>
      <c r="DD23" s="17">
        <f t="shared" si="102"/>
        <v>-3732551.8052093983</v>
      </c>
      <c r="DE23" s="48">
        <f t="shared" si="103"/>
        <v>0.98162204541616827</v>
      </c>
    </row>
    <row r="24" spans="1:109" ht="18" customHeight="1" outlineLevel="1" collapsed="1" x14ac:dyDescent="0.3">
      <c r="A24" s="30"/>
      <c r="B24" s="11"/>
      <c r="C24" s="11" t="s">
        <v>19</v>
      </c>
      <c r="D24" s="11"/>
      <c r="E24" s="12" t="s">
        <v>49</v>
      </c>
      <c r="F24" s="13">
        <f t="shared" ref="F24:AY30" si="210">F8-F16</f>
        <v>15734374.999999996</v>
      </c>
      <c r="G24" s="13">
        <f t="shared" ref="G24:G30" si="211">G8-G16</f>
        <v>15232499.999999996</v>
      </c>
      <c r="H24" s="13">
        <f t="shared" si="1"/>
        <v>-501875</v>
      </c>
      <c r="I24" s="14">
        <f t="shared" si="2"/>
        <v>0.96810327706057597</v>
      </c>
      <c r="J24" s="13">
        <f t="shared" si="210"/>
        <v>16914073.125</v>
      </c>
      <c r="K24" s="13">
        <f t="shared" si="189"/>
        <v>16552750.922999997</v>
      </c>
      <c r="L24" s="13">
        <f t="shared" si="30"/>
        <v>-361322.20200000331</v>
      </c>
      <c r="M24" s="14">
        <f t="shared" si="31"/>
        <v>0.97863777699613064</v>
      </c>
      <c r="N24" s="13">
        <f t="shared" si="210"/>
        <v>14931365.625</v>
      </c>
      <c r="O24" s="13">
        <f t="shared" si="190"/>
        <v>14000074.089659996</v>
      </c>
      <c r="P24" s="13">
        <f t="shared" si="33"/>
        <v>-931291.53534000367</v>
      </c>
      <c r="Q24" s="14">
        <f t="shared" si="34"/>
        <v>0.93762850909090889</v>
      </c>
      <c r="R24" s="13">
        <f t="shared" si="210"/>
        <v>16402783.837499995</v>
      </c>
      <c r="S24" s="13">
        <f t="shared" si="191"/>
        <v>16336883.413727999</v>
      </c>
      <c r="T24" s="13">
        <f t="shared" si="36"/>
        <v>-65900.423771996051</v>
      </c>
      <c r="U24" s="14">
        <f t="shared" si="37"/>
        <v>0.99598236345580959</v>
      </c>
      <c r="V24" s="13">
        <f t="shared" si="210"/>
        <v>19713344.505525004</v>
      </c>
      <c r="W24" s="13">
        <f t="shared" si="192"/>
        <v>19670895.581589028</v>
      </c>
      <c r="X24" s="13">
        <f t="shared" si="39"/>
        <v>-42448.923935975879</v>
      </c>
      <c r="Y24" s="14">
        <f t="shared" si="40"/>
        <v>0.99784669090909062</v>
      </c>
      <c r="Z24" s="13">
        <f t="shared" si="210"/>
        <v>16712437.79015819</v>
      </c>
      <c r="AA24" s="13">
        <f t="shared" si="193"/>
        <v>18732364.031000003</v>
      </c>
      <c r="AB24" s="13">
        <f t="shared" si="42"/>
        <v>2019926.2408418134</v>
      </c>
      <c r="AC24" s="14">
        <f t="shared" si="43"/>
        <v>1.1208636505460221</v>
      </c>
      <c r="AD24" s="13">
        <f t="shared" si="210"/>
        <v>15496812.642214675</v>
      </c>
      <c r="AE24" s="13">
        <f t="shared" si="194"/>
        <v>14989069.121231109</v>
      </c>
      <c r="AF24" s="13">
        <f t="shared" si="45"/>
        <v>-507743.5209835656</v>
      </c>
      <c r="AG24" s="14">
        <f t="shared" si="46"/>
        <v>0.96723561594850627</v>
      </c>
      <c r="AH24" s="13">
        <f t="shared" si="210"/>
        <v>12766752.649335373</v>
      </c>
      <c r="AI24" s="13">
        <f t="shared" si="195"/>
        <v>12962268.582725979</v>
      </c>
      <c r="AJ24" s="13">
        <f t="shared" si="48"/>
        <v>195515.93339060619</v>
      </c>
      <c r="AK24" s="14">
        <f t="shared" si="49"/>
        <v>1.0153144608312581</v>
      </c>
      <c r="AL24" s="13">
        <f t="shared" si="210"/>
        <v>13906583.779971994</v>
      </c>
      <c r="AM24" s="13">
        <f t="shared" si="196"/>
        <v>11563957.864541434</v>
      </c>
      <c r="AN24" s="13">
        <f t="shared" si="51"/>
        <v>-2342625.9154305607</v>
      </c>
      <c r="AO24" s="14">
        <f t="shared" si="52"/>
        <v>0.83154555047485013</v>
      </c>
      <c r="AP24" s="13">
        <f t="shared" si="210"/>
        <v>16422477.022400141</v>
      </c>
      <c r="AQ24" s="13">
        <f t="shared" si="197"/>
        <v>19587235.44565215</v>
      </c>
      <c r="AR24" s="13">
        <f t="shared" si="54"/>
        <v>3164758.4232520089</v>
      </c>
      <c r="AS24" s="14">
        <f t="shared" si="55"/>
        <v>1.1927089572989082</v>
      </c>
      <c r="AT24" s="13">
        <f t="shared" si="210"/>
        <v>18068337.669585086</v>
      </c>
      <c r="AU24" s="13">
        <f t="shared" si="198"/>
        <v>17780260.543580361</v>
      </c>
      <c r="AV24" s="13">
        <f t="shared" si="57"/>
        <v>-288077.12600472569</v>
      </c>
      <c r="AW24" s="14">
        <f t="shared" si="58"/>
        <v>0.98405624627606703</v>
      </c>
      <c r="AX24" s="13">
        <f t="shared" si="210"/>
        <v>22383148.539279964</v>
      </c>
      <c r="AY24" s="13">
        <f t="shared" si="210"/>
        <v>18346421.810394101</v>
      </c>
      <c r="AZ24" s="13">
        <f t="shared" si="60"/>
        <v>-4036726.728885863</v>
      </c>
      <c r="BA24" s="47">
        <f t="shared" si="61"/>
        <v>0.81965331098072058</v>
      </c>
      <c r="BB24" s="13">
        <f t="shared" si="62"/>
        <v>199452492.1859704</v>
      </c>
      <c r="BC24" s="13">
        <f t="shared" si="63"/>
        <v>195754681.40710217</v>
      </c>
      <c r="BD24" s="13">
        <f t="shared" si="64"/>
        <v>-3697810.7788682282</v>
      </c>
      <c r="BE24" s="47">
        <f t="shared" si="65"/>
        <v>0.9814601926587091</v>
      </c>
      <c r="BF24" s="13">
        <f t="shared" ref="BF24:BG30" si="212">BF8-BF16</f>
        <v>15734374.999999996</v>
      </c>
      <c r="BG24" s="13">
        <f t="shared" si="212"/>
        <v>15232499.999999996</v>
      </c>
      <c r="BH24" s="13">
        <f t="shared" si="15"/>
        <v>-501875</v>
      </c>
      <c r="BI24" s="47">
        <f t="shared" si="16"/>
        <v>0.96810327706057597</v>
      </c>
      <c r="BJ24" s="13">
        <f t="shared" ref="BJ24" si="213">BJ8-BJ16</f>
        <v>16914073.125</v>
      </c>
      <c r="BK24" s="13">
        <f t="shared" si="199"/>
        <v>16552750.922999997</v>
      </c>
      <c r="BL24" s="13">
        <f t="shared" si="68"/>
        <v>-361322.20200000331</v>
      </c>
      <c r="BM24" s="47">
        <f t="shared" si="69"/>
        <v>0.97863777699613064</v>
      </c>
      <c r="BN24" s="13">
        <f t="shared" ref="BN24" si="214">BN8-BN16</f>
        <v>14931365.625</v>
      </c>
      <c r="BO24" s="13">
        <f t="shared" si="200"/>
        <v>14000074.089659996</v>
      </c>
      <c r="BP24" s="13">
        <f t="shared" si="71"/>
        <v>-931291.53534000367</v>
      </c>
      <c r="BQ24" s="47">
        <f t="shared" si="72"/>
        <v>0.93762850909090889</v>
      </c>
      <c r="BR24" s="13">
        <f t="shared" ref="BR24" si="215">BR8-BR16</f>
        <v>16402783.837499995</v>
      </c>
      <c r="BS24" s="13">
        <f t="shared" si="201"/>
        <v>16336883.413727999</v>
      </c>
      <c r="BT24" s="13">
        <f t="shared" si="74"/>
        <v>-65900.423771996051</v>
      </c>
      <c r="BU24" s="47">
        <f t="shared" si="75"/>
        <v>0.99598236345580959</v>
      </c>
      <c r="BV24" s="13">
        <f t="shared" ref="BV24" si="216">BV8-BV16</f>
        <v>19713344.505525004</v>
      </c>
      <c r="BW24" s="13">
        <f t="shared" si="202"/>
        <v>19670895.581589028</v>
      </c>
      <c r="BX24" s="13">
        <f t="shared" si="77"/>
        <v>-42448.923935975879</v>
      </c>
      <c r="BY24" s="47">
        <f t="shared" si="78"/>
        <v>0.99784669090909062</v>
      </c>
      <c r="BZ24" s="13">
        <f t="shared" ref="BZ24" si="217">BZ8-BZ16</f>
        <v>16712437.79015819</v>
      </c>
      <c r="CA24" s="13">
        <f t="shared" si="203"/>
        <v>18732364.031000003</v>
      </c>
      <c r="CB24" s="13">
        <f t="shared" si="80"/>
        <v>2019926.2408418134</v>
      </c>
      <c r="CC24" s="47">
        <f t="shared" si="81"/>
        <v>1.1208636505460221</v>
      </c>
      <c r="CD24" s="13">
        <f t="shared" ref="CD24" si="218">CD8-CD16</f>
        <v>15496812.642214675</v>
      </c>
      <c r="CE24" s="13">
        <f t="shared" si="204"/>
        <v>14989069.121231109</v>
      </c>
      <c r="CF24" s="13">
        <f t="shared" si="83"/>
        <v>-507743.5209835656</v>
      </c>
      <c r="CG24" s="47">
        <f t="shared" si="84"/>
        <v>0.96723561594850627</v>
      </c>
      <c r="CH24" s="13">
        <f t="shared" ref="CH24" si="219">CH8-CH16</f>
        <v>12766752.649335373</v>
      </c>
      <c r="CI24" s="13">
        <f t="shared" si="205"/>
        <v>12962268.582725979</v>
      </c>
      <c r="CJ24" s="13">
        <f t="shared" si="86"/>
        <v>195515.93339060619</v>
      </c>
      <c r="CK24" s="47">
        <f t="shared" si="87"/>
        <v>1.0153144608312581</v>
      </c>
      <c r="CL24" s="13">
        <f t="shared" ref="CL24" si="220">CL8-CL16</f>
        <v>13906583.779971994</v>
      </c>
      <c r="CM24" s="13">
        <f t="shared" si="206"/>
        <v>11563957.864541434</v>
      </c>
      <c r="CN24" s="13">
        <f t="shared" si="89"/>
        <v>-2342625.9154305607</v>
      </c>
      <c r="CO24" s="47">
        <f t="shared" si="90"/>
        <v>0.83154555047485013</v>
      </c>
      <c r="CP24" s="13">
        <f t="shared" ref="CP24" si="221">CP8-CP16</f>
        <v>16422477.022400141</v>
      </c>
      <c r="CQ24" s="13">
        <f t="shared" si="207"/>
        <v>19587235.44565215</v>
      </c>
      <c r="CR24" s="13">
        <f t="shared" si="92"/>
        <v>3164758.4232520089</v>
      </c>
      <c r="CS24" s="47">
        <f t="shared" si="93"/>
        <v>1.1927089572989082</v>
      </c>
      <c r="CT24" s="13">
        <f t="shared" ref="CT24" si="222">CT8-CT16</f>
        <v>18068337.669585086</v>
      </c>
      <c r="CU24" s="13">
        <f t="shared" si="208"/>
        <v>17780260.543580361</v>
      </c>
      <c r="CV24" s="13">
        <f t="shared" si="95"/>
        <v>-288077.12600472569</v>
      </c>
      <c r="CW24" s="47">
        <f t="shared" si="96"/>
        <v>0.98405624627606703</v>
      </c>
      <c r="CX24" s="13">
        <f t="shared" ref="CX24:CY24" si="223">CX8-CX16</f>
        <v>22383148.539279964</v>
      </c>
      <c r="CY24" s="13">
        <f t="shared" si="223"/>
        <v>18346421.810394101</v>
      </c>
      <c r="CZ24" s="13">
        <f t="shared" si="98"/>
        <v>-4036726.728885863</v>
      </c>
      <c r="DA24" s="47">
        <f t="shared" si="99"/>
        <v>0.81965331098072058</v>
      </c>
      <c r="DB24" s="13">
        <f t="shared" si="100"/>
        <v>199452492.1859704</v>
      </c>
      <c r="DC24" s="13">
        <f t="shared" si="101"/>
        <v>195754681.40710217</v>
      </c>
      <c r="DD24" s="13">
        <f t="shared" si="102"/>
        <v>-3697810.7788682282</v>
      </c>
      <c r="DE24" s="47">
        <f t="shared" si="103"/>
        <v>0.9814601926587091</v>
      </c>
    </row>
    <row r="25" spans="1:109" ht="18" hidden="1" customHeight="1" outlineLevel="2" x14ac:dyDescent="0.3">
      <c r="A25" s="30"/>
      <c r="B25" s="11"/>
      <c r="C25" s="11"/>
      <c r="D25" s="11" t="s">
        <v>21</v>
      </c>
      <c r="E25" s="12" t="s">
        <v>84</v>
      </c>
      <c r="F25" s="13">
        <f t="shared" si="210"/>
        <v>5556249.9999999981</v>
      </c>
      <c r="G25" s="13">
        <f t="shared" si="211"/>
        <v>5953124.9999999981</v>
      </c>
      <c r="H25" s="13">
        <f t="shared" si="1"/>
        <v>396875</v>
      </c>
      <c r="I25" s="14">
        <f t="shared" si="2"/>
        <v>1.0714285714285714</v>
      </c>
      <c r="J25" s="13">
        <f t="shared" si="210"/>
        <v>6046944.75</v>
      </c>
      <c r="K25" s="13">
        <f t="shared" si="189"/>
        <v>6543658.0687499978</v>
      </c>
      <c r="L25" s="13">
        <f t="shared" si="30"/>
        <v>496713.31874999776</v>
      </c>
      <c r="M25" s="14">
        <f t="shared" si="31"/>
        <v>1.0821428571428569</v>
      </c>
      <c r="N25" s="13">
        <f t="shared" si="210"/>
        <v>5320995.75</v>
      </c>
      <c r="O25" s="13">
        <f t="shared" si="190"/>
        <v>5491104.7263749987</v>
      </c>
      <c r="P25" s="13">
        <f t="shared" si="33"/>
        <v>170108.97637499869</v>
      </c>
      <c r="Q25" s="14">
        <f t="shared" si="34"/>
        <v>1.0319693877551017</v>
      </c>
      <c r="R25" s="13">
        <f t="shared" si="210"/>
        <v>5792283.9449999984</v>
      </c>
      <c r="S25" s="13">
        <f t="shared" si="191"/>
        <v>6396401.568599999</v>
      </c>
      <c r="T25" s="13">
        <f t="shared" si="36"/>
        <v>604117.62360000052</v>
      </c>
      <c r="U25" s="14">
        <f t="shared" si="37"/>
        <v>1.1042969628796402</v>
      </c>
      <c r="V25" s="13">
        <f t="shared" si="210"/>
        <v>7025119.1328780018</v>
      </c>
      <c r="W25" s="13">
        <f t="shared" si="192"/>
        <v>7787344.558795264</v>
      </c>
      <c r="X25" s="13">
        <f t="shared" si="39"/>
        <v>762225.42591726221</v>
      </c>
      <c r="Y25" s="14">
        <f t="shared" si="40"/>
        <v>1.1084999999999998</v>
      </c>
      <c r="Z25" s="13">
        <f t="shared" si="210"/>
        <v>5913230.7188890446</v>
      </c>
      <c r="AA25" s="13">
        <f t="shared" si="193"/>
        <v>7425954.0271339417</v>
      </c>
      <c r="AB25" s="13">
        <f t="shared" si="42"/>
        <v>1512723.3082448971</v>
      </c>
      <c r="AC25" s="14">
        <f t="shared" si="43"/>
        <v>1.2558201058201059</v>
      </c>
      <c r="AD25" s="13">
        <f t="shared" si="210"/>
        <v>5531528.1170958988</v>
      </c>
      <c r="AE25" s="13">
        <f t="shared" si="194"/>
        <v>5879008.0515604317</v>
      </c>
      <c r="AF25" s="13">
        <f t="shared" si="45"/>
        <v>347479.93446453288</v>
      </c>
      <c r="AG25" s="14">
        <f t="shared" si="46"/>
        <v>1.0628180725305547</v>
      </c>
      <c r="AH25" s="13">
        <f t="shared" si="210"/>
        <v>4525704.999691613</v>
      </c>
      <c r="AI25" s="13">
        <f t="shared" si="195"/>
        <v>5092665.2121556811</v>
      </c>
      <c r="AJ25" s="13">
        <f t="shared" si="48"/>
        <v>566960.21246406808</v>
      </c>
      <c r="AK25" s="14">
        <f t="shared" si="49"/>
        <v>1.1252755565161012</v>
      </c>
      <c r="AL25" s="13">
        <f t="shared" si="210"/>
        <v>4971738.2180666663</v>
      </c>
      <c r="AM25" s="13">
        <f t="shared" si="196"/>
        <v>4519395.1526242066</v>
      </c>
      <c r="AN25" s="13">
        <f t="shared" si="51"/>
        <v>-452343.06544245966</v>
      </c>
      <c r="AO25" s="14">
        <f t="shared" si="52"/>
        <v>0.90901711924439177</v>
      </c>
      <c r="AP25" s="13">
        <f t="shared" si="210"/>
        <v>5799238.1620312706</v>
      </c>
      <c r="AQ25" s="13">
        <f t="shared" si="197"/>
        <v>7743254.9951774366</v>
      </c>
      <c r="AR25" s="13">
        <f t="shared" si="54"/>
        <v>1944016.8331461661</v>
      </c>
      <c r="AS25" s="14">
        <f t="shared" si="55"/>
        <v>1.3352193475815528</v>
      </c>
      <c r="AT25" s="13">
        <f t="shared" si="210"/>
        <v>6380437.810630044</v>
      </c>
      <c r="AU25" s="13">
        <f t="shared" si="198"/>
        <v>6973768.2873508371</v>
      </c>
      <c r="AV25" s="13">
        <f t="shared" si="57"/>
        <v>593330.47672079317</v>
      </c>
      <c r="AW25" s="14">
        <f t="shared" si="58"/>
        <v>1.0929921259842519</v>
      </c>
      <c r="AX25" s="13">
        <f t="shared" si="210"/>
        <v>8037670.439419562</v>
      </c>
      <c r="AY25" s="13">
        <f t="shared" si="210"/>
        <v>7208011.7400004826</v>
      </c>
      <c r="AZ25" s="13">
        <f t="shared" si="60"/>
        <v>-829658.69941907935</v>
      </c>
      <c r="BA25" s="47">
        <f t="shared" si="61"/>
        <v>0.89677871148459365</v>
      </c>
      <c r="BB25" s="13">
        <f t="shared" si="62"/>
        <v>70901142.043702111</v>
      </c>
      <c r="BC25" s="13">
        <f t="shared" si="63"/>
        <v>77013691.388523266</v>
      </c>
      <c r="BD25" s="13">
        <f t="shared" si="64"/>
        <v>6112549.3448211551</v>
      </c>
      <c r="BE25" s="47">
        <f t="shared" si="65"/>
        <v>1.0862122833092518</v>
      </c>
      <c r="BF25" s="13">
        <f t="shared" ref="BF25" si="224">BF9-BF17</f>
        <v>5556249.9999999981</v>
      </c>
      <c r="BG25" s="13">
        <f t="shared" si="212"/>
        <v>5953124.9999999981</v>
      </c>
      <c r="BH25" s="13">
        <f t="shared" si="15"/>
        <v>396875</v>
      </c>
      <c r="BI25" s="47">
        <f t="shared" si="16"/>
        <v>1.0714285714285714</v>
      </c>
      <c r="BJ25" s="13">
        <f t="shared" ref="BJ25" si="225">BJ9-BJ17</f>
        <v>6046944.75</v>
      </c>
      <c r="BK25" s="13">
        <f t="shared" si="199"/>
        <v>6543658.0687499978</v>
      </c>
      <c r="BL25" s="13">
        <f t="shared" si="68"/>
        <v>496713.31874999776</v>
      </c>
      <c r="BM25" s="47">
        <f t="shared" si="69"/>
        <v>1.0821428571428569</v>
      </c>
      <c r="BN25" s="13">
        <f t="shared" ref="BN25" si="226">BN9-BN17</f>
        <v>5320995.75</v>
      </c>
      <c r="BO25" s="13">
        <f t="shared" si="200"/>
        <v>5491104.7263749987</v>
      </c>
      <c r="BP25" s="13">
        <f t="shared" si="71"/>
        <v>170108.97637499869</v>
      </c>
      <c r="BQ25" s="47">
        <f t="shared" si="72"/>
        <v>1.0319693877551017</v>
      </c>
      <c r="BR25" s="13">
        <f t="shared" ref="BR25" si="227">BR9-BR17</f>
        <v>5792283.9449999984</v>
      </c>
      <c r="BS25" s="13">
        <f t="shared" si="201"/>
        <v>6396401.568599999</v>
      </c>
      <c r="BT25" s="13">
        <f t="shared" si="74"/>
        <v>604117.62360000052</v>
      </c>
      <c r="BU25" s="47">
        <f t="shared" si="75"/>
        <v>1.1042969628796402</v>
      </c>
      <c r="BV25" s="13">
        <f t="shared" ref="BV25" si="228">BV9-BV17</f>
        <v>7025119.1328780018</v>
      </c>
      <c r="BW25" s="13">
        <f t="shared" si="202"/>
        <v>7787344.558795264</v>
      </c>
      <c r="BX25" s="13">
        <f t="shared" si="77"/>
        <v>762225.42591726221</v>
      </c>
      <c r="BY25" s="47">
        <f t="shared" si="78"/>
        <v>1.1084999999999998</v>
      </c>
      <c r="BZ25" s="13">
        <f t="shared" ref="BZ25" si="229">BZ9-BZ17</f>
        <v>5913230.7188890446</v>
      </c>
      <c r="CA25" s="13">
        <f t="shared" si="203"/>
        <v>7425954.0271339417</v>
      </c>
      <c r="CB25" s="13">
        <f t="shared" si="80"/>
        <v>1512723.3082448971</v>
      </c>
      <c r="CC25" s="47">
        <f t="shared" si="81"/>
        <v>1.2558201058201059</v>
      </c>
      <c r="CD25" s="13">
        <f t="shared" ref="CD25" si="230">CD9-CD17</f>
        <v>5531528.1170958988</v>
      </c>
      <c r="CE25" s="13">
        <f t="shared" si="204"/>
        <v>5879008.0515604317</v>
      </c>
      <c r="CF25" s="13">
        <f t="shared" si="83"/>
        <v>347479.93446453288</v>
      </c>
      <c r="CG25" s="47">
        <f t="shared" si="84"/>
        <v>1.0628180725305547</v>
      </c>
      <c r="CH25" s="13">
        <f t="shared" ref="CH25" si="231">CH9-CH17</f>
        <v>4525704.999691613</v>
      </c>
      <c r="CI25" s="13">
        <f t="shared" si="205"/>
        <v>5092665.2121556811</v>
      </c>
      <c r="CJ25" s="13">
        <f t="shared" si="86"/>
        <v>566960.21246406808</v>
      </c>
      <c r="CK25" s="47">
        <f t="shared" si="87"/>
        <v>1.1252755565161012</v>
      </c>
      <c r="CL25" s="13">
        <f t="shared" ref="CL25" si="232">CL9-CL17</f>
        <v>4971738.2180666663</v>
      </c>
      <c r="CM25" s="13">
        <f t="shared" si="206"/>
        <v>4519395.1526242066</v>
      </c>
      <c r="CN25" s="13">
        <f t="shared" si="89"/>
        <v>-452343.06544245966</v>
      </c>
      <c r="CO25" s="47">
        <f t="shared" si="90"/>
        <v>0.90901711924439177</v>
      </c>
      <c r="CP25" s="13">
        <f t="shared" ref="CP25" si="233">CP9-CP17</f>
        <v>5799238.1620312706</v>
      </c>
      <c r="CQ25" s="13">
        <f t="shared" si="207"/>
        <v>7743254.9951774366</v>
      </c>
      <c r="CR25" s="13">
        <f t="shared" si="92"/>
        <v>1944016.8331461661</v>
      </c>
      <c r="CS25" s="47">
        <f t="shared" si="93"/>
        <v>1.3352193475815528</v>
      </c>
      <c r="CT25" s="13">
        <f t="shared" ref="CT25" si="234">CT9-CT17</f>
        <v>6380437.810630044</v>
      </c>
      <c r="CU25" s="13">
        <f t="shared" si="208"/>
        <v>6973768.2873508371</v>
      </c>
      <c r="CV25" s="13">
        <f t="shared" si="95"/>
        <v>593330.47672079317</v>
      </c>
      <c r="CW25" s="47">
        <f t="shared" si="96"/>
        <v>1.0929921259842519</v>
      </c>
      <c r="CX25" s="13">
        <f t="shared" ref="CX25:CY25" si="235">CX9-CX17</f>
        <v>8037670.439419562</v>
      </c>
      <c r="CY25" s="13">
        <f t="shared" si="235"/>
        <v>7208011.7400004826</v>
      </c>
      <c r="CZ25" s="13">
        <f t="shared" si="98"/>
        <v>-829658.69941907935</v>
      </c>
      <c r="DA25" s="47">
        <f t="shared" si="99"/>
        <v>0.89677871148459365</v>
      </c>
      <c r="DB25" s="13">
        <f t="shared" si="100"/>
        <v>70901142.043702111</v>
      </c>
      <c r="DC25" s="13">
        <f t="shared" si="101"/>
        <v>77013691.388523266</v>
      </c>
      <c r="DD25" s="13">
        <f t="shared" si="102"/>
        <v>6112549.3448211551</v>
      </c>
      <c r="DE25" s="47">
        <f t="shared" si="103"/>
        <v>1.0862122833092518</v>
      </c>
    </row>
    <row r="26" spans="1:109" ht="18" hidden="1" customHeight="1" outlineLevel="2" x14ac:dyDescent="0.3">
      <c r="A26" s="30"/>
      <c r="B26" s="11"/>
      <c r="C26" s="11"/>
      <c r="D26" s="11" t="s">
        <v>22</v>
      </c>
      <c r="E26" s="12" t="s">
        <v>85</v>
      </c>
      <c r="F26" s="13">
        <f t="shared" si="210"/>
        <v>5953124.9999999981</v>
      </c>
      <c r="G26" s="13">
        <f t="shared" si="211"/>
        <v>5476874.9999999981</v>
      </c>
      <c r="H26" s="13">
        <f t="shared" si="1"/>
        <v>-476250</v>
      </c>
      <c r="I26" s="14">
        <f t="shared" si="2"/>
        <v>0.91999999999999993</v>
      </c>
      <c r="J26" s="13">
        <f t="shared" si="210"/>
        <v>6478869.375</v>
      </c>
      <c r="K26" s="13">
        <f t="shared" si="189"/>
        <v>6020165.4232499991</v>
      </c>
      <c r="L26" s="13">
        <f t="shared" si="30"/>
        <v>-458703.95175000094</v>
      </c>
      <c r="M26" s="14">
        <f t="shared" si="31"/>
        <v>0.9291999999999998</v>
      </c>
      <c r="N26" s="13">
        <f t="shared" si="210"/>
        <v>5701066.875</v>
      </c>
      <c r="O26" s="13">
        <f t="shared" si="190"/>
        <v>5051816.3482649978</v>
      </c>
      <c r="P26" s="13">
        <f t="shared" si="33"/>
        <v>-649250.52673500217</v>
      </c>
      <c r="Q26" s="14">
        <f t="shared" si="34"/>
        <v>0.88611771428571395</v>
      </c>
      <c r="R26" s="13">
        <f t="shared" si="210"/>
        <v>6206018.5124999993</v>
      </c>
      <c r="S26" s="13">
        <f t="shared" si="191"/>
        <v>5884689.443111999</v>
      </c>
      <c r="T26" s="13">
        <f t="shared" si="36"/>
        <v>-321329.06938800029</v>
      </c>
      <c r="U26" s="14">
        <f t="shared" si="37"/>
        <v>0.94822299212598415</v>
      </c>
      <c r="V26" s="13">
        <f t="shared" si="210"/>
        <v>7526913.3566550016</v>
      </c>
      <c r="W26" s="13">
        <f t="shared" si="192"/>
        <v>7164356.9940916449</v>
      </c>
      <c r="X26" s="13">
        <f t="shared" si="39"/>
        <v>-362556.36256335676</v>
      </c>
      <c r="Y26" s="14">
        <f t="shared" si="40"/>
        <v>0.95183200000000023</v>
      </c>
      <c r="Z26" s="13">
        <f t="shared" si="210"/>
        <v>6335604.3416668344</v>
      </c>
      <c r="AA26" s="13">
        <f t="shared" si="193"/>
        <v>6831877.7049632259</v>
      </c>
      <c r="AB26" s="13">
        <f t="shared" si="42"/>
        <v>496273.36329639144</v>
      </c>
      <c r="AC26" s="14">
        <f t="shared" si="43"/>
        <v>1.0783308641975309</v>
      </c>
      <c r="AD26" s="13">
        <f t="shared" si="210"/>
        <v>5926637.2683170363</v>
      </c>
      <c r="AE26" s="13">
        <f t="shared" si="194"/>
        <v>5408687.4074355979</v>
      </c>
      <c r="AF26" s="13">
        <f t="shared" si="45"/>
        <v>-517949.86088143848</v>
      </c>
      <c r="AG26" s="14">
        <f t="shared" si="46"/>
        <v>0.91260645161290277</v>
      </c>
      <c r="AH26" s="13">
        <f t="shared" si="210"/>
        <v>4848969.6425267272</v>
      </c>
      <c r="AI26" s="13">
        <f t="shared" si="195"/>
        <v>4685251.9951832276</v>
      </c>
      <c r="AJ26" s="13">
        <f t="shared" si="48"/>
        <v>-163717.64734349959</v>
      </c>
      <c r="AK26" s="14">
        <f t="shared" si="49"/>
        <v>0.96623661119515925</v>
      </c>
      <c r="AL26" s="13">
        <f t="shared" si="210"/>
        <v>5326862.3764999993</v>
      </c>
      <c r="AM26" s="13">
        <f t="shared" si="196"/>
        <v>4157843.54041427</v>
      </c>
      <c r="AN26" s="13">
        <f t="shared" si="51"/>
        <v>-1169018.8360857293</v>
      </c>
      <c r="AO26" s="14">
        <f t="shared" si="52"/>
        <v>0.78054269972451773</v>
      </c>
      <c r="AP26" s="13">
        <f t="shared" si="210"/>
        <v>6213469.459319219</v>
      </c>
      <c r="AQ26" s="13">
        <f t="shared" si="197"/>
        <v>7123794.5955632422</v>
      </c>
      <c r="AR26" s="13">
        <f t="shared" si="54"/>
        <v>910325.13624402322</v>
      </c>
      <c r="AS26" s="14">
        <f t="shared" si="55"/>
        <v>1.1465083464566934</v>
      </c>
      <c r="AT26" s="13">
        <f t="shared" si="210"/>
        <v>6836183.3685321901</v>
      </c>
      <c r="AU26" s="13">
        <f t="shared" si="198"/>
        <v>6415866.8243627716</v>
      </c>
      <c r="AV26" s="13">
        <f t="shared" si="57"/>
        <v>-420316.54416941851</v>
      </c>
      <c r="AW26" s="14">
        <f t="shared" si="58"/>
        <v>0.93851590551181108</v>
      </c>
      <c r="AX26" s="13">
        <f t="shared" si="210"/>
        <v>8611789.7565209586</v>
      </c>
      <c r="AY26" s="13">
        <f t="shared" si="210"/>
        <v>6631370.8008004427</v>
      </c>
      <c r="AZ26" s="13">
        <f t="shared" si="60"/>
        <v>-1980418.9557205159</v>
      </c>
      <c r="BA26" s="47">
        <f t="shared" si="61"/>
        <v>0.77003398692810432</v>
      </c>
      <c r="BB26" s="13">
        <f t="shared" si="62"/>
        <v>75965509.332537964</v>
      </c>
      <c r="BC26" s="13">
        <f t="shared" si="63"/>
        <v>70852596.077441424</v>
      </c>
      <c r="BD26" s="13">
        <f t="shared" si="64"/>
        <v>-5112913.2550965399</v>
      </c>
      <c r="BE26" s="47">
        <f t="shared" si="65"/>
        <v>0.93269428060154469</v>
      </c>
      <c r="BF26" s="13">
        <f t="shared" ref="BF26" si="236">BF10-BF18</f>
        <v>5953124.9999999981</v>
      </c>
      <c r="BG26" s="13">
        <f t="shared" si="212"/>
        <v>5476874.9999999981</v>
      </c>
      <c r="BH26" s="13">
        <f t="shared" si="15"/>
        <v>-476250</v>
      </c>
      <c r="BI26" s="47">
        <f t="shared" si="16"/>
        <v>0.91999999999999993</v>
      </c>
      <c r="BJ26" s="13">
        <f t="shared" ref="BJ26" si="237">BJ10-BJ18</f>
        <v>6478869.375</v>
      </c>
      <c r="BK26" s="13">
        <f t="shared" si="199"/>
        <v>6020165.4232499991</v>
      </c>
      <c r="BL26" s="13">
        <f t="shared" si="68"/>
        <v>-458703.95175000094</v>
      </c>
      <c r="BM26" s="47">
        <f t="shared" si="69"/>
        <v>0.9291999999999998</v>
      </c>
      <c r="BN26" s="13">
        <f t="shared" ref="BN26" si="238">BN10-BN18</f>
        <v>5701066.875</v>
      </c>
      <c r="BO26" s="13">
        <f t="shared" si="200"/>
        <v>5051816.3482649978</v>
      </c>
      <c r="BP26" s="13">
        <f t="shared" si="71"/>
        <v>-649250.52673500217</v>
      </c>
      <c r="BQ26" s="47">
        <f t="shared" si="72"/>
        <v>0.88611771428571395</v>
      </c>
      <c r="BR26" s="13">
        <f t="shared" ref="BR26" si="239">BR10-BR18</f>
        <v>6206018.5124999993</v>
      </c>
      <c r="BS26" s="13">
        <f t="shared" si="201"/>
        <v>5884689.443111999</v>
      </c>
      <c r="BT26" s="13">
        <f t="shared" si="74"/>
        <v>-321329.06938800029</v>
      </c>
      <c r="BU26" s="47">
        <f t="shared" si="75"/>
        <v>0.94822299212598415</v>
      </c>
      <c r="BV26" s="13">
        <f t="shared" ref="BV26" si="240">BV10-BV18</f>
        <v>7526913.3566550016</v>
      </c>
      <c r="BW26" s="13">
        <f t="shared" si="202"/>
        <v>7164356.9940916449</v>
      </c>
      <c r="BX26" s="13">
        <f t="shared" si="77"/>
        <v>-362556.36256335676</v>
      </c>
      <c r="BY26" s="47">
        <f t="shared" si="78"/>
        <v>0.95183200000000023</v>
      </c>
      <c r="BZ26" s="13">
        <f t="shared" ref="BZ26" si="241">BZ10-BZ18</f>
        <v>6335604.3416668344</v>
      </c>
      <c r="CA26" s="13">
        <f t="shared" si="203"/>
        <v>6831877.7049632259</v>
      </c>
      <c r="CB26" s="13">
        <f t="shared" si="80"/>
        <v>496273.36329639144</v>
      </c>
      <c r="CC26" s="47">
        <f t="shared" si="81"/>
        <v>1.0783308641975309</v>
      </c>
      <c r="CD26" s="13">
        <f t="shared" ref="CD26" si="242">CD10-CD18</f>
        <v>5926637.2683170363</v>
      </c>
      <c r="CE26" s="13">
        <f t="shared" si="204"/>
        <v>5408687.4074355979</v>
      </c>
      <c r="CF26" s="13">
        <f t="shared" si="83"/>
        <v>-517949.86088143848</v>
      </c>
      <c r="CG26" s="47">
        <f t="shared" si="84"/>
        <v>0.91260645161290277</v>
      </c>
      <c r="CH26" s="13">
        <f t="shared" ref="CH26" si="243">CH10-CH18</f>
        <v>4848969.6425267272</v>
      </c>
      <c r="CI26" s="13">
        <f t="shared" si="205"/>
        <v>4685251.9951832276</v>
      </c>
      <c r="CJ26" s="13">
        <f t="shared" si="86"/>
        <v>-163717.64734349959</v>
      </c>
      <c r="CK26" s="47">
        <f t="shared" si="87"/>
        <v>0.96623661119515925</v>
      </c>
      <c r="CL26" s="13">
        <f t="shared" ref="CL26" si="244">CL10-CL18</f>
        <v>5326862.3764999993</v>
      </c>
      <c r="CM26" s="13">
        <f t="shared" si="206"/>
        <v>4157843.54041427</v>
      </c>
      <c r="CN26" s="13">
        <f t="shared" si="89"/>
        <v>-1169018.8360857293</v>
      </c>
      <c r="CO26" s="47">
        <f t="shared" si="90"/>
        <v>0.78054269972451773</v>
      </c>
      <c r="CP26" s="13">
        <f t="shared" ref="CP26" si="245">CP10-CP18</f>
        <v>6213469.459319219</v>
      </c>
      <c r="CQ26" s="13">
        <f t="shared" si="207"/>
        <v>7123794.5955632422</v>
      </c>
      <c r="CR26" s="13">
        <f t="shared" si="92"/>
        <v>910325.13624402322</v>
      </c>
      <c r="CS26" s="47">
        <f t="shared" si="93"/>
        <v>1.1465083464566934</v>
      </c>
      <c r="CT26" s="13">
        <f t="shared" ref="CT26" si="246">CT10-CT18</f>
        <v>6836183.3685321901</v>
      </c>
      <c r="CU26" s="13">
        <f t="shared" si="208"/>
        <v>6415866.8243627716</v>
      </c>
      <c r="CV26" s="13">
        <f t="shared" si="95"/>
        <v>-420316.54416941851</v>
      </c>
      <c r="CW26" s="47">
        <f t="shared" si="96"/>
        <v>0.93851590551181108</v>
      </c>
      <c r="CX26" s="13">
        <f t="shared" ref="CX26:CY26" si="247">CX10-CX18</f>
        <v>8611789.7565209586</v>
      </c>
      <c r="CY26" s="13">
        <f t="shared" si="247"/>
        <v>6631370.8008004427</v>
      </c>
      <c r="CZ26" s="13">
        <f t="shared" si="98"/>
        <v>-1980418.9557205159</v>
      </c>
      <c r="DA26" s="47">
        <f t="shared" si="99"/>
        <v>0.77003398692810432</v>
      </c>
      <c r="DB26" s="13">
        <f t="shared" si="100"/>
        <v>75965509.332537964</v>
      </c>
      <c r="DC26" s="13">
        <f t="shared" si="101"/>
        <v>70852596.077441424</v>
      </c>
      <c r="DD26" s="13">
        <f t="shared" si="102"/>
        <v>-5112913.2550965399</v>
      </c>
      <c r="DE26" s="47">
        <f t="shared" si="103"/>
        <v>0.93269428060154469</v>
      </c>
    </row>
    <row r="27" spans="1:109" ht="18" hidden="1" customHeight="1" outlineLevel="2" x14ac:dyDescent="0.3">
      <c r="A27" s="30"/>
      <c r="B27" s="11"/>
      <c r="C27" s="11"/>
      <c r="D27" s="11" t="s">
        <v>20</v>
      </c>
      <c r="E27" s="12" t="s">
        <v>86</v>
      </c>
      <c r="F27" s="13">
        <f t="shared" si="210"/>
        <v>4224999.9999999991</v>
      </c>
      <c r="G27" s="13">
        <f t="shared" si="211"/>
        <v>3802499.9999999991</v>
      </c>
      <c r="H27" s="13">
        <f t="shared" si="1"/>
        <v>-422500</v>
      </c>
      <c r="I27" s="14">
        <f t="shared" si="2"/>
        <v>0.9</v>
      </c>
      <c r="J27" s="13">
        <f t="shared" si="210"/>
        <v>4388259</v>
      </c>
      <c r="K27" s="13">
        <f t="shared" si="189"/>
        <v>3988927.4309999989</v>
      </c>
      <c r="L27" s="13">
        <f t="shared" si="30"/>
        <v>-399331.56900000107</v>
      </c>
      <c r="M27" s="14">
        <f t="shared" si="31"/>
        <v>0.90899999999999981</v>
      </c>
      <c r="N27" s="13">
        <f t="shared" si="210"/>
        <v>3909303</v>
      </c>
      <c r="O27" s="13">
        <f t="shared" si="190"/>
        <v>3457153.0150199989</v>
      </c>
      <c r="P27" s="13">
        <f t="shared" si="33"/>
        <v>-452149.98498000111</v>
      </c>
      <c r="Q27" s="14">
        <f t="shared" si="34"/>
        <v>0.88433999999999968</v>
      </c>
      <c r="R27" s="13">
        <f t="shared" si="210"/>
        <v>4404481.38</v>
      </c>
      <c r="S27" s="13">
        <f t="shared" si="191"/>
        <v>4055792.4020160008</v>
      </c>
      <c r="T27" s="13">
        <f t="shared" si="36"/>
        <v>-348688.97798399907</v>
      </c>
      <c r="U27" s="14">
        <f t="shared" si="37"/>
        <v>0.92083313609467476</v>
      </c>
      <c r="V27" s="13">
        <f t="shared" si="210"/>
        <v>5161312.0159920007</v>
      </c>
      <c r="W27" s="13">
        <f t="shared" si="192"/>
        <v>4719194.0287021268</v>
      </c>
      <c r="X27" s="13">
        <f t="shared" si="39"/>
        <v>-442117.98728987388</v>
      </c>
      <c r="Y27" s="14">
        <f t="shared" si="40"/>
        <v>0.91434000000000015</v>
      </c>
      <c r="Z27" s="13">
        <f t="shared" si="210"/>
        <v>4463602.7296023127</v>
      </c>
      <c r="AA27" s="13">
        <f t="shared" si="193"/>
        <v>4474532.2989028348</v>
      </c>
      <c r="AB27" s="13">
        <f t="shared" si="42"/>
        <v>10929.569300522096</v>
      </c>
      <c r="AC27" s="14">
        <f t="shared" si="43"/>
        <v>1.0024485981308413</v>
      </c>
      <c r="AD27" s="13">
        <f t="shared" si="210"/>
        <v>4038647.2568017347</v>
      </c>
      <c r="AE27" s="13">
        <f t="shared" si="194"/>
        <v>3701373.6622350821</v>
      </c>
      <c r="AF27" s="13">
        <f t="shared" si="45"/>
        <v>-337273.59456665255</v>
      </c>
      <c r="AG27" s="14">
        <f t="shared" si="46"/>
        <v>0.9164884742041709</v>
      </c>
      <c r="AH27" s="13">
        <f t="shared" si="210"/>
        <v>3392078.007117033</v>
      </c>
      <c r="AI27" s="13">
        <f t="shared" si="195"/>
        <v>3184351.3753870772</v>
      </c>
      <c r="AJ27" s="13">
        <f t="shared" si="48"/>
        <v>-207726.63172995578</v>
      </c>
      <c r="AK27" s="14">
        <f t="shared" si="49"/>
        <v>0.93876124567474051</v>
      </c>
      <c r="AL27" s="13">
        <f t="shared" si="210"/>
        <v>3607983.1854053261</v>
      </c>
      <c r="AM27" s="13">
        <f t="shared" si="196"/>
        <v>2886719.1715029581</v>
      </c>
      <c r="AN27" s="13">
        <f t="shared" si="51"/>
        <v>-721264.01390236802</v>
      </c>
      <c r="AO27" s="14">
        <f t="shared" si="52"/>
        <v>0.80009219088937078</v>
      </c>
      <c r="AP27" s="13">
        <f t="shared" si="210"/>
        <v>4409769.4010496503</v>
      </c>
      <c r="AQ27" s="13">
        <f t="shared" si="197"/>
        <v>4720185.854911468</v>
      </c>
      <c r="AR27" s="13">
        <f t="shared" si="54"/>
        <v>310416.45386181772</v>
      </c>
      <c r="AS27" s="14">
        <f t="shared" si="55"/>
        <v>1.0703928994082843</v>
      </c>
      <c r="AT27" s="13">
        <f t="shared" si="210"/>
        <v>4851716.4904228458</v>
      </c>
      <c r="AU27" s="13">
        <f t="shared" si="198"/>
        <v>4390625.4318667548</v>
      </c>
      <c r="AV27" s="13">
        <f t="shared" si="57"/>
        <v>-461091.05855609104</v>
      </c>
      <c r="AW27" s="14">
        <f t="shared" si="58"/>
        <v>0.90496331360946747</v>
      </c>
      <c r="AX27" s="13">
        <f t="shared" si="210"/>
        <v>5733688.3433394432</v>
      </c>
      <c r="AY27" s="13">
        <f t="shared" si="210"/>
        <v>4507039.2695931792</v>
      </c>
      <c r="AZ27" s="13">
        <f t="shared" si="60"/>
        <v>-1226649.073746264</v>
      </c>
      <c r="BA27" s="47">
        <f t="shared" si="61"/>
        <v>0.78606282722513077</v>
      </c>
      <c r="BB27" s="13">
        <f t="shared" si="62"/>
        <v>52585840.809730344</v>
      </c>
      <c r="BC27" s="13">
        <f t="shared" si="63"/>
        <v>47888393.941137478</v>
      </c>
      <c r="BD27" s="13">
        <f t="shared" si="64"/>
        <v>-4697446.8685928658</v>
      </c>
      <c r="BE27" s="47">
        <f t="shared" si="65"/>
        <v>0.91067088029286269</v>
      </c>
      <c r="BF27" s="13">
        <f t="shared" ref="BF27" si="248">BF11-BF19</f>
        <v>4224999.9999999991</v>
      </c>
      <c r="BG27" s="13">
        <f t="shared" si="212"/>
        <v>3802499.9999999991</v>
      </c>
      <c r="BH27" s="13">
        <f t="shared" si="15"/>
        <v>-422500</v>
      </c>
      <c r="BI27" s="47">
        <f t="shared" si="16"/>
        <v>0.9</v>
      </c>
      <c r="BJ27" s="13">
        <f t="shared" ref="BJ27" si="249">BJ11-BJ19</f>
        <v>4388259</v>
      </c>
      <c r="BK27" s="13">
        <f t="shared" si="199"/>
        <v>3988927.4309999989</v>
      </c>
      <c r="BL27" s="13">
        <f t="shared" si="68"/>
        <v>-399331.56900000107</v>
      </c>
      <c r="BM27" s="47">
        <f t="shared" si="69"/>
        <v>0.90899999999999981</v>
      </c>
      <c r="BN27" s="13">
        <f t="shared" ref="BN27" si="250">BN11-BN19</f>
        <v>3909303</v>
      </c>
      <c r="BO27" s="13">
        <f t="shared" si="200"/>
        <v>3457153.0150199989</v>
      </c>
      <c r="BP27" s="13">
        <f t="shared" si="71"/>
        <v>-452149.98498000111</v>
      </c>
      <c r="BQ27" s="47">
        <f t="shared" si="72"/>
        <v>0.88433999999999968</v>
      </c>
      <c r="BR27" s="13">
        <f t="shared" ref="BR27" si="251">BR11-BR19</f>
        <v>4404481.38</v>
      </c>
      <c r="BS27" s="13">
        <f t="shared" si="201"/>
        <v>4055792.4020160008</v>
      </c>
      <c r="BT27" s="13">
        <f t="shared" si="74"/>
        <v>-348688.97798399907</v>
      </c>
      <c r="BU27" s="47">
        <f t="shared" si="75"/>
        <v>0.92083313609467476</v>
      </c>
      <c r="BV27" s="13">
        <f t="shared" ref="BV27" si="252">BV11-BV19</f>
        <v>5161312.0159920007</v>
      </c>
      <c r="BW27" s="13">
        <f t="shared" si="202"/>
        <v>4719194.0287021268</v>
      </c>
      <c r="BX27" s="13">
        <f t="shared" si="77"/>
        <v>-442117.98728987388</v>
      </c>
      <c r="BY27" s="47">
        <f t="shared" si="78"/>
        <v>0.91434000000000015</v>
      </c>
      <c r="BZ27" s="13">
        <f t="shared" ref="BZ27" si="253">BZ11-BZ19</f>
        <v>4463602.7296023127</v>
      </c>
      <c r="CA27" s="13">
        <f t="shared" si="203"/>
        <v>4474532.2989028348</v>
      </c>
      <c r="CB27" s="13">
        <f t="shared" si="80"/>
        <v>10929.569300522096</v>
      </c>
      <c r="CC27" s="47">
        <f t="shared" si="81"/>
        <v>1.0024485981308413</v>
      </c>
      <c r="CD27" s="13">
        <f t="shared" ref="CD27" si="254">CD11-CD19</f>
        <v>4038647.2568017347</v>
      </c>
      <c r="CE27" s="13">
        <f t="shared" si="204"/>
        <v>3701373.6622350821</v>
      </c>
      <c r="CF27" s="13">
        <f t="shared" si="83"/>
        <v>-337273.59456665255</v>
      </c>
      <c r="CG27" s="47">
        <f t="shared" si="84"/>
        <v>0.9164884742041709</v>
      </c>
      <c r="CH27" s="13">
        <f t="shared" ref="CH27" si="255">CH11-CH19</f>
        <v>3392078.007117033</v>
      </c>
      <c r="CI27" s="13">
        <f t="shared" si="205"/>
        <v>3184351.3753870772</v>
      </c>
      <c r="CJ27" s="13">
        <f t="shared" si="86"/>
        <v>-207726.63172995578</v>
      </c>
      <c r="CK27" s="47">
        <f t="shared" si="87"/>
        <v>0.93876124567474051</v>
      </c>
      <c r="CL27" s="13">
        <f t="shared" ref="CL27" si="256">CL11-CL19</f>
        <v>3607983.1854053261</v>
      </c>
      <c r="CM27" s="13">
        <f t="shared" si="206"/>
        <v>2886719.1715029581</v>
      </c>
      <c r="CN27" s="13">
        <f t="shared" si="89"/>
        <v>-721264.01390236802</v>
      </c>
      <c r="CO27" s="47">
        <f t="shared" si="90"/>
        <v>0.80009219088937078</v>
      </c>
      <c r="CP27" s="13">
        <f t="shared" ref="CP27" si="257">CP11-CP19</f>
        <v>4409769.4010496503</v>
      </c>
      <c r="CQ27" s="13">
        <f t="shared" si="207"/>
        <v>4720185.854911468</v>
      </c>
      <c r="CR27" s="13">
        <f t="shared" si="92"/>
        <v>310416.45386181772</v>
      </c>
      <c r="CS27" s="47">
        <f t="shared" si="93"/>
        <v>1.0703928994082843</v>
      </c>
      <c r="CT27" s="13">
        <f t="shared" ref="CT27" si="258">CT11-CT19</f>
        <v>4851716.4904228458</v>
      </c>
      <c r="CU27" s="13">
        <f t="shared" si="208"/>
        <v>4390625.4318667548</v>
      </c>
      <c r="CV27" s="13">
        <f t="shared" si="95"/>
        <v>-461091.05855609104</v>
      </c>
      <c r="CW27" s="47">
        <f t="shared" si="96"/>
        <v>0.90496331360946747</v>
      </c>
      <c r="CX27" s="13">
        <f t="shared" ref="CX27:CY27" si="259">CX11-CX19</f>
        <v>5733688.3433394432</v>
      </c>
      <c r="CY27" s="13">
        <f t="shared" si="259"/>
        <v>4507039.2695931792</v>
      </c>
      <c r="CZ27" s="13">
        <f t="shared" si="98"/>
        <v>-1226649.073746264</v>
      </c>
      <c r="DA27" s="47">
        <f t="shared" si="99"/>
        <v>0.78606282722513077</v>
      </c>
      <c r="DB27" s="13">
        <f t="shared" si="100"/>
        <v>52585840.809730344</v>
      </c>
      <c r="DC27" s="13">
        <f t="shared" si="101"/>
        <v>47888393.941137478</v>
      </c>
      <c r="DD27" s="13">
        <f t="shared" si="102"/>
        <v>-4697446.8685928658</v>
      </c>
      <c r="DE27" s="47">
        <f t="shared" si="103"/>
        <v>0.91067088029286269</v>
      </c>
    </row>
    <row r="28" spans="1:109" ht="18" customHeight="1" outlineLevel="1" collapsed="1" x14ac:dyDescent="0.3">
      <c r="A28" s="30"/>
      <c r="B28" s="11"/>
      <c r="C28" s="11" t="s">
        <v>23</v>
      </c>
      <c r="D28" s="11"/>
      <c r="E28" s="12" t="s">
        <v>50</v>
      </c>
      <c r="F28" s="13">
        <f t="shared" si="210"/>
        <v>301950</v>
      </c>
      <c r="G28" s="13">
        <f t="shared" si="211"/>
        <v>296460</v>
      </c>
      <c r="H28" s="13">
        <f t="shared" si="1"/>
        <v>-5490</v>
      </c>
      <c r="I28" s="14">
        <f t="shared" si="2"/>
        <v>0.98181818181818181</v>
      </c>
      <c r="J28" s="13">
        <f t="shared" si="210"/>
        <v>291946.875</v>
      </c>
      <c r="K28" s="13">
        <f t="shared" si="189"/>
        <v>289505.13750000001</v>
      </c>
      <c r="L28" s="13">
        <f t="shared" si="30"/>
        <v>-2441.7374999999884</v>
      </c>
      <c r="M28" s="14">
        <f t="shared" si="31"/>
        <v>0.99163636363636365</v>
      </c>
      <c r="N28" s="13">
        <f t="shared" si="210"/>
        <v>266417.49750000006</v>
      </c>
      <c r="O28" s="13">
        <f t="shared" si="190"/>
        <v>265119.56585999997</v>
      </c>
      <c r="P28" s="13">
        <f t="shared" si="33"/>
        <v>-1297.9316400000826</v>
      </c>
      <c r="Q28" s="14">
        <f t="shared" si="34"/>
        <v>0.99512820422014481</v>
      </c>
      <c r="R28" s="13">
        <f t="shared" si="210"/>
        <v>317720.99699999997</v>
      </c>
      <c r="S28" s="13">
        <f t="shared" si="191"/>
        <v>315718.17411600001</v>
      </c>
      <c r="T28" s="13">
        <f t="shared" si="36"/>
        <v>-2002.8228839999647</v>
      </c>
      <c r="U28" s="14">
        <f t="shared" si="37"/>
        <v>0.99369628415209854</v>
      </c>
      <c r="V28" s="13">
        <f t="shared" si="210"/>
        <v>353208.24131934001</v>
      </c>
      <c r="W28" s="13">
        <f t="shared" si="192"/>
        <v>341946.17982944497</v>
      </c>
      <c r="X28" s="13">
        <f t="shared" si="39"/>
        <v>-11262.061489895044</v>
      </c>
      <c r="Y28" s="14">
        <f t="shared" si="40"/>
        <v>0.96811495267543068</v>
      </c>
      <c r="Z28" s="13">
        <f t="shared" si="210"/>
        <v>318535.82087963988</v>
      </c>
      <c r="AA28" s="13">
        <f t="shared" si="193"/>
        <v>321107.54310501018</v>
      </c>
      <c r="AB28" s="13">
        <f t="shared" si="42"/>
        <v>2571.722225370293</v>
      </c>
      <c r="AC28" s="14">
        <f t="shared" si="43"/>
        <v>1.0080735730702703</v>
      </c>
      <c r="AD28" s="13">
        <f t="shared" si="210"/>
        <v>273626.26763724349</v>
      </c>
      <c r="AE28" s="13">
        <f t="shared" si="194"/>
        <v>285099.40771054412</v>
      </c>
      <c r="AF28" s="13">
        <f t="shared" si="45"/>
        <v>11473.14007330063</v>
      </c>
      <c r="AG28" s="14">
        <f t="shared" si="46"/>
        <v>1.0419299659070416</v>
      </c>
      <c r="AH28" s="13">
        <f t="shared" si="210"/>
        <v>239513.03002126847</v>
      </c>
      <c r="AI28" s="13">
        <f t="shared" si="195"/>
        <v>242713.57508696278</v>
      </c>
      <c r="AJ28" s="13">
        <f t="shared" si="48"/>
        <v>3200.545065694314</v>
      </c>
      <c r="AK28" s="14">
        <f t="shared" si="49"/>
        <v>1.0133627179507108</v>
      </c>
      <c r="AL28" s="13">
        <f t="shared" si="210"/>
        <v>242046.12962727272</v>
      </c>
      <c r="AM28" s="13">
        <f t="shared" si="196"/>
        <v>227215.99217957351</v>
      </c>
      <c r="AN28" s="13">
        <f t="shared" si="51"/>
        <v>-14830.137447699206</v>
      </c>
      <c r="AO28" s="14">
        <f t="shared" si="52"/>
        <v>0.93873011945889751</v>
      </c>
      <c r="AP28" s="13">
        <f t="shared" si="210"/>
        <v>318185.65447093087</v>
      </c>
      <c r="AQ28" s="13">
        <f t="shared" si="197"/>
        <v>345460.74222107267</v>
      </c>
      <c r="AR28" s="13">
        <f t="shared" si="54"/>
        <v>27275.0877501418</v>
      </c>
      <c r="AS28" s="14">
        <f t="shared" si="55"/>
        <v>1.0857206708312916</v>
      </c>
      <c r="AT28" s="13">
        <f t="shared" si="210"/>
        <v>350089.46676200762</v>
      </c>
      <c r="AU28" s="13">
        <f t="shared" si="198"/>
        <v>338246.80765537161</v>
      </c>
      <c r="AV28" s="13">
        <f t="shared" si="57"/>
        <v>-11842.659106636012</v>
      </c>
      <c r="AW28" s="14">
        <f t="shared" si="58"/>
        <v>0.96617247809204521</v>
      </c>
      <c r="AX28" s="13">
        <f t="shared" si="210"/>
        <v>373681.76386696723</v>
      </c>
      <c r="AY28" s="13">
        <f t="shared" si="210"/>
        <v>343587.59247955302</v>
      </c>
      <c r="AZ28" s="13">
        <f t="shared" si="60"/>
        <v>-30094.171387414215</v>
      </c>
      <c r="BA28" s="47">
        <f t="shared" si="61"/>
        <v>0.91946577463135748</v>
      </c>
      <c r="BB28" s="13">
        <f t="shared" si="62"/>
        <v>3646921.7440846702</v>
      </c>
      <c r="BC28" s="13">
        <f t="shared" si="63"/>
        <v>3612180.7177435332</v>
      </c>
      <c r="BD28" s="13">
        <f t="shared" si="64"/>
        <v>-34741.026341137011</v>
      </c>
      <c r="BE28" s="47">
        <f t="shared" si="65"/>
        <v>0.99047387666119047</v>
      </c>
      <c r="BF28" s="13">
        <f t="shared" ref="BF28" si="260">BF12-BF20</f>
        <v>301950</v>
      </c>
      <c r="BG28" s="13">
        <f t="shared" si="212"/>
        <v>296460</v>
      </c>
      <c r="BH28" s="13">
        <f t="shared" si="15"/>
        <v>-5490</v>
      </c>
      <c r="BI28" s="47">
        <f t="shared" si="16"/>
        <v>0.98181818181818181</v>
      </c>
      <c r="BJ28" s="13">
        <f t="shared" ref="BJ28" si="261">BJ12-BJ20</f>
        <v>291946.875</v>
      </c>
      <c r="BK28" s="13">
        <f t="shared" si="199"/>
        <v>289505.13750000001</v>
      </c>
      <c r="BL28" s="13">
        <f t="shared" si="68"/>
        <v>-2441.7374999999884</v>
      </c>
      <c r="BM28" s="47">
        <f t="shared" si="69"/>
        <v>0.99163636363636365</v>
      </c>
      <c r="BN28" s="13">
        <f t="shared" ref="BN28" si="262">BN12-BN20</f>
        <v>266417.49750000006</v>
      </c>
      <c r="BO28" s="13">
        <f t="shared" si="200"/>
        <v>265119.56585999997</v>
      </c>
      <c r="BP28" s="13">
        <f t="shared" si="71"/>
        <v>-1297.9316400000826</v>
      </c>
      <c r="BQ28" s="47">
        <f t="shared" si="72"/>
        <v>0.99512820422014481</v>
      </c>
      <c r="BR28" s="13">
        <f t="shared" ref="BR28" si="263">BR12-BR20</f>
        <v>317720.99699999997</v>
      </c>
      <c r="BS28" s="13">
        <f t="shared" si="201"/>
        <v>315718.17411600001</v>
      </c>
      <c r="BT28" s="13">
        <f t="shared" si="74"/>
        <v>-2002.8228839999647</v>
      </c>
      <c r="BU28" s="47">
        <f t="shared" si="75"/>
        <v>0.99369628415209854</v>
      </c>
      <c r="BV28" s="13">
        <f t="shared" ref="BV28" si="264">BV12-BV20</f>
        <v>353208.24131934001</v>
      </c>
      <c r="BW28" s="13">
        <f t="shared" si="202"/>
        <v>341946.17982944497</v>
      </c>
      <c r="BX28" s="13">
        <f t="shared" si="77"/>
        <v>-11262.061489895044</v>
      </c>
      <c r="BY28" s="47">
        <f t="shared" si="78"/>
        <v>0.96811495267543068</v>
      </c>
      <c r="BZ28" s="13">
        <f t="shared" ref="BZ28" si="265">BZ12-BZ20</f>
        <v>318535.82087963988</v>
      </c>
      <c r="CA28" s="13">
        <f t="shared" si="203"/>
        <v>321107.54310501018</v>
      </c>
      <c r="CB28" s="13">
        <f t="shared" si="80"/>
        <v>2571.722225370293</v>
      </c>
      <c r="CC28" s="47">
        <f t="shared" si="81"/>
        <v>1.0080735730702703</v>
      </c>
      <c r="CD28" s="13">
        <f t="shared" ref="CD28" si="266">CD12-CD20</f>
        <v>273626.26763724349</v>
      </c>
      <c r="CE28" s="13">
        <f t="shared" si="204"/>
        <v>285099.40771054412</v>
      </c>
      <c r="CF28" s="13">
        <f t="shared" si="83"/>
        <v>11473.14007330063</v>
      </c>
      <c r="CG28" s="47">
        <f t="shared" si="84"/>
        <v>1.0419299659070416</v>
      </c>
      <c r="CH28" s="13">
        <f t="shared" ref="CH28" si="267">CH12-CH20</f>
        <v>239513.03002126847</v>
      </c>
      <c r="CI28" s="13">
        <f t="shared" si="205"/>
        <v>242713.57508696278</v>
      </c>
      <c r="CJ28" s="13">
        <f t="shared" si="86"/>
        <v>3200.545065694314</v>
      </c>
      <c r="CK28" s="47">
        <f t="shared" si="87"/>
        <v>1.0133627179507108</v>
      </c>
      <c r="CL28" s="13">
        <f t="shared" ref="CL28" si="268">CL12-CL20</f>
        <v>242046.12962727272</v>
      </c>
      <c r="CM28" s="13">
        <f t="shared" si="206"/>
        <v>227215.99217957351</v>
      </c>
      <c r="CN28" s="13">
        <f t="shared" si="89"/>
        <v>-14830.137447699206</v>
      </c>
      <c r="CO28" s="47">
        <f t="shared" si="90"/>
        <v>0.93873011945889751</v>
      </c>
      <c r="CP28" s="13">
        <f t="shared" ref="CP28" si="269">CP12-CP20</f>
        <v>318185.65447093087</v>
      </c>
      <c r="CQ28" s="13">
        <f t="shared" si="207"/>
        <v>345460.74222107267</v>
      </c>
      <c r="CR28" s="13">
        <f t="shared" si="92"/>
        <v>27275.0877501418</v>
      </c>
      <c r="CS28" s="47">
        <f t="shared" si="93"/>
        <v>1.0857206708312916</v>
      </c>
      <c r="CT28" s="13">
        <f t="shared" ref="CT28" si="270">CT12-CT20</f>
        <v>350089.46676200762</v>
      </c>
      <c r="CU28" s="13">
        <f t="shared" si="208"/>
        <v>338246.80765537161</v>
      </c>
      <c r="CV28" s="13">
        <f t="shared" si="95"/>
        <v>-11842.659106636012</v>
      </c>
      <c r="CW28" s="47">
        <f t="shared" si="96"/>
        <v>0.96617247809204521</v>
      </c>
      <c r="CX28" s="13">
        <f t="shared" ref="CX28:CY28" si="271">CX12-CX20</f>
        <v>373681.76386696723</v>
      </c>
      <c r="CY28" s="13">
        <f t="shared" si="271"/>
        <v>343587.59247955302</v>
      </c>
      <c r="CZ28" s="13">
        <f t="shared" si="98"/>
        <v>-30094.171387414215</v>
      </c>
      <c r="DA28" s="47">
        <f t="shared" si="99"/>
        <v>0.91946577463135748</v>
      </c>
      <c r="DB28" s="13">
        <f t="shared" si="100"/>
        <v>3646921.7440846702</v>
      </c>
      <c r="DC28" s="13">
        <f t="shared" si="101"/>
        <v>3612180.7177435332</v>
      </c>
      <c r="DD28" s="13">
        <f t="shared" si="102"/>
        <v>-34741.026341137011</v>
      </c>
      <c r="DE28" s="47">
        <f t="shared" si="103"/>
        <v>0.99047387666119047</v>
      </c>
    </row>
    <row r="29" spans="1:109" ht="18" hidden="1" customHeight="1" outlineLevel="2" x14ac:dyDescent="0.3">
      <c r="A29" s="30"/>
      <c r="B29" s="11"/>
      <c r="C29" s="11"/>
      <c r="D29" s="11" t="s">
        <v>196</v>
      </c>
      <c r="E29" s="12" t="s">
        <v>88</v>
      </c>
      <c r="F29" s="13">
        <f t="shared" si="210"/>
        <v>288750</v>
      </c>
      <c r="G29" s="13">
        <f t="shared" si="211"/>
        <v>283500</v>
      </c>
      <c r="H29" s="13">
        <f t="shared" si="1"/>
        <v>-5250</v>
      </c>
      <c r="I29" s="14">
        <f t="shared" si="2"/>
        <v>0.98181818181818181</v>
      </c>
      <c r="J29" s="13">
        <f t="shared" si="210"/>
        <v>274861.125</v>
      </c>
      <c r="K29" s="13">
        <f t="shared" si="189"/>
        <v>272562.28649999999</v>
      </c>
      <c r="L29" s="13">
        <f t="shared" si="30"/>
        <v>-2298.8385000000126</v>
      </c>
      <c r="M29" s="14">
        <f t="shared" si="31"/>
        <v>0.99163636363636354</v>
      </c>
      <c r="N29" s="13">
        <f t="shared" si="210"/>
        <v>250846.9425</v>
      </c>
      <c r="O29" s="13">
        <f t="shared" si="190"/>
        <v>251211.81078</v>
      </c>
      <c r="P29" s="13">
        <f t="shared" si="33"/>
        <v>364.86827999999514</v>
      </c>
      <c r="Q29" s="14">
        <f t="shared" si="34"/>
        <v>1.0014545454545454</v>
      </c>
      <c r="R29" s="13">
        <f t="shared" si="210"/>
        <v>301016.33100000001</v>
      </c>
      <c r="S29" s="13">
        <f t="shared" si="191"/>
        <v>298498.73986800003</v>
      </c>
      <c r="T29" s="13">
        <f t="shared" si="36"/>
        <v>-2517.5911319999723</v>
      </c>
      <c r="U29" s="14">
        <f t="shared" si="37"/>
        <v>0.99163636363636376</v>
      </c>
      <c r="V29" s="13">
        <f t="shared" si="210"/>
        <v>331184.18769282004</v>
      </c>
      <c r="W29" s="13">
        <f t="shared" si="192"/>
        <v>318659.40386734612</v>
      </c>
      <c r="X29" s="13">
        <f t="shared" si="39"/>
        <v>-12524.783825473918</v>
      </c>
      <c r="Y29" s="14">
        <f t="shared" si="40"/>
        <v>0.96218181818181814</v>
      </c>
      <c r="Z29" s="13">
        <f t="shared" si="210"/>
        <v>301136.74957305327</v>
      </c>
      <c r="AA29" s="13">
        <f t="shared" si="193"/>
        <v>298618.15130389686</v>
      </c>
      <c r="AB29" s="13">
        <f t="shared" si="42"/>
        <v>-2518.5982691564132</v>
      </c>
      <c r="AC29" s="14">
        <f t="shared" si="43"/>
        <v>0.99163636363636376</v>
      </c>
      <c r="AD29" s="13">
        <f t="shared" si="210"/>
        <v>256017.43038452268</v>
      </c>
      <c r="AE29" s="13">
        <f t="shared" si="194"/>
        <v>268957.94777486764</v>
      </c>
      <c r="AF29" s="13">
        <f t="shared" si="45"/>
        <v>12940.517390344961</v>
      </c>
      <c r="AG29" s="14">
        <f t="shared" si="46"/>
        <v>1.0505454545454544</v>
      </c>
      <c r="AH29" s="13">
        <f t="shared" si="210"/>
        <v>225942.91223876434</v>
      </c>
      <c r="AI29" s="13">
        <f t="shared" si="195"/>
        <v>228489.90506763771</v>
      </c>
      <c r="AJ29" s="13">
        <f t="shared" si="48"/>
        <v>2546.9928288733645</v>
      </c>
      <c r="AK29" s="14">
        <f t="shared" si="49"/>
        <v>1.0112727272727273</v>
      </c>
      <c r="AL29" s="13">
        <f t="shared" si="210"/>
        <v>225988.10082121214</v>
      </c>
      <c r="AM29" s="13">
        <f t="shared" si="196"/>
        <v>215222.84947300164</v>
      </c>
      <c r="AN29" s="13">
        <f t="shared" si="51"/>
        <v>-10765.251348210499</v>
      </c>
      <c r="AO29" s="14">
        <f t="shared" si="52"/>
        <v>0.95236363636363619</v>
      </c>
      <c r="AP29" s="13">
        <f t="shared" si="210"/>
        <v>301377.7312551685</v>
      </c>
      <c r="AQ29" s="13">
        <f t="shared" si="197"/>
        <v>322528.9683941676</v>
      </c>
      <c r="AR29" s="13">
        <f t="shared" si="54"/>
        <v>21151.237138999102</v>
      </c>
      <c r="AS29" s="14">
        <f t="shared" si="55"/>
        <v>1.0701818181818181</v>
      </c>
      <c r="AT29" s="13">
        <f t="shared" si="210"/>
        <v>331581.8074815615</v>
      </c>
      <c r="AU29" s="13">
        <f t="shared" si="198"/>
        <v>319041.98639862239</v>
      </c>
      <c r="AV29" s="13">
        <f t="shared" si="57"/>
        <v>-12539.821082939103</v>
      </c>
      <c r="AW29" s="14">
        <f t="shared" si="58"/>
        <v>0.96218181818181803</v>
      </c>
      <c r="AX29" s="13">
        <f t="shared" si="210"/>
        <v>346723.03856319672</v>
      </c>
      <c r="AY29" s="13">
        <f t="shared" si="210"/>
        <v>323398.03415076347</v>
      </c>
      <c r="AZ29" s="13">
        <f t="shared" si="60"/>
        <v>-23325.004412433249</v>
      </c>
      <c r="BA29" s="47">
        <f t="shared" si="61"/>
        <v>0.93272727272727274</v>
      </c>
      <c r="BB29" s="13">
        <f t="shared" si="62"/>
        <v>3435426.3565102993</v>
      </c>
      <c r="BC29" s="13">
        <f t="shared" si="63"/>
        <v>3400690.0835783035</v>
      </c>
      <c r="BD29" s="13">
        <f t="shared" si="64"/>
        <v>-34736.272931995802</v>
      </c>
      <c r="BE29" s="47">
        <f t="shared" si="65"/>
        <v>0.98988880292364034</v>
      </c>
      <c r="BF29" s="13">
        <f t="shared" ref="BF29" si="272">BF13-BF21</f>
        <v>288750</v>
      </c>
      <c r="BG29" s="13">
        <f t="shared" si="212"/>
        <v>283500</v>
      </c>
      <c r="BH29" s="13">
        <f t="shared" si="15"/>
        <v>-5250</v>
      </c>
      <c r="BI29" s="47">
        <f t="shared" si="16"/>
        <v>0.98181818181818181</v>
      </c>
      <c r="BJ29" s="13">
        <f t="shared" ref="BJ29" si="273">BJ13-BJ21</f>
        <v>274861.125</v>
      </c>
      <c r="BK29" s="13">
        <f t="shared" si="199"/>
        <v>272562.28649999999</v>
      </c>
      <c r="BL29" s="13">
        <f t="shared" si="68"/>
        <v>-2298.8385000000126</v>
      </c>
      <c r="BM29" s="47">
        <f t="shared" si="69"/>
        <v>0.99163636363636354</v>
      </c>
      <c r="BN29" s="13">
        <f t="shared" ref="BN29" si="274">BN13-BN21</f>
        <v>250846.9425</v>
      </c>
      <c r="BO29" s="13">
        <f t="shared" si="200"/>
        <v>251211.81078</v>
      </c>
      <c r="BP29" s="13">
        <f t="shared" si="71"/>
        <v>364.86827999999514</v>
      </c>
      <c r="BQ29" s="47">
        <f t="shared" si="72"/>
        <v>1.0014545454545454</v>
      </c>
      <c r="BR29" s="13">
        <f t="shared" ref="BR29" si="275">BR13-BR21</f>
        <v>301016.33100000001</v>
      </c>
      <c r="BS29" s="13">
        <f t="shared" si="201"/>
        <v>298498.73986800003</v>
      </c>
      <c r="BT29" s="13">
        <f t="shared" si="74"/>
        <v>-2517.5911319999723</v>
      </c>
      <c r="BU29" s="47">
        <f t="shared" si="75"/>
        <v>0.99163636363636376</v>
      </c>
      <c r="BV29" s="13">
        <f t="shared" ref="BV29" si="276">BV13-BV21</f>
        <v>331184.18769282004</v>
      </c>
      <c r="BW29" s="13">
        <f t="shared" si="202"/>
        <v>318659.40386734612</v>
      </c>
      <c r="BX29" s="13">
        <f t="shared" si="77"/>
        <v>-12524.783825473918</v>
      </c>
      <c r="BY29" s="47">
        <f t="shared" si="78"/>
        <v>0.96218181818181814</v>
      </c>
      <c r="BZ29" s="13">
        <f t="shared" ref="BZ29" si="277">BZ13-BZ21</f>
        <v>301136.74957305327</v>
      </c>
      <c r="CA29" s="13">
        <f t="shared" si="203"/>
        <v>298618.15130389686</v>
      </c>
      <c r="CB29" s="13">
        <f t="shared" si="80"/>
        <v>-2518.5982691564132</v>
      </c>
      <c r="CC29" s="47">
        <f t="shared" si="81"/>
        <v>0.99163636363636376</v>
      </c>
      <c r="CD29" s="13">
        <f t="shared" ref="CD29" si="278">CD13-CD21</f>
        <v>256017.43038452268</v>
      </c>
      <c r="CE29" s="13">
        <f t="shared" si="204"/>
        <v>268957.94777486764</v>
      </c>
      <c r="CF29" s="13">
        <f t="shared" si="83"/>
        <v>12940.517390344961</v>
      </c>
      <c r="CG29" s="47">
        <f t="shared" si="84"/>
        <v>1.0505454545454544</v>
      </c>
      <c r="CH29" s="13">
        <f t="shared" ref="CH29" si="279">CH13-CH21</f>
        <v>225942.91223876434</v>
      </c>
      <c r="CI29" s="13">
        <f t="shared" si="205"/>
        <v>228489.90506763771</v>
      </c>
      <c r="CJ29" s="13">
        <f t="shared" si="86"/>
        <v>2546.9928288733645</v>
      </c>
      <c r="CK29" s="47">
        <f t="shared" si="87"/>
        <v>1.0112727272727273</v>
      </c>
      <c r="CL29" s="13">
        <f t="shared" ref="CL29" si="280">CL13-CL21</f>
        <v>225988.10082121214</v>
      </c>
      <c r="CM29" s="13">
        <f t="shared" si="206"/>
        <v>215222.84947300164</v>
      </c>
      <c r="CN29" s="13">
        <f t="shared" si="89"/>
        <v>-10765.251348210499</v>
      </c>
      <c r="CO29" s="47">
        <f t="shared" si="90"/>
        <v>0.95236363636363619</v>
      </c>
      <c r="CP29" s="13">
        <f t="shared" ref="CP29" si="281">CP13-CP21</f>
        <v>301377.7312551685</v>
      </c>
      <c r="CQ29" s="13">
        <f t="shared" si="207"/>
        <v>322528.9683941676</v>
      </c>
      <c r="CR29" s="13">
        <f t="shared" si="92"/>
        <v>21151.237138999102</v>
      </c>
      <c r="CS29" s="47">
        <f t="shared" si="93"/>
        <v>1.0701818181818181</v>
      </c>
      <c r="CT29" s="13">
        <f t="shared" ref="CT29" si="282">CT13-CT21</f>
        <v>331581.8074815615</v>
      </c>
      <c r="CU29" s="13">
        <f t="shared" si="208"/>
        <v>319041.98639862239</v>
      </c>
      <c r="CV29" s="13">
        <f t="shared" si="95"/>
        <v>-12539.821082939103</v>
      </c>
      <c r="CW29" s="47">
        <f t="shared" si="96"/>
        <v>0.96218181818181803</v>
      </c>
      <c r="CX29" s="13">
        <f t="shared" ref="CX29:CY29" si="283">CX13-CX21</f>
        <v>346723.03856319672</v>
      </c>
      <c r="CY29" s="13">
        <f t="shared" si="283"/>
        <v>323398.03415076347</v>
      </c>
      <c r="CZ29" s="13">
        <f t="shared" si="98"/>
        <v>-23325.004412433249</v>
      </c>
      <c r="DA29" s="47">
        <f t="shared" si="99"/>
        <v>0.93272727272727274</v>
      </c>
      <c r="DB29" s="13">
        <f t="shared" si="100"/>
        <v>3435426.3565102993</v>
      </c>
      <c r="DC29" s="13">
        <f t="shared" si="101"/>
        <v>3400690.0835783035</v>
      </c>
      <c r="DD29" s="13">
        <f t="shared" si="102"/>
        <v>-34736.272931995802</v>
      </c>
      <c r="DE29" s="47">
        <f t="shared" si="103"/>
        <v>0.98988880292364034</v>
      </c>
    </row>
    <row r="30" spans="1:109" ht="18" hidden="1" customHeight="1" outlineLevel="2" x14ac:dyDescent="0.3">
      <c r="A30" s="30"/>
      <c r="B30" s="11"/>
      <c r="C30" s="11"/>
      <c r="D30" s="11" t="s">
        <v>197</v>
      </c>
      <c r="E30" s="12" t="s">
        <v>87</v>
      </c>
      <c r="F30" s="13">
        <f t="shared" si="210"/>
        <v>13200</v>
      </c>
      <c r="G30" s="13">
        <f t="shared" si="211"/>
        <v>12960</v>
      </c>
      <c r="H30" s="13">
        <f t="shared" si="1"/>
        <v>-240</v>
      </c>
      <c r="I30" s="14">
        <f t="shared" si="2"/>
        <v>0.98181818181818181</v>
      </c>
      <c r="J30" s="13">
        <f t="shared" si="210"/>
        <v>17085.75</v>
      </c>
      <c r="K30" s="13">
        <f t="shared" si="189"/>
        <v>16942.851000000002</v>
      </c>
      <c r="L30" s="13">
        <f t="shared" si="30"/>
        <v>-142.89899999999761</v>
      </c>
      <c r="M30" s="14">
        <f t="shared" si="31"/>
        <v>0.99163636363636376</v>
      </c>
      <c r="N30" s="13">
        <f t="shared" si="210"/>
        <v>15570.555000000008</v>
      </c>
      <c r="O30" s="13">
        <f t="shared" si="190"/>
        <v>13907.75508000001</v>
      </c>
      <c r="P30" s="13">
        <f t="shared" si="33"/>
        <v>-1662.7999199999977</v>
      </c>
      <c r="Q30" s="14">
        <f t="shared" si="34"/>
        <v>0.89320869294639804</v>
      </c>
      <c r="R30" s="13">
        <f t="shared" si="210"/>
        <v>16704.665999999997</v>
      </c>
      <c r="S30" s="13">
        <f t="shared" si="191"/>
        <v>17219.434248000005</v>
      </c>
      <c r="T30" s="13">
        <f t="shared" si="36"/>
        <v>514.76824800000759</v>
      </c>
      <c r="U30" s="14">
        <f t="shared" si="37"/>
        <v>1.0308158360065389</v>
      </c>
      <c r="V30" s="13">
        <f t="shared" si="210"/>
        <v>22024.053626520006</v>
      </c>
      <c r="W30" s="13">
        <f t="shared" si="192"/>
        <v>23286.775962098895</v>
      </c>
      <c r="X30" s="13">
        <f t="shared" si="39"/>
        <v>1262.7223355788883</v>
      </c>
      <c r="Y30" s="14">
        <f t="shared" si="40"/>
        <v>1.057333784097692</v>
      </c>
      <c r="Z30" s="13">
        <f t="shared" si="210"/>
        <v>17399.071306586644</v>
      </c>
      <c r="AA30" s="13">
        <f t="shared" si="193"/>
        <v>22489.391801113379</v>
      </c>
      <c r="AB30" s="13">
        <f t="shared" si="42"/>
        <v>5090.3204945267353</v>
      </c>
      <c r="AC30" s="14">
        <f t="shared" si="43"/>
        <v>1.2925627698646036</v>
      </c>
      <c r="AD30" s="13">
        <f t="shared" si="210"/>
        <v>17608.837252720768</v>
      </c>
      <c r="AE30" s="13">
        <f t="shared" si="194"/>
        <v>16141.459935676474</v>
      </c>
      <c r="AF30" s="13">
        <f t="shared" si="45"/>
        <v>-1467.3773170442946</v>
      </c>
      <c r="AG30" s="14">
        <f t="shared" si="46"/>
        <v>0.91666813112162937</v>
      </c>
      <c r="AH30" s="13">
        <f t="shared" si="210"/>
        <v>13570.117782504101</v>
      </c>
      <c r="AI30" s="13">
        <f t="shared" si="195"/>
        <v>14223.670019325058</v>
      </c>
      <c r="AJ30" s="13">
        <f t="shared" si="48"/>
        <v>653.55223682095675</v>
      </c>
      <c r="AK30" s="14">
        <f t="shared" si="49"/>
        <v>1.0481611322241859</v>
      </c>
      <c r="AL30" s="13">
        <f t="shared" si="210"/>
        <v>16058.028806060611</v>
      </c>
      <c r="AM30" s="13">
        <f t="shared" si="196"/>
        <v>11993.142706571911</v>
      </c>
      <c r="AN30" s="13">
        <f t="shared" si="51"/>
        <v>-4064.8860994887</v>
      </c>
      <c r="AO30" s="14">
        <f t="shared" si="52"/>
        <v>0.74686269724746457</v>
      </c>
      <c r="AP30" s="13">
        <f t="shared" si="210"/>
        <v>16807.923215762421</v>
      </c>
      <c r="AQ30" s="13">
        <f t="shared" si="197"/>
        <v>22931.773826905031</v>
      </c>
      <c r="AR30" s="13">
        <f t="shared" si="54"/>
        <v>6123.8506111426104</v>
      </c>
      <c r="AS30" s="14">
        <f t="shared" si="55"/>
        <v>1.3643430858489216</v>
      </c>
      <c r="AT30" s="13">
        <f t="shared" si="210"/>
        <v>18507.659280446125</v>
      </c>
      <c r="AU30" s="13">
        <f t="shared" si="198"/>
        <v>19204.821256749259</v>
      </c>
      <c r="AV30" s="13">
        <f t="shared" si="57"/>
        <v>697.161976303134</v>
      </c>
      <c r="AW30" s="14">
        <f t="shared" si="58"/>
        <v>1.037668835682517</v>
      </c>
      <c r="AX30" s="13">
        <f t="shared" si="210"/>
        <v>26958.725303770494</v>
      </c>
      <c r="AY30" s="13">
        <f t="shared" si="210"/>
        <v>20189.558328789572</v>
      </c>
      <c r="AZ30" s="13">
        <f t="shared" si="60"/>
        <v>-6769.1669749809225</v>
      </c>
      <c r="BA30" s="47">
        <f t="shared" si="61"/>
        <v>0.74890626694303775</v>
      </c>
      <c r="BB30" s="13">
        <f t="shared" si="62"/>
        <v>211495.38757437118</v>
      </c>
      <c r="BC30" s="13">
        <f t="shared" si="63"/>
        <v>211490.6341652296</v>
      </c>
      <c r="BD30" s="13">
        <f t="shared" si="64"/>
        <v>-4.7534091415873263</v>
      </c>
      <c r="BE30" s="47">
        <f t="shared" si="65"/>
        <v>0.99997752476214208</v>
      </c>
      <c r="BF30" s="13">
        <f t="shared" ref="BF30" si="284">BF14-BF22</f>
        <v>13200</v>
      </c>
      <c r="BG30" s="13">
        <f t="shared" si="212"/>
        <v>12960</v>
      </c>
      <c r="BH30" s="13">
        <f t="shared" si="15"/>
        <v>-240</v>
      </c>
      <c r="BI30" s="47">
        <f t="shared" si="16"/>
        <v>0.98181818181818181</v>
      </c>
      <c r="BJ30" s="13">
        <f t="shared" ref="BJ30" si="285">BJ14-BJ22</f>
        <v>17085.75</v>
      </c>
      <c r="BK30" s="13">
        <f t="shared" si="199"/>
        <v>16942.851000000002</v>
      </c>
      <c r="BL30" s="13">
        <f t="shared" si="68"/>
        <v>-142.89899999999761</v>
      </c>
      <c r="BM30" s="47">
        <f t="shared" si="69"/>
        <v>0.99163636363636376</v>
      </c>
      <c r="BN30" s="13">
        <f t="shared" ref="BN30" si="286">BN14-BN22</f>
        <v>15570.555000000008</v>
      </c>
      <c r="BO30" s="13">
        <f t="shared" si="200"/>
        <v>13907.75508000001</v>
      </c>
      <c r="BP30" s="13">
        <f t="shared" si="71"/>
        <v>-1662.7999199999977</v>
      </c>
      <c r="BQ30" s="47">
        <f t="shared" si="72"/>
        <v>0.89320869294639804</v>
      </c>
      <c r="BR30" s="13">
        <f t="shared" ref="BR30" si="287">BR14-BR22</f>
        <v>16704.665999999997</v>
      </c>
      <c r="BS30" s="13">
        <f t="shared" si="201"/>
        <v>17219.434248000005</v>
      </c>
      <c r="BT30" s="13">
        <f t="shared" si="74"/>
        <v>514.76824800000759</v>
      </c>
      <c r="BU30" s="47">
        <f t="shared" si="75"/>
        <v>1.0308158360065389</v>
      </c>
      <c r="BV30" s="13">
        <f t="shared" ref="BV30" si="288">BV14-BV22</f>
        <v>22024.053626520006</v>
      </c>
      <c r="BW30" s="13">
        <f t="shared" si="202"/>
        <v>23286.775962098895</v>
      </c>
      <c r="BX30" s="13">
        <f t="shared" si="77"/>
        <v>1262.7223355788883</v>
      </c>
      <c r="BY30" s="47">
        <f t="shared" si="78"/>
        <v>1.057333784097692</v>
      </c>
      <c r="BZ30" s="13">
        <f t="shared" ref="BZ30" si="289">BZ14-BZ22</f>
        <v>17399.071306586644</v>
      </c>
      <c r="CA30" s="13">
        <f t="shared" si="203"/>
        <v>22489.391801113379</v>
      </c>
      <c r="CB30" s="13">
        <f t="shared" si="80"/>
        <v>5090.3204945267353</v>
      </c>
      <c r="CC30" s="47">
        <f t="shared" si="81"/>
        <v>1.2925627698646036</v>
      </c>
      <c r="CD30" s="13">
        <f t="shared" ref="CD30" si="290">CD14-CD22</f>
        <v>17608.837252720768</v>
      </c>
      <c r="CE30" s="13">
        <f t="shared" si="204"/>
        <v>16141.459935676474</v>
      </c>
      <c r="CF30" s="13">
        <f t="shared" si="83"/>
        <v>-1467.3773170442946</v>
      </c>
      <c r="CG30" s="47">
        <f t="shared" si="84"/>
        <v>0.91666813112162937</v>
      </c>
      <c r="CH30" s="13">
        <f t="shared" ref="CH30" si="291">CH14-CH22</f>
        <v>13570.117782504101</v>
      </c>
      <c r="CI30" s="13">
        <f t="shared" si="205"/>
        <v>14223.670019325058</v>
      </c>
      <c r="CJ30" s="13">
        <f t="shared" si="86"/>
        <v>653.55223682095675</v>
      </c>
      <c r="CK30" s="47">
        <f t="shared" si="87"/>
        <v>1.0481611322241859</v>
      </c>
      <c r="CL30" s="13">
        <f t="shared" ref="CL30" si="292">CL14-CL22</f>
        <v>16058.028806060611</v>
      </c>
      <c r="CM30" s="13">
        <f t="shared" si="206"/>
        <v>11993.142706571911</v>
      </c>
      <c r="CN30" s="13">
        <f t="shared" si="89"/>
        <v>-4064.8860994887</v>
      </c>
      <c r="CO30" s="47">
        <f t="shared" si="90"/>
        <v>0.74686269724746457</v>
      </c>
      <c r="CP30" s="13">
        <f t="shared" ref="CP30" si="293">CP14-CP22</f>
        <v>16807.923215762421</v>
      </c>
      <c r="CQ30" s="13">
        <f t="shared" si="207"/>
        <v>22931.773826905031</v>
      </c>
      <c r="CR30" s="13">
        <f t="shared" si="92"/>
        <v>6123.8506111426104</v>
      </c>
      <c r="CS30" s="47">
        <f t="shared" si="93"/>
        <v>1.3643430858489216</v>
      </c>
      <c r="CT30" s="13">
        <f t="shared" ref="CT30" si="294">CT14-CT22</f>
        <v>18507.659280446125</v>
      </c>
      <c r="CU30" s="13">
        <f t="shared" si="208"/>
        <v>19204.821256749259</v>
      </c>
      <c r="CV30" s="13">
        <f t="shared" si="95"/>
        <v>697.161976303134</v>
      </c>
      <c r="CW30" s="47">
        <f t="shared" si="96"/>
        <v>1.037668835682517</v>
      </c>
      <c r="CX30" s="13">
        <f t="shared" ref="CX30:CY30" si="295">CX14-CX22</f>
        <v>26958.725303770494</v>
      </c>
      <c r="CY30" s="13">
        <f t="shared" si="295"/>
        <v>20189.558328789572</v>
      </c>
      <c r="CZ30" s="13">
        <f t="shared" si="98"/>
        <v>-6769.1669749809225</v>
      </c>
      <c r="DA30" s="47">
        <f t="shared" si="99"/>
        <v>0.74890626694303775</v>
      </c>
      <c r="DB30" s="13">
        <f t="shared" si="100"/>
        <v>211495.38757437118</v>
      </c>
      <c r="DC30" s="13">
        <f t="shared" si="101"/>
        <v>211490.6341652296</v>
      </c>
      <c r="DD30" s="13">
        <f t="shared" si="102"/>
        <v>-4.7534091415873263</v>
      </c>
      <c r="DE30" s="47">
        <f t="shared" si="103"/>
        <v>0.99997752476214208</v>
      </c>
    </row>
    <row r="31" spans="1:109" ht="18" customHeight="1" x14ac:dyDescent="0.3">
      <c r="A31" s="30" t="s">
        <v>123</v>
      </c>
      <c r="B31" s="7" t="s">
        <v>212</v>
      </c>
      <c r="C31" s="7"/>
      <c r="D31" s="7"/>
      <c r="E31" s="8"/>
      <c r="F31" s="19">
        <f>F23/F7</f>
        <v>0.34185301641441052</v>
      </c>
      <c r="G31" s="19">
        <f>G23/G7</f>
        <v>0.34018927444794944</v>
      </c>
      <c r="H31" s="19">
        <f t="shared" ref="H31" si="296">G31-F31</f>
        <v>-1.6637419664610742E-3</v>
      </c>
      <c r="I31" s="10">
        <f t="shared" ref="I31" si="297">IF(F31=0,0,G31/F31)</f>
        <v>0.99513316575669997</v>
      </c>
      <c r="J31" s="19">
        <f t="shared" ref="J31" si="298">J23/J7</f>
        <v>0.38532187383919009</v>
      </c>
      <c r="K31" s="19">
        <f>K23/K7</f>
        <v>0.38376539507735324</v>
      </c>
      <c r="L31" s="19">
        <f t="shared" si="30"/>
        <v>-1.5564787618368436E-3</v>
      </c>
      <c r="M31" s="10">
        <f t="shared" si="31"/>
        <v>0.99596057512559899</v>
      </c>
      <c r="N31" s="19">
        <f t="shared" ref="N31" si="299">N23/N7</f>
        <v>0.3729305749542709</v>
      </c>
      <c r="O31" s="19">
        <f>O23/O7</f>
        <v>0.35267033200253778</v>
      </c>
      <c r="P31" s="19">
        <f t="shared" si="33"/>
        <v>-2.0260242951733121E-2</v>
      </c>
      <c r="Q31" s="10">
        <f t="shared" si="34"/>
        <v>0.94567288307155439</v>
      </c>
      <c r="R31" s="19">
        <f t="shared" ref="R31" si="300">R23/R7</f>
        <v>0.34191321585054579</v>
      </c>
      <c r="S31" s="19">
        <f>S23/S7</f>
        <v>0.346474198323796</v>
      </c>
      <c r="T31" s="19">
        <f t="shared" si="36"/>
        <v>4.560982473250208E-3</v>
      </c>
      <c r="U31" s="10">
        <f t="shared" si="37"/>
        <v>1.0133395910476999</v>
      </c>
      <c r="V31" s="19">
        <f t="shared" ref="V31" si="301">V23/V7</f>
        <v>0.37295783715726144</v>
      </c>
      <c r="W31" s="19">
        <f>W23/W7</f>
        <v>0.39004375702930277</v>
      </c>
      <c r="X31" s="19">
        <f t="shared" si="39"/>
        <v>1.7085919872041333E-2</v>
      </c>
      <c r="Y31" s="10">
        <f t="shared" si="40"/>
        <v>1.0458119341378442</v>
      </c>
      <c r="Z31" s="19">
        <f t="shared" ref="Z31" si="302">Z23/Z7</f>
        <v>0.34812264741016863</v>
      </c>
      <c r="AA31" s="19">
        <f>AA23/AA7</f>
        <v>0.39626820059142559</v>
      </c>
      <c r="AB31" s="19">
        <f t="shared" si="42"/>
        <v>4.8145553181256961E-2</v>
      </c>
      <c r="AC31" s="10">
        <f t="shared" si="43"/>
        <v>1.1383005487848379</v>
      </c>
      <c r="AD31" s="19">
        <f t="shared" ref="AD31" si="303">AD23/AD7</f>
        <v>0.3791672389271164</v>
      </c>
      <c r="AE31" s="19">
        <f>AE23/AE7</f>
        <v>0.3526992244660504</v>
      </c>
      <c r="AF31" s="19">
        <f t="shared" si="45"/>
        <v>-2.6468014461066003E-2</v>
      </c>
      <c r="AG31" s="10">
        <f t="shared" si="46"/>
        <v>0.93019435292996477</v>
      </c>
      <c r="AH31" s="19">
        <f t="shared" ref="AH31" si="304">AH23/AH7</f>
        <v>0.35433206795381278</v>
      </c>
      <c r="AI31" s="19">
        <f>AI23/AI7</f>
        <v>0.35892367880701731</v>
      </c>
      <c r="AJ31" s="19">
        <f t="shared" si="48"/>
        <v>4.5916108532045308E-3</v>
      </c>
      <c r="AK31" s="10">
        <f t="shared" si="49"/>
        <v>1.0129584964739997</v>
      </c>
      <c r="AL31" s="19">
        <f t="shared" ref="AL31" si="305">AL23/AL7</f>
        <v>0.38537662969398362</v>
      </c>
      <c r="AM31" s="19">
        <f>AM23/AM7</f>
        <v>0.34025144232276738</v>
      </c>
      <c r="AN31" s="19">
        <f t="shared" si="51"/>
        <v>-4.5125187371216235E-2</v>
      </c>
      <c r="AO31" s="10">
        <f t="shared" si="52"/>
        <v>0.88290626910342529</v>
      </c>
      <c r="AP31" s="19">
        <f t="shared" ref="AP31" si="306">AP23/AP7</f>
        <v>0.34191491517783706</v>
      </c>
      <c r="AQ31" s="19">
        <f>AQ23/AQ7</f>
        <v>0.38382090822181358</v>
      </c>
      <c r="AR31" s="19">
        <f t="shared" si="54"/>
        <v>4.1905993043976519E-2</v>
      </c>
      <c r="AS31" s="10">
        <f t="shared" si="55"/>
        <v>1.1225626352748617</v>
      </c>
      <c r="AT31" s="19">
        <f t="shared" ref="AT31" si="307">AT23/AT7</f>
        <v>0.34191519820087013</v>
      </c>
      <c r="AU31" s="19">
        <f>AU23/AU7</f>
        <v>0.35270034528311062</v>
      </c>
      <c r="AV31" s="19">
        <f t="shared" si="57"/>
        <v>1.0785147082240487E-2</v>
      </c>
      <c r="AW31" s="10">
        <f t="shared" si="58"/>
        <v>1.0315433392226816</v>
      </c>
      <c r="AX31" s="19">
        <f t="shared" ref="AX31" si="308">AX23/AX7</f>
        <v>0.40400396829756241</v>
      </c>
      <c r="AY31" s="19">
        <f>AY23/AY7</f>
        <v>0.35892478852041615</v>
      </c>
      <c r="AZ31" s="19">
        <f t="shared" si="60"/>
        <v>-4.5079179777146261E-2</v>
      </c>
      <c r="BA31" s="46">
        <f t="shared" si="61"/>
        <v>0.88841896784552388</v>
      </c>
      <c r="BB31" s="19">
        <f t="shared" ref="BB31" si="309">BB23/BB7</f>
        <v>0.36390212103750535</v>
      </c>
      <c r="BC31" s="19">
        <f>BC23/BC7</f>
        <v>0.36409710632929715</v>
      </c>
      <c r="BD31" s="19">
        <f t="shared" si="64"/>
        <v>1.949852917917938E-4</v>
      </c>
      <c r="BE31" s="46">
        <f t="shared" si="65"/>
        <v>1.0005358179590595</v>
      </c>
      <c r="BF31" s="19">
        <f>BF23/BF7</f>
        <v>0.34185301641441052</v>
      </c>
      <c r="BG31" s="19">
        <f>BG23/BG7</f>
        <v>0.34018927444794944</v>
      </c>
      <c r="BH31" s="19">
        <f t="shared" si="15"/>
        <v>-1.6637419664610742E-3</v>
      </c>
      <c r="BI31" s="46">
        <f t="shared" si="16"/>
        <v>0.99513316575669997</v>
      </c>
      <c r="BJ31" s="19">
        <f t="shared" ref="BJ31" si="310">BJ23/BJ7</f>
        <v>0.38532187383919009</v>
      </c>
      <c r="BK31" s="19">
        <f>BK23/BK7</f>
        <v>0.38376539507735324</v>
      </c>
      <c r="BL31" s="19">
        <f t="shared" si="68"/>
        <v>-1.5564787618368436E-3</v>
      </c>
      <c r="BM31" s="46">
        <f t="shared" si="69"/>
        <v>0.99596057512559899</v>
      </c>
      <c r="BN31" s="19">
        <f t="shared" ref="BN31" si="311">BN23/BN7</f>
        <v>0.3729305749542709</v>
      </c>
      <c r="BO31" s="19">
        <f>BO23/BO7</f>
        <v>0.35267033200253778</v>
      </c>
      <c r="BP31" s="19">
        <f t="shared" si="71"/>
        <v>-2.0260242951733121E-2</v>
      </c>
      <c r="BQ31" s="46">
        <f t="shared" si="72"/>
        <v>0.94567288307155439</v>
      </c>
      <c r="BR31" s="19">
        <f t="shared" ref="BR31" si="312">BR23/BR7</f>
        <v>0.34191321585054579</v>
      </c>
      <c r="BS31" s="19">
        <f>BS23/BS7</f>
        <v>0.346474198323796</v>
      </c>
      <c r="BT31" s="19">
        <f t="shared" si="74"/>
        <v>4.560982473250208E-3</v>
      </c>
      <c r="BU31" s="46">
        <f t="shared" si="75"/>
        <v>1.0133395910476999</v>
      </c>
      <c r="BV31" s="19">
        <f t="shared" ref="BV31" si="313">BV23/BV7</f>
        <v>0.37295783715726144</v>
      </c>
      <c r="BW31" s="19">
        <f>BW23/BW7</f>
        <v>0.39004375702930277</v>
      </c>
      <c r="BX31" s="19">
        <f t="shared" si="77"/>
        <v>1.7085919872041333E-2</v>
      </c>
      <c r="BY31" s="46">
        <f t="shared" si="78"/>
        <v>1.0458119341378442</v>
      </c>
      <c r="BZ31" s="19">
        <f t="shared" ref="BZ31" si="314">BZ23/BZ7</f>
        <v>0.34812264741016863</v>
      </c>
      <c r="CA31" s="19">
        <f>CA23/CA7</f>
        <v>0.39626820059142559</v>
      </c>
      <c r="CB31" s="19">
        <f t="shared" si="80"/>
        <v>4.8145553181256961E-2</v>
      </c>
      <c r="CC31" s="46">
        <f t="shared" si="81"/>
        <v>1.1383005487848379</v>
      </c>
      <c r="CD31" s="19">
        <f t="shared" ref="CD31" si="315">CD23/CD7</f>
        <v>0.3791672389271164</v>
      </c>
      <c r="CE31" s="19">
        <f>CE23/CE7</f>
        <v>0.3526992244660504</v>
      </c>
      <c r="CF31" s="19">
        <f t="shared" si="83"/>
        <v>-2.6468014461066003E-2</v>
      </c>
      <c r="CG31" s="46">
        <f t="shared" si="84"/>
        <v>0.93019435292996477</v>
      </c>
      <c r="CH31" s="19">
        <f t="shared" ref="CH31" si="316">CH23/CH7</f>
        <v>0.35433206795381278</v>
      </c>
      <c r="CI31" s="19">
        <f>CI23/CI7</f>
        <v>0.35892367880701731</v>
      </c>
      <c r="CJ31" s="19">
        <f t="shared" si="86"/>
        <v>4.5916108532045308E-3</v>
      </c>
      <c r="CK31" s="46">
        <f t="shared" si="87"/>
        <v>1.0129584964739997</v>
      </c>
      <c r="CL31" s="19">
        <f t="shared" ref="CL31" si="317">CL23/CL7</f>
        <v>0.38537662969398362</v>
      </c>
      <c r="CM31" s="19">
        <f>CM23/CM7</f>
        <v>0.34025144232276738</v>
      </c>
      <c r="CN31" s="19">
        <f t="shared" si="89"/>
        <v>-4.5125187371216235E-2</v>
      </c>
      <c r="CO31" s="46">
        <f t="shared" si="90"/>
        <v>0.88290626910342529</v>
      </c>
      <c r="CP31" s="19">
        <f t="shared" ref="CP31" si="318">CP23/CP7</f>
        <v>0.34191491517783706</v>
      </c>
      <c r="CQ31" s="19">
        <f>CQ23/CQ7</f>
        <v>0.38382090822181358</v>
      </c>
      <c r="CR31" s="19">
        <f t="shared" si="92"/>
        <v>4.1905993043976519E-2</v>
      </c>
      <c r="CS31" s="46">
        <f t="shared" si="93"/>
        <v>1.1225626352748617</v>
      </c>
      <c r="CT31" s="19">
        <f t="shared" ref="CT31" si="319">CT23/CT7</f>
        <v>0.34191519820087013</v>
      </c>
      <c r="CU31" s="19">
        <f>CU23/CU7</f>
        <v>0.35270034528311062</v>
      </c>
      <c r="CV31" s="19">
        <f t="shared" si="95"/>
        <v>1.0785147082240487E-2</v>
      </c>
      <c r="CW31" s="46">
        <f t="shared" si="96"/>
        <v>1.0315433392226816</v>
      </c>
      <c r="CX31" s="19">
        <f t="shared" ref="CX31" si="320">CX23/CX7</f>
        <v>0.40400396829756241</v>
      </c>
      <c r="CY31" s="19">
        <f>CY23/CY7</f>
        <v>0.35892478852041615</v>
      </c>
      <c r="CZ31" s="19">
        <f t="shared" si="98"/>
        <v>-4.5079179777146261E-2</v>
      </c>
      <c r="DA31" s="46">
        <f t="shared" si="99"/>
        <v>0.88841896784552388</v>
      </c>
      <c r="DB31" s="19">
        <f t="shared" ref="DB31" si="321">DB23/DB7</f>
        <v>0.36390212103750535</v>
      </c>
      <c r="DC31" s="19">
        <f>DC23/DC7</f>
        <v>0.36409710632929715</v>
      </c>
      <c r="DD31" s="19">
        <f t="shared" si="102"/>
        <v>1.949852917917938E-4</v>
      </c>
      <c r="DE31" s="46">
        <f t="shared" si="103"/>
        <v>1.0005358179590595</v>
      </c>
    </row>
    <row r="32" spans="1:109" ht="18" customHeight="1" x14ac:dyDescent="0.3">
      <c r="A32" s="30"/>
      <c r="B32" s="11"/>
      <c r="C32" s="11"/>
      <c r="D32" s="11"/>
      <c r="E32" s="12"/>
      <c r="F32" s="13"/>
      <c r="G32" s="13"/>
      <c r="H32" s="13"/>
      <c r="I32" s="14"/>
      <c r="J32" s="13"/>
      <c r="K32" s="13"/>
      <c r="L32" s="13"/>
      <c r="M32" s="14"/>
      <c r="N32" s="13"/>
      <c r="O32" s="13"/>
      <c r="P32" s="13"/>
      <c r="Q32" s="14"/>
      <c r="R32" s="13"/>
      <c r="S32" s="13"/>
      <c r="T32" s="13"/>
      <c r="U32" s="14"/>
      <c r="V32" s="13"/>
      <c r="W32" s="13"/>
      <c r="X32" s="13"/>
      <c r="Y32" s="14"/>
      <c r="Z32" s="13"/>
      <c r="AA32" s="13"/>
      <c r="AB32" s="13"/>
      <c r="AC32" s="14"/>
      <c r="AD32" s="13"/>
      <c r="AE32" s="13"/>
      <c r="AF32" s="13"/>
      <c r="AG32" s="14"/>
      <c r="AH32" s="13"/>
      <c r="AI32" s="13"/>
      <c r="AJ32" s="13"/>
      <c r="AK32" s="14"/>
      <c r="AL32" s="13"/>
      <c r="AM32" s="13"/>
      <c r="AN32" s="13"/>
      <c r="AO32" s="14"/>
      <c r="AP32" s="13"/>
      <c r="AQ32" s="13"/>
      <c r="AR32" s="13"/>
      <c r="AS32" s="14"/>
      <c r="AT32" s="13"/>
      <c r="AU32" s="13"/>
      <c r="AV32" s="13"/>
      <c r="AW32" s="14"/>
      <c r="AX32" s="13"/>
      <c r="AY32" s="13"/>
      <c r="AZ32" s="13"/>
      <c r="BA32" s="47"/>
      <c r="BB32" s="13"/>
      <c r="BC32" s="13"/>
      <c r="BD32" s="13"/>
      <c r="BE32" s="47"/>
      <c r="BF32" s="13"/>
      <c r="BG32" s="13"/>
      <c r="BH32" s="13"/>
      <c r="BI32" s="47"/>
      <c r="BJ32" s="13"/>
      <c r="BK32" s="13"/>
      <c r="BL32" s="13"/>
      <c r="BM32" s="47"/>
      <c r="BN32" s="13"/>
      <c r="BO32" s="13"/>
      <c r="BP32" s="13"/>
      <c r="BQ32" s="47"/>
      <c r="BR32" s="13"/>
      <c r="BS32" s="13"/>
      <c r="BT32" s="13"/>
      <c r="BU32" s="47"/>
      <c r="BV32" s="13"/>
      <c r="BW32" s="13"/>
      <c r="BX32" s="13"/>
      <c r="BY32" s="47"/>
      <c r="BZ32" s="13"/>
      <c r="CA32" s="13"/>
      <c r="CB32" s="13"/>
      <c r="CC32" s="47"/>
      <c r="CD32" s="13"/>
      <c r="CE32" s="13"/>
      <c r="CF32" s="13"/>
      <c r="CG32" s="47"/>
      <c r="CH32" s="13"/>
      <c r="CI32" s="13"/>
      <c r="CJ32" s="13"/>
      <c r="CK32" s="47"/>
      <c r="CL32" s="13"/>
      <c r="CM32" s="13"/>
      <c r="CN32" s="13"/>
      <c r="CO32" s="47"/>
      <c r="CP32" s="13"/>
      <c r="CQ32" s="13"/>
      <c r="CR32" s="13"/>
      <c r="CS32" s="47"/>
      <c r="CT32" s="13"/>
      <c r="CU32" s="13"/>
      <c r="CV32" s="13"/>
      <c r="CW32" s="47"/>
      <c r="CX32" s="13"/>
      <c r="CY32" s="13"/>
      <c r="CZ32" s="13"/>
      <c r="DA32" s="47"/>
      <c r="DB32" s="13"/>
      <c r="DC32" s="13"/>
      <c r="DD32" s="13"/>
      <c r="DE32" s="47"/>
    </row>
    <row r="33" spans="1:109" ht="18" customHeight="1" x14ac:dyDescent="0.3">
      <c r="A33" s="30" t="s">
        <v>116</v>
      </c>
      <c r="B33" s="7" t="s">
        <v>14</v>
      </c>
      <c r="C33" s="7"/>
      <c r="D33" s="7"/>
      <c r="E33" s="8" t="s">
        <v>51</v>
      </c>
      <c r="F33" s="9">
        <f>F34+F35+F39+F43+F44</f>
        <v>792767</v>
      </c>
      <c r="G33" s="9">
        <f>G34+G35+G39+G43+G44</f>
        <v>728934</v>
      </c>
      <c r="H33" s="9">
        <f t="shared" ref="H33:H59" si="322">G33-F33</f>
        <v>-63833</v>
      </c>
      <c r="I33" s="10">
        <f t="shared" ref="I33:I59" si="323">IF(F33=0,0,G33/F33)</f>
        <v>0.91948075537957563</v>
      </c>
      <c r="J33" s="9">
        <f t="shared" ref="J33:AY33" si="324">J34+J35+J39+J43+J44</f>
        <v>761706</v>
      </c>
      <c r="K33" s="9">
        <f>K34+K35+K39+K43+K44</f>
        <v>754883</v>
      </c>
      <c r="L33" s="9">
        <f t="shared" ref="L33:L59" si="325">K33-J33</f>
        <v>-6823</v>
      </c>
      <c r="M33" s="10">
        <f t="shared" ref="M33:M59" si="326">IF(J33=0,0,K33/J33)</f>
        <v>0.9910424757058498</v>
      </c>
      <c r="N33" s="9">
        <f t="shared" si="324"/>
        <v>759055</v>
      </c>
      <c r="O33" s="9">
        <f>O34+O35+O39+O43+O44</f>
        <v>723335</v>
      </c>
      <c r="P33" s="9">
        <f t="shared" ref="P33:P59" si="327">O33-N33</f>
        <v>-35720</v>
      </c>
      <c r="Q33" s="10">
        <f t="shared" ref="Q33:Q59" si="328">IF(N33=0,0,O33/N33)</f>
        <v>0.95294148645355081</v>
      </c>
      <c r="R33" s="9">
        <f t="shared" si="324"/>
        <v>810495</v>
      </c>
      <c r="S33" s="9">
        <f>S34+S35+S39+S43+S44</f>
        <v>772366</v>
      </c>
      <c r="T33" s="9">
        <f t="shared" ref="T33:T59" si="329">S33-R33</f>
        <v>-38129</v>
      </c>
      <c r="U33" s="10">
        <f t="shared" ref="U33:U59" si="330">IF(R33=0,0,S33/R33)</f>
        <v>0.95295590966014598</v>
      </c>
      <c r="V33" s="9">
        <f t="shared" si="324"/>
        <v>775532</v>
      </c>
      <c r="W33" s="9">
        <f>W34+W35+W39+W43+W44</f>
        <v>726950</v>
      </c>
      <c r="X33" s="9">
        <f t="shared" ref="X33:X59" si="331">W33-V33</f>
        <v>-48582</v>
      </c>
      <c r="Y33" s="10">
        <f t="shared" ref="Y33:Y59" si="332">IF(V33=0,0,W33/V33)</f>
        <v>0.93735655008432917</v>
      </c>
      <c r="Z33" s="9">
        <f t="shared" si="324"/>
        <v>739081</v>
      </c>
      <c r="AA33" s="9">
        <f>AA34+AA35+AA39+AA43+AA44</f>
        <v>740147</v>
      </c>
      <c r="AB33" s="9">
        <f t="shared" ref="AB33:AB59" si="333">AA33-Z33</f>
        <v>1066</v>
      </c>
      <c r="AC33" s="10">
        <f t="shared" ref="AC33:AC59" si="334">IF(Z33=0,0,AA33/Z33)</f>
        <v>1.0014423317606596</v>
      </c>
      <c r="AD33" s="9">
        <f t="shared" si="324"/>
        <v>774236</v>
      </c>
      <c r="AE33" s="9">
        <f>AE34+AE35+AE39+AE43+AE44</f>
        <v>735957</v>
      </c>
      <c r="AF33" s="9">
        <f t="shared" ref="AF33:AF59" si="335">AE33-AD33</f>
        <v>-38279</v>
      </c>
      <c r="AG33" s="10">
        <f t="shared" ref="AG33:AG59" si="336">IF(AD33=0,0,AE33/AD33)</f>
        <v>0.95055900268135296</v>
      </c>
      <c r="AH33" s="9">
        <f t="shared" si="324"/>
        <v>790761</v>
      </c>
      <c r="AI33" s="9">
        <f>AI34+AI35+AI39+AI43+AI44</f>
        <v>738918</v>
      </c>
      <c r="AJ33" s="9">
        <f t="shared" ref="AJ33:AJ59" si="337">AI33-AH33</f>
        <v>-51843</v>
      </c>
      <c r="AK33" s="10">
        <f t="shared" ref="AK33:AK59" si="338">IF(AH33=0,0,AI33/AH33)</f>
        <v>0.93443910359767368</v>
      </c>
      <c r="AL33" s="9">
        <f t="shared" si="324"/>
        <v>766670</v>
      </c>
      <c r="AM33" s="9">
        <f>AM34+AM35+AM39+AM43+AM44</f>
        <v>724805</v>
      </c>
      <c r="AN33" s="9">
        <f t="shared" ref="AN33:AN59" si="339">AM33-AL33</f>
        <v>-41865</v>
      </c>
      <c r="AO33" s="10">
        <f t="shared" ref="AO33:AO59" si="340">IF(AL33=0,0,AM33/AL33)</f>
        <v>0.94539371567949704</v>
      </c>
      <c r="AP33" s="9">
        <f t="shared" si="324"/>
        <v>735599</v>
      </c>
      <c r="AQ33" s="9">
        <f>AQ34+AQ35+AQ39+AQ43+AQ44</f>
        <v>730985</v>
      </c>
      <c r="AR33" s="9">
        <f t="shared" ref="AR33:AR59" si="341">AQ33-AP33</f>
        <v>-4614</v>
      </c>
      <c r="AS33" s="10">
        <f t="shared" ref="AS33:AS59" si="342">IF(AP33=0,0,AQ33/AP33)</f>
        <v>0.99372756080418811</v>
      </c>
      <c r="AT33" s="9">
        <f t="shared" si="324"/>
        <v>797715</v>
      </c>
      <c r="AU33" s="9">
        <f>AU34+AU35+AU39+AU43+AU44</f>
        <v>757154</v>
      </c>
      <c r="AV33" s="9">
        <f t="shared" ref="AV33:AV59" si="343">AU33-AT33</f>
        <v>-40561</v>
      </c>
      <c r="AW33" s="10">
        <f t="shared" ref="AW33:AW59" si="344">IF(AT33=0,0,AU33/AT33)</f>
        <v>0.94915351974075957</v>
      </c>
      <c r="AX33" s="9">
        <f t="shared" si="324"/>
        <v>795627</v>
      </c>
      <c r="AY33" s="9">
        <f t="shared" si="324"/>
        <v>753892</v>
      </c>
      <c r="AZ33" s="9">
        <f t="shared" ref="AZ33:AZ59" si="345">AY33-AX33</f>
        <v>-41735</v>
      </c>
      <c r="BA33" s="46">
        <f t="shared" ref="BA33:BA59" si="346">IF(AX33=0,0,AY33/AX33)</f>
        <v>0.94754451520624616</v>
      </c>
      <c r="BB33" s="9">
        <f t="shared" ref="BB33:BB59" si="347">F33+J33+N33+R33+V33+Z33+AD33+AH33+AL33+AP33+AT33+AX33</f>
        <v>9299244</v>
      </c>
      <c r="BC33" s="9">
        <f t="shared" ref="BC33:BC59" si="348">G33+K33+O33+S33+W33+AA33+AE33+AI33+AM33+AQ33+AU33+AY33</f>
        <v>8888326</v>
      </c>
      <c r="BD33" s="9">
        <f t="shared" ref="BD33:BD59" si="349">BC33-BB33</f>
        <v>-410918</v>
      </c>
      <c r="BE33" s="46">
        <f t="shared" ref="BE33:BE59" si="350">IF(BB33=0,0,BC33/BB33)</f>
        <v>0.95581167673415168</v>
      </c>
      <c r="BF33" s="9">
        <f>BF34+BF35+BF39+BF43+BF44</f>
        <v>792767</v>
      </c>
      <c r="BG33" s="9">
        <f>BG34+BG35+BG39+BG43+BG44</f>
        <v>728934</v>
      </c>
      <c r="BH33" s="9">
        <f t="shared" ref="BH33:BH59" si="351">BG33-BF33</f>
        <v>-63833</v>
      </c>
      <c r="BI33" s="46">
        <f t="shared" ref="BI33:BI59" si="352">IF(BF33=0,0,BG33/BF33)</f>
        <v>0.91948075537957563</v>
      </c>
      <c r="BJ33" s="9">
        <f t="shared" ref="BJ33" si="353">BJ34+BJ35+BJ39+BJ43+BJ44</f>
        <v>761706</v>
      </c>
      <c r="BK33" s="9">
        <f>BK34+BK35+BK39+BK43+BK44</f>
        <v>754883</v>
      </c>
      <c r="BL33" s="9">
        <f t="shared" ref="BL33:BL59" si="354">BK33-BJ33</f>
        <v>-6823</v>
      </c>
      <c r="BM33" s="46">
        <f t="shared" ref="BM33:BM59" si="355">IF(BJ33=0,0,BK33/BJ33)</f>
        <v>0.9910424757058498</v>
      </c>
      <c r="BN33" s="9">
        <f t="shared" ref="BN33" si="356">BN34+BN35+BN39+BN43+BN44</f>
        <v>759055</v>
      </c>
      <c r="BO33" s="9">
        <f>BO34+BO35+BO39+BO43+BO44</f>
        <v>723335</v>
      </c>
      <c r="BP33" s="9">
        <f t="shared" ref="BP33:BP59" si="357">BO33-BN33</f>
        <v>-35720</v>
      </c>
      <c r="BQ33" s="46">
        <f t="shared" ref="BQ33:BQ59" si="358">IF(BN33=0,0,BO33/BN33)</f>
        <v>0.95294148645355081</v>
      </c>
      <c r="BR33" s="9">
        <f t="shared" ref="BR33" si="359">BR34+BR35+BR39+BR43+BR44</f>
        <v>810495</v>
      </c>
      <c r="BS33" s="9">
        <f>BS34+BS35+BS39+BS43+BS44</f>
        <v>772366</v>
      </c>
      <c r="BT33" s="9">
        <f t="shared" ref="BT33:BT59" si="360">BS33-BR33</f>
        <v>-38129</v>
      </c>
      <c r="BU33" s="46">
        <f t="shared" ref="BU33:BU59" si="361">IF(BR33=0,0,BS33/BR33)</f>
        <v>0.95295590966014598</v>
      </c>
      <c r="BV33" s="9">
        <f t="shared" ref="BV33" si="362">BV34+BV35+BV39+BV43+BV44</f>
        <v>775532</v>
      </c>
      <c r="BW33" s="9">
        <f>BW34+BW35+BW39+BW43+BW44</f>
        <v>726950</v>
      </c>
      <c r="BX33" s="9">
        <f t="shared" ref="BX33:BX59" si="363">BW33-BV33</f>
        <v>-48582</v>
      </c>
      <c r="BY33" s="46">
        <f t="shared" ref="BY33:BY59" si="364">IF(BV33=0,0,BW33/BV33)</f>
        <v>0.93735655008432917</v>
      </c>
      <c r="BZ33" s="9">
        <f t="shared" ref="BZ33" si="365">BZ34+BZ35+BZ39+BZ43+BZ44</f>
        <v>739081</v>
      </c>
      <c r="CA33" s="9">
        <f>CA34+CA35+CA39+CA43+CA44</f>
        <v>740147</v>
      </c>
      <c r="CB33" s="9">
        <f t="shared" ref="CB33:CB59" si="366">CA33-BZ33</f>
        <v>1066</v>
      </c>
      <c r="CC33" s="46">
        <f t="shared" ref="CC33:CC59" si="367">IF(BZ33=0,0,CA33/BZ33)</f>
        <v>1.0014423317606596</v>
      </c>
      <c r="CD33" s="9">
        <f t="shared" ref="CD33" si="368">CD34+CD35+CD39+CD43+CD44</f>
        <v>774236</v>
      </c>
      <c r="CE33" s="9">
        <f>CE34+CE35+CE39+CE43+CE44</f>
        <v>735957</v>
      </c>
      <c r="CF33" s="9">
        <f t="shared" ref="CF33:CF59" si="369">CE33-CD33</f>
        <v>-38279</v>
      </c>
      <c r="CG33" s="46">
        <f t="shared" ref="CG33:CG59" si="370">IF(CD33=0,0,CE33/CD33)</f>
        <v>0.95055900268135296</v>
      </c>
      <c r="CH33" s="9">
        <f t="shared" ref="CH33" si="371">CH34+CH35+CH39+CH43+CH44</f>
        <v>790761</v>
      </c>
      <c r="CI33" s="9">
        <f>CI34+CI35+CI39+CI43+CI44</f>
        <v>738918</v>
      </c>
      <c r="CJ33" s="9">
        <f t="shared" ref="CJ33:CJ59" si="372">CI33-CH33</f>
        <v>-51843</v>
      </c>
      <c r="CK33" s="46">
        <f t="shared" ref="CK33:CK59" si="373">IF(CH33=0,0,CI33/CH33)</f>
        <v>0.93443910359767368</v>
      </c>
      <c r="CL33" s="9">
        <f t="shared" ref="CL33" si="374">CL34+CL35+CL39+CL43+CL44</f>
        <v>766670</v>
      </c>
      <c r="CM33" s="9">
        <f>CM34+CM35+CM39+CM43+CM44</f>
        <v>724805</v>
      </c>
      <c r="CN33" s="9">
        <f t="shared" ref="CN33:CN59" si="375">CM33-CL33</f>
        <v>-41865</v>
      </c>
      <c r="CO33" s="46">
        <f t="shared" ref="CO33:CO59" si="376">IF(CL33=0,0,CM33/CL33)</f>
        <v>0.94539371567949704</v>
      </c>
      <c r="CP33" s="9">
        <f t="shared" ref="CP33" si="377">CP34+CP35+CP39+CP43+CP44</f>
        <v>735599</v>
      </c>
      <c r="CQ33" s="9">
        <f>CQ34+CQ35+CQ39+CQ43+CQ44</f>
        <v>730985</v>
      </c>
      <c r="CR33" s="9">
        <f t="shared" ref="CR33:CR59" si="378">CQ33-CP33</f>
        <v>-4614</v>
      </c>
      <c r="CS33" s="46">
        <f t="shared" ref="CS33:CS59" si="379">IF(CP33=0,0,CQ33/CP33)</f>
        <v>0.99372756080418811</v>
      </c>
      <c r="CT33" s="9">
        <f t="shared" ref="CT33" si="380">CT34+CT35+CT39+CT43+CT44</f>
        <v>797715</v>
      </c>
      <c r="CU33" s="9">
        <f>CU34+CU35+CU39+CU43+CU44</f>
        <v>757154</v>
      </c>
      <c r="CV33" s="9">
        <f t="shared" ref="CV33:CV59" si="381">CU33-CT33</f>
        <v>-40561</v>
      </c>
      <c r="CW33" s="46">
        <f t="shared" ref="CW33:CW59" si="382">IF(CT33=0,0,CU33/CT33)</f>
        <v>0.94915351974075957</v>
      </c>
      <c r="CX33" s="9">
        <f t="shared" ref="CX33:CY33" si="383">CX34+CX35+CX39+CX43+CX44</f>
        <v>795627</v>
      </c>
      <c r="CY33" s="9">
        <f t="shared" si="383"/>
        <v>753892</v>
      </c>
      <c r="CZ33" s="9">
        <f t="shared" ref="CZ33:CZ59" si="384">CY33-CX33</f>
        <v>-41735</v>
      </c>
      <c r="DA33" s="46">
        <f t="shared" ref="DA33:DA59" si="385">IF(CX33=0,0,CY33/CX33)</f>
        <v>0.94754451520624616</v>
      </c>
      <c r="DB33" s="9">
        <f t="shared" ref="DB33:DB59" si="386">BF33+BJ33+BN33+BR33+BV33+BZ33+CD33+CH33+CL33+CP33+CT33+CX33</f>
        <v>9299244</v>
      </c>
      <c r="DC33" s="9">
        <f t="shared" ref="DC33:DC59" si="387">BG33+BK33+BO33+BS33+BW33+CA33+CE33+CI33+CM33+CQ33+CU33+CY33</f>
        <v>8888326</v>
      </c>
      <c r="DD33" s="9">
        <f t="shared" ref="DD33:DD59" si="388">DC33-DB33</f>
        <v>-410918</v>
      </c>
      <c r="DE33" s="46">
        <f t="shared" ref="DE33:DE59" si="389">IF(DB33=0,0,DC33/DB33)</f>
        <v>0.95581167673415168</v>
      </c>
    </row>
    <row r="34" spans="1:109" ht="18" customHeight="1" outlineLevel="1" x14ac:dyDescent="0.3">
      <c r="A34" s="30"/>
      <c r="B34" s="11"/>
      <c r="C34" s="11" t="s">
        <v>16</v>
      </c>
      <c r="D34" s="11" t="s">
        <v>198</v>
      </c>
      <c r="E34" s="12" t="s">
        <v>52</v>
      </c>
      <c r="F34" s="13">
        <v>150000</v>
      </c>
      <c r="G34" s="13">
        <v>150000</v>
      </c>
      <c r="H34" s="13">
        <f t="shared" si="322"/>
        <v>0</v>
      </c>
      <c r="I34" s="14">
        <f t="shared" si="323"/>
        <v>1</v>
      </c>
      <c r="J34" s="13">
        <v>150000</v>
      </c>
      <c r="K34" s="13">
        <v>150000</v>
      </c>
      <c r="L34" s="13">
        <f t="shared" si="325"/>
        <v>0</v>
      </c>
      <c r="M34" s="14">
        <f t="shared" si="326"/>
        <v>1</v>
      </c>
      <c r="N34" s="13">
        <v>150000</v>
      </c>
      <c r="O34" s="13">
        <v>150000</v>
      </c>
      <c r="P34" s="13">
        <f t="shared" si="327"/>
        <v>0</v>
      </c>
      <c r="Q34" s="14">
        <f t="shared" si="328"/>
        <v>1</v>
      </c>
      <c r="R34" s="13">
        <v>150000</v>
      </c>
      <c r="S34" s="13">
        <v>150000</v>
      </c>
      <c r="T34" s="13">
        <f t="shared" si="329"/>
        <v>0</v>
      </c>
      <c r="U34" s="14">
        <f t="shared" si="330"/>
        <v>1</v>
      </c>
      <c r="V34" s="13">
        <v>150000</v>
      </c>
      <c r="W34" s="13">
        <v>150000</v>
      </c>
      <c r="X34" s="13">
        <f t="shared" si="331"/>
        <v>0</v>
      </c>
      <c r="Y34" s="14">
        <f t="shared" si="332"/>
        <v>1</v>
      </c>
      <c r="Z34" s="13">
        <v>150000</v>
      </c>
      <c r="AA34" s="13">
        <v>160000</v>
      </c>
      <c r="AB34" s="13">
        <f t="shared" si="333"/>
        <v>10000</v>
      </c>
      <c r="AC34" s="14">
        <f t="shared" si="334"/>
        <v>1.0666666666666667</v>
      </c>
      <c r="AD34" s="13">
        <v>150000</v>
      </c>
      <c r="AE34" s="13">
        <v>160000</v>
      </c>
      <c r="AF34" s="13">
        <f t="shared" si="335"/>
        <v>10000</v>
      </c>
      <c r="AG34" s="14">
        <f t="shared" si="336"/>
        <v>1.0666666666666667</v>
      </c>
      <c r="AH34" s="13">
        <v>150000</v>
      </c>
      <c r="AI34" s="13">
        <v>160000</v>
      </c>
      <c r="AJ34" s="13">
        <f t="shared" si="337"/>
        <v>10000</v>
      </c>
      <c r="AK34" s="14">
        <f t="shared" si="338"/>
        <v>1.0666666666666667</v>
      </c>
      <c r="AL34" s="13">
        <v>150000</v>
      </c>
      <c r="AM34" s="13">
        <v>160000</v>
      </c>
      <c r="AN34" s="13">
        <f t="shared" si="339"/>
        <v>10000</v>
      </c>
      <c r="AO34" s="14">
        <f t="shared" si="340"/>
        <v>1.0666666666666667</v>
      </c>
      <c r="AP34" s="13">
        <v>150000</v>
      </c>
      <c r="AQ34" s="13">
        <v>160000</v>
      </c>
      <c r="AR34" s="13">
        <f t="shared" si="341"/>
        <v>10000</v>
      </c>
      <c r="AS34" s="14">
        <f t="shared" si="342"/>
        <v>1.0666666666666667</v>
      </c>
      <c r="AT34" s="13">
        <v>150000</v>
      </c>
      <c r="AU34" s="13">
        <v>160000</v>
      </c>
      <c r="AV34" s="13">
        <f t="shared" si="343"/>
        <v>10000</v>
      </c>
      <c r="AW34" s="14">
        <f t="shared" si="344"/>
        <v>1.0666666666666667</v>
      </c>
      <c r="AX34" s="13">
        <v>150000</v>
      </c>
      <c r="AY34" s="13">
        <v>160000</v>
      </c>
      <c r="AZ34" s="13">
        <f t="shared" si="345"/>
        <v>10000</v>
      </c>
      <c r="BA34" s="47">
        <f t="shared" si="346"/>
        <v>1.0666666666666667</v>
      </c>
      <c r="BB34" s="13">
        <f t="shared" si="347"/>
        <v>1800000</v>
      </c>
      <c r="BC34" s="13">
        <f t="shared" si="348"/>
        <v>1870000</v>
      </c>
      <c r="BD34" s="13">
        <f t="shared" si="349"/>
        <v>70000</v>
      </c>
      <c r="BE34" s="47">
        <f t="shared" si="350"/>
        <v>1.038888888888889</v>
      </c>
      <c r="BF34" s="13">
        <v>150000</v>
      </c>
      <c r="BG34" s="13">
        <v>150000</v>
      </c>
      <c r="BH34" s="13">
        <f t="shared" si="351"/>
        <v>0</v>
      </c>
      <c r="BI34" s="47">
        <f t="shared" si="352"/>
        <v>1</v>
      </c>
      <c r="BJ34" s="13">
        <v>150000</v>
      </c>
      <c r="BK34" s="13">
        <v>150000</v>
      </c>
      <c r="BL34" s="13">
        <f t="shared" si="354"/>
        <v>0</v>
      </c>
      <c r="BM34" s="47">
        <f t="shared" si="355"/>
        <v>1</v>
      </c>
      <c r="BN34" s="13">
        <v>150000</v>
      </c>
      <c r="BO34" s="13">
        <v>150000</v>
      </c>
      <c r="BP34" s="13">
        <f t="shared" si="357"/>
        <v>0</v>
      </c>
      <c r="BQ34" s="47">
        <f t="shared" si="358"/>
        <v>1</v>
      </c>
      <c r="BR34" s="13">
        <v>150000</v>
      </c>
      <c r="BS34" s="13">
        <v>150000</v>
      </c>
      <c r="BT34" s="13">
        <f t="shared" si="360"/>
        <v>0</v>
      </c>
      <c r="BU34" s="47">
        <f t="shared" si="361"/>
        <v>1</v>
      </c>
      <c r="BV34" s="13">
        <v>150000</v>
      </c>
      <c r="BW34" s="13">
        <v>150000</v>
      </c>
      <c r="BX34" s="13">
        <f t="shared" si="363"/>
        <v>0</v>
      </c>
      <c r="BY34" s="47">
        <f t="shared" si="364"/>
        <v>1</v>
      </c>
      <c r="BZ34" s="13">
        <v>150000</v>
      </c>
      <c r="CA34" s="13">
        <v>160000</v>
      </c>
      <c r="CB34" s="13">
        <f t="shared" si="366"/>
        <v>10000</v>
      </c>
      <c r="CC34" s="47">
        <f t="shared" si="367"/>
        <v>1.0666666666666667</v>
      </c>
      <c r="CD34" s="13">
        <v>150000</v>
      </c>
      <c r="CE34" s="13">
        <v>160000</v>
      </c>
      <c r="CF34" s="13">
        <f t="shared" si="369"/>
        <v>10000</v>
      </c>
      <c r="CG34" s="47">
        <f t="shared" si="370"/>
        <v>1.0666666666666667</v>
      </c>
      <c r="CH34" s="13">
        <v>150000</v>
      </c>
      <c r="CI34" s="13">
        <v>160000</v>
      </c>
      <c r="CJ34" s="13">
        <f t="shared" si="372"/>
        <v>10000</v>
      </c>
      <c r="CK34" s="47">
        <f t="shared" si="373"/>
        <v>1.0666666666666667</v>
      </c>
      <c r="CL34" s="13">
        <v>150000</v>
      </c>
      <c r="CM34" s="13">
        <v>160000</v>
      </c>
      <c r="CN34" s="13">
        <f t="shared" si="375"/>
        <v>10000</v>
      </c>
      <c r="CO34" s="47">
        <f t="shared" si="376"/>
        <v>1.0666666666666667</v>
      </c>
      <c r="CP34" s="13">
        <v>150000</v>
      </c>
      <c r="CQ34" s="13">
        <v>160000</v>
      </c>
      <c r="CR34" s="13">
        <f t="shared" si="378"/>
        <v>10000</v>
      </c>
      <c r="CS34" s="47">
        <f t="shared" si="379"/>
        <v>1.0666666666666667</v>
      </c>
      <c r="CT34" s="13">
        <v>150000</v>
      </c>
      <c r="CU34" s="13">
        <v>160000</v>
      </c>
      <c r="CV34" s="13">
        <f t="shared" si="381"/>
        <v>10000</v>
      </c>
      <c r="CW34" s="47">
        <f t="shared" si="382"/>
        <v>1.0666666666666667</v>
      </c>
      <c r="CX34" s="13">
        <v>150000</v>
      </c>
      <c r="CY34" s="13">
        <v>160000</v>
      </c>
      <c r="CZ34" s="13">
        <f t="shared" si="384"/>
        <v>10000</v>
      </c>
      <c r="DA34" s="47">
        <f t="shared" si="385"/>
        <v>1.0666666666666667</v>
      </c>
      <c r="DB34" s="13">
        <f t="shared" si="386"/>
        <v>1800000</v>
      </c>
      <c r="DC34" s="13">
        <f t="shared" si="387"/>
        <v>1870000</v>
      </c>
      <c r="DD34" s="13">
        <f t="shared" si="388"/>
        <v>70000</v>
      </c>
      <c r="DE34" s="47">
        <f t="shared" si="389"/>
        <v>1.038888888888889</v>
      </c>
    </row>
    <row r="35" spans="1:109" ht="18" customHeight="1" outlineLevel="1" collapsed="1" x14ac:dyDescent="0.3">
      <c r="A35" s="30"/>
      <c r="B35" s="11"/>
      <c r="C35" s="11" t="s">
        <v>271</v>
      </c>
      <c r="D35" s="11"/>
      <c r="E35" s="12" t="s">
        <v>53</v>
      </c>
      <c r="F35" s="13">
        <f>SUM(F36:F38)</f>
        <v>457600</v>
      </c>
      <c r="G35" s="13">
        <f>SUM(G36:G38)</f>
        <v>400400</v>
      </c>
      <c r="H35" s="13">
        <f t="shared" si="322"/>
        <v>-57200</v>
      </c>
      <c r="I35" s="14">
        <f t="shared" si="323"/>
        <v>0.875</v>
      </c>
      <c r="J35" s="13">
        <f t="shared" ref="J35:AY35" si="390">SUM(J36:J38)</f>
        <v>457600</v>
      </c>
      <c r="K35" s="13">
        <f>SUM(K36:K38)</f>
        <v>400400</v>
      </c>
      <c r="L35" s="13">
        <f t="shared" si="325"/>
        <v>-57200</v>
      </c>
      <c r="M35" s="14">
        <f t="shared" si="326"/>
        <v>0.875</v>
      </c>
      <c r="N35" s="13">
        <f t="shared" si="390"/>
        <v>457600</v>
      </c>
      <c r="O35" s="13">
        <f>SUM(O36:O38)</f>
        <v>400400</v>
      </c>
      <c r="P35" s="13">
        <f t="shared" si="327"/>
        <v>-57200</v>
      </c>
      <c r="Q35" s="14">
        <f t="shared" si="328"/>
        <v>0.875</v>
      </c>
      <c r="R35" s="13">
        <f t="shared" si="390"/>
        <v>457600</v>
      </c>
      <c r="S35" s="13">
        <f>SUM(S36:S38)</f>
        <v>400400</v>
      </c>
      <c r="T35" s="13">
        <f t="shared" si="329"/>
        <v>-57200</v>
      </c>
      <c r="U35" s="14">
        <f t="shared" si="330"/>
        <v>0.875</v>
      </c>
      <c r="V35" s="13">
        <f t="shared" si="390"/>
        <v>457600</v>
      </c>
      <c r="W35" s="13">
        <f>SUM(W36:W38)</f>
        <v>400400</v>
      </c>
      <c r="X35" s="13">
        <f t="shared" si="331"/>
        <v>-57200</v>
      </c>
      <c r="Y35" s="14">
        <f t="shared" si="332"/>
        <v>0.875</v>
      </c>
      <c r="Z35" s="13">
        <f t="shared" si="390"/>
        <v>457600</v>
      </c>
      <c r="AA35" s="13">
        <f>SUM(AA36:AA38)</f>
        <v>400400</v>
      </c>
      <c r="AB35" s="13">
        <f t="shared" si="333"/>
        <v>-57200</v>
      </c>
      <c r="AC35" s="14">
        <f t="shared" si="334"/>
        <v>0.875</v>
      </c>
      <c r="AD35" s="13">
        <f t="shared" si="390"/>
        <v>457600</v>
      </c>
      <c r="AE35" s="13">
        <f>SUM(AE36:AE38)</f>
        <v>400400</v>
      </c>
      <c r="AF35" s="13">
        <f t="shared" si="335"/>
        <v>-57200</v>
      </c>
      <c r="AG35" s="14">
        <f t="shared" si="336"/>
        <v>0.875</v>
      </c>
      <c r="AH35" s="13">
        <f t="shared" si="390"/>
        <v>457600</v>
      </c>
      <c r="AI35" s="13">
        <f>SUM(AI36:AI38)</f>
        <v>400400</v>
      </c>
      <c r="AJ35" s="13">
        <f t="shared" si="337"/>
        <v>-57200</v>
      </c>
      <c r="AK35" s="14">
        <f t="shared" si="338"/>
        <v>0.875</v>
      </c>
      <c r="AL35" s="13">
        <f t="shared" si="390"/>
        <v>457600</v>
      </c>
      <c r="AM35" s="13">
        <f>SUM(AM36:AM38)</f>
        <v>400400</v>
      </c>
      <c r="AN35" s="13">
        <f t="shared" si="339"/>
        <v>-57200</v>
      </c>
      <c r="AO35" s="14">
        <f t="shared" si="340"/>
        <v>0.875</v>
      </c>
      <c r="AP35" s="13">
        <f t="shared" si="390"/>
        <v>457600</v>
      </c>
      <c r="AQ35" s="13">
        <f>SUM(AQ36:AQ38)</f>
        <v>400400</v>
      </c>
      <c r="AR35" s="13">
        <f t="shared" si="341"/>
        <v>-57200</v>
      </c>
      <c r="AS35" s="14">
        <f t="shared" si="342"/>
        <v>0.875</v>
      </c>
      <c r="AT35" s="13">
        <f t="shared" si="390"/>
        <v>457600</v>
      </c>
      <c r="AU35" s="13">
        <f>SUM(AU36:AU38)</f>
        <v>400400</v>
      </c>
      <c r="AV35" s="13">
        <f t="shared" si="343"/>
        <v>-57200</v>
      </c>
      <c r="AW35" s="14">
        <f t="shared" si="344"/>
        <v>0.875</v>
      </c>
      <c r="AX35" s="13">
        <f t="shared" si="390"/>
        <v>457600</v>
      </c>
      <c r="AY35" s="13">
        <f t="shared" si="390"/>
        <v>400400</v>
      </c>
      <c r="AZ35" s="13">
        <f t="shared" si="345"/>
        <v>-57200</v>
      </c>
      <c r="BA35" s="47">
        <f t="shared" si="346"/>
        <v>0.875</v>
      </c>
      <c r="BB35" s="13">
        <f t="shared" si="347"/>
        <v>5491200</v>
      </c>
      <c r="BC35" s="13">
        <f t="shared" si="348"/>
        <v>4804800</v>
      </c>
      <c r="BD35" s="13">
        <f t="shared" si="349"/>
        <v>-686400</v>
      </c>
      <c r="BE35" s="47">
        <f t="shared" si="350"/>
        <v>0.875</v>
      </c>
      <c r="BF35" s="13">
        <f>SUM(BF36:BF38)</f>
        <v>457600</v>
      </c>
      <c r="BG35" s="13">
        <f>SUM(BG36:BG38)</f>
        <v>400400</v>
      </c>
      <c r="BH35" s="13">
        <f t="shared" si="351"/>
        <v>-57200</v>
      </c>
      <c r="BI35" s="47">
        <f t="shared" si="352"/>
        <v>0.875</v>
      </c>
      <c r="BJ35" s="13">
        <f t="shared" ref="BJ35" si="391">SUM(BJ36:BJ38)</f>
        <v>457600</v>
      </c>
      <c r="BK35" s="13">
        <f>SUM(BK36:BK38)</f>
        <v>400400</v>
      </c>
      <c r="BL35" s="13">
        <f t="shared" si="354"/>
        <v>-57200</v>
      </c>
      <c r="BM35" s="47">
        <f t="shared" si="355"/>
        <v>0.875</v>
      </c>
      <c r="BN35" s="13">
        <f t="shared" ref="BN35" si="392">SUM(BN36:BN38)</f>
        <v>457600</v>
      </c>
      <c r="BO35" s="13">
        <f>SUM(BO36:BO38)</f>
        <v>400400</v>
      </c>
      <c r="BP35" s="13">
        <f t="shared" si="357"/>
        <v>-57200</v>
      </c>
      <c r="BQ35" s="47">
        <f t="shared" si="358"/>
        <v>0.875</v>
      </c>
      <c r="BR35" s="13">
        <f t="shared" ref="BR35" si="393">SUM(BR36:BR38)</f>
        <v>457600</v>
      </c>
      <c r="BS35" s="13">
        <f>SUM(BS36:BS38)</f>
        <v>400400</v>
      </c>
      <c r="BT35" s="13">
        <f t="shared" si="360"/>
        <v>-57200</v>
      </c>
      <c r="BU35" s="47">
        <f t="shared" si="361"/>
        <v>0.875</v>
      </c>
      <c r="BV35" s="13">
        <f t="shared" ref="BV35" si="394">SUM(BV36:BV38)</f>
        <v>457600</v>
      </c>
      <c r="BW35" s="13">
        <f>SUM(BW36:BW38)</f>
        <v>400400</v>
      </c>
      <c r="BX35" s="13">
        <f t="shared" si="363"/>
        <v>-57200</v>
      </c>
      <c r="BY35" s="47">
        <f t="shared" si="364"/>
        <v>0.875</v>
      </c>
      <c r="BZ35" s="13">
        <f t="shared" ref="BZ35" si="395">SUM(BZ36:BZ38)</f>
        <v>457600</v>
      </c>
      <c r="CA35" s="13">
        <f>SUM(CA36:CA38)</f>
        <v>400400</v>
      </c>
      <c r="CB35" s="13">
        <f t="shared" si="366"/>
        <v>-57200</v>
      </c>
      <c r="CC35" s="47">
        <f t="shared" si="367"/>
        <v>0.875</v>
      </c>
      <c r="CD35" s="13">
        <f t="shared" ref="CD35" si="396">SUM(CD36:CD38)</f>
        <v>457600</v>
      </c>
      <c r="CE35" s="13">
        <f>SUM(CE36:CE38)</f>
        <v>400400</v>
      </c>
      <c r="CF35" s="13">
        <f t="shared" si="369"/>
        <v>-57200</v>
      </c>
      <c r="CG35" s="47">
        <f t="shared" si="370"/>
        <v>0.875</v>
      </c>
      <c r="CH35" s="13">
        <f t="shared" ref="CH35" si="397">SUM(CH36:CH38)</f>
        <v>457600</v>
      </c>
      <c r="CI35" s="13">
        <f>SUM(CI36:CI38)</f>
        <v>400400</v>
      </c>
      <c r="CJ35" s="13">
        <f t="shared" si="372"/>
        <v>-57200</v>
      </c>
      <c r="CK35" s="47">
        <f t="shared" si="373"/>
        <v>0.875</v>
      </c>
      <c r="CL35" s="13">
        <f t="shared" ref="CL35" si="398">SUM(CL36:CL38)</f>
        <v>457600</v>
      </c>
      <c r="CM35" s="13">
        <f>SUM(CM36:CM38)</f>
        <v>400400</v>
      </c>
      <c r="CN35" s="13">
        <f t="shared" si="375"/>
        <v>-57200</v>
      </c>
      <c r="CO35" s="47">
        <f t="shared" si="376"/>
        <v>0.875</v>
      </c>
      <c r="CP35" s="13">
        <f t="shared" ref="CP35" si="399">SUM(CP36:CP38)</f>
        <v>457600</v>
      </c>
      <c r="CQ35" s="13">
        <f>SUM(CQ36:CQ38)</f>
        <v>400400</v>
      </c>
      <c r="CR35" s="13">
        <f t="shared" si="378"/>
        <v>-57200</v>
      </c>
      <c r="CS35" s="47">
        <f t="shared" si="379"/>
        <v>0.875</v>
      </c>
      <c r="CT35" s="13">
        <f t="shared" ref="CT35" si="400">SUM(CT36:CT38)</f>
        <v>457600</v>
      </c>
      <c r="CU35" s="13">
        <f>SUM(CU36:CU38)</f>
        <v>400400</v>
      </c>
      <c r="CV35" s="13">
        <f t="shared" si="381"/>
        <v>-57200</v>
      </c>
      <c r="CW35" s="47">
        <f t="shared" si="382"/>
        <v>0.875</v>
      </c>
      <c r="CX35" s="13">
        <f t="shared" ref="CX35:CY35" si="401">SUM(CX36:CX38)</f>
        <v>457600</v>
      </c>
      <c r="CY35" s="13">
        <f t="shared" si="401"/>
        <v>400400</v>
      </c>
      <c r="CZ35" s="13">
        <f t="shared" si="384"/>
        <v>-57200</v>
      </c>
      <c r="DA35" s="47">
        <f t="shared" si="385"/>
        <v>0.875</v>
      </c>
      <c r="DB35" s="13">
        <f t="shared" si="386"/>
        <v>5491200</v>
      </c>
      <c r="DC35" s="13">
        <f t="shared" si="387"/>
        <v>4804800</v>
      </c>
      <c r="DD35" s="13">
        <f t="shared" si="388"/>
        <v>-686400</v>
      </c>
      <c r="DE35" s="47">
        <f t="shared" si="389"/>
        <v>0.875</v>
      </c>
    </row>
    <row r="36" spans="1:109" ht="18" hidden="1" customHeight="1" outlineLevel="2" x14ac:dyDescent="0.3">
      <c r="A36" s="30"/>
      <c r="B36" s="11"/>
      <c r="C36" s="11"/>
      <c r="D36" s="11" t="s">
        <v>33</v>
      </c>
      <c r="E36" s="12" t="s">
        <v>89</v>
      </c>
      <c r="F36" s="13">
        <v>320000</v>
      </c>
      <c r="G36" s="13">
        <v>280000</v>
      </c>
      <c r="H36" s="13">
        <f t="shared" si="322"/>
        <v>-40000</v>
      </c>
      <c r="I36" s="14">
        <f t="shared" si="323"/>
        <v>0.875</v>
      </c>
      <c r="J36" s="13">
        <v>320000</v>
      </c>
      <c r="K36" s="13">
        <v>280000</v>
      </c>
      <c r="L36" s="13">
        <f t="shared" si="325"/>
        <v>-40000</v>
      </c>
      <c r="M36" s="14">
        <f t="shared" si="326"/>
        <v>0.875</v>
      </c>
      <c r="N36" s="13">
        <v>320000</v>
      </c>
      <c r="O36" s="13">
        <v>280000</v>
      </c>
      <c r="P36" s="13">
        <f t="shared" si="327"/>
        <v>-40000</v>
      </c>
      <c r="Q36" s="14">
        <f t="shared" si="328"/>
        <v>0.875</v>
      </c>
      <c r="R36" s="13">
        <v>320000</v>
      </c>
      <c r="S36" s="13">
        <v>280000</v>
      </c>
      <c r="T36" s="13">
        <f t="shared" si="329"/>
        <v>-40000</v>
      </c>
      <c r="U36" s="14">
        <f t="shared" si="330"/>
        <v>0.875</v>
      </c>
      <c r="V36" s="13">
        <v>320000</v>
      </c>
      <c r="W36" s="13">
        <v>280000</v>
      </c>
      <c r="X36" s="13">
        <f t="shared" si="331"/>
        <v>-40000</v>
      </c>
      <c r="Y36" s="14">
        <f t="shared" si="332"/>
        <v>0.875</v>
      </c>
      <c r="Z36" s="13">
        <v>320000</v>
      </c>
      <c r="AA36" s="13">
        <v>280000</v>
      </c>
      <c r="AB36" s="13">
        <f t="shared" si="333"/>
        <v>-40000</v>
      </c>
      <c r="AC36" s="14">
        <f t="shared" si="334"/>
        <v>0.875</v>
      </c>
      <c r="AD36" s="13">
        <v>320000</v>
      </c>
      <c r="AE36" s="13">
        <v>280000</v>
      </c>
      <c r="AF36" s="13">
        <f t="shared" si="335"/>
        <v>-40000</v>
      </c>
      <c r="AG36" s="14">
        <f t="shared" si="336"/>
        <v>0.875</v>
      </c>
      <c r="AH36" s="13">
        <v>320000</v>
      </c>
      <c r="AI36" s="13">
        <v>280000</v>
      </c>
      <c r="AJ36" s="13">
        <f t="shared" si="337"/>
        <v>-40000</v>
      </c>
      <c r="AK36" s="14">
        <f t="shared" si="338"/>
        <v>0.875</v>
      </c>
      <c r="AL36" s="13">
        <v>320000</v>
      </c>
      <c r="AM36" s="13">
        <v>280000</v>
      </c>
      <c r="AN36" s="13">
        <f t="shared" si="339"/>
        <v>-40000</v>
      </c>
      <c r="AO36" s="14">
        <f t="shared" si="340"/>
        <v>0.875</v>
      </c>
      <c r="AP36" s="13">
        <v>320000</v>
      </c>
      <c r="AQ36" s="13">
        <v>280000</v>
      </c>
      <c r="AR36" s="13">
        <f t="shared" si="341"/>
        <v>-40000</v>
      </c>
      <c r="AS36" s="14">
        <f t="shared" si="342"/>
        <v>0.875</v>
      </c>
      <c r="AT36" s="13">
        <v>320000</v>
      </c>
      <c r="AU36" s="13">
        <v>280000</v>
      </c>
      <c r="AV36" s="13">
        <f t="shared" si="343"/>
        <v>-40000</v>
      </c>
      <c r="AW36" s="14">
        <f t="shared" si="344"/>
        <v>0.875</v>
      </c>
      <c r="AX36" s="13">
        <v>320000</v>
      </c>
      <c r="AY36" s="13">
        <v>280000</v>
      </c>
      <c r="AZ36" s="13">
        <f t="shared" si="345"/>
        <v>-40000</v>
      </c>
      <c r="BA36" s="47">
        <f t="shared" si="346"/>
        <v>0.875</v>
      </c>
      <c r="BB36" s="13">
        <f t="shared" si="347"/>
        <v>3840000</v>
      </c>
      <c r="BC36" s="13">
        <f t="shared" si="348"/>
        <v>3360000</v>
      </c>
      <c r="BD36" s="13">
        <f t="shared" si="349"/>
        <v>-480000</v>
      </c>
      <c r="BE36" s="47">
        <f t="shared" si="350"/>
        <v>0.875</v>
      </c>
      <c r="BF36" s="13">
        <v>320000</v>
      </c>
      <c r="BG36" s="13">
        <v>280000</v>
      </c>
      <c r="BH36" s="13">
        <f t="shared" si="351"/>
        <v>-40000</v>
      </c>
      <c r="BI36" s="47">
        <f t="shared" si="352"/>
        <v>0.875</v>
      </c>
      <c r="BJ36" s="13">
        <v>320000</v>
      </c>
      <c r="BK36" s="13">
        <v>280000</v>
      </c>
      <c r="BL36" s="13">
        <f t="shared" si="354"/>
        <v>-40000</v>
      </c>
      <c r="BM36" s="47">
        <f t="shared" si="355"/>
        <v>0.875</v>
      </c>
      <c r="BN36" s="13">
        <v>320000</v>
      </c>
      <c r="BO36" s="13">
        <v>280000</v>
      </c>
      <c r="BP36" s="13">
        <f t="shared" si="357"/>
        <v>-40000</v>
      </c>
      <c r="BQ36" s="47">
        <f t="shared" si="358"/>
        <v>0.875</v>
      </c>
      <c r="BR36" s="13">
        <v>320000</v>
      </c>
      <c r="BS36" s="13">
        <v>280000</v>
      </c>
      <c r="BT36" s="13">
        <f t="shared" si="360"/>
        <v>-40000</v>
      </c>
      <c r="BU36" s="47">
        <f t="shared" si="361"/>
        <v>0.875</v>
      </c>
      <c r="BV36" s="13">
        <v>320000</v>
      </c>
      <c r="BW36" s="13">
        <v>280000</v>
      </c>
      <c r="BX36" s="13">
        <f t="shared" si="363"/>
        <v>-40000</v>
      </c>
      <c r="BY36" s="47">
        <f t="shared" si="364"/>
        <v>0.875</v>
      </c>
      <c r="BZ36" s="13">
        <v>320000</v>
      </c>
      <c r="CA36" s="13">
        <v>280000</v>
      </c>
      <c r="CB36" s="13">
        <f t="shared" si="366"/>
        <v>-40000</v>
      </c>
      <c r="CC36" s="47">
        <f t="shared" si="367"/>
        <v>0.875</v>
      </c>
      <c r="CD36" s="13">
        <v>320000</v>
      </c>
      <c r="CE36" s="13">
        <v>280000</v>
      </c>
      <c r="CF36" s="13">
        <f t="shared" si="369"/>
        <v>-40000</v>
      </c>
      <c r="CG36" s="47">
        <f t="shared" si="370"/>
        <v>0.875</v>
      </c>
      <c r="CH36" s="13">
        <v>320000</v>
      </c>
      <c r="CI36" s="13">
        <v>280000</v>
      </c>
      <c r="CJ36" s="13">
        <f t="shared" si="372"/>
        <v>-40000</v>
      </c>
      <c r="CK36" s="47">
        <f t="shared" si="373"/>
        <v>0.875</v>
      </c>
      <c r="CL36" s="13">
        <v>320000</v>
      </c>
      <c r="CM36" s="13">
        <v>280000</v>
      </c>
      <c r="CN36" s="13">
        <f t="shared" si="375"/>
        <v>-40000</v>
      </c>
      <c r="CO36" s="47">
        <f t="shared" si="376"/>
        <v>0.875</v>
      </c>
      <c r="CP36" s="13">
        <v>320000</v>
      </c>
      <c r="CQ36" s="13">
        <v>280000</v>
      </c>
      <c r="CR36" s="13">
        <f t="shared" si="378"/>
        <v>-40000</v>
      </c>
      <c r="CS36" s="47">
        <f t="shared" si="379"/>
        <v>0.875</v>
      </c>
      <c r="CT36" s="13">
        <v>320000</v>
      </c>
      <c r="CU36" s="13">
        <v>280000</v>
      </c>
      <c r="CV36" s="13">
        <f t="shared" si="381"/>
        <v>-40000</v>
      </c>
      <c r="CW36" s="47">
        <f t="shared" si="382"/>
        <v>0.875</v>
      </c>
      <c r="CX36" s="13">
        <v>320000</v>
      </c>
      <c r="CY36" s="13">
        <v>280000</v>
      </c>
      <c r="CZ36" s="13">
        <f t="shared" si="384"/>
        <v>-40000</v>
      </c>
      <c r="DA36" s="47">
        <f t="shared" si="385"/>
        <v>0.875</v>
      </c>
      <c r="DB36" s="13">
        <f t="shared" si="386"/>
        <v>3840000</v>
      </c>
      <c r="DC36" s="13">
        <f t="shared" si="387"/>
        <v>3360000</v>
      </c>
      <c r="DD36" s="13">
        <f t="shared" si="388"/>
        <v>-480000</v>
      </c>
      <c r="DE36" s="47">
        <f t="shared" si="389"/>
        <v>0.875</v>
      </c>
    </row>
    <row r="37" spans="1:109" ht="18" hidden="1" customHeight="1" outlineLevel="2" x14ac:dyDescent="0.3">
      <c r="A37" s="30"/>
      <c r="B37" s="11"/>
      <c r="C37" s="11"/>
      <c r="D37" s="11" t="s">
        <v>34</v>
      </c>
      <c r="E37" s="12" t="s">
        <v>90</v>
      </c>
      <c r="F37" s="13">
        <v>32000</v>
      </c>
      <c r="G37" s="13">
        <v>28000</v>
      </c>
      <c r="H37" s="13">
        <f t="shared" si="322"/>
        <v>-4000</v>
      </c>
      <c r="I37" s="14">
        <f t="shared" si="323"/>
        <v>0.875</v>
      </c>
      <c r="J37" s="13">
        <v>32000</v>
      </c>
      <c r="K37" s="13">
        <v>28000</v>
      </c>
      <c r="L37" s="13">
        <f t="shared" si="325"/>
        <v>-4000</v>
      </c>
      <c r="M37" s="14">
        <f t="shared" si="326"/>
        <v>0.875</v>
      </c>
      <c r="N37" s="13">
        <v>32000</v>
      </c>
      <c r="O37" s="13">
        <v>28000</v>
      </c>
      <c r="P37" s="13">
        <f t="shared" si="327"/>
        <v>-4000</v>
      </c>
      <c r="Q37" s="14">
        <f t="shared" si="328"/>
        <v>0.875</v>
      </c>
      <c r="R37" s="13">
        <v>32000</v>
      </c>
      <c r="S37" s="13">
        <v>28000</v>
      </c>
      <c r="T37" s="13">
        <f t="shared" si="329"/>
        <v>-4000</v>
      </c>
      <c r="U37" s="14">
        <f t="shared" si="330"/>
        <v>0.875</v>
      </c>
      <c r="V37" s="13">
        <v>32000</v>
      </c>
      <c r="W37" s="13">
        <v>28000</v>
      </c>
      <c r="X37" s="13">
        <f t="shared" si="331"/>
        <v>-4000</v>
      </c>
      <c r="Y37" s="14">
        <f t="shared" si="332"/>
        <v>0.875</v>
      </c>
      <c r="Z37" s="13">
        <v>32000</v>
      </c>
      <c r="AA37" s="13">
        <v>28000</v>
      </c>
      <c r="AB37" s="13">
        <f t="shared" si="333"/>
        <v>-4000</v>
      </c>
      <c r="AC37" s="14">
        <f t="shared" si="334"/>
        <v>0.875</v>
      </c>
      <c r="AD37" s="13">
        <v>32000</v>
      </c>
      <c r="AE37" s="13">
        <v>28000</v>
      </c>
      <c r="AF37" s="13">
        <f t="shared" si="335"/>
        <v>-4000</v>
      </c>
      <c r="AG37" s="14">
        <f t="shared" si="336"/>
        <v>0.875</v>
      </c>
      <c r="AH37" s="13">
        <v>32000</v>
      </c>
      <c r="AI37" s="13">
        <v>28000</v>
      </c>
      <c r="AJ37" s="13">
        <f t="shared" si="337"/>
        <v>-4000</v>
      </c>
      <c r="AK37" s="14">
        <f t="shared" si="338"/>
        <v>0.875</v>
      </c>
      <c r="AL37" s="13">
        <v>32000</v>
      </c>
      <c r="AM37" s="13">
        <v>28000</v>
      </c>
      <c r="AN37" s="13">
        <f t="shared" si="339"/>
        <v>-4000</v>
      </c>
      <c r="AO37" s="14">
        <f t="shared" si="340"/>
        <v>0.875</v>
      </c>
      <c r="AP37" s="13">
        <v>32000</v>
      </c>
      <c r="AQ37" s="13">
        <v>28000</v>
      </c>
      <c r="AR37" s="13">
        <f t="shared" si="341"/>
        <v>-4000</v>
      </c>
      <c r="AS37" s="14">
        <f t="shared" si="342"/>
        <v>0.875</v>
      </c>
      <c r="AT37" s="13">
        <v>32000</v>
      </c>
      <c r="AU37" s="13">
        <v>28000</v>
      </c>
      <c r="AV37" s="13">
        <f t="shared" si="343"/>
        <v>-4000</v>
      </c>
      <c r="AW37" s="14">
        <f t="shared" si="344"/>
        <v>0.875</v>
      </c>
      <c r="AX37" s="13">
        <v>32000</v>
      </c>
      <c r="AY37" s="13">
        <v>28000</v>
      </c>
      <c r="AZ37" s="13">
        <f t="shared" si="345"/>
        <v>-4000</v>
      </c>
      <c r="BA37" s="47">
        <f t="shared" si="346"/>
        <v>0.875</v>
      </c>
      <c r="BB37" s="13">
        <f t="shared" si="347"/>
        <v>384000</v>
      </c>
      <c r="BC37" s="13">
        <f t="shared" si="348"/>
        <v>336000</v>
      </c>
      <c r="BD37" s="13">
        <f t="shared" si="349"/>
        <v>-48000</v>
      </c>
      <c r="BE37" s="47">
        <f t="shared" si="350"/>
        <v>0.875</v>
      </c>
      <c r="BF37" s="13">
        <v>32000</v>
      </c>
      <c r="BG37" s="13">
        <v>28000</v>
      </c>
      <c r="BH37" s="13">
        <f t="shared" si="351"/>
        <v>-4000</v>
      </c>
      <c r="BI37" s="47">
        <f t="shared" si="352"/>
        <v>0.875</v>
      </c>
      <c r="BJ37" s="13">
        <v>32000</v>
      </c>
      <c r="BK37" s="13">
        <v>28000</v>
      </c>
      <c r="BL37" s="13">
        <f t="shared" si="354"/>
        <v>-4000</v>
      </c>
      <c r="BM37" s="47">
        <f t="shared" si="355"/>
        <v>0.875</v>
      </c>
      <c r="BN37" s="13">
        <v>32000</v>
      </c>
      <c r="BO37" s="13">
        <v>28000</v>
      </c>
      <c r="BP37" s="13">
        <f t="shared" si="357"/>
        <v>-4000</v>
      </c>
      <c r="BQ37" s="47">
        <f t="shared" si="358"/>
        <v>0.875</v>
      </c>
      <c r="BR37" s="13">
        <v>32000</v>
      </c>
      <c r="BS37" s="13">
        <v>28000</v>
      </c>
      <c r="BT37" s="13">
        <f t="shared" si="360"/>
        <v>-4000</v>
      </c>
      <c r="BU37" s="47">
        <f t="shared" si="361"/>
        <v>0.875</v>
      </c>
      <c r="BV37" s="13">
        <v>32000</v>
      </c>
      <c r="BW37" s="13">
        <v>28000</v>
      </c>
      <c r="BX37" s="13">
        <f t="shared" si="363"/>
        <v>-4000</v>
      </c>
      <c r="BY37" s="47">
        <f t="shared" si="364"/>
        <v>0.875</v>
      </c>
      <c r="BZ37" s="13">
        <v>32000</v>
      </c>
      <c r="CA37" s="13">
        <v>28000</v>
      </c>
      <c r="CB37" s="13">
        <f t="shared" si="366"/>
        <v>-4000</v>
      </c>
      <c r="CC37" s="47">
        <f t="shared" si="367"/>
        <v>0.875</v>
      </c>
      <c r="CD37" s="13">
        <v>32000</v>
      </c>
      <c r="CE37" s="13">
        <v>28000</v>
      </c>
      <c r="CF37" s="13">
        <f t="shared" si="369"/>
        <v>-4000</v>
      </c>
      <c r="CG37" s="47">
        <f t="shared" si="370"/>
        <v>0.875</v>
      </c>
      <c r="CH37" s="13">
        <v>32000</v>
      </c>
      <c r="CI37" s="13">
        <v>28000</v>
      </c>
      <c r="CJ37" s="13">
        <f t="shared" si="372"/>
        <v>-4000</v>
      </c>
      <c r="CK37" s="47">
        <f t="shared" si="373"/>
        <v>0.875</v>
      </c>
      <c r="CL37" s="13">
        <v>32000</v>
      </c>
      <c r="CM37" s="13">
        <v>28000</v>
      </c>
      <c r="CN37" s="13">
        <f t="shared" si="375"/>
        <v>-4000</v>
      </c>
      <c r="CO37" s="47">
        <f t="shared" si="376"/>
        <v>0.875</v>
      </c>
      <c r="CP37" s="13">
        <v>32000</v>
      </c>
      <c r="CQ37" s="13">
        <v>28000</v>
      </c>
      <c r="CR37" s="13">
        <f t="shared" si="378"/>
        <v>-4000</v>
      </c>
      <c r="CS37" s="47">
        <f t="shared" si="379"/>
        <v>0.875</v>
      </c>
      <c r="CT37" s="13">
        <v>32000</v>
      </c>
      <c r="CU37" s="13">
        <v>28000</v>
      </c>
      <c r="CV37" s="13">
        <f t="shared" si="381"/>
        <v>-4000</v>
      </c>
      <c r="CW37" s="47">
        <f t="shared" si="382"/>
        <v>0.875</v>
      </c>
      <c r="CX37" s="13">
        <v>32000</v>
      </c>
      <c r="CY37" s="13">
        <v>28000</v>
      </c>
      <c r="CZ37" s="13">
        <f t="shared" si="384"/>
        <v>-4000</v>
      </c>
      <c r="DA37" s="47">
        <f t="shared" si="385"/>
        <v>0.875</v>
      </c>
      <c r="DB37" s="13">
        <f t="shared" si="386"/>
        <v>384000</v>
      </c>
      <c r="DC37" s="13">
        <f t="shared" si="387"/>
        <v>336000</v>
      </c>
      <c r="DD37" s="13">
        <f t="shared" si="388"/>
        <v>-48000</v>
      </c>
      <c r="DE37" s="47">
        <f t="shared" si="389"/>
        <v>0.875</v>
      </c>
    </row>
    <row r="38" spans="1:109" ht="18" hidden="1" customHeight="1" outlineLevel="2" x14ac:dyDescent="0.3">
      <c r="A38" s="30"/>
      <c r="B38" s="11"/>
      <c r="C38" s="11"/>
      <c r="D38" s="11" t="s">
        <v>35</v>
      </c>
      <c r="E38" s="12" t="s">
        <v>90</v>
      </c>
      <c r="F38" s="13">
        <v>105600</v>
      </c>
      <c r="G38" s="13">
        <v>92400</v>
      </c>
      <c r="H38" s="13">
        <f t="shared" si="322"/>
        <v>-13200</v>
      </c>
      <c r="I38" s="14">
        <f t="shared" si="323"/>
        <v>0.875</v>
      </c>
      <c r="J38" s="13">
        <v>105600</v>
      </c>
      <c r="K38" s="13">
        <v>92400</v>
      </c>
      <c r="L38" s="13">
        <f t="shared" si="325"/>
        <v>-13200</v>
      </c>
      <c r="M38" s="14">
        <f t="shared" si="326"/>
        <v>0.875</v>
      </c>
      <c r="N38" s="13">
        <v>105600</v>
      </c>
      <c r="O38" s="13">
        <v>92400</v>
      </c>
      <c r="P38" s="13">
        <f t="shared" si="327"/>
        <v>-13200</v>
      </c>
      <c r="Q38" s="14">
        <f t="shared" si="328"/>
        <v>0.875</v>
      </c>
      <c r="R38" s="13">
        <v>105600</v>
      </c>
      <c r="S38" s="13">
        <v>92400</v>
      </c>
      <c r="T38" s="13">
        <f t="shared" si="329"/>
        <v>-13200</v>
      </c>
      <c r="U38" s="14">
        <f t="shared" si="330"/>
        <v>0.875</v>
      </c>
      <c r="V38" s="13">
        <v>105600</v>
      </c>
      <c r="W38" s="13">
        <v>92400</v>
      </c>
      <c r="X38" s="13">
        <f t="shared" si="331"/>
        <v>-13200</v>
      </c>
      <c r="Y38" s="14">
        <f t="shared" si="332"/>
        <v>0.875</v>
      </c>
      <c r="Z38" s="13">
        <v>105600</v>
      </c>
      <c r="AA38" s="13">
        <v>92400</v>
      </c>
      <c r="AB38" s="13">
        <f t="shared" si="333"/>
        <v>-13200</v>
      </c>
      <c r="AC38" s="14">
        <f t="shared" si="334"/>
        <v>0.875</v>
      </c>
      <c r="AD38" s="13">
        <v>105600</v>
      </c>
      <c r="AE38" s="13">
        <v>92400</v>
      </c>
      <c r="AF38" s="13">
        <f t="shared" si="335"/>
        <v>-13200</v>
      </c>
      <c r="AG38" s="14">
        <f t="shared" si="336"/>
        <v>0.875</v>
      </c>
      <c r="AH38" s="13">
        <v>105600</v>
      </c>
      <c r="AI38" s="13">
        <v>92400</v>
      </c>
      <c r="AJ38" s="13">
        <f t="shared" si="337"/>
        <v>-13200</v>
      </c>
      <c r="AK38" s="14">
        <f t="shared" si="338"/>
        <v>0.875</v>
      </c>
      <c r="AL38" s="13">
        <v>105600</v>
      </c>
      <c r="AM38" s="13">
        <v>92400</v>
      </c>
      <c r="AN38" s="13">
        <f t="shared" si="339"/>
        <v>-13200</v>
      </c>
      <c r="AO38" s="14">
        <f t="shared" si="340"/>
        <v>0.875</v>
      </c>
      <c r="AP38" s="13">
        <v>105600</v>
      </c>
      <c r="AQ38" s="13">
        <v>92400</v>
      </c>
      <c r="AR38" s="13">
        <f t="shared" si="341"/>
        <v>-13200</v>
      </c>
      <c r="AS38" s="14">
        <f t="shared" si="342"/>
        <v>0.875</v>
      </c>
      <c r="AT38" s="13">
        <v>105600</v>
      </c>
      <c r="AU38" s="13">
        <v>92400</v>
      </c>
      <c r="AV38" s="13">
        <f t="shared" si="343"/>
        <v>-13200</v>
      </c>
      <c r="AW38" s="14">
        <f t="shared" si="344"/>
        <v>0.875</v>
      </c>
      <c r="AX38" s="13">
        <v>105600</v>
      </c>
      <c r="AY38" s="13">
        <v>92400</v>
      </c>
      <c r="AZ38" s="13">
        <f t="shared" si="345"/>
        <v>-13200</v>
      </c>
      <c r="BA38" s="47">
        <f t="shared" si="346"/>
        <v>0.875</v>
      </c>
      <c r="BB38" s="13">
        <f t="shared" si="347"/>
        <v>1267200</v>
      </c>
      <c r="BC38" s="13">
        <f t="shared" si="348"/>
        <v>1108800</v>
      </c>
      <c r="BD38" s="13">
        <f t="shared" si="349"/>
        <v>-158400</v>
      </c>
      <c r="BE38" s="47">
        <f t="shared" si="350"/>
        <v>0.875</v>
      </c>
      <c r="BF38" s="13">
        <v>105600</v>
      </c>
      <c r="BG38" s="13">
        <v>92400</v>
      </c>
      <c r="BH38" s="13">
        <f t="shared" si="351"/>
        <v>-13200</v>
      </c>
      <c r="BI38" s="47">
        <f t="shared" si="352"/>
        <v>0.875</v>
      </c>
      <c r="BJ38" s="13">
        <v>105600</v>
      </c>
      <c r="BK38" s="13">
        <v>92400</v>
      </c>
      <c r="BL38" s="13">
        <f t="shared" si="354"/>
        <v>-13200</v>
      </c>
      <c r="BM38" s="47">
        <f t="shared" si="355"/>
        <v>0.875</v>
      </c>
      <c r="BN38" s="13">
        <v>105600</v>
      </c>
      <c r="BO38" s="13">
        <v>92400</v>
      </c>
      <c r="BP38" s="13">
        <f t="shared" si="357"/>
        <v>-13200</v>
      </c>
      <c r="BQ38" s="47">
        <f t="shared" si="358"/>
        <v>0.875</v>
      </c>
      <c r="BR38" s="13">
        <v>105600</v>
      </c>
      <c r="BS38" s="13">
        <v>92400</v>
      </c>
      <c r="BT38" s="13">
        <f t="shared" si="360"/>
        <v>-13200</v>
      </c>
      <c r="BU38" s="47">
        <f t="shared" si="361"/>
        <v>0.875</v>
      </c>
      <c r="BV38" s="13">
        <v>105600</v>
      </c>
      <c r="BW38" s="13">
        <v>92400</v>
      </c>
      <c r="BX38" s="13">
        <f t="shared" si="363"/>
        <v>-13200</v>
      </c>
      <c r="BY38" s="47">
        <f t="shared" si="364"/>
        <v>0.875</v>
      </c>
      <c r="BZ38" s="13">
        <v>105600</v>
      </c>
      <c r="CA38" s="13">
        <v>92400</v>
      </c>
      <c r="CB38" s="13">
        <f t="shared" si="366"/>
        <v>-13200</v>
      </c>
      <c r="CC38" s="47">
        <f t="shared" si="367"/>
        <v>0.875</v>
      </c>
      <c r="CD38" s="13">
        <v>105600</v>
      </c>
      <c r="CE38" s="13">
        <v>92400</v>
      </c>
      <c r="CF38" s="13">
        <f t="shared" si="369"/>
        <v>-13200</v>
      </c>
      <c r="CG38" s="47">
        <f t="shared" si="370"/>
        <v>0.875</v>
      </c>
      <c r="CH38" s="13">
        <v>105600</v>
      </c>
      <c r="CI38" s="13">
        <v>92400</v>
      </c>
      <c r="CJ38" s="13">
        <f t="shared" si="372"/>
        <v>-13200</v>
      </c>
      <c r="CK38" s="47">
        <f t="shared" si="373"/>
        <v>0.875</v>
      </c>
      <c r="CL38" s="13">
        <v>105600</v>
      </c>
      <c r="CM38" s="13">
        <v>92400</v>
      </c>
      <c r="CN38" s="13">
        <f t="shared" si="375"/>
        <v>-13200</v>
      </c>
      <c r="CO38" s="47">
        <f t="shared" si="376"/>
        <v>0.875</v>
      </c>
      <c r="CP38" s="13">
        <v>105600</v>
      </c>
      <c r="CQ38" s="13">
        <v>92400</v>
      </c>
      <c r="CR38" s="13">
        <f t="shared" si="378"/>
        <v>-13200</v>
      </c>
      <c r="CS38" s="47">
        <f t="shared" si="379"/>
        <v>0.875</v>
      </c>
      <c r="CT38" s="13">
        <v>105600</v>
      </c>
      <c r="CU38" s="13">
        <v>92400</v>
      </c>
      <c r="CV38" s="13">
        <f t="shared" si="381"/>
        <v>-13200</v>
      </c>
      <c r="CW38" s="47">
        <f t="shared" si="382"/>
        <v>0.875</v>
      </c>
      <c r="CX38" s="13">
        <v>105600</v>
      </c>
      <c r="CY38" s="13">
        <v>92400</v>
      </c>
      <c r="CZ38" s="13">
        <f t="shared" si="384"/>
        <v>-13200</v>
      </c>
      <c r="DA38" s="47">
        <f t="shared" si="385"/>
        <v>0.875</v>
      </c>
      <c r="DB38" s="13">
        <f t="shared" si="386"/>
        <v>1267200</v>
      </c>
      <c r="DC38" s="13">
        <f t="shared" si="387"/>
        <v>1108800</v>
      </c>
      <c r="DD38" s="13">
        <f t="shared" si="388"/>
        <v>-158400</v>
      </c>
      <c r="DE38" s="47">
        <f t="shared" si="389"/>
        <v>0.875</v>
      </c>
    </row>
    <row r="39" spans="1:109" ht="18" customHeight="1" outlineLevel="1" collapsed="1" x14ac:dyDescent="0.3">
      <c r="A39" s="30"/>
      <c r="B39" s="11"/>
      <c r="C39" s="11" t="s">
        <v>15</v>
      </c>
      <c r="D39" s="11"/>
      <c r="E39" s="12" t="s">
        <v>54</v>
      </c>
      <c r="F39" s="13">
        <f>SUM(F40:F42)</f>
        <v>99107</v>
      </c>
      <c r="G39" s="13">
        <f t="shared" ref="G39" si="402">SUM(G40:G42)</f>
        <v>123081</v>
      </c>
      <c r="H39" s="13">
        <f t="shared" si="322"/>
        <v>23974</v>
      </c>
      <c r="I39" s="14">
        <f t="shared" si="323"/>
        <v>1.2419001685047475</v>
      </c>
      <c r="J39" s="13">
        <f t="shared" ref="J39:K39" si="403">SUM(J40:J42)</f>
        <v>91541</v>
      </c>
      <c r="K39" s="13">
        <f t="shared" si="403"/>
        <v>124359</v>
      </c>
      <c r="L39" s="13">
        <f t="shared" si="325"/>
        <v>32818</v>
      </c>
      <c r="M39" s="14">
        <f t="shared" si="326"/>
        <v>1.3585060246228466</v>
      </c>
      <c r="N39" s="13">
        <f t="shared" ref="N39:O39" si="404">SUM(N40:N42)</f>
        <v>84499</v>
      </c>
      <c r="O39" s="13">
        <f t="shared" si="404"/>
        <v>113777</v>
      </c>
      <c r="P39" s="13">
        <f t="shared" si="327"/>
        <v>29278</v>
      </c>
      <c r="Q39" s="14">
        <f t="shared" si="328"/>
        <v>1.34648930756577</v>
      </c>
      <c r="R39" s="13">
        <f t="shared" ref="R39:S39" si="405">SUM(R40:R42)</f>
        <v>140360</v>
      </c>
      <c r="S39" s="13">
        <f t="shared" si="405"/>
        <v>134071</v>
      </c>
      <c r="T39" s="13">
        <f t="shared" si="329"/>
        <v>-6289</v>
      </c>
      <c r="U39" s="14">
        <f t="shared" si="330"/>
        <v>0.95519378740381877</v>
      </c>
      <c r="V39" s="13">
        <f t="shared" ref="V39:W39" si="406">SUM(V40:V42)</f>
        <v>116155</v>
      </c>
      <c r="W39" s="13">
        <f t="shared" si="406"/>
        <v>94660</v>
      </c>
      <c r="X39" s="13">
        <f t="shared" si="331"/>
        <v>-21495</v>
      </c>
      <c r="Y39" s="14">
        <f t="shared" si="332"/>
        <v>0.81494554689854071</v>
      </c>
      <c r="Z39" s="13">
        <f t="shared" ref="Z39:AA39" si="407">SUM(Z40:Z42)</f>
        <v>79641</v>
      </c>
      <c r="AA39" s="13">
        <f t="shared" si="407"/>
        <v>101129</v>
      </c>
      <c r="AB39" s="13">
        <f t="shared" si="333"/>
        <v>21488</v>
      </c>
      <c r="AC39" s="14">
        <f t="shared" si="334"/>
        <v>1.2698107758566568</v>
      </c>
      <c r="AD39" s="13">
        <f t="shared" ref="AD39:AE39" si="408">SUM(AD40:AD42)</f>
        <v>101459</v>
      </c>
      <c r="AE39" s="13">
        <f t="shared" si="408"/>
        <v>104299</v>
      </c>
      <c r="AF39" s="13">
        <f t="shared" si="335"/>
        <v>2840</v>
      </c>
      <c r="AG39" s="14">
        <f t="shared" si="336"/>
        <v>1.0279916025192442</v>
      </c>
      <c r="AH39" s="13">
        <f t="shared" ref="AH39:AI39" si="409">SUM(AH40:AH42)</f>
        <v>110575</v>
      </c>
      <c r="AI39" s="13">
        <f t="shared" si="409"/>
        <v>102795</v>
      </c>
      <c r="AJ39" s="13">
        <f t="shared" si="337"/>
        <v>-7780</v>
      </c>
      <c r="AK39" s="14">
        <f t="shared" si="338"/>
        <v>0.92964051548722582</v>
      </c>
      <c r="AL39" s="13">
        <f t="shared" ref="AL39:AM39" si="410">SUM(AL40:AL42)</f>
        <v>83144</v>
      </c>
      <c r="AM39" s="13">
        <f t="shared" si="410"/>
        <v>96259</v>
      </c>
      <c r="AN39" s="13">
        <f t="shared" si="339"/>
        <v>13115</v>
      </c>
      <c r="AO39" s="14">
        <f t="shared" si="340"/>
        <v>1.157738381603002</v>
      </c>
      <c r="AP39" s="13">
        <f t="shared" ref="AP39:AQ39" si="411">SUM(AP40:AP42)</f>
        <v>72952</v>
      </c>
      <c r="AQ39" s="13">
        <f t="shared" si="411"/>
        <v>103397</v>
      </c>
      <c r="AR39" s="13">
        <f t="shared" si="341"/>
        <v>30445</v>
      </c>
      <c r="AS39" s="14">
        <f t="shared" si="342"/>
        <v>1.417329202763461</v>
      </c>
      <c r="AT39" s="13">
        <f t="shared" ref="AT39:AU39" si="412">SUM(AT40:AT42)</f>
        <v>108960</v>
      </c>
      <c r="AU39" s="13">
        <f t="shared" si="412"/>
        <v>113332</v>
      </c>
      <c r="AV39" s="13">
        <f t="shared" si="343"/>
        <v>4372</v>
      </c>
      <c r="AW39" s="14">
        <f t="shared" si="344"/>
        <v>1.0401248164464023</v>
      </c>
      <c r="AX39" s="13">
        <f t="shared" ref="AX39:AY39" si="413">SUM(AX40:AX42)</f>
        <v>119695</v>
      </c>
      <c r="AY39" s="13">
        <f t="shared" si="413"/>
        <v>126230</v>
      </c>
      <c r="AZ39" s="13">
        <f t="shared" si="345"/>
        <v>6535</v>
      </c>
      <c r="BA39" s="47">
        <f t="shared" si="346"/>
        <v>1.0545971009649526</v>
      </c>
      <c r="BB39" s="13">
        <f t="shared" si="347"/>
        <v>1208088</v>
      </c>
      <c r="BC39" s="13">
        <f t="shared" si="348"/>
        <v>1337389</v>
      </c>
      <c r="BD39" s="13">
        <f t="shared" si="349"/>
        <v>129301</v>
      </c>
      <c r="BE39" s="47">
        <f t="shared" si="350"/>
        <v>1.1070294548079278</v>
      </c>
      <c r="BF39" s="13">
        <f>SUM(BF40:BF42)</f>
        <v>99107</v>
      </c>
      <c r="BG39" s="13">
        <f t="shared" ref="BG39" si="414">SUM(BG40:BG42)</f>
        <v>123081</v>
      </c>
      <c r="BH39" s="13">
        <f t="shared" si="351"/>
        <v>23974</v>
      </c>
      <c r="BI39" s="47">
        <f t="shared" si="352"/>
        <v>1.2419001685047475</v>
      </c>
      <c r="BJ39" s="13">
        <f t="shared" ref="BJ39:BK39" si="415">SUM(BJ40:BJ42)</f>
        <v>91541</v>
      </c>
      <c r="BK39" s="13">
        <f t="shared" si="415"/>
        <v>124359</v>
      </c>
      <c r="BL39" s="13">
        <f t="shared" si="354"/>
        <v>32818</v>
      </c>
      <c r="BM39" s="47">
        <f t="shared" si="355"/>
        <v>1.3585060246228466</v>
      </c>
      <c r="BN39" s="13">
        <f t="shared" ref="BN39:BO39" si="416">SUM(BN40:BN42)</f>
        <v>84499</v>
      </c>
      <c r="BO39" s="13">
        <f t="shared" si="416"/>
        <v>113777</v>
      </c>
      <c r="BP39" s="13">
        <f t="shared" si="357"/>
        <v>29278</v>
      </c>
      <c r="BQ39" s="47">
        <f t="shared" si="358"/>
        <v>1.34648930756577</v>
      </c>
      <c r="BR39" s="13">
        <f t="shared" ref="BR39:BS39" si="417">SUM(BR40:BR42)</f>
        <v>140360</v>
      </c>
      <c r="BS39" s="13">
        <f t="shared" si="417"/>
        <v>134071</v>
      </c>
      <c r="BT39" s="13">
        <f t="shared" si="360"/>
        <v>-6289</v>
      </c>
      <c r="BU39" s="47">
        <f t="shared" si="361"/>
        <v>0.95519378740381877</v>
      </c>
      <c r="BV39" s="13">
        <f t="shared" ref="BV39:BW39" si="418">SUM(BV40:BV42)</f>
        <v>116155</v>
      </c>
      <c r="BW39" s="13">
        <f t="shared" si="418"/>
        <v>94660</v>
      </c>
      <c r="BX39" s="13">
        <f t="shared" si="363"/>
        <v>-21495</v>
      </c>
      <c r="BY39" s="47">
        <f t="shared" si="364"/>
        <v>0.81494554689854071</v>
      </c>
      <c r="BZ39" s="13">
        <f t="shared" ref="BZ39:CA39" si="419">SUM(BZ40:BZ42)</f>
        <v>79641</v>
      </c>
      <c r="CA39" s="13">
        <f t="shared" si="419"/>
        <v>101129</v>
      </c>
      <c r="CB39" s="13">
        <f t="shared" si="366"/>
        <v>21488</v>
      </c>
      <c r="CC39" s="47">
        <f t="shared" si="367"/>
        <v>1.2698107758566568</v>
      </c>
      <c r="CD39" s="13">
        <f t="shared" ref="CD39:CE39" si="420">SUM(CD40:CD42)</f>
        <v>101459</v>
      </c>
      <c r="CE39" s="13">
        <f t="shared" si="420"/>
        <v>104299</v>
      </c>
      <c r="CF39" s="13">
        <f t="shared" si="369"/>
        <v>2840</v>
      </c>
      <c r="CG39" s="47">
        <f t="shared" si="370"/>
        <v>1.0279916025192442</v>
      </c>
      <c r="CH39" s="13">
        <f t="shared" ref="CH39:CI39" si="421">SUM(CH40:CH42)</f>
        <v>110575</v>
      </c>
      <c r="CI39" s="13">
        <f t="shared" si="421"/>
        <v>102795</v>
      </c>
      <c r="CJ39" s="13">
        <f t="shared" si="372"/>
        <v>-7780</v>
      </c>
      <c r="CK39" s="47">
        <f t="shared" si="373"/>
        <v>0.92964051548722582</v>
      </c>
      <c r="CL39" s="13">
        <f t="shared" ref="CL39:CM39" si="422">SUM(CL40:CL42)</f>
        <v>83144</v>
      </c>
      <c r="CM39" s="13">
        <f t="shared" si="422"/>
        <v>96259</v>
      </c>
      <c r="CN39" s="13">
        <f t="shared" si="375"/>
        <v>13115</v>
      </c>
      <c r="CO39" s="47">
        <f t="shared" si="376"/>
        <v>1.157738381603002</v>
      </c>
      <c r="CP39" s="13">
        <f t="shared" ref="CP39:CQ39" si="423">SUM(CP40:CP42)</f>
        <v>72952</v>
      </c>
      <c r="CQ39" s="13">
        <f t="shared" si="423"/>
        <v>103397</v>
      </c>
      <c r="CR39" s="13">
        <f t="shared" si="378"/>
        <v>30445</v>
      </c>
      <c r="CS39" s="47">
        <f t="shared" si="379"/>
        <v>1.417329202763461</v>
      </c>
      <c r="CT39" s="13">
        <f t="shared" ref="CT39:CU39" si="424">SUM(CT40:CT42)</f>
        <v>108960</v>
      </c>
      <c r="CU39" s="13">
        <f t="shared" si="424"/>
        <v>113332</v>
      </c>
      <c r="CV39" s="13">
        <f t="shared" si="381"/>
        <v>4372</v>
      </c>
      <c r="CW39" s="47">
        <f t="shared" si="382"/>
        <v>1.0401248164464023</v>
      </c>
      <c r="CX39" s="13">
        <f t="shared" ref="CX39:CY39" si="425">SUM(CX40:CX42)</f>
        <v>119695</v>
      </c>
      <c r="CY39" s="13">
        <f t="shared" si="425"/>
        <v>126230</v>
      </c>
      <c r="CZ39" s="13">
        <f t="shared" si="384"/>
        <v>6535</v>
      </c>
      <c r="DA39" s="47">
        <f t="shared" si="385"/>
        <v>1.0545971009649526</v>
      </c>
      <c r="DB39" s="13">
        <f t="shared" si="386"/>
        <v>1208088</v>
      </c>
      <c r="DC39" s="13">
        <f t="shared" si="387"/>
        <v>1337389</v>
      </c>
      <c r="DD39" s="13">
        <f t="shared" si="388"/>
        <v>129301</v>
      </c>
      <c r="DE39" s="47">
        <f t="shared" si="389"/>
        <v>1.1070294548079278</v>
      </c>
    </row>
    <row r="40" spans="1:109" ht="18" hidden="1" customHeight="1" outlineLevel="2" x14ac:dyDescent="0.3">
      <c r="A40" s="30"/>
      <c r="B40" s="11"/>
      <c r="C40" s="11"/>
      <c r="D40" s="11" t="s">
        <v>36</v>
      </c>
      <c r="E40" s="12" t="s">
        <v>91</v>
      </c>
      <c r="F40" s="13">
        <v>50000</v>
      </c>
      <c r="G40" s="13">
        <v>41261</v>
      </c>
      <c r="H40" s="13">
        <f t="shared" si="322"/>
        <v>-8739</v>
      </c>
      <c r="I40" s="14">
        <f t="shared" si="323"/>
        <v>0.82521999999999995</v>
      </c>
      <c r="J40" s="13">
        <v>50000</v>
      </c>
      <c r="K40" s="13">
        <v>52074</v>
      </c>
      <c r="L40" s="13">
        <f t="shared" si="325"/>
        <v>2074</v>
      </c>
      <c r="M40" s="14">
        <f t="shared" si="326"/>
        <v>1.04148</v>
      </c>
      <c r="N40" s="13">
        <v>50000</v>
      </c>
      <c r="O40" s="13">
        <v>50085</v>
      </c>
      <c r="P40" s="13">
        <f t="shared" si="327"/>
        <v>85</v>
      </c>
      <c r="Q40" s="14">
        <f t="shared" si="328"/>
        <v>1.0017</v>
      </c>
      <c r="R40" s="13">
        <v>50000</v>
      </c>
      <c r="S40" s="13">
        <v>56809</v>
      </c>
      <c r="T40" s="13">
        <f t="shared" si="329"/>
        <v>6809</v>
      </c>
      <c r="U40" s="14">
        <f t="shared" si="330"/>
        <v>1.13618</v>
      </c>
      <c r="V40" s="13">
        <v>50000</v>
      </c>
      <c r="W40" s="13">
        <v>56017</v>
      </c>
      <c r="X40" s="13">
        <f t="shared" si="331"/>
        <v>6017</v>
      </c>
      <c r="Y40" s="14">
        <f t="shared" si="332"/>
        <v>1.1203399999999999</v>
      </c>
      <c r="Z40" s="13">
        <v>50000</v>
      </c>
      <c r="AA40" s="13">
        <v>45017</v>
      </c>
      <c r="AB40" s="13">
        <f t="shared" si="333"/>
        <v>-4983</v>
      </c>
      <c r="AC40" s="14">
        <f t="shared" si="334"/>
        <v>0.90034000000000003</v>
      </c>
      <c r="AD40" s="13">
        <v>50000</v>
      </c>
      <c r="AE40" s="13">
        <v>46504</v>
      </c>
      <c r="AF40" s="13">
        <f t="shared" si="335"/>
        <v>-3496</v>
      </c>
      <c r="AG40" s="14">
        <f t="shared" si="336"/>
        <v>0.93008000000000002</v>
      </c>
      <c r="AH40" s="13">
        <v>50000</v>
      </c>
      <c r="AI40" s="13">
        <v>46424</v>
      </c>
      <c r="AJ40" s="13">
        <f t="shared" si="337"/>
        <v>-3576</v>
      </c>
      <c r="AK40" s="14">
        <f t="shared" si="338"/>
        <v>0.92847999999999997</v>
      </c>
      <c r="AL40" s="13">
        <v>50000</v>
      </c>
      <c r="AM40" s="13">
        <v>46213</v>
      </c>
      <c r="AN40" s="13">
        <f t="shared" si="339"/>
        <v>-3787</v>
      </c>
      <c r="AO40" s="14">
        <f t="shared" si="340"/>
        <v>0.92425999999999997</v>
      </c>
      <c r="AP40" s="13">
        <v>50000</v>
      </c>
      <c r="AQ40" s="13">
        <v>41647</v>
      </c>
      <c r="AR40" s="13">
        <f t="shared" si="341"/>
        <v>-8353</v>
      </c>
      <c r="AS40" s="14">
        <f t="shared" si="342"/>
        <v>0.83294000000000001</v>
      </c>
      <c r="AT40" s="13">
        <v>50000</v>
      </c>
      <c r="AU40" s="13">
        <v>59192</v>
      </c>
      <c r="AV40" s="13">
        <f t="shared" si="343"/>
        <v>9192</v>
      </c>
      <c r="AW40" s="14">
        <f t="shared" si="344"/>
        <v>1.18384</v>
      </c>
      <c r="AX40" s="13">
        <v>50000</v>
      </c>
      <c r="AY40" s="13">
        <v>57055</v>
      </c>
      <c r="AZ40" s="13">
        <f t="shared" si="345"/>
        <v>7055</v>
      </c>
      <c r="BA40" s="47">
        <f t="shared" si="346"/>
        <v>1.1411</v>
      </c>
      <c r="BB40" s="13">
        <f t="shared" si="347"/>
        <v>600000</v>
      </c>
      <c r="BC40" s="13">
        <f t="shared" si="348"/>
        <v>598298</v>
      </c>
      <c r="BD40" s="13">
        <f t="shared" si="349"/>
        <v>-1702</v>
      </c>
      <c r="BE40" s="47">
        <f t="shared" si="350"/>
        <v>0.99716333333333329</v>
      </c>
      <c r="BF40" s="13">
        <v>50000</v>
      </c>
      <c r="BG40" s="13">
        <v>41261</v>
      </c>
      <c r="BH40" s="13">
        <f t="shared" si="351"/>
        <v>-8739</v>
      </c>
      <c r="BI40" s="47">
        <f t="shared" si="352"/>
        <v>0.82521999999999995</v>
      </c>
      <c r="BJ40" s="13">
        <v>50000</v>
      </c>
      <c r="BK40" s="13">
        <v>52074</v>
      </c>
      <c r="BL40" s="13">
        <f t="shared" si="354"/>
        <v>2074</v>
      </c>
      <c r="BM40" s="47">
        <f t="shared" si="355"/>
        <v>1.04148</v>
      </c>
      <c r="BN40" s="13">
        <v>50000</v>
      </c>
      <c r="BO40" s="13">
        <v>50085</v>
      </c>
      <c r="BP40" s="13">
        <f t="shared" si="357"/>
        <v>85</v>
      </c>
      <c r="BQ40" s="47">
        <f t="shared" si="358"/>
        <v>1.0017</v>
      </c>
      <c r="BR40" s="13">
        <v>50000</v>
      </c>
      <c r="BS40" s="13">
        <v>56809</v>
      </c>
      <c r="BT40" s="13">
        <f t="shared" si="360"/>
        <v>6809</v>
      </c>
      <c r="BU40" s="47">
        <f t="shared" si="361"/>
        <v>1.13618</v>
      </c>
      <c r="BV40" s="13">
        <v>50000</v>
      </c>
      <c r="BW40" s="13">
        <v>56017</v>
      </c>
      <c r="BX40" s="13">
        <f t="shared" si="363"/>
        <v>6017</v>
      </c>
      <c r="BY40" s="47">
        <f t="shared" si="364"/>
        <v>1.1203399999999999</v>
      </c>
      <c r="BZ40" s="13">
        <v>50000</v>
      </c>
      <c r="CA40" s="13">
        <v>45017</v>
      </c>
      <c r="CB40" s="13">
        <f t="shared" si="366"/>
        <v>-4983</v>
      </c>
      <c r="CC40" s="47">
        <f t="shared" si="367"/>
        <v>0.90034000000000003</v>
      </c>
      <c r="CD40" s="13">
        <v>50000</v>
      </c>
      <c r="CE40" s="13">
        <v>46504</v>
      </c>
      <c r="CF40" s="13">
        <f t="shared" si="369"/>
        <v>-3496</v>
      </c>
      <c r="CG40" s="47">
        <f t="shared" si="370"/>
        <v>0.93008000000000002</v>
      </c>
      <c r="CH40" s="13">
        <v>50000</v>
      </c>
      <c r="CI40" s="13">
        <v>46424</v>
      </c>
      <c r="CJ40" s="13">
        <f t="shared" si="372"/>
        <v>-3576</v>
      </c>
      <c r="CK40" s="47">
        <f t="shared" si="373"/>
        <v>0.92847999999999997</v>
      </c>
      <c r="CL40" s="13">
        <v>50000</v>
      </c>
      <c r="CM40" s="13">
        <v>46213</v>
      </c>
      <c r="CN40" s="13">
        <f t="shared" si="375"/>
        <v>-3787</v>
      </c>
      <c r="CO40" s="47">
        <f t="shared" si="376"/>
        <v>0.92425999999999997</v>
      </c>
      <c r="CP40" s="13">
        <v>50000</v>
      </c>
      <c r="CQ40" s="13">
        <v>41647</v>
      </c>
      <c r="CR40" s="13">
        <f t="shared" si="378"/>
        <v>-8353</v>
      </c>
      <c r="CS40" s="47">
        <f t="shared" si="379"/>
        <v>0.83294000000000001</v>
      </c>
      <c r="CT40" s="13">
        <v>50000</v>
      </c>
      <c r="CU40" s="13">
        <v>59192</v>
      </c>
      <c r="CV40" s="13">
        <f t="shared" si="381"/>
        <v>9192</v>
      </c>
      <c r="CW40" s="47">
        <f t="shared" si="382"/>
        <v>1.18384</v>
      </c>
      <c r="CX40" s="13">
        <v>50000</v>
      </c>
      <c r="CY40" s="13">
        <v>57055</v>
      </c>
      <c r="CZ40" s="13">
        <f t="shared" si="384"/>
        <v>7055</v>
      </c>
      <c r="DA40" s="47">
        <f t="shared" si="385"/>
        <v>1.1411</v>
      </c>
      <c r="DB40" s="13">
        <f t="shared" si="386"/>
        <v>600000</v>
      </c>
      <c r="DC40" s="13">
        <f t="shared" si="387"/>
        <v>598298</v>
      </c>
      <c r="DD40" s="13">
        <f t="shared" si="388"/>
        <v>-1702</v>
      </c>
      <c r="DE40" s="47">
        <f t="shared" si="389"/>
        <v>0.99716333333333329</v>
      </c>
    </row>
    <row r="41" spans="1:109" ht="18" hidden="1" customHeight="1" outlineLevel="2" x14ac:dyDescent="0.3">
      <c r="A41" s="30"/>
      <c r="B41" s="11"/>
      <c r="C41" s="11"/>
      <c r="D41" s="11" t="s">
        <v>37</v>
      </c>
      <c r="E41" s="12" t="s">
        <v>92</v>
      </c>
      <c r="F41" s="13">
        <v>21644</v>
      </c>
      <c r="G41" s="13">
        <v>47917</v>
      </c>
      <c r="H41" s="13">
        <f t="shared" si="322"/>
        <v>26273</v>
      </c>
      <c r="I41" s="14">
        <f t="shared" si="323"/>
        <v>2.2138698946590281</v>
      </c>
      <c r="J41" s="13">
        <v>26928</v>
      </c>
      <c r="K41" s="13">
        <v>37614</v>
      </c>
      <c r="L41" s="13">
        <f t="shared" si="325"/>
        <v>10686</v>
      </c>
      <c r="M41" s="14">
        <f t="shared" si="326"/>
        <v>1.3968360071301247</v>
      </c>
      <c r="N41" s="13">
        <v>14390</v>
      </c>
      <c r="O41" s="13">
        <v>37977</v>
      </c>
      <c r="P41" s="13">
        <f t="shared" si="327"/>
        <v>23587</v>
      </c>
      <c r="Q41" s="14">
        <f t="shared" si="328"/>
        <v>2.6391243919388465</v>
      </c>
      <c r="R41" s="13">
        <v>69713</v>
      </c>
      <c r="S41" s="13">
        <v>51847</v>
      </c>
      <c r="T41" s="13">
        <f t="shared" si="329"/>
        <v>-17866</v>
      </c>
      <c r="U41" s="14">
        <f t="shared" si="330"/>
        <v>0.74372068337325892</v>
      </c>
      <c r="V41" s="13">
        <v>44184</v>
      </c>
      <c r="W41" s="13">
        <v>17357</v>
      </c>
      <c r="X41" s="13">
        <f t="shared" si="331"/>
        <v>-26827</v>
      </c>
      <c r="Y41" s="14">
        <f t="shared" si="332"/>
        <v>0.39283451022994748</v>
      </c>
      <c r="Z41" s="13">
        <v>15798</v>
      </c>
      <c r="AA41" s="13">
        <v>41726</v>
      </c>
      <c r="AB41" s="13">
        <f t="shared" si="333"/>
        <v>25928</v>
      </c>
      <c r="AC41" s="14">
        <f t="shared" si="334"/>
        <v>2.6412204076465375</v>
      </c>
      <c r="AD41" s="13">
        <v>29575</v>
      </c>
      <c r="AE41" s="13">
        <v>45046</v>
      </c>
      <c r="AF41" s="13">
        <f t="shared" si="335"/>
        <v>15471</v>
      </c>
      <c r="AG41" s="14">
        <f t="shared" si="336"/>
        <v>1.5231107354184277</v>
      </c>
      <c r="AH41" s="13">
        <v>36586</v>
      </c>
      <c r="AI41" s="13">
        <v>28628</v>
      </c>
      <c r="AJ41" s="13">
        <f t="shared" si="337"/>
        <v>-7958</v>
      </c>
      <c r="AK41" s="14">
        <f t="shared" si="338"/>
        <v>0.78248510359153778</v>
      </c>
      <c r="AL41" s="13">
        <v>19077</v>
      </c>
      <c r="AM41" s="13">
        <v>35174</v>
      </c>
      <c r="AN41" s="13">
        <f t="shared" si="339"/>
        <v>16097</v>
      </c>
      <c r="AO41" s="14">
        <f t="shared" si="340"/>
        <v>1.8437909524558369</v>
      </c>
      <c r="AP41" s="13">
        <v>11735</v>
      </c>
      <c r="AQ41" s="13">
        <v>45364</v>
      </c>
      <c r="AR41" s="13">
        <f t="shared" si="341"/>
        <v>33629</v>
      </c>
      <c r="AS41" s="14">
        <f t="shared" si="342"/>
        <v>3.865700894759267</v>
      </c>
      <c r="AT41" s="13">
        <v>28003</v>
      </c>
      <c r="AU41" s="13">
        <v>41202</v>
      </c>
      <c r="AV41" s="13">
        <f t="shared" si="343"/>
        <v>13199</v>
      </c>
      <c r="AW41" s="14">
        <f t="shared" si="344"/>
        <v>1.4713423561761241</v>
      </c>
      <c r="AX41" s="13">
        <v>36353</v>
      </c>
      <c r="AY41" s="13">
        <v>53493</v>
      </c>
      <c r="AZ41" s="13">
        <f t="shared" si="345"/>
        <v>17140</v>
      </c>
      <c r="BA41" s="47">
        <f t="shared" si="346"/>
        <v>1.4714879102137375</v>
      </c>
      <c r="BB41" s="13">
        <f t="shared" si="347"/>
        <v>353986</v>
      </c>
      <c r="BC41" s="13">
        <f t="shared" si="348"/>
        <v>483345</v>
      </c>
      <c r="BD41" s="13">
        <f t="shared" si="349"/>
        <v>129359</v>
      </c>
      <c r="BE41" s="47">
        <f t="shared" si="350"/>
        <v>1.3654353562005277</v>
      </c>
      <c r="BF41" s="13">
        <v>21644</v>
      </c>
      <c r="BG41" s="13">
        <v>47917</v>
      </c>
      <c r="BH41" s="13">
        <f t="shared" si="351"/>
        <v>26273</v>
      </c>
      <c r="BI41" s="47">
        <f t="shared" si="352"/>
        <v>2.2138698946590281</v>
      </c>
      <c r="BJ41" s="13">
        <v>26928</v>
      </c>
      <c r="BK41" s="13">
        <v>37614</v>
      </c>
      <c r="BL41" s="13">
        <f t="shared" si="354"/>
        <v>10686</v>
      </c>
      <c r="BM41" s="47">
        <f t="shared" si="355"/>
        <v>1.3968360071301247</v>
      </c>
      <c r="BN41" s="13">
        <v>14390</v>
      </c>
      <c r="BO41" s="13">
        <v>37977</v>
      </c>
      <c r="BP41" s="13">
        <f t="shared" si="357"/>
        <v>23587</v>
      </c>
      <c r="BQ41" s="47">
        <f t="shared" si="358"/>
        <v>2.6391243919388465</v>
      </c>
      <c r="BR41" s="13">
        <v>69713</v>
      </c>
      <c r="BS41" s="13">
        <v>51847</v>
      </c>
      <c r="BT41" s="13">
        <f t="shared" si="360"/>
        <v>-17866</v>
      </c>
      <c r="BU41" s="47">
        <f t="shared" si="361"/>
        <v>0.74372068337325892</v>
      </c>
      <c r="BV41" s="13">
        <v>44184</v>
      </c>
      <c r="BW41" s="13">
        <v>17357</v>
      </c>
      <c r="BX41" s="13">
        <f t="shared" si="363"/>
        <v>-26827</v>
      </c>
      <c r="BY41" s="47">
        <f t="shared" si="364"/>
        <v>0.39283451022994748</v>
      </c>
      <c r="BZ41" s="13">
        <v>15798</v>
      </c>
      <c r="CA41" s="13">
        <v>41726</v>
      </c>
      <c r="CB41" s="13">
        <f t="shared" si="366"/>
        <v>25928</v>
      </c>
      <c r="CC41" s="47">
        <f t="shared" si="367"/>
        <v>2.6412204076465375</v>
      </c>
      <c r="CD41" s="13">
        <v>29575</v>
      </c>
      <c r="CE41" s="13">
        <v>45046</v>
      </c>
      <c r="CF41" s="13">
        <f t="shared" si="369"/>
        <v>15471</v>
      </c>
      <c r="CG41" s="47">
        <f t="shared" si="370"/>
        <v>1.5231107354184277</v>
      </c>
      <c r="CH41" s="13">
        <v>36586</v>
      </c>
      <c r="CI41" s="13">
        <v>28628</v>
      </c>
      <c r="CJ41" s="13">
        <f t="shared" si="372"/>
        <v>-7958</v>
      </c>
      <c r="CK41" s="47">
        <f t="shared" si="373"/>
        <v>0.78248510359153778</v>
      </c>
      <c r="CL41" s="13">
        <v>19077</v>
      </c>
      <c r="CM41" s="13">
        <v>35174</v>
      </c>
      <c r="CN41" s="13">
        <f t="shared" si="375"/>
        <v>16097</v>
      </c>
      <c r="CO41" s="47">
        <f t="shared" si="376"/>
        <v>1.8437909524558369</v>
      </c>
      <c r="CP41" s="13">
        <v>11735</v>
      </c>
      <c r="CQ41" s="13">
        <v>45364</v>
      </c>
      <c r="CR41" s="13">
        <f t="shared" si="378"/>
        <v>33629</v>
      </c>
      <c r="CS41" s="47">
        <f t="shared" si="379"/>
        <v>3.865700894759267</v>
      </c>
      <c r="CT41" s="13">
        <v>28003</v>
      </c>
      <c r="CU41" s="13">
        <v>41202</v>
      </c>
      <c r="CV41" s="13">
        <f t="shared" si="381"/>
        <v>13199</v>
      </c>
      <c r="CW41" s="47">
        <f t="shared" si="382"/>
        <v>1.4713423561761241</v>
      </c>
      <c r="CX41" s="13">
        <v>36353</v>
      </c>
      <c r="CY41" s="13">
        <v>53493</v>
      </c>
      <c r="CZ41" s="13">
        <f t="shared" si="384"/>
        <v>17140</v>
      </c>
      <c r="DA41" s="47">
        <f t="shared" si="385"/>
        <v>1.4714879102137375</v>
      </c>
      <c r="DB41" s="13">
        <f t="shared" si="386"/>
        <v>353986</v>
      </c>
      <c r="DC41" s="13">
        <f t="shared" si="387"/>
        <v>483345</v>
      </c>
      <c r="DD41" s="13">
        <f t="shared" si="388"/>
        <v>129359</v>
      </c>
      <c r="DE41" s="47">
        <f t="shared" si="389"/>
        <v>1.3654353562005277</v>
      </c>
    </row>
    <row r="42" spans="1:109" ht="18" hidden="1" customHeight="1" outlineLevel="2" x14ac:dyDescent="0.3">
      <c r="A42" s="30"/>
      <c r="B42" s="11"/>
      <c r="C42" s="11"/>
      <c r="D42" s="11" t="s">
        <v>38</v>
      </c>
      <c r="E42" s="12" t="s">
        <v>93</v>
      </c>
      <c r="F42" s="13">
        <v>27463</v>
      </c>
      <c r="G42" s="13">
        <v>33903</v>
      </c>
      <c r="H42" s="13">
        <f t="shared" si="322"/>
        <v>6440</v>
      </c>
      <c r="I42" s="14">
        <f t="shared" si="323"/>
        <v>1.2344973236718495</v>
      </c>
      <c r="J42" s="13">
        <v>14613</v>
      </c>
      <c r="K42" s="13">
        <v>34671</v>
      </c>
      <c r="L42" s="13">
        <f t="shared" si="325"/>
        <v>20058</v>
      </c>
      <c r="M42" s="14">
        <f t="shared" si="326"/>
        <v>2.3726134264011498</v>
      </c>
      <c r="N42" s="13">
        <v>20109</v>
      </c>
      <c r="O42" s="13">
        <v>25715</v>
      </c>
      <c r="P42" s="13">
        <f t="shared" si="327"/>
        <v>5606</v>
      </c>
      <c r="Q42" s="14">
        <f t="shared" si="328"/>
        <v>1.2787806454821224</v>
      </c>
      <c r="R42" s="13">
        <v>20647</v>
      </c>
      <c r="S42" s="13">
        <v>25415</v>
      </c>
      <c r="T42" s="13">
        <f t="shared" si="329"/>
        <v>4768</v>
      </c>
      <c r="U42" s="14">
        <f t="shared" si="330"/>
        <v>1.230929432847387</v>
      </c>
      <c r="V42" s="13">
        <v>21971</v>
      </c>
      <c r="W42" s="13">
        <v>21286</v>
      </c>
      <c r="X42" s="13">
        <f t="shared" si="331"/>
        <v>-685</v>
      </c>
      <c r="Y42" s="14">
        <f t="shared" si="332"/>
        <v>0.96882253880114699</v>
      </c>
      <c r="Z42" s="13">
        <v>13843</v>
      </c>
      <c r="AA42" s="13">
        <v>14386</v>
      </c>
      <c r="AB42" s="13">
        <f t="shared" si="333"/>
        <v>543</v>
      </c>
      <c r="AC42" s="14">
        <f t="shared" si="334"/>
        <v>1.0392256013869825</v>
      </c>
      <c r="AD42" s="13">
        <v>21884</v>
      </c>
      <c r="AE42" s="13">
        <v>12749</v>
      </c>
      <c r="AF42" s="13">
        <f t="shared" si="335"/>
        <v>-9135</v>
      </c>
      <c r="AG42" s="14">
        <f t="shared" si="336"/>
        <v>0.58257174191189909</v>
      </c>
      <c r="AH42" s="13">
        <v>23989</v>
      </c>
      <c r="AI42" s="13">
        <v>27743</v>
      </c>
      <c r="AJ42" s="13">
        <f t="shared" si="337"/>
        <v>3754</v>
      </c>
      <c r="AK42" s="14">
        <f t="shared" si="338"/>
        <v>1.1564883905123182</v>
      </c>
      <c r="AL42" s="13">
        <v>14067</v>
      </c>
      <c r="AM42" s="13">
        <v>14872</v>
      </c>
      <c r="AN42" s="13">
        <f t="shared" si="339"/>
        <v>805</v>
      </c>
      <c r="AO42" s="14">
        <f t="shared" si="340"/>
        <v>1.0572261320821781</v>
      </c>
      <c r="AP42" s="13">
        <v>11217</v>
      </c>
      <c r="AQ42" s="13">
        <v>16386</v>
      </c>
      <c r="AR42" s="13">
        <f t="shared" si="341"/>
        <v>5169</v>
      </c>
      <c r="AS42" s="14">
        <f t="shared" si="342"/>
        <v>1.460818400641883</v>
      </c>
      <c r="AT42" s="13">
        <v>30957</v>
      </c>
      <c r="AU42" s="13">
        <v>12938</v>
      </c>
      <c r="AV42" s="13">
        <f t="shared" si="343"/>
        <v>-18019</v>
      </c>
      <c r="AW42" s="14">
        <f t="shared" si="344"/>
        <v>0.41793455438188454</v>
      </c>
      <c r="AX42" s="13">
        <v>33342</v>
      </c>
      <c r="AY42" s="13">
        <v>15682</v>
      </c>
      <c r="AZ42" s="13">
        <f t="shared" si="345"/>
        <v>-17660</v>
      </c>
      <c r="BA42" s="47">
        <f t="shared" si="346"/>
        <v>0.47033771219482934</v>
      </c>
      <c r="BB42" s="13">
        <f t="shared" si="347"/>
        <v>254102</v>
      </c>
      <c r="BC42" s="13">
        <f t="shared" si="348"/>
        <v>255746</v>
      </c>
      <c r="BD42" s="13">
        <f t="shared" si="349"/>
        <v>1644</v>
      </c>
      <c r="BE42" s="47">
        <f t="shared" si="350"/>
        <v>1.0064698428190255</v>
      </c>
      <c r="BF42" s="13">
        <v>27463</v>
      </c>
      <c r="BG42" s="13">
        <v>33903</v>
      </c>
      <c r="BH42" s="13">
        <f t="shared" si="351"/>
        <v>6440</v>
      </c>
      <c r="BI42" s="47">
        <f t="shared" si="352"/>
        <v>1.2344973236718495</v>
      </c>
      <c r="BJ42" s="13">
        <v>14613</v>
      </c>
      <c r="BK42" s="13">
        <v>34671</v>
      </c>
      <c r="BL42" s="13">
        <f t="shared" si="354"/>
        <v>20058</v>
      </c>
      <c r="BM42" s="47">
        <f t="shared" si="355"/>
        <v>2.3726134264011498</v>
      </c>
      <c r="BN42" s="13">
        <v>20109</v>
      </c>
      <c r="BO42" s="13">
        <v>25715</v>
      </c>
      <c r="BP42" s="13">
        <f t="shared" si="357"/>
        <v>5606</v>
      </c>
      <c r="BQ42" s="47">
        <f t="shared" si="358"/>
        <v>1.2787806454821224</v>
      </c>
      <c r="BR42" s="13">
        <v>20647</v>
      </c>
      <c r="BS42" s="13">
        <v>25415</v>
      </c>
      <c r="BT42" s="13">
        <f t="shared" si="360"/>
        <v>4768</v>
      </c>
      <c r="BU42" s="47">
        <f t="shared" si="361"/>
        <v>1.230929432847387</v>
      </c>
      <c r="BV42" s="13">
        <v>21971</v>
      </c>
      <c r="BW42" s="13">
        <v>21286</v>
      </c>
      <c r="BX42" s="13">
        <f t="shared" si="363"/>
        <v>-685</v>
      </c>
      <c r="BY42" s="47">
        <f t="shared" si="364"/>
        <v>0.96882253880114699</v>
      </c>
      <c r="BZ42" s="13">
        <v>13843</v>
      </c>
      <c r="CA42" s="13">
        <v>14386</v>
      </c>
      <c r="CB42" s="13">
        <f t="shared" si="366"/>
        <v>543</v>
      </c>
      <c r="CC42" s="47">
        <f t="shared" si="367"/>
        <v>1.0392256013869825</v>
      </c>
      <c r="CD42" s="13">
        <v>21884</v>
      </c>
      <c r="CE42" s="13">
        <v>12749</v>
      </c>
      <c r="CF42" s="13">
        <f t="shared" si="369"/>
        <v>-9135</v>
      </c>
      <c r="CG42" s="47">
        <f t="shared" si="370"/>
        <v>0.58257174191189909</v>
      </c>
      <c r="CH42" s="13">
        <v>23989</v>
      </c>
      <c r="CI42" s="13">
        <v>27743</v>
      </c>
      <c r="CJ42" s="13">
        <f t="shared" si="372"/>
        <v>3754</v>
      </c>
      <c r="CK42" s="47">
        <f t="shared" si="373"/>
        <v>1.1564883905123182</v>
      </c>
      <c r="CL42" s="13">
        <v>14067</v>
      </c>
      <c r="CM42" s="13">
        <v>14872</v>
      </c>
      <c r="CN42" s="13">
        <f t="shared" si="375"/>
        <v>805</v>
      </c>
      <c r="CO42" s="47">
        <f t="shared" si="376"/>
        <v>1.0572261320821781</v>
      </c>
      <c r="CP42" s="13">
        <v>11217</v>
      </c>
      <c r="CQ42" s="13">
        <v>16386</v>
      </c>
      <c r="CR42" s="13">
        <f t="shared" si="378"/>
        <v>5169</v>
      </c>
      <c r="CS42" s="47">
        <f t="shared" si="379"/>
        <v>1.460818400641883</v>
      </c>
      <c r="CT42" s="13">
        <v>30957</v>
      </c>
      <c r="CU42" s="13">
        <v>12938</v>
      </c>
      <c r="CV42" s="13">
        <f t="shared" si="381"/>
        <v>-18019</v>
      </c>
      <c r="CW42" s="47">
        <f t="shared" si="382"/>
        <v>0.41793455438188454</v>
      </c>
      <c r="CX42" s="13">
        <v>33342</v>
      </c>
      <c r="CY42" s="13">
        <v>15682</v>
      </c>
      <c r="CZ42" s="13">
        <f t="shared" si="384"/>
        <v>-17660</v>
      </c>
      <c r="DA42" s="47">
        <f t="shared" si="385"/>
        <v>0.47033771219482934</v>
      </c>
      <c r="DB42" s="13">
        <f t="shared" si="386"/>
        <v>254102</v>
      </c>
      <c r="DC42" s="13">
        <f t="shared" si="387"/>
        <v>255746</v>
      </c>
      <c r="DD42" s="13">
        <f t="shared" si="388"/>
        <v>1644</v>
      </c>
      <c r="DE42" s="47">
        <f t="shared" si="389"/>
        <v>1.0064698428190255</v>
      </c>
    </row>
    <row r="43" spans="1:109" ht="18" customHeight="1" outlineLevel="1" x14ac:dyDescent="0.3">
      <c r="A43" s="30"/>
      <c r="B43" s="11"/>
      <c r="C43" s="11" t="s">
        <v>269</v>
      </c>
      <c r="D43" s="11" t="s">
        <v>269</v>
      </c>
      <c r="E43" s="12" t="s">
        <v>55</v>
      </c>
      <c r="F43" s="13">
        <v>31260</v>
      </c>
      <c r="G43" s="13">
        <v>8861</v>
      </c>
      <c r="H43" s="13">
        <f t="shared" si="322"/>
        <v>-22399</v>
      </c>
      <c r="I43" s="14">
        <f t="shared" si="323"/>
        <v>0.28346129238643636</v>
      </c>
      <c r="J43" s="13">
        <v>12667</v>
      </c>
      <c r="K43" s="13">
        <v>30932</v>
      </c>
      <c r="L43" s="13">
        <f t="shared" si="325"/>
        <v>18265</v>
      </c>
      <c r="M43" s="14">
        <f t="shared" si="326"/>
        <v>2.4419357385331963</v>
      </c>
      <c r="N43" s="13">
        <v>19112</v>
      </c>
      <c r="O43" s="13">
        <v>11109</v>
      </c>
      <c r="P43" s="13">
        <f t="shared" si="327"/>
        <v>-8003</v>
      </c>
      <c r="Q43" s="14">
        <f t="shared" si="328"/>
        <v>0.58125784847216411</v>
      </c>
      <c r="R43" s="13">
        <v>16449</v>
      </c>
      <c r="S43" s="13">
        <v>34360</v>
      </c>
      <c r="T43" s="13">
        <f t="shared" si="329"/>
        <v>17911</v>
      </c>
      <c r="U43" s="14">
        <f t="shared" si="330"/>
        <v>2.0888807830263239</v>
      </c>
      <c r="V43" s="13">
        <v>5935</v>
      </c>
      <c r="W43" s="13">
        <v>27381</v>
      </c>
      <c r="X43" s="13">
        <f t="shared" si="331"/>
        <v>21446</v>
      </c>
      <c r="Y43" s="14">
        <f t="shared" si="332"/>
        <v>4.6134793597304125</v>
      </c>
      <c r="Z43" s="13">
        <v>6349</v>
      </c>
      <c r="AA43" s="13">
        <v>29960</v>
      </c>
      <c r="AB43" s="13">
        <f t="shared" si="333"/>
        <v>23611</v>
      </c>
      <c r="AC43" s="14">
        <f t="shared" si="334"/>
        <v>4.718853362734289</v>
      </c>
      <c r="AD43" s="13">
        <v>17314</v>
      </c>
      <c r="AE43" s="13">
        <v>24216</v>
      </c>
      <c r="AF43" s="13">
        <f t="shared" si="335"/>
        <v>6902</v>
      </c>
      <c r="AG43" s="14">
        <f t="shared" si="336"/>
        <v>1.3986369412036501</v>
      </c>
      <c r="AH43" s="13">
        <v>22554</v>
      </c>
      <c r="AI43" s="13">
        <v>27730</v>
      </c>
      <c r="AJ43" s="13">
        <f t="shared" si="337"/>
        <v>5176</v>
      </c>
      <c r="AK43" s="14">
        <f t="shared" si="338"/>
        <v>1.2294936596612573</v>
      </c>
      <c r="AL43" s="13">
        <v>29933</v>
      </c>
      <c r="AM43" s="13">
        <v>22718</v>
      </c>
      <c r="AN43" s="13">
        <f t="shared" si="339"/>
        <v>-7215</v>
      </c>
      <c r="AO43" s="14">
        <f t="shared" si="340"/>
        <v>0.75896168108776263</v>
      </c>
      <c r="AP43" s="13">
        <v>5030</v>
      </c>
      <c r="AQ43" s="13">
        <v>19486</v>
      </c>
      <c r="AR43" s="13">
        <f t="shared" si="341"/>
        <v>14456</v>
      </c>
      <c r="AS43" s="14">
        <f t="shared" si="342"/>
        <v>3.8739562624254473</v>
      </c>
      <c r="AT43" s="13">
        <v>33186</v>
      </c>
      <c r="AU43" s="13">
        <v>30997</v>
      </c>
      <c r="AV43" s="13">
        <f t="shared" si="343"/>
        <v>-2189</v>
      </c>
      <c r="AW43" s="14">
        <f t="shared" si="344"/>
        <v>0.93403844994877361</v>
      </c>
      <c r="AX43" s="13">
        <v>17853</v>
      </c>
      <c r="AY43" s="13">
        <v>13952</v>
      </c>
      <c r="AZ43" s="13">
        <f t="shared" si="345"/>
        <v>-3901</v>
      </c>
      <c r="BA43" s="47">
        <f t="shared" si="346"/>
        <v>0.78149330644709569</v>
      </c>
      <c r="BB43" s="13">
        <f t="shared" si="347"/>
        <v>217642</v>
      </c>
      <c r="BC43" s="13">
        <f t="shared" si="348"/>
        <v>281702</v>
      </c>
      <c r="BD43" s="13">
        <f t="shared" si="349"/>
        <v>64060</v>
      </c>
      <c r="BE43" s="47">
        <f t="shared" si="350"/>
        <v>1.2943365710662464</v>
      </c>
      <c r="BF43" s="13">
        <v>31260</v>
      </c>
      <c r="BG43" s="13">
        <v>8861</v>
      </c>
      <c r="BH43" s="13">
        <f t="shared" si="351"/>
        <v>-22399</v>
      </c>
      <c r="BI43" s="47">
        <f t="shared" si="352"/>
        <v>0.28346129238643636</v>
      </c>
      <c r="BJ43" s="13">
        <v>12667</v>
      </c>
      <c r="BK43" s="13">
        <v>30932</v>
      </c>
      <c r="BL43" s="13">
        <f t="shared" si="354"/>
        <v>18265</v>
      </c>
      <c r="BM43" s="47">
        <f t="shared" si="355"/>
        <v>2.4419357385331963</v>
      </c>
      <c r="BN43" s="13">
        <v>19112</v>
      </c>
      <c r="BO43" s="13">
        <v>11109</v>
      </c>
      <c r="BP43" s="13">
        <f t="shared" si="357"/>
        <v>-8003</v>
      </c>
      <c r="BQ43" s="47">
        <f t="shared" si="358"/>
        <v>0.58125784847216411</v>
      </c>
      <c r="BR43" s="13">
        <v>16449</v>
      </c>
      <c r="BS43" s="13">
        <v>34360</v>
      </c>
      <c r="BT43" s="13">
        <f t="shared" si="360"/>
        <v>17911</v>
      </c>
      <c r="BU43" s="47">
        <f t="shared" si="361"/>
        <v>2.0888807830263239</v>
      </c>
      <c r="BV43" s="13">
        <v>5935</v>
      </c>
      <c r="BW43" s="13">
        <v>27381</v>
      </c>
      <c r="BX43" s="13">
        <f t="shared" si="363"/>
        <v>21446</v>
      </c>
      <c r="BY43" s="47">
        <f t="shared" si="364"/>
        <v>4.6134793597304125</v>
      </c>
      <c r="BZ43" s="13">
        <v>6349</v>
      </c>
      <c r="CA43" s="13">
        <v>29960</v>
      </c>
      <c r="CB43" s="13">
        <f t="shared" si="366"/>
        <v>23611</v>
      </c>
      <c r="CC43" s="47">
        <f t="shared" si="367"/>
        <v>4.718853362734289</v>
      </c>
      <c r="CD43" s="13">
        <v>17314</v>
      </c>
      <c r="CE43" s="13">
        <v>24216</v>
      </c>
      <c r="CF43" s="13">
        <f t="shared" si="369"/>
        <v>6902</v>
      </c>
      <c r="CG43" s="47">
        <f t="shared" si="370"/>
        <v>1.3986369412036501</v>
      </c>
      <c r="CH43" s="13">
        <v>22554</v>
      </c>
      <c r="CI43" s="13">
        <v>27730</v>
      </c>
      <c r="CJ43" s="13">
        <f t="shared" si="372"/>
        <v>5176</v>
      </c>
      <c r="CK43" s="47">
        <f t="shared" si="373"/>
        <v>1.2294936596612573</v>
      </c>
      <c r="CL43" s="13">
        <v>29933</v>
      </c>
      <c r="CM43" s="13">
        <v>22718</v>
      </c>
      <c r="CN43" s="13">
        <f t="shared" si="375"/>
        <v>-7215</v>
      </c>
      <c r="CO43" s="47">
        <f t="shared" si="376"/>
        <v>0.75896168108776263</v>
      </c>
      <c r="CP43" s="13">
        <v>5030</v>
      </c>
      <c r="CQ43" s="13">
        <v>19486</v>
      </c>
      <c r="CR43" s="13">
        <f t="shared" si="378"/>
        <v>14456</v>
      </c>
      <c r="CS43" s="47">
        <f t="shared" si="379"/>
        <v>3.8739562624254473</v>
      </c>
      <c r="CT43" s="13">
        <v>33186</v>
      </c>
      <c r="CU43" s="13">
        <v>30997</v>
      </c>
      <c r="CV43" s="13">
        <f t="shared" si="381"/>
        <v>-2189</v>
      </c>
      <c r="CW43" s="47">
        <f t="shared" si="382"/>
        <v>0.93403844994877361</v>
      </c>
      <c r="CX43" s="13">
        <v>17853</v>
      </c>
      <c r="CY43" s="13">
        <v>13952</v>
      </c>
      <c r="CZ43" s="13">
        <f t="shared" si="384"/>
        <v>-3901</v>
      </c>
      <c r="DA43" s="47">
        <f t="shared" si="385"/>
        <v>0.78149330644709569</v>
      </c>
      <c r="DB43" s="13">
        <f t="shared" si="386"/>
        <v>217642</v>
      </c>
      <c r="DC43" s="13">
        <f t="shared" si="387"/>
        <v>281702</v>
      </c>
      <c r="DD43" s="13">
        <f t="shared" si="388"/>
        <v>64060</v>
      </c>
      <c r="DE43" s="47">
        <f t="shared" si="389"/>
        <v>1.2943365710662464</v>
      </c>
    </row>
    <row r="44" spans="1:109" ht="18" customHeight="1" outlineLevel="1" x14ac:dyDescent="0.3">
      <c r="A44" s="30"/>
      <c r="B44" s="11"/>
      <c r="C44" s="11" t="s">
        <v>270</v>
      </c>
      <c r="D44" s="11" t="s">
        <v>270</v>
      </c>
      <c r="E44" s="12" t="s">
        <v>56</v>
      </c>
      <c r="F44" s="13">
        <v>54800</v>
      </c>
      <c r="G44" s="13">
        <v>46592</v>
      </c>
      <c r="H44" s="13">
        <f t="shared" si="322"/>
        <v>-8208</v>
      </c>
      <c r="I44" s="14">
        <f t="shared" si="323"/>
        <v>0.85021897810218983</v>
      </c>
      <c r="J44" s="13">
        <v>49898</v>
      </c>
      <c r="K44" s="13">
        <v>49192</v>
      </c>
      <c r="L44" s="13">
        <f t="shared" si="325"/>
        <v>-706</v>
      </c>
      <c r="M44" s="14">
        <f t="shared" si="326"/>
        <v>0.98585113631808885</v>
      </c>
      <c r="N44" s="13">
        <v>47844</v>
      </c>
      <c r="O44" s="13">
        <v>48049</v>
      </c>
      <c r="P44" s="13">
        <f t="shared" si="327"/>
        <v>205</v>
      </c>
      <c r="Q44" s="14">
        <f t="shared" si="328"/>
        <v>1.0042847587994315</v>
      </c>
      <c r="R44" s="13">
        <v>46086</v>
      </c>
      <c r="S44" s="13">
        <v>53535</v>
      </c>
      <c r="T44" s="13">
        <f t="shared" si="329"/>
        <v>7449</v>
      </c>
      <c r="U44" s="14">
        <f t="shared" si="330"/>
        <v>1.1616325999218853</v>
      </c>
      <c r="V44" s="13">
        <v>45842</v>
      </c>
      <c r="W44" s="13">
        <v>54509</v>
      </c>
      <c r="X44" s="13">
        <f t="shared" si="331"/>
        <v>8667</v>
      </c>
      <c r="Y44" s="14">
        <f t="shared" si="332"/>
        <v>1.1890624318310719</v>
      </c>
      <c r="Z44" s="13">
        <v>45491</v>
      </c>
      <c r="AA44" s="13">
        <v>48658</v>
      </c>
      <c r="AB44" s="13">
        <f t="shared" si="333"/>
        <v>3167</v>
      </c>
      <c r="AC44" s="14">
        <f t="shared" si="334"/>
        <v>1.069618166230683</v>
      </c>
      <c r="AD44" s="13">
        <v>47863</v>
      </c>
      <c r="AE44" s="13">
        <v>47042</v>
      </c>
      <c r="AF44" s="13">
        <f t="shared" si="335"/>
        <v>-821</v>
      </c>
      <c r="AG44" s="14">
        <f t="shared" si="336"/>
        <v>0.98284687545703364</v>
      </c>
      <c r="AH44" s="13">
        <v>50032</v>
      </c>
      <c r="AI44" s="13">
        <v>47993</v>
      </c>
      <c r="AJ44" s="13">
        <f t="shared" si="337"/>
        <v>-2039</v>
      </c>
      <c r="AK44" s="14">
        <f t="shared" si="338"/>
        <v>0.95924608250719534</v>
      </c>
      <c r="AL44" s="13">
        <v>45993</v>
      </c>
      <c r="AM44" s="13">
        <v>45428</v>
      </c>
      <c r="AN44" s="13">
        <f t="shared" si="339"/>
        <v>-565</v>
      </c>
      <c r="AO44" s="14">
        <f t="shared" si="340"/>
        <v>0.98771552192724976</v>
      </c>
      <c r="AP44" s="13">
        <v>50017</v>
      </c>
      <c r="AQ44" s="13">
        <v>47702</v>
      </c>
      <c r="AR44" s="13">
        <f t="shared" si="341"/>
        <v>-2315</v>
      </c>
      <c r="AS44" s="14">
        <f t="shared" si="342"/>
        <v>0.95371573664953913</v>
      </c>
      <c r="AT44" s="13">
        <v>47969</v>
      </c>
      <c r="AU44" s="13">
        <v>52425</v>
      </c>
      <c r="AV44" s="13">
        <f t="shared" si="343"/>
        <v>4456</v>
      </c>
      <c r="AW44" s="14">
        <f t="shared" si="344"/>
        <v>1.0928933269403156</v>
      </c>
      <c r="AX44" s="13">
        <v>50479</v>
      </c>
      <c r="AY44" s="13">
        <v>53310</v>
      </c>
      <c r="AZ44" s="13">
        <f t="shared" si="345"/>
        <v>2831</v>
      </c>
      <c r="BA44" s="47">
        <f t="shared" si="346"/>
        <v>1.0560827274708295</v>
      </c>
      <c r="BB44" s="13">
        <f t="shared" si="347"/>
        <v>582314</v>
      </c>
      <c r="BC44" s="13">
        <f t="shared" si="348"/>
        <v>594435</v>
      </c>
      <c r="BD44" s="13">
        <f t="shared" si="349"/>
        <v>12121</v>
      </c>
      <c r="BE44" s="47">
        <f t="shared" si="350"/>
        <v>1.0208152302709534</v>
      </c>
      <c r="BF44" s="13">
        <v>54800</v>
      </c>
      <c r="BG44" s="13">
        <v>46592</v>
      </c>
      <c r="BH44" s="13">
        <f t="shared" si="351"/>
        <v>-8208</v>
      </c>
      <c r="BI44" s="47">
        <f t="shared" si="352"/>
        <v>0.85021897810218983</v>
      </c>
      <c r="BJ44" s="13">
        <v>49898</v>
      </c>
      <c r="BK44" s="13">
        <v>49192</v>
      </c>
      <c r="BL44" s="13">
        <f t="shared" si="354"/>
        <v>-706</v>
      </c>
      <c r="BM44" s="47">
        <f t="shared" si="355"/>
        <v>0.98585113631808885</v>
      </c>
      <c r="BN44" s="13">
        <v>47844</v>
      </c>
      <c r="BO44" s="13">
        <v>48049</v>
      </c>
      <c r="BP44" s="13">
        <f t="shared" si="357"/>
        <v>205</v>
      </c>
      <c r="BQ44" s="47">
        <f t="shared" si="358"/>
        <v>1.0042847587994315</v>
      </c>
      <c r="BR44" s="13">
        <v>46086</v>
      </c>
      <c r="BS44" s="13">
        <v>53535</v>
      </c>
      <c r="BT44" s="13">
        <f t="shared" si="360"/>
        <v>7449</v>
      </c>
      <c r="BU44" s="47">
        <f t="shared" si="361"/>
        <v>1.1616325999218853</v>
      </c>
      <c r="BV44" s="13">
        <v>45842</v>
      </c>
      <c r="BW44" s="13">
        <v>54509</v>
      </c>
      <c r="BX44" s="13">
        <f t="shared" si="363"/>
        <v>8667</v>
      </c>
      <c r="BY44" s="47">
        <f t="shared" si="364"/>
        <v>1.1890624318310719</v>
      </c>
      <c r="BZ44" s="13">
        <v>45491</v>
      </c>
      <c r="CA44" s="13">
        <v>48658</v>
      </c>
      <c r="CB44" s="13">
        <f t="shared" si="366"/>
        <v>3167</v>
      </c>
      <c r="CC44" s="47">
        <f t="shared" si="367"/>
        <v>1.069618166230683</v>
      </c>
      <c r="CD44" s="13">
        <v>47863</v>
      </c>
      <c r="CE44" s="13">
        <v>47042</v>
      </c>
      <c r="CF44" s="13">
        <f t="shared" si="369"/>
        <v>-821</v>
      </c>
      <c r="CG44" s="47">
        <f t="shared" si="370"/>
        <v>0.98284687545703364</v>
      </c>
      <c r="CH44" s="13">
        <v>50032</v>
      </c>
      <c r="CI44" s="13">
        <v>47993</v>
      </c>
      <c r="CJ44" s="13">
        <f t="shared" si="372"/>
        <v>-2039</v>
      </c>
      <c r="CK44" s="47">
        <f t="shared" si="373"/>
        <v>0.95924608250719534</v>
      </c>
      <c r="CL44" s="13">
        <v>45993</v>
      </c>
      <c r="CM44" s="13">
        <v>45428</v>
      </c>
      <c r="CN44" s="13">
        <f t="shared" si="375"/>
        <v>-565</v>
      </c>
      <c r="CO44" s="47">
        <f t="shared" si="376"/>
        <v>0.98771552192724976</v>
      </c>
      <c r="CP44" s="13">
        <v>50017</v>
      </c>
      <c r="CQ44" s="13">
        <v>47702</v>
      </c>
      <c r="CR44" s="13">
        <f t="shared" si="378"/>
        <v>-2315</v>
      </c>
      <c r="CS44" s="47">
        <f t="shared" si="379"/>
        <v>0.95371573664953913</v>
      </c>
      <c r="CT44" s="13">
        <v>47969</v>
      </c>
      <c r="CU44" s="13">
        <v>52425</v>
      </c>
      <c r="CV44" s="13">
        <f t="shared" si="381"/>
        <v>4456</v>
      </c>
      <c r="CW44" s="47">
        <f t="shared" si="382"/>
        <v>1.0928933269403156</v>
      </c>
      <c r="CX44" s="13">
        <v>50479</v>
      </c>
      <c r="CY44" s="13">
        <v>53310</v>
      </c>
      <c r="CZ44" s="13">
        <f t="shared" si="384"/>
        <v>2831</v>
      </c>
      <c r="DA44" s="47">
        <f t="shared" si="385"/>
        <v>1.0560827274708295</v>
      </c>
      <c r="DB44" s="13">
        <f t="shared" si="386"/>
        <v>582314</v>
      </c>
      <c r="DC44" s="13">
        <f t="shared" si="387"/>
        <v>594435</v>
      </c>
      <c r="DD44" s="13">
        <f t="shared" si="388"/>
        <v>12121</v>
      </c>
      <c r="DE44" s="47">
        <f t="shared" si="389"/>
        <v>1.0208152302709534</v>
      </c>
    </row>
    <row r="45" spans="1:109" ht="18" customHeight="1" x14ac:dyDescent="0.3">
      <c r="A45" s="30"/>
      <c r="B45" s="7" t="s">
        <v>2</v>
      </c>
      <c r="C45" s="7"/>
      <c r="D45" s="7"/>
      <c r="E45" s="8" t="s">
        <v>57</v>
      </c>
      <c r="F45" s="9">
        <f>F46+F47+F51+F54+F55+F56+F57+F58</f>
        <v>10419321.5</v>
      </c>
      <c r="G45" s="9">
        <f>G46+G47+G51+G54+G55+G56+G57+G58</f>
        <v>9687983</v>
      </c>
      <c r="H45" s="9">
        <f t="shared" si="322"/>
        <v>-731338.5</v>
      </c>
      <c r="I45" s="10">
        <f t="shared" si="323"/>
        <v>0.92980939305884747</v>
      </c>
      <c r="J45" s="9">
        <f t="shared" ref="J45:AY45" si="426">J46+J47+J51+J54+J55+J56+J57+J58</f>
        <v>10340243.559999999</v>
      </c>
      <c r="K45" s="9">
        <f>K46+K47+K51+K54+K55+K56+K57+K58</f>
        <v>10187090.631680001</v>
      </c>
      <c r="L45" s="9">
        <f t="shared" si="325"/>
        <v>-153152.92831999809</v>
      </c>
      <c r="M45" s="10">
        <f t="shared" si="326"/>
        <v>0.98518865368776687</v>
      </c>
      <c r="N45" s="9">
        <f t="shared" si="426"/>
        <v>9568322.1715999991</v>
      </c>
      <c r="O45" s="9">
        <f>O46+O47+O51+O54+O55+O56+O57+O58</f>
        <v>9150129.9634496011</v>
      </c>
      <c r="P45" s="9">
        <f t="shared" si="327"/>
        <v>-418192.20815039799</v>
      </c>
      <c r="Q45" s="10">
        <f t="shared" si="328"/>
        <v>0.95629409204137739</v>
      </c>
      <c r="R45" s="9">
        <f t="shared" si="426"/>
        <v>10703403.905920003</v>
      </c>
      <c r="S45" s="9">
        <f>S46+S47+S51+S54+S55+S56+S57+S58</f>
        <v>10609004.427157762</v>
      </c>
      <c r="T45" s="9">
        <f t="shared" si="329"/>
        <v>-94399.47876224108</v>
      </c>
      <c r="U45" s="10">
        <f t="shared" si="330"/>
        <v>0.99118042450869026</v>
      </c>
      <c r="V45" s="9">
        <f t="shared" si="426"/>
        <v>11399445.441331213</v>
      </c>
      <c r="W45" s="9">
        <f>W46+W47+W51+W54+W55+W56+W57+W58</f>
        <v>11431844.595178574</v>
      </c>
      <c r="X45" s="9">
        <f t="shared" si="331"/>
        <v>32399.153847360983</v>
      </c>
      <c r="Y45" s="10">
        <f t="shared" si="332"/>
        <v>1.002842169297981</v>
      </c>
      <c r="Z45" s="9">
        <f t="shared" si="426"/>
        <v>10754491.735137906</v>
      </c>
      <c r="AA45" s="9">
        <f>AA46+AA47+AA51+AA54+AA55+AA56+AA57+AA58</f>
        <v>10983542.226281621</v>
      </c>
      <c r="AB45" s="9">
        <f t="shared" si="333"/>
        <v>229050.49114371464</v>
      </c>
      <c r="AC45" s="10">
        <f t="shared" si="334"/>
        <v>1.0212981233130101</v>
      </c>
      <c r="AD45" s="9">
        <f t="shared" si="426"/>
        <v>9700036.0014971923</v>
      </c>
      <c r="AE45" s="9">
        <f>AE46+AE47+AE51+AE54+AE55+AE56+AE57+AE58</f>
        <v>9744191.8271739054</v>
      </c>
      <c r="AF45" s="9">
        <f t="shared" si="335"/>
        <v>44155.825676713139</v>
      </c>
      <c r="AG45" s="10">
        <f t="shared" si="336"/>
        <v>1.0045521300817748</v>
      </c>
      <c r="AH45" s="9">
        <f t="shared" si="426"/>
        <v>7868762.4017837401</v>
      </c>
      <c r="AI45" s="9">
        <f>AI46+AI47+AI51+AI54+AI55+AI56+AI57+AI58</f>
        <v>8806574.7155691478</v>
      </c>
      <c r="AJ45" s="9">
        <f t="shared" si="337"/>
        <v>937812.31378540769</v>
      </c>
      <c r="AK45" s="10">
        <f t="shared" si="338"/>
        <v>1.119181678884194</v>
      </c>
      <c r="AL45" s="9">
        <f t="shared" si="426"/>
        <v>8647714.6500717867</v>
      </c>
      <c r="AM45" s="9">
        <f>AM46+AM47+AM51+AM54+AM55+AM56+AM57+AM58</f>
        <v>8038367.3001202857</v>
      </c>
      <c r="AN45" s="9">
        <f t="shared" si="339"/>
        <v>-609347.349951501</v>
      </c>
      <c r="AO45" s="10">
        <f t="shared" si="340"/>
        <v>0.92953660306697994</v>
      </c>
      <c r="AP45" s="9">
        <f t="shared" si="426"/>
        <v>10694147.680935737</v>
      </c>
      <c r="AQ45" s="9">
        <f>AQ46+AQ47+AQ51+AQ54+AQ55+AQ56+AQ57+AQ58</f>
        <v>11583817.678645415</v>
      </c>
      <c r="AR45" s="9">
        <f t="shared" si="341"/>
        <v>889669.99770967849</v>
      </c>
      <c r="AS45" s="10">
        <f t="shared" si="342"/>
        <v>1.0831922303911772</v>
      </c>
      <c r="AT45" s="9">
        <f t="shared" si="426"/>
        <v>11526153.512829116</v>
      </c>
      <c r="AU45" s="9">
        <f>AU46+AU47+AU51+AU54+AU55+AU56+AU57+AU58</f>
        <v>11188578.355616946</v>
      </c>
      <c r="AV45" s="9">
        <f t="shared" si="343"/>
        <v>-337575.15721216984</v>
      </c>
      <c r="AW45" s="10">
        <f t="shared" si="344"/>
        <v>0.97071224525715072</v>
      </c>
      <c r="AX45" s="9">
        <f t="shared" si="426"/>
        <v>12462937.343151301</v>
      </c>
      <c r="AY45" s="9">
        <f t="shared" si="426"/>
        <v>11378495.852056321</v>
      </c>
      <c r="AZ45" s="9">
        <f t="shared" si="345"/>
        <v>-1084441.4910949804</v>
      </c>
      <c r="BA45" s="46">
        <f t="shared" si="346"/>
        <v>0.91298668514201364</v>
      </c>
      <c r="BB45" s="9">
        <f t="shared" si="347"/>
        <v>124084979.90425798</v>
      </c>
      <c r="BC45" s="9">
        <f t="shared" si="348"/>
        <v>122789620.57292958</v>
      </c>
      <c r="BD45" s="9">
        <f t="shared" si="349"/>
        <v>-1295359.3313284069</v>
      </c>
      <c r="BE45" s="46">
        <f t="shared" si="350"/>
        <v>0.98956070805404583</v>
      </c>
      <c r="BF45" s="9">
        <f>BF46+BF47+BF51+BF54+BF55+BF56+BF57+BF58</f>
        <v>10419321.5</v>
      </c>
      <c r="BG45" s="9">
        <f>BG46+BG47+BG51+BG54+BG55+BG56+BG57+BG58</f>
        <v>9687983</v>
      </c>
      <c r="BH45" s="9">
        <f t="shared" si="351"/>
        <v>-731338.5</v>
      </c>
      <c r="BI45" s="46">
        <f t="shared" si="352"/>
        <v>0.92980939305884747</v>
      </c>
      <c r="BJ45" s="9">
        <f t="shared" ref="BJ45" si="427">BJ46+BJ47+BJ51+BJ54+BJ55+BJ56+BJ57+BJ58</f>
        <v>10340243.559999999</v>
      </c>
      <c r="BK45" s="9">
        <f>BK46+BK47+BK51+BK54+BK55+BK56+BK57+BK58</f>
        <v>10187090.631680001</v>
      </c>
      <c r="BL45" s="9">
        <f t="shared" si="354"/>
        <v>-153152.92831999809</v>
      </c>
      <c r="BM45" s="46">
        <f t="shared" si="355"/>
        <v>0.98518865368776687</v>
      </c>
      <c r="BN45" s="9">
        <f t="shared" ref="BN45" si="428">BN46+BN47+BN51+BN54+BN55+BN56+BN57+BN58</f>
        <v>9568322.1715999991</v>
      </c>
      <c r="BO45" s="9">
        <f>BO46+BO47+BO51+BO54+BO55+BO56+BO57+BO58</f>
        <v>9150129.9634496011</v>
      </c>
      <c r="BP45" s="9">
        <f t="shared" si="357"/>
        <v>-418192.20815039799</v>
      </c>
      <c r="BQ45" s="46">
        <f t="shared" si="358"/>
        <v>0.95629409204137739</v>
      </c>
      <c r="BR45" s="9">
        <f t="shared" ref="BR45" si="429">BR46+BR47+BR51+BR54+BR55+BR56+BR57+BR58</f>
        <v>10703403.905920003</v>
      </c>
      <c r="BS45" s="9">
        <f>BS46+BS47+BS51+BS54+BS55+BS56+BS57+BS58</f>
        <v>10609004.427157762</v>
      </c>
      <c r="BT45" s="9">
        <f t="shared" si="360"/>
        <v>-94399.47876224108</v>
      </c>
      <c r="BU45" s="46">
        <f t="shared" si="361"/>
        <v>0.99118042450869026</v>
      </c>
      <c r="BV45" s="9">
        <f t="shared" ref="BV45" si="430">BV46+BV47+BV51+BV54+BV55+BV56+BV57+BV58</f>
        <v>11399445.441331213</v>
      </c>
      <c r="BW45" s="9">
        <f>BW46+BW47+BW51+BW54+BW55+BW56+BW57+BW58</f>
        <v>11431844.595178574</v>
      </c>
      <c r="BX45" s="9">
        <f t="shared" si="363"/>
        <v>32399.153847360983</v>
      </c>
      <c r="BY45" s="46">
        <f t="shared" si="364"/>
        <v>1.002842169297981</v>
      </c>
      <c r="BZ45" s="9">
        <f t="shared" ref="BZ45" si="431">BZ46+BZ47+BZ51+BZ54+BZ55+BZ56+BZ57+BZ58</f>
        <v>10754491.735137906</v>
      </c>
      <c r="CA45" s="9">
        <f>CA46+CA47+CA51+CA54+CA55+CA56+CA57+CA58</f>
        <v>10983542.226281621</v>
      </c>
      <c r="CB45" s="9">
        <f t="shared" si="366"/>
        <v>229050.49114371464</v>
      </c>
      <c r="CC45" s="46">
        <f t="shared" si="367"/>
        <v>1.0212981233130101</v>
      </c>
      <c r="CD45" s="9">
        <f t="shared" ref="CD45" si="432">CD46+CD47+CD51+CD54+CD55+CD56+CD57+CD58</f>
        <v>9700036.0014971923</v>
      </c>
      <c r="CE45" s="9">
        <f>CE46+CE47+CE51+CE54+CE55+CE56+CE57+CE58</f>
        <v>9744191.8271739054</v>
      </c>
      <c r="CF45" s="9">
        <f t="shared" si="369"/>
        <v>44155.825676713139</v>
      </c>
      <c r="CG45" s="46">
        <f t="shared" si="370"/>
        <v>1.0045521300817748</v>
      </c>
      <c r="CH45" s="9">
        <f t="shared" ref="CH45" si="433">CH46+CH47+CH51+CH54+CH55+CH56+CH57+CH58</f>
        <v>7868762.4017837401</v>
      </c>
      <c r="CI45" s="9">
        <f>CI46+CI47+CI51+CI54+CI55+CI56+CI57+CI58</f>
        <v>8806574.7155691478</v>
      </c>
      <c r="CJ45" s="9">
        <f t="shared" si="372"/>
        <v>937812.31378540769</v>
      </c>
      <c r="CK45" s="46">
        <f t="shared" si="373"/>
        <v>1.119181678884194</v>
      </c>
      <c r="CL45" s="9">
        <f t="shared" ref="CL45" si="434">CL46+CL47+CL51+CL54+CL55+CL56+CL57+CL58</f>
        <v>8647714.6500717867</v>
      </c>
      <c r="CM45" s="9">
        <f>CM46+CM47+CM51+CM54+CM55+CM56+CM57+CM58</f>
        <v>8038367.3001202857</v>
      </c>
      <c r="CN45" s="9">
        <f t="shared" si="375"/>
        <v>-609347.349951501</v>
      </c>
      <c r="CO45" s="46">
        <f t="shared" si="376"/>
        <v>0.92953660306697994</v>
      </c>
      <c r="CP45" s="9">
        <f t="shared" ref="CP45" si="435">CP46+CP47+CP51+CP54+CP55+CP56+CP57+CP58</f>
        <v>10694147.680935737</v>
      </c>
      <c r="CQ45" s="9">
        <f>CQ46+CQ47+CQ51+CQ54+CQ55+CQ56+CQ57+CQ58</f>
        <v>11583817.678645415</v>
      </c>
      <c r="CR45" s="9">
        <f t="shared" si="378"/>
        <v>889669.99770967849</v>
      </c>
      <c r="CS45" s="46">
        <f t="shared" si="379"/>
        <v>1.0831922303911772</v>
      </c>
      <c r="CT45" s="9">
        <f t="shared" ref="CT45" si="436">CT46+CT47+CT51+CT54+CT55+CT56+CT57+CT58</f>
        <v>11526153.512829116</v>
      </c>
      <c r="CU45" s="9">
        <f>CU46+CU47+CU51+CU54+CU55+CU56+CU57+CU58</f>
        <v>11188578.355616946</v>
      </c>
      <c r="CV45" s="9">
        <f t="shared" si="381"/>
        <v>-337575.15721216984</v>
      </c>
      <c r="CW45" s="46">
        <f t="shared" si="382"/>
        <v>0.97071224525715072</v>
      </c>
      <c r="CX45" s="9">
        <f t="shared" ref="CX45:CY45" si="437">CX46+CX47+CX51+CX54+CX55+CX56+CX57+CX58</f>
        <v>12462937.343151301</v>
      </c>
      <c r="CY45" s="9">
        <f t="shared" si="437"/>
        <v>11378495.852056321</v>
      </c>
      <c r="CZ45" s="9">
        <f t="shared" si="384"/>
        <v>-1084441.4910949804</v>
      </c>
      <c r="DA45" s="46">
        <f t="shared" si="385"/>
        <v>0.91298668514201364</v>
      </c>
      <c r="DB45" s="9">
        <f t="shared" si="386"/>
        <v>124084979.90425798</v>
      </c>
      <c r="DC45" s="9">
        <f t="shared" si="387"/>
        <v>122789620.57292958</v>
      </c>
      <c r="DD45" s="9">
        <f t="shared" si="388"/>
        <v>-1295359.3313284069</v>
      </c>
      <c r="DE45" s="46">
        <f t="shared" si="389"/>
        <v>0.98956070805404583</v>
      </c>
    </row>
    <row r="46" spans="1:109" ht="18" customHeight="1" outlineLevel="1" x14ac:dyDescent="0.3">
      <c r="A46" s="30"/>
      <c r="B46" s="11"/>
      <c r="C46" s="11" t="s">
        <v>16</v>
      </c>
      <c r="D46" s="11" t="s">
        <v>16</v>
      </c>
      <c r="E46" s="12" t="s">
        <v>58</v>
      </c>
      <c r="F46" s="13">
        <v>1250000</v>
      </c>
      <c r="G46" s="13">
        <v>1250000</v>
      </c>
      <c r="H46" s="13">
        <f t="shared" si="322"/>
        <v>0</v>
      </c>
      <c r="I46" s="14">
        <f t="shared" si="323"/>
        <v>1</v>
      </c>
      <c r="J46" s="13">
        <v>1250000</v>
      </c>
      <c r="K46" s="13">
        <v>1250000</v>
      </c>
      <c r="L46" s="13">
        <f t="shared" si="325"/>
        <v>0</v>
      </c>
      <c r="M46" s="14">
        <f t="shared" si="326"/>
        <v>1</v>
      </c>
      <c r="N46" s="13">
        <v>1250000</v>
      </c>
      <c r="O46" s="13">
        <v>1250000</v>
      </c>
      <c r="P46" s="13">
        <f t="shared" si="327"/>
        <v>0</v>
      </c>
      <c r="Q46" s="14">
        <f t="shared" si="328"/>
        <v>1</v>
      </c>
      <c r="R46" s="13">
        <v>1250000</v>
      </c>
      <c r="S46" s="13">
        <v>1250000</v>
      </c>
      <c r="T46" s="13">
        <f t="shared" si="329"/>
        <v>0</v>
      </c>
      <c r="U46" s="14">
        <f t="shared" si="330"/>
        <v>1</v>
      </c>
      <c r="V46" s="13">
        <v>1250000</v>
      </c>
      <c r="W46" s="13">
        <v>1250000</v>
      </c>
      <c r="X46" s="13">
        <f t="shared" si="331"/>
        <v>0</v>
      </c>
      <c r="Y46" s="14">
        <f t="shared" si="332"/>
        <v>1</v>
      </c>
      <c r="Z46" s="13">
        <v>1250000</v>
      </c>
      <c r="AA46" s="13">
        <v>1250000</v>
      </c>
      <c r="AB46" s="13">
        <f t="shared" si="333"/>
        <v>0</v>
      </c>
      <c r="AC46" s="14">
        <f t="shared" si="334"/>
        <v>1</v>
      </c>
      <c r="AD46" s="13">
        <v>1250000</v>
      </c>
      <c r="AE46" s="13">
        <v>1250000</v>
      </c>
      <c r="AF46" s="13">
        <f t="shared" si="335"/>
        <v>0</v>
      </c>
      <c r="AG46" s="14">
        <f t="shared" si="336"/>
        <v>1</v>
      </c>
      <c r="AH46" s="13">
        <v>1250000</v>
      </c>
      <c r="AI46" s="13">
        <v>1250000</v>
      </c>
      <c r="AJ46" s="13">
        <f t="shared" si="337"/>
        <v>0</v>
      </c>
      <c r="AK46" s="14">
        <f t="shared" si="338"/>
        <v>1</v>
      </c>
      <c r="AL46" s="13">
        <v>1250000</v>
      </c>
      <c r="AM46" s="13">
        <v>1250000</v>
      </c>
      <c r="AN46" s="13">
        <f t="shared" si="339"/>
        <v>0</v>
      </c>
      <c r="AO46" s="14">
        <f t="shared" si="340"/>
        <v>1</v>
      </c>
      <c r="AP46" s="13">
        <v>1250000</v>
      </c>
      <c r="AQ46" s="13">
        <v>1250000</v>
      </c>
      <c r="AR46" s="13">
        <f t="shared" si="341"/>
        <v>0</v>
      </c>
      <c r="AS46" s="14">
        <f t="shared" si="342"/>
        <v>1</v>
      </c>
      <c r="AT46" s="13">
        <v>1250000</v>
      </c>
      <c r="AU46" s="13">
        <v>1250000</v>
      </c>
      <c r="AV46" s="13">
        <f t="shared" si="343"/>
        <v>0</v>
      </c>
      <c r="AW46" s="14">
        <f t="shared" si="344"/>
        <v>1</v>
      </c>
      <c r="AX46" s="13">
        <v>1250000</v>
      </c>
      <c r="AY46" s="13">
        <v>1250000</v>
      </c>
      <c r="AZ46" s="13">
        <f t="shared" si="345"/>
        <v>0</v>
      </c>
      <c r="BA46" s="47">
        <f t="shared" si="346"/>
        <v>1</v>
      </c>
      <c r="BB46" s="13">
        <f t="shared" si="347"/>
        <v>15000000</v>
      </c>
      <c r="BC46" s="13">
        <f t="shared" si="348"/>
        <v>15000000</v>
      </c>
      <c r="BD46" s="13">
        <f t="shared" si="349"/>
        <v>0</v>
      </c>
      <c r="BE46" s="47">
        <f t="shared" si="350"/>
        <v>1</v>
      </c>
      <c r="BF46" s="13">
        <v>1250000</v>
      </c>
      <c r="BG46" s="13">
        <v>1250000</v>
      </c>
      <c r="BH46" s="13">
        <f t="shared" si="351"/>
        <v>0</v>
      </c>
      <c r="BI46" s="47">
        <f t="shared" si="352"/>
        <v>1</v>
      </c>
      <c r="BJ46" s="13">
        <v>1250000</v>
      </c>
      <c r="BK46" s="13">
        <v>1250000</v>
      </c>
      <c r="BL46" s="13">
        <f t="shared" si="354"/>
        <v>0</v>
      </c>
      <c r="BM46" s="47">
        <f t="shared" si="355"/>
        <v>1</v>
      </c>
      <c r="BN46" s="13">
        <v>1250000</v>
      </c>
      <c r="BO46" s="13">
        <v>1250000</v>
      </c>
      <c r="BP46" s="13">
        <f t="shared" si="357"/>
        <v>0</v>
      </c>
      <c r="BQ46" s="47">
        <f t="shared" si="358"/>
        <v>1</v>
      </c>
      <c r="BR46" s="13">
        <v>1250000</v>
      </c>
      <c r="BS46" s="13">
        <v>1250000</v>
      </c>
      <c r="BT46" s="13">
        <f t="shared" si="360"/>
        <v>0</v>
      </c>
      <c r="BU46" s="47">
        <f t="shared" si="361"/>
        <v>1</v>
      </c>
      <c r="BV46" s="13">
        <v>1250000</v>
      </c>
      <c r="BW46" s="13">
        <v>1250000</v>
      </c>
      <c r="BX46" s="13">
        <f t="shared" si="363"/>
        <v>0</v>
      </c>
      <c r="BY46" s="47">
        <f t="shared" si="364"/>
        <v>1</v>
      </c>
      <c r="BZ46" s="13">
        <v>1250000</v>
      </c>
      <c r="CA46" s="13">
        <v>1250000</v>
      </c>
      <c r="CB46" s="13">
        <f t="shared" si="366"/>
        <v>0</v>
      </c>
      <c r="CC46" s="47">
        <f t="shared" si="367"/>
        <v>1</v>
      </c>
      <c r="CD46" s="13">
        <v>1250000</v>
      </c>
      <c r="CE46" s="13">
        <v>1250000</v>
      </c>
      <c r="CF46" s="13">
        <f t="shared" si="369"/>
        <v>0</v>
      </c>
      <c r="CG46" s="47">
        <f t="shared" si="370"/>
        <v>1</v>
      </c>
      <c r="CH46" s="13">
        <v>1250000</v>
      </c>
      <c r="CI46" s="13">
        <v>1250000</v>
      </c>
      <c r="CJ46" s="13">
        <f t="shared" si="372"/>
        <v>0</v>
      </c>
      <c r="CK46" s="47">
        <f t="shared" si="373"/>
        <v>1</v>
      </c>
      <c r="CL46" s="13">
        <v>1250000</v>
      </c>
      <c r="CM46" s="13">
        <v>1250000</v>
      </c>
      <c r="CN46" s="13">
        <f t="shared" si="375"/>
        <v>0</v>
      </c>
      <c r="CO46" s="47">
        <f t="shared" si="376"/>
        <v>1</v>
      </c>
      <c r="CP46" s="13">
        <v>1250000</v>
      </c>
      <c r="CQ46" s="13">
        <v>1250000</v>
      </c>
      <c r="CR46" s="13">
        <f t="shared" si="378"/>
        <v>0</v>
      </c>
      <c r="CS46" s="47">
        <f t="shared" si="379"/>
        <v>1</v>
      </c>
      <c r="CT46" s="13">
        <v>1250000</v>
      </c>
      <c r="CU46" s="13">
        <v>1250000</v>
      </c>
      <c r="CV46" s="13">
        <f t="shared" si="381"/>
        <v>0</v>
      </c>
      <c r="CW46" s="47">
        <f t="shared" si="382"/>
        <v>1</v>
      </c>
      <c r="CX46" s="13">
        <v>1250000</v>
      </c>
      <c r="CY46" s="13">
        <v>1250000</v>
      </c>
      <c r="CZ46" s="13">
        <f t="shared" si="384"/>
        <v>0</v>
      </c>
      <c r="DA46" s="47">
        <f t="shared" si="385"/>
        <v>1</v>
      </c>
      <c r="DB46" s="13">
        <f t="shared" si="386"/>
        <v>15000000</v>
      </c>
      <c r="DC46" s="13">
        <f t="shared" si="387"/>
        <v>15000000</v>
      </c>
      <c r="DD46" s="13">
        <f t="shared" si="388"/>
        <v>0</v>
      </c>
      <c r="DE46" s="47">
        <f t="shared" si="389"/>
        <v>1</v>
      </c>
    </row>
    <row r="47" spans="1:109" ht="18" customHeight="1" outlineLevel="1" collapsed="1" x14ac:dyDescent="0.3">
      <c r="A47" s="30"/>
      <c r="B47" s="11"/>
      <c r="C47" s="11" t="s">
        <v>271</v>
      </c>
      <c r="D47" s="11"/>
      <c r="E47" s="12" t="s">
        <v>59</v>
      </c>
      <c r="F47" s="13">
        <f>SUM(F48:F50)</f>
        <v>1238737.5</v>
      </c>
      <c r="G47" s="13">
        <f t="shared" ref="G47" si="438">SUM(G48:G50)</f>
        <v>1201200</v>
      </c>
      <c r="H47" s="13">
        <f t="shared" si="322"/>
        <v>-37537.5</v>
      </c>
      <c r="I47" s="14">
        <f t="shared" si="323"/>
        <v>0.96969696969696972</v>
      </c>
      <c r="J47" s="13">
        <f t="shared" ref="J47:K47" si="439">SUM(J48:J50)</f>
        <v>1238737.5</v>
      </c>
      <c r="K47" s="13">
        <f t="shared" si="439"/>
        <v>1276275</v>
      </c>
      <c r="L47" s="13">
        <f t="shared" si="325"/>
        <v>37537.5</v>
      </c>
      <c r="M47" s="14">
        <f t="shared" si="326"/>
        <v>1.0303030303030303</v>
      </c>
      <c r="N47" s="13">
        <f t="shared" ref="N47:O47" si="440">SUM(N48:N50)</f>
        <v>1238737.5</v>
      </c>
      <c r="O47" s="13">
        <f t="shared" si="440"/>
        <v>1223722.5</v>
      </c>
      <c r="P47" s="13">
        <f t="shared" si="327"/>
        <v>-15015</v>
      </c>
      <c r="Q47" s="14">
        <f t="shared" si="328"/>
        <v>0.98787878787878791</v>
      </c>
      <c r="R47" s="13">
        <f t="shared" ref="R47:S47" si="441">SUM(R48:R50)</f>
        <v>1238737.5</v>
      </c>
      <c r="S47" s="13">
        <f t="shared" si="441"/>
        <v>1208707.5</v>
      </c>
      <c r="T47" s="13">
        <f t="shared" si="329"/>
        <v>-30030</v>
      </c>
      <c r="U47" s="14">
        <f t="shared" si="330"/>
        <v>0.97575757575757571</v>
      </c>
      <c r="V47" s="13">
        <f t="shared" ref="V47:W47" si="442">SUM(V48:V50)</f>
        <v>1238737.5</v>
      </c>
      <c r="W47" s="13">
        <f t="shared" si="442"/>
        <v>1208707.5</v>
      </c>
      <c r="X47" s="13">
        <f t="shared" si="331"/>
        <v>-30030</v>
      </c>
      <c r="Y47" s="14">
        <f t="shared" si="332"/>
        <v>0.97575757575757571</v>
      </c>
      <c r="Z47" s="13">
        <f t="shared" ref="Z47:AA47" si="443">SUM(Z48:Z50)</f>
        <v>1238737.5</v>
      </c>
      <c r="AA47" s="13">
        <f t="shared" si="443"/>
        <v>1223722.5</v>
      </c>
      <c r="AB47" s="13">
        <f t="shared" si="333"/>
        <v>-15015</v>
      </c>
      <c r="AC47" s="14">
        <f t="shared" si="334"/>
        <v>0.98787878787878791</v>
      </c>
      <c r="AD47" s="13">
        <f t="shared" ref="AD47:AE47" si="444">SUM(AD48:AD50)</f>
        <v>1238737.5</v>
      </c>
      <c r="AE47" s="13">
        <f t="shared" si="444"/>
        <v>1216215</v>
      </c>
      <c r="AF47" s="13">
        <f t="shared" si="335"/>
        <v>-22522.5</v>
      </c>
      <c r="AG47" s="14">
        <f t="shared" si="336"/>
        <v>0.98181818181818181</v>
      </c>
      <c r="AH47" s="13">
        <f t="shared" ref="AH47:AI47" si="445">SUM(AH48:AH50)</f>
        <v>1238737.5</v>
      </c>
      <c r="AI47" s="13">
        <f t="shared" si="445"/>
        <v>1253752.5</v>
      </c>
      <c r="AJ47" s="13">
        <f t="shared" si="337"/>
        <v>15015</v>
      </c>
      <c r="AK47" s="14">
        <f t="shared" si="338"/>
        <v>1.0121212121212122</v>
      </c>
      <c r="AL47" s="13">
        <f t="shared" ref="AL47:AM47" si="446">SUM(AL48:AL50)</f>
        <v>1238737.5</v>
      </c>
      <c r="AM47" s="13">
        <f t="shared" si="446"/>
        <v>1261260</v>
      </c>
      <c r="AN47" s="13">
        <f t="shared" si="339"/>
        <v>22522.5</v>
      </c>
      <c r="AO47" s="14">
        <f t="shared" si="340"/>
        <v>1.0181818181818181</v>
      </c>
      <c r="AP47" s="13">
        <f t="shared" ref="AP47:AQ47" si="447">SUM(AP48:AP50)</f>
        <v>1238737.5</v>
      </c>
      <c r="AQ47" s="13">
        <f t="shared" si="447"/>
        <v>1246245</v>
      </c>
      <c r="AR47" s="13">
        <f t="shared" si="341"/>
        <v>7507.5</v>
      </c>
      <c r="AS47" s="14">
        <f t="shared" si="342"/>
        <v>1.0060606060606061</v>
      </c>
      <c r="AT47" s="13">
        <f t="shared" ref="AT47:AU47" si="448">SUM(AT48:AT50)</f>
        <v>1238737.5</v>
      </c>
      <c r="AU47" s="13">
        <f t="shared" si="448"/>
        <v>1216215</v>
      </c>
      <c r="AV47" s="13">
        <f t="shared" si="343"/>
        <v>-22522.5</v>
      </c>
      <c r="AW47" s="14">
        <f t="shared" si="344"/>
        <v>0.98181818181818181</v>
      </c>
      <c r="AX47" s="13">
        <f t="shared" ref="AX47:AY47" si="449">SUM(AX48:AX50)</f>
        <v>1238737.5</v>
      </c>
      <c r="AY47" s="13">
        <f t="shared" si="449"/>
        <v>1223722.5</v>
      </c>
      <c r="AZ47" s="13">
        <f t="shared" si="345"/>
        <v>-15015</v>
      </c>
      <c r="BA47" s="47">
        <f t="shared" si="346"/>
        <v>0.98787878787878791</v>
      </c>
      <c r="BB47" s="13">
        <f t="shared" si="347"/>
        <v>14864850</v>
      </c>
      <c r="BC47" s="13">
        <f t="shared" si="348"/>
        <v>14759745</v>
      </c>
      <c r="BD47" s="13">
        <f t="shared" si="349"/>
        <v>-105105</v>
      </c>
      <c r="BE47" s="47">
        <f t="shared" si="350"/>
        <v>0.99292929292929288</v>
      </c>
      <c r="BF47" s="13">
        <f>SUM(BF48:BF50)</f>
        <v>1238737.5</v>
      </c>
      <c r="BG47" s="13">
        <f t="shared" ref="BG47" si="450">SUM(BG48:BG50)</f>
        <v>1201200</v>
      </c>
      <c r="BH47" s="13">
        <f t="shared" si="351"/>
        <v>-37537.5</v>
      </c>
      <c r="BI47" s="47">
        <f t="shared" si="352"/>
        <v>0.96969696969696972</v>
      </c>
      <c r="BJ47" s="13">
        <f t="shared" ref="BJ47:BK47" si="451">SUM(BJ48:BJ50)</f>
        <v>1238737.5</v>
      </c>
      <c r="BK47" s="13">
        <f t="shared" si="451"/>
        <v>1276275</v>
      </c>
      <c r="BL47" s="13">
        <f t="shared" si="354"/>
        <v>37537.5</v>
      </c>
      <c r="BM47" s="47">
        <f t="shared" si="355"/>
        <v>1.0303030303030303</v>
      </c>
      <c r="BN47" s="13">
        <f t="shared" ref="BN47:BO47" si="452">SUM(BN48:BN50)</f>
        <v>1238737.5</v>
      </c>
      <c r="BO47" s="13">
        <f t="shared" si="452"/>
        <v>1223722.5</v>
      </c>
      <c r="BP47" s="13">
        <f t="shared" si="357"/>
        <v>-15015</v>
      </c>
      <c r="BQ47" s="47">
        <f t="shared" si="358"/>
        <v>0.98787878787878791</v>
      </c>
      <c r="BR47" s="13">
        <f t="shared" ref="BR47:BS47" si="453">SUM(BR48:BR50)</f>
        <v>1238737.5</v>
      </c>
      <c r="BS47" s="13">
        <f t="shared" si="453"/>
        <v>1208707.5</v>
      </c>
      <c r="BT47" s="13">
        <f t="shared" si="360"/>
        <v>-30030</v>
      </c>
      <c r="BU47" s="47">
        <f t="shared" si="361"/>
        <v>0.97575757575757571</v>
      </c>
      <c r="BV47" s="13">
        <f t="shared" ref="BV47:BW47" si="454">SUM(BV48:BV50)</f>
        <v>1238737.5</v>
      </c>
      <c r="BW47" s="13">
        <f t="shared" si="454"/>
        <v>1208707.5</v>
      </c>
      <c r="BX47" s="13">
        <f t="shared" si="363"/>
        <v>-30030</v>
      </c>
      <c r="BY47" s="47">
        <f t="shared" si="364"/>
        <v>0.97575757575757571</v>
      </c>
      <c r="BZ47" s="13">
        <f t="shared" ref="BZ47:CA47" si="455">SUM(BZ48:BZ50)</f>
        <v>1238737.5</v>
      </c>
      <c r="CA47" s="13">
        <f t="shared" si="455"/>
        <v>1223722.5</v>
      </c>
      <c r="CB47" s="13">
        <f t="shared" si="366"/>
        <v>-15015</v>
      </c>
      <c r="CC47" s="47">
        <f t="shared" si="367"/>
        <v>0.98787878787878791</v>
      </c>
      <c r="CD47" s="13">
        <f t="shared" ref="CD47:CE47" si="456">SUM(CD48:CD50)</f>
        <v>1238737.5</v>
      </c>
      <c r="CE47" s="13">
        <f t="shared" si="456"/>
        <v>1216215</v>
      </c>
      <c r="CF47" s="13">
        <f t="shared" si="369"/>
        <v>-22522.5</v>
      </c>
      <c r="CG47" s="47">
        <f t="shared" si="370"/>
        <v>0.98181818181818181</v>
      </c>
      <c r="CH47" s="13">
        <f t="shared" ref="CH47:CI47" si="457">SUM(CH48:CH50)</f>
        <v>1238737.5</v>
      </c>
      <c r="CI47" s="13">
        <f t="shared" si="457"/>
        <v>1253752.5</v>
      </c>
      <c r="CJ47" s="13">
        <f t="shared" si="372"/>
        <v>15015</v>
      </c>
      <c r="CK47" s="47">
        <f t="shared" si="373"/>
        <v>1.0121212121212122</v>
      </c>
      <c r="CL47" s="13">
        <f t="shared" ref="CL47:CM47" si="458">SUM(CL48:CL50)</f>
        <v>1238737.5</v>
      </c>
      <c r="CM47" s="13">
        <f t="shared" si="458"/>
        <v>1261260</v>
      </c>
      <c r="CN47" s="13">
        <f t="shared" si="375"/>
        <v>22522.5</v>
      </c>
      <c r="CO47" s="47">
        <f t="shared" si="376"/>
        <v>1.0181818181818181</v>
      </c>
      <c r="CP47" s="13">
        <f t="shared" ref="CP47:CQ47" si="459">SUM(CP48:CP50)</f>
        <v>1238737.5</v>
      </c>
      <c r="CQ47" s="13">
        <f t="shared" si="459"/>
        <v>1246245</v>
      </c>
      <c r="CR47" s="13">
        <f t="shared" si="378"/>
        <v>7507.5</v>
      </c>
      <c r="CS47" s="47">
        <f t="shared" si="379"/>
        <v>1.0060606060606061</v>
      </c>
      <c r="CT47" s="13">
        <f t="shared" ref="CT47:CU47" si="460">SUM(CT48:CT50)</f>
        <v>1238737.5</v>
      </c>
      <c r="CU47" s="13">
        <f t="shared" si="460"/>
        <v>1216215</v>
      </c>
      <c r="CV47" s="13">
        <f t="shared" si="381"/>
        <v>-22522.5</v>
      </c>
      <c r="CW47" s="47">
        <f t="shared" si="382"/>
        <v>0.98181818181818181</v>
      </c>
      <c r="CX47" s="13">
        <f t="shared" ref="CX47:CY47" si="461">SUM(CX48:CX50)</f>
        <v>1238737.5</v>
      </c>
      <c r="CY47" s="13">
        <f t="shared" si="461"/>
        <v>1223722.5</v>
      </c>
      <c r="CZ47" s="13">
        <f t="shared" si="384"/>
        <v>-15015</v>
      </c>
      <c r="DA47" s="47">
        <f t="shared" si="385"/>
        <v>0.98787878787878791</v>
      </c>
      <c r="DB47" s="13">
        <f t="shared" si="386"/>
        <v>14864850</v>
      </c>
      <c r="DC47" s="13">
        <f t="shared" si="387"/>
        <v>14759745</v>
      </c>
      <c r="DD47" s="13">
        <f t="shared" si="388"/>
        <v>-105105</v>
      </c>
      <c r="DE47" s="47">
        <f t="shared" si="389"/>
        <v>0.99292929292929288</v>
      </c>
    </row>
    <row r="48" spans="1:109" ht="18" hidden="1" customHeight="1" outlineLevel="2" x14ac:dyDescent="0.3">
      <c r="A48" s="30"/>
      <c r="B48" s="11"/>
      <c r="C48" s="11"/>
      <c r="D48" s="11" t="s">
        <v>33</v>
      </c>
      <c r="E48" s="12" t="s">
        <v>94</v>
      </c>
      <c r="F48" s="13">
        <v>577500</v>
      </c>
      <c r="G48" s="13">
        <v>577500</v>
      </c>
      <c r="H48" s="13">
        <f t="shared" si="322"/>
        <v>0</v>
      </c>
      <c r="I48" s="14">
        <f t="shared" si="323"/>
        <v>1</v>
      </c>
      <c r="J48" s="13">
        <v>577500</v>
      </c>
      <c r="K48" s="13">
        <v>577500</v>
      </c>
      <c r="L48" s="13">
        <f t="shared" si="325"/>
        <v>0</v>
      </c>
      <c r="M48" s="14">
        <f t="shared" si="326"/>
        <v>1</v>
      </c>
      <c r="N48" s="13">
        <v>577500</v>
      </c>
      <c r="O48" s="13">
        <v>577500</v>
      </c>
      <c r="P48" s="13">
        <f t="shared" si="327"/>
        <v>0</v>
      </c>
      <c r="Q48" s="14">
        <f t="shared" si="328"/>
        <v>1</v>
      </c>
      <c r="R48" s="13">
        <v>577500</v>
      </c>
      <c r="S48" s="13">
        <v>577500</v>
      </c>
      <c r="T48" s="13">
        <f t="shared" si="329"/>
        <v>0</v>
      </c>
      <c r="U48" s="14">
        <f t="shared" si="330"/>
        <v>1</v>
      </c>
      <c r="V48" s="13">
        <v>577500</v>
      </c>
      <c r="W48" s="13">
        <v>577500</v>
      </c>
      <c r="X48" s="13">
        <f t="shared" si="331"/>
        <v>0</v>
      </c>
      <c r="Y48" s="14">
        <f t="shared" si="332"/>
        <v>1</v>
      </c>
      <c r="Z48" s="13">
        <v>577500</v>
      </c>
      <c r="AA48" s="13">
        <v>577500</v>
      </c>
      <c r="AB48" s="13">
        <f t="shared" si="333"/>
        <v>0</v>
      </c>
      <c r="AC48" s="14">
        <f t="shared" si="334"/>
        <v>1</v>
      </c>
      <c r="AD48" s="13">
        <v>577500</v>
      </c>
      <c r="AE48" s="13">
        <v>577500</v>
      </c>
      <c r="AF48" s="13">
        <f t="shared" si="335"/>
        <v>0</v>
      </c>
      <c r="AG48" s="14">
        <f t="shared" si="336"/>
        <v>1</v>
      </c>
      <c r="AH48" s="13">
        <v>577500</v>
      </c>
      <c r="AI48" s="13">
        <v>577500</v>
      </c>
      <c r="AJ48" s="13">
        <f t="shared" si="337"/>
        <v>0</v>
      </c>
      <c r="AK48" s="14">
        <f t="shared" si="338"/>
        <v>1</v>
      </c>
      <c r="AL48" s="13">
        <v>577500</v>
      </c>
      <c r="AM48" s="13">
        <v>577500</v>
      </c>
      <c r="AN48" s="13">
        <f t="shared" si="339"/>
        <v>0</v>
      </c>
      <c r="AO48" s="14">
        <f t="shared" si="340"/>
        <v>1</v>
      </c>
      <c r="AP48" s="13">
        <v>577500</v>
      </c>
      <c r="AQ48" s="13">
        <v>577500</v>
      </c>
      <c r="AR48" s="13">
        <f t="shared" si="341"/>
        <v>0</v>
      </c>
      <c r="AS48" s="14">
        <f t="shared" si="342"/>
        <v>1</v>
      </c>
      <c r="AT48" s="13">
        <v>577500</v>
      </c>
      <c r="AU48" s="13">
        <v>577500</v>
      </c>
      <c r="AV48" s="13">
        <f t="shared" si="343"/>
        <v>0</v>
      </c>
      <c r="AW48" s="14">
        <f t="shared" si="344"/>
        <v>1</v>
      </c>
      <c r="AX48" s="13">
        <v>577500</v>
      </c>
      <c r="AY48" s="13">
        <v>577500</v>
      </c>
      <c r="AZ48" s="13">
        <f t="shared" si="345"/>
        <v>0</v>
      </c>
      <c r="BA48" s="47">
        <f t="shared" si="346"/>
        <v>1</v>
      </c>
      <c r="BB48" s="13">
        <f t="shared" si="347"/>
        <v>6930000</v>
      </c>
      <c r="BC48" s="13">
        <f t="shared" si="348"/>
        <v>6930000</v>
      </c>
      <c r="BD48" s="13">
        <f t="shared" si="349"/>
        <v>0</v>
      </c>
      <c r="BE48" s="47">
        <f t="shared" si="350"/>
        <v>1</v>
      </c>
      <c r="BF48" s="13">
        <v>577500</v>
      </c>
      <c r="BG48" s="13">
        <v>577500</v>
      </c>
      <c r="BH48" s="13">
        <f t="shared" si="351"/>
        <v>0</v>
      </c>
      <c r="BI48" s="47">
        <f t="shared" si="352"/>
        <v>1</v>
      </c>
      <c r="BJ48" s="13">
        <v>577500</v>
      </c>
      <c r="BK48" s="13">
        <v>577500</v>
      </c>
      <c r="BL48" s="13">
        <f t="shared" si="354"/>
        <v>0</v>
      </c>
      <c r="BM48" s="47">
        <f t="shared" si="355"/>
        <v>1</v>
      </c>
      <c r="BN48" s="13">
        <v>577500</v>
      </c>
      <c r="BO48" s="13">
        <v>577500</v>
      </c>
      <c r="BP48" s="13">
        <f t="shared" si="357"/>
        <v>0</v>
      </c>
      <c r="BQ48" s="47">
        <f t="shared" si="358"/>
        <v>1</v>
      </c>
      <c r="BR48" s="13">
        <v>577500</v>
      </c>
      <c r="BS48" s="13">
        <v>577500</v>
      </c>
      <c r="BT48" s="13">
        <f t="shared" si="360"/>
        <v>0</v>
      </c>
      <c r="BU48" s="47">
        <f t="shared" si="361"/>
        <v>1</v>
      </c>
      <c r="BV48" s="13">
        <v>577500</v>
      </c>
      <c r="BW48" s="13">
        <v>577500</v>
      </c>
      <c r="BX48" s="13">
        <f t="shared" si="363"/>
        <v>0</v>
      </c>
      <c r="BY48" s="47">
        <f t="shared" si="364"/>
        <v>1</v>
      </c>
      <c r="BZ48" s="13">
        <v>577500</v>
      </c>
      <c r="CA48" s="13">
        <v>577500</v>
      </c>
      <c r="CB48" s="13">
        <f t="shared" si="366"/>
        <v>0</v>
      </c>
      <c r="CC48" s="47">
        <f t="shared" si="367"/>
        <v>1</v>
      </c>
      <c r="CD48" s="13">
        <v>577500</v>
      </c>
      <c r="CE48" s="13">
        <v>577500</v>
      </c>
      <c r="CF48" s="13">
        <f t="shared" si="369"/>
        <v>0</v>
      </c>
      <c r="CG48" s="47">
        <f t="shared" si="370"/>
        <v>1</v>
      </c>
      <c r="CH48" s="13">
        <v>577500</v>
      </c>
      <c r="CI48" s="13">
        <v>577500</v>
      </c>
      <c r="CJ48" s="13">
        <f t="shared" si="372"/>
        <v>0</v>
      </c>
      <c r="CK48" s="47">
        <f t="shared" si="373"/>
        <v>1</v>
      </c>
      <c r="CL48" s="13">
        <v>577500</v>
      </c>
      <c r="CM48" s="13">
        <v>577500</v>
      </c>
      <c r="CN48" s="13">
        <f t="shared" si="375"/>
        <v>0</v>
      </c>
      <c r="CO48" s="47">
        <f t="shared" si="376"/>
        <v>1</v>
      </c>
      <c r="CP48" s="13">
        <v>577500</v>
      </c>
      <c r="CQ48" s="13">
        <v>577500</v>
      </c>
      <c r="CR48" s="13">
        <f t="shared" si="378"/>
        <v>0</v>
      </c>
      <c r="CS48" s="47">
        <f t="shared" si="379"/>
        <v>1</v>
      </c>
      <c r="CT48" s="13">
        <v>577500</v>
      </c>
      <c r="CU48" s="13">
        <v>577500</v>
      </c>
      <c r="CV48" s="13">
        <f t="shared" si="381"/>
        <v>0</v>
      </c>
      <c r="CW48" s="47">
        <f t="shared" si="382"/>
        <v>1</v>
      </c>
      <c r="CX48" s="13">
        <v>577500</v>
      </c>
      <c r="CY48" s="13">
        <v>577500</v>
      </c>
      <c r="CZ48" s="13">
        <f t="shared" si="384"/>
        <v>0</v>
      </c>
      <c r="DA48" s="47">
        <f t="shared" si="385"/>
        <v>1</v>
      </c>
      <c r="DB48" s="13">
        <f t="shared" si="386"/>
        <v>6930000</v>
      </c>
      <c r="DC48" s="13">
        <f t="shared" si="387"/>
        <v>6930000</v>
      </c>
      <c r="DD48" s="13">
        <f t="shared" si="388"/>
        <v>0</v>
      </c>
      <c r="DE48" s="47">
        <f t="shared" si="389"/>
        <v>1</v>
      </c>
    </row>
    <row r="49" spans="1:109" ht="18" hidden="1" customHeight="1" outlineLevel="2" x14ac:dyDescent="0.3">
      <c r="A49" s="30"/>
      <c r="B49" s="11"/>
      <c r="C49" s="11"/>
      <c r="D49" s="11" t="s">
        <v>34</v>
      </c>
      <c r="E49" s="12" t="s">
        <v>95</v>
      </c>
      <c r="F49" s="13">
        <v>375375</v>
      </c>
      <c r="G49" s="13">
        <v>346500</v>
      </c>
      <c r="H49" s="13">
        <f t="shared" si="322"/>
        <v>-28875</v>
      </c>
      <c r="I49" s="14">
        <f t="shared" si="323"/>
        <v>0.92307692307692313</v>
      </c>
      <c r="J49" s="13">
        <v>375375</v>
      </c>
      <c r="K49" s="13">
        <v>404250</v>
      </c>
      <c r="L49" s="13">
        <f t="shared" si="325"/>
        <v>28875</v>
      </c>
      <c r="M49" s="14">
        <f t="shared" si="326"/>
        <v>1.0769230769230769</v>
      </c>
      <c r="N49" s="13">
        <v>375375</v>
      </c>
      <c r="O49" s="13">
        <v>363825</v>
      </c>
      <c r="P49" s="13">
        <f t="shared" si="327"/>
        <v>-11550</v>
      </c>
      <c r="Q49" s="14">
        <f t="shared" si="328"/>
        <v>0.96923076923076923</v>
      </c>
      <c r="R49" s="13">
        <v>375375</v>
      </c>
      <c r="S49" s="13">
        <v>352275</v>
      </c>
      <c r="T49" s="13">
        <f t="shared" si="329"/>
        <v>-23100</v>
      </c>
      <c r="U49" s="14">
        <f t="shared" si="330"/>
        <v>0.93846153846153846</v>
      </c>
      <c r="V49" s="13">
        <v>375375</v>
      </c>
      <c r="W49" s="13">
        <v>352275</v>
      </c>
      <c r="X49" s="13">
        <f t="shared" si="331"/>
        <v>-23100</v>
      </c>
      <c r="Y49" s="14">
        <f t="shared" si="332"/>
        <v>0.93846153846153846</v>
      </c>
      <c r="Z49" s="13">
        <v>375375</v>
      </c>
      <c r="AA49" s="13">
        <v>363825</v>
      </c>
      <c r="AB49" s="13">
        <f t="shared" si="333"/>
        <v>-11550</v>
      </c>
      <c r="AC49" s="14">
        <f t="shared" si="334"/>
        <v>0.96923076923076923</v>
      </c>
      <c r="AD49" s="13">
        <v>375375</v>
      </c>
      <c r="AE49" s="13">
        <v>358050</v>
      </c>
      <c r="AF49" s="13">
        <f t="shared" si="335"/>
        <v>-17325</v>
      </c>
      <c r="AG49" s="14">
        <f t="shared" si="336"/>
        <v>0.9538461538461539</v>
      </c>
      <c r="AH49" s="13">
        <v>375375</v>
      </c>
      <c r="AI49" s="13">
        <v>386925</v>
      </c>
      <c r="AJ49" s="13">
        <f t="shared" si="337"/>
        <v>11550</v>
      </c>
      <c r="AK49" s="14">
        <f t="shared" si="338"/>
        <v>1.0307692307692307</v>
      </c>
      <c r="AL49" s="13">
        <v>375375</v>
      </c>
      <c r="AM49" s="13">
        <v>392700</v>
      </c>
      <c r="AN49" s="13">
        <f t="shared" si="339"/>
        <v>17325</v>
      </c>
      <c r="AO49" s="14">
        <f t="shared" si="340"/>
        <v>1.0461538461538462</v>
      </c>
      <c r="AP49" s="13">
        <v>375375</v>
      </c>
      <c r="AQ49" s="13">
        <v>381150</v>
      </c>
      <c r="AR49" s="13">
        <f t="shared" si="341"/>
        <v>5775</v>
      </c>
      <c r="AS49" s="14">
        <f t="shared" si="342"/>
        <v>1.0153846153846153</v>
      </c>
      <c r="AT49" s="13">
        <v>375375</v>
      </c>
      <c r="AU49" s="13">
        <v>358050</v>
      </c>
      <c r="AV49" s="13">
        <f t="shared" si="343"/>
        <v>-17325</v>
      </c>
      <c r="AW49" s="14">
        <f t="shared" si="344"/>
        <v>0.9538461538461539</v>
      </c>
      <c r="AX49" s="13">
        <v>375375</v>
      </c>
      <c r="AY49" s="13">
        <v>363825</v>
      </c>
      <c r="AZ49" s="13">
        <f t="shared" si="345"/>
        <v>-11550</v>
      </c>
      <c r="BA49" s="47">
        <f t="shared" si="346"/>
        <v>0.96923076923076923</v>
      </c>
      <c r="BB49" s="13">
        <f t="shared" si="347"/>
        <v>4504500</v>
      </c>
      <c r="BC49" s="13">
        <f t="shared" si="348"/>
        <v>4423650</v>
      </c>
      <c r="BD49" s="13">
        <f t="shared" si="349"/>
        <v>-80850</v>
      </c>
      <c r="BE49" s="47">
        <f t="shared" si="350"/>
        <v>0.982051282051282</v>
      </c>
      <c r="BF49" s="13">
        <v>375375</v>
      </c>
      <c r="BG49" s="13">
        <v>346500</v>
      </c>
      <c r="BH49" s="13">
        <f t="shared" si="351"/>
        <v>-28875</v>
      </c>
      <c r="BI49" s="47">
        <f t="shared" si="352"/>
        <v>0.92307692307692313</v>
      </c>
      <c r="BJ49" s="13">
        <v>375375</v>
      </c>
      <c r="BK49" s="13">
        <v>404250</v>
      </c>
      <c r="BL49" s="13">
        <f t="shared" si="354"/>
        <v>28875</v>
      </c>
      <c r="BM49" s="47">
        <f t="shared" si="355"/>
        <v>1.0769230769230769</v>
      </c>
      <c r="BN49" s="13">
        <v>375375</v>
      </c>
      <c r="BO49" s="13">
        <v>363825</v>
      </c>
      <c r="BP49" s="13">
        <f t="shared" si="357"/>
        <v>-11550</v>
      </c>
      <c r="BQ49" s="47">
        <f t="shared" si="358"/>
        <v>0.96923076923076923</v>
      </c>
      <c r="BR49" s="13">
        <v>375375</v>
      </c>
      <c r="BS49" s="13">
        <v>352275</v>
      </c>
      <c r="BT49" s="13">
        <f t="shared" si="360"/>
        <v>-23100</v>
      </c>
      <c r="BU49" s="47">
        <f t="shared" si="361"/>
        <v>0.93846153846153846</v>
      </c>
      <c r="BV49" s="13">
        <v>375375</v>
      </c>
      <c r="BW49" s="13">
        <v>352275</v>
      </c>
      <c r="BX49" s="13">
        <f t="shared" si="363"/>
        <v>-23100</v>
      </c>
      <c r="BY49" s="47">
        <f t="shared" si="364"/>
        <v>0.93846153846153846</v>
      </c>
      <c r="BZ49" s="13">
        <v>375375</v>
      </c>
      <c r="CA49" s="13">
        <v>363825</v>
      </c>
      <c r="CB49" s="13">
        <f t="shared" si="366"/>
        <v>-11550</v>
      </c>
      <c r="CC49" s="47">
        <f t="shared" si="367"/>
        <v>0.96923076923076923</v>
      </c>
      <c r="CD49" s="13">
        <v>375375</v>
      </c>
      <c r="CE49" s="13">
        <v>358050</v>
      </c>
      <c r="CF49" s="13">
        <f t="shared" si="369"/>
        <v>-17325</v>
      </c>
      <c r="CG49" s="47">
        <f t="shared" si="370"/>
        <v>0.9538461538461539</v>
      </c>
      <c r="CH49" s="13">
        <v>375375</v>
      </c>
      <c r="CI49" s="13">
        <v>386925</v>
      </c>
      <c r="CJ49" s="13">
        <f t="shared" si="372"/>
        <v>11550</v>
      </c>
      <c r="CK49" s="47">
        <f t="shared" si="373"/>
        <v>1.0307692307692307</v>
      </c>
      <c r="CL49" s="13">
        <v>375375</v>
      </c>
      <c r="CM49" s="13">
        <v>392700</v>
      </c>
      <c r="CN49" s="13">
        <f t="shared" si="375"/>
        <v>17325</v>
      </c>
      <c r="CO49" s="47">
        <f t="shared" si="376"/>
        <v>1.0461538461538462</v>
      </c>
      <c r="CP49" s="13">
        <v>375375</v>
      </c>
      <c r="CQ49" s="13">
        <v>381150</v>
      </c>
      <c r="CR49" s="13">
        <f t="shared" si="378"/>
        <v>5775</v>
      </c>
      <c r="CS49" s="47">
        <f t="shared" si="379"/>
        <v>1.0153846153846153</v>
      </c>
      <c r="CT49" s="13">
        <v>375375</v>
      </c>
      <c r="CU49" s="13">
        <v>358050</v>
      </c>
      <c r="CV49" s="13">
        <f t="shared" si="381"/>
        <v>-17325</v>
      </c>
      <c r="CW49" s="47">
        <f t="shared" si="382"/>
        <v>0.9538461538461539</v>
      </c>
      <c r="CX49" s="13">
        <v>375375</v>
      </c>
      <c r="CY49" s="13">
        <v>363825</v>
      </c>
      <c r="CZ49" s="13">
        <f t="shared" si="384"/>
        <v>-11550</v>
      </c>
      <c r="DA49" s="47">
        <f t="shared" si="385"/>
        <v>0.96923076923076923</v>
      </c>
      <c r="DB49" s="13">
        <f t="shared" si="386"/>
        <v>4504500</v>
      </c>
      <c r="DC49" s="13">
        <f t="shared" si="387"/>
        <v>4423650</v>
      </c>
      <c r="DD49" s="13">
        <f t="shared" si="388"/>
        <v>-80850</v>
      </c>
      <c r="DE49" s="47">
        <f t="shared" si="389"/>
        <v>0.982051282051282</v>
      </c>
    </row>
    <row r="50" spans="1:109" ht="18" hidden="1" customHeight="1" outlineLevel="2" x14ac:dyDescent="0.3">
      <c r="A50" s="30"/>
      <c r="B50" s="11"/>
      <c r="C50" s="11"/>
      <c r="D50" s="11" t="s">
        <v>35</v>
      </c>
      <c r="E50" s="12" t="s">
        <v>96</v>
      </c>
      <c r="F50" s="13">
        <v>285862.5</v>
      </c>
      <c r="G50" s="13">
        <v>277200</v>
      </c>
      <c r="H50" s="13">
        <f t="shared" si="322"/>
        <v>-8662.5</v>
      </c>
      <c r="I50" s="14">
        <f t="shared" si="323"/>
        <v>0.96969696969696972</v>
      </c>
      <c r="J50" s="13">
        <v>285862.5</v>
      </c>
      <c r="K50" s="13">
        <v>294525</v>
      </c>
      <c r="L50" s="13">
        <f t="shared" si="325"/>
        <v>8662.5</v>
      </c>
      <c r="M50" s="14">
        <f t="shared" si="326"/>
        <v>1.0303030303030303</v>
      </c>
      <c r="N50" s="13">
        <v>285862.5</v>
      </c>
      <c r="O50" s="13">
        <v>282397.5</v>
      </c>
      <c r="P50" s="13">
        <f t="shared" si="327"/>
        <v>-3465</v>
      </c>
      <c r="Q50" s="14">
        <f t="shared" si="328"/>
        <v>0.98787878787878791</v>
      </c>
      <c r="R50" s="13">
        <v>285862.5</v>
      </c>
      <c r="S50" s="13">
        <v>278932.5</v>
      </c>
      <c r="T50" s="13">
        <f t="shared" si="329"/>
        <v>-6930</v>
      </c>
      <c r="U50" s="14">
        <f t="shared" si="330"/>
        <v>0.97575757575757571</v>
      </c>
      <c r="V50" s="13">
        <v>285862.5</v>
      </c>
      <c r="W50" s="13">
        <v>278932.5</v>
      </c>
      <c r="X50" s="13">
        <f t="shared" si="331"/>
        <v>-6930</v>
      </c>
      <c r="Y50" s="14">
        <f t="shared" si="332"/>
        <v>0.97575757575757571</v>
      </c>
      <c r="Z50" s="13">
        <v>285862.5</v>
      </c>
      <c r="AA50" s="13">
        <v>282397.5</v>
      </c>
      <c r="AB50" s="13">
        <f t="shared" si="333"/>
        <v>-3465</v>
      </c>
      <c r="AC50" s="14">
        <f t="shared" si="334"/>
        <v>0.98787878787878791</v>
      </c>
      <c r="AD50" s="13">
        <v>285862.5</v>
      </c>
      <c r="AE50" s="13">
        <v>280665</v>
      </c>
      <c r="AF50" s="13">
        <f t="shared" si="335"/>
        <v>-5197.5</v>
      </c>
      <c r="AG50" s="14">
        <f t="shared" si="336"/>
        <v>0.98181818181818181</v>
      </c>
      <c r="AH50" s="13">
        <v>285862.5</v>
      </c>
      <c r="AI50" s="13">
        <v>289327.5</v>
      </c>
      <c r="AJ50" s="13">
        <f t="shared" si="337"/>
        <v>3465</v>
      </c>
      <c r="AK50" s="14">
        <f t="shared" si="338"/>
        <v>1.0121212121212122</v>
      </c>
      <c r="AL50" s="13">
        <v>285862.5</v>
      </c>
      <c r="AM50" s="13">
        <v>291060</v>
      </c>
      <c r="AN50" s="13">
        <f t="shared" si="339"/>
        <v>5197.5</v>
      </c>
      <c r="AO50" s="14">
        <f t="shared" si="340"/>
        <v>1.0181818181818181</v>
      </c>
      <c r="AP50" s="13">
        <v>285862.5</v>
      </c>
      <c r="AQ50" s="13">
        <v>287595</v>
      </c>
      <c r="AR50" s="13">
        <f t="shared" si="341"/>
        <v>1732.5</v>
      </c>
      <c r="AS50" s="14">
        <f t="shared" si="342"/>
        <v>1.0060606060606061</v>
      </c>
      <c r="AT50" s="13">
        <v>285862.5</v>
      </c>
      <c r="AU50" s="13">
        <v>280665</v>
      </c>
      <c r="AV50" s="13">
        <f t="shared" si="343"/>
        <v>-5197.5</v>
      </c>
      <c r="AW50" s="14">
        <f t="shared" si="344"/>
        <v>0.98181818181818181</v>
      </c>
      <c r="AX50" s="13">
        <v>285862.5</v>
      </c>
      <c r="AY50" s="13">
        <v>282397.5</v>
      </c>
      <c r="AZ50" s="13">
        <f t="shared" si="345"/>
        <v>-3465</v>
      </c>
      <c r="BA50" s="47">
        <f t="shared" si="346"/>
        <v>0.98787878787878791</v>
      </c>
      <c r="BB50" s="13">
        <f t="shared" si="347"/>
        <v>3430350</v>
      </c>
      <c r="BC50" s="13">
        <f t="shared" si="348"/>
        <v>3406095</v>
      </c>
      <c r="BD50" s="13">
        <f t="shared" si="349"/>
        <v>-24255</v>
      </c>
      <c r="BE50" s="47">
        <f t="shared" si="350"/>
        <v>0.99292929292929288</v>
      </c>
      <c r="BF50" s="13">
        <v>285862.5</v>
      </c>
      <c r="BG50" s="13">
        <v>277200</v>
      </c>
      <c r="BH50" s="13">
        <f t="shared" si="351"/>
        <v>-8662.5</v>
      </c>
      <c r="BI50" s="47">
        <f t="shared" si="352"/>
        <v>0.96969696969696972</v>
      </c>
      <c r="BJ50" s="13">
        <v>285862.5</v>
      </c>
      <c r="BK50" s="13">
        <v>294525</v>
      </c>
      <c r="BL50" s="13">
        <f t="shared" si="354"/>
        <v>8662.5</v>
      </c>
      <c r="BM50" s="47">
        <f t="shared" si="355"/>
        <v>1.0303030303030303</v>
      </c>
      <c r="BN50" s="13">
        <v>285862.5</v>
      </c>
      <c r="BO50" s="13">
        <v>282397.5</v>
      </c>
      <c r="BP50" s="13">
        <f t="shared" si="357"/>
        <v>-3465</v>
      </c>
      <c r="BQ50" s="47">
        <f t="shared" si="358"/>
        <v>0.98787878787878791</v>
      </c>
      <c r="BR50" s="13">
        <v>285862.5</v>
      </c>
      <c r="BS50" s="13">
        <v>278932.5</v>
      </c>
      <c r="BT50" s="13">
        <f t="shared" si="360"/>
        <v>-6930</v>
      </c>
      <c r="BU50" s="47">
        <f t="shared" si="361"/>
        <v>0.97575757575757571</v>
      </c>
      <c r="BV50" s="13">
        <v>285862.5</v>
      </c>
      <c r="BW50" s="13">
        <v>278932.5</v>
      </c>
      <c r="BX50" s="13">
        <f t="shared" si="363"/>
        <v>-6930</v>
      </c>
      <c r="BY50" s="47">
        <f t="shared" si="364"/>
        <v>0.97575757575757571</v>
      </c>
      <c r="BZ50" s="13">
        <v>285862.5</v>
      </c>
      <c r="CA50" s="13">
        <v>282397.5</v>
      </c>
      <c r="CB50" s="13">
        <f t="shared" si="366"/>
        <v>-3465</v>
      </c>
      <c r="CC50" s="47">
        <f t="shared" si="367"/>
        <v>0.98787878787878791</v>
      </c>
      <c r="CD50" s="13">
        <v>285862.5</v>
      </c>
      <c r="CE50" s="13">
        <v>280665</v>
      </c>
      <c r="CF50" s="13">
        <f t="shared" si="369"/>
        <v>-5197.5</v>
      </c>
      <c r="CG50" s="47">
        <f t="shared" si="370"/>
        <v>0.98181818181818181</v>
      </c>
      <c r="CH50" s="13">
        <v>285862.5</v>
      </c>
      <c r="CI50" s="13">
        <v>289327.5</v>
      </c>
      <c r="CJ50" s="13">
        <f t="shared" si="372"/>
        <v>3465</v>
      </c>
      <c r="CK50" s="47">
        <f t="shared" si="373"/>
        <v>1.0121212121212122</v>
      </c>
      <c r="CL50" s="13">
        <v>285862.5</v>
      </c>
      <c r="CM50" s="13">
        <v>291060</v>
      </c>
      <c r="CN50" s="13">
        <f t="shared" si="375"/>
        <v>5197.5</v>
      </c>
      <c r="CO50" s="47">
        <f t="shared" si="376"/>
        <v>1.0181818181818181</v>
      </c>
      <c r="CP50" s="13">
        <v>285862.5</v>
      </c>
      <c r="CQ50" s="13">
        <v>287595</v>
      </c>
      <c r="CR50" s="13">
        <f t="shared" si="378"/>
        <v>1732.5</v>
      </c>
      <c r="CS50" s="47">
        <f t="shared" si="379"/>
        <v>1.0060606060606061</v>
      </c>
      <c r="CT50" s="13">
        <v>285862.5</v>
      </c>
      <c r="CU50" s="13">
        <v>280665</v>
      </c>
      <c r="CV50" s="13">
        <f t="shared" si="381"/>
        <v>-5197.5</v>
      </c>
      <c r="CW50" s="47">
        <f t="shared" si="382"/>
        <v>0.98181818181818181</v>
      </c>
      <c r="CX50" s="13">
        <v>285862.5</v>
      </c>
      <c r="CY50" s="13">
        <v>282397.5</v>
      </c>
      <c r="CZ50" s="13">
        <f t="shared" si="384"/>
        <v>-3465</v>
      </c>
      <c r="DA50" s="47">
        <f t="shared" si="385"/>
        <v>0.98787878787878791</v>
      </c>
      <c r="DB50" s="13">
        <f t="shared" si="386"/>
        <v>3430350</v>
      </c>
      <c r="DC50" s="13">
        <f t="shared" si="387"/>
        <v>3406095</v>
      </c>
      <c r="DD50" s="13">
        <f t="shared" si="388"/>
        <v>-24255</v>
      </c>
      <c r="DE50" s="47">
        <f t="shared" si="389"/>
        <v>0.99292929292929288</v>
      </c>
    </row>
    <row r="51" spans="1:109" ht="18" customHeight="1" outlineLevel="1" collapsed="1" x14ac:dyDescent="0.3">
      <c r="A51" s="30"/>
      <c r="B51" s="11"/>
      <c r="C51" s="11" t="s">
        <v>28</v>
      </c>
      <c r="D51" s="11"/>
      <c r="E51" s="12" t="s">
        <v>60</v>
      </c>
      <c r="F51" s="13">
        <f>SUM(F52:F53)</f>
        <v>6098300</v>
      </c>
      <c r="G51" s="13">
        <f>SUM(G52:G53)</f>
        <v>5477760</v>
      </c>
      <c r="H51" s="13">
        <f t="shared" si="322"/>
        <v>-620540</v>
      </c>
      <c r="I51" s="14">
        <f t="shared" si="323"/>
        <v>0.89824377285473</v>
      </c>
      <c r="J51" s="13">
        <f t="shared" ref="J51:AY51" si="462">SUM(J52:J53)</f>
        <v>5804971.7699999996</v>
      </c>
      <c r="K51" s="13">
        <f>SUM(K52:K53)</f>
        <v>5705291.0865599997</v>
      </c>
      <c r="L51" s="13">
        <f t="shared" si="325"/>
        <v>-99680.683439999819</v>
      </c>
      <c r="M51" s="14">
        <f t="shared" si="326"/>
        <v>0.98282839479855044</v>
      </c>
      <c r="N51" s="13">
        <f t="shared" si="462"/>
        <v>5297800.5521999998</v>
      </c>
      <c r="O51" s="13">
        <f>SUM(O52:O53)</f>
        <v>5258381.5732032005</v>
      </c>
      <c r="P51" s="13">
        <f t="shared" si="327"/>
        <v>-39418.978996799327</v>
      </c>
      <c r="Q51" s="14">
        <f t="shared" si="328"/>
        <v>0.99255936900447683</v>
      </c>
      <c r="R51" s="13">
        <f t="shared" si="462"/>
        <v>6357360.6626400016</v>
      </c>
      <c r="S51" s="13">
        <f>SUM(S52:S53)</f>
        <v>6248194.5752179213</v>
      </c>
      <c r="T51" s="13">
        <f t="shared" si="329"/>
        <v>-109166.08742208034</v>
      </c>
      <c r="U51" s="14">
        <f t="shared" si="330"/>
        <v>0.98282839479855033</v>
      </c>
      <c r="V51" s="13">
        <f t="shared" si="462"/>
        <v>6650048.8376196921</v>
      </c>
      <c r="W51" s="13">
        <f>SUM(W52:W53)</f>
        <v>6670198.8740943912</v>
      </c>
      <c r="X51" s="13">
        <f t="shared" si="331"/>
        <v>20150.036474699154</v>
      </c>
      <c r="Y51" s="14">
        <f t="shared" si="332"/>
        <v>1.003030058420129</v>
      </c>
      <c r="Z51" s="13">
        <f t="shared" si="462"/>
        <v>6359903.8611994833</v>
      </c>
      <c r="AA51" s="13">
        <f>SUM(AA52:AA53)</f>
        <v>6250694.1029757913</v>
      </c>
      <c r="AB51" s="13">
        <f t="shared" si="333"/>
        <v>-109209.75822369196</v>
      </c>
      <c r="AC51" s="14">
        <f t="shared" si="334"/>
        <v>0.98282839479855044</v>
      </c>
      <c r="AD51" s="13">
        <f t="shared" si="462"/>
        <v>5406999.465675965</v>
      </c>
      <c r="AE51" s="13">
        <f>SUM(AE52:AE53)</f>
        <v>5629844.8395186272</v>
      </c>
      <c r="AF51" s="13">
        <f t="shared" si="335"/>
        <v>222845.3738426622</v>
      </c>
      <c r="AG51" s="14">
        <f t="shared" si="336"/>
        <v>1.0412142400341078</v>
      </c>
      <c r="AH51" s="13">
        <f t="shared" si="462"/>
        <v>4404771.7457123902</v>
      </c>
      <c r="AI51" s="13">
        <f>SUM(AI52:AI53)</f>
        <v>4782765.2001713524</v>
      </c>
      <c r="AJ51" s="13">
        <f t="shared" si="337"/>
        <v>377993.45445896219</v>
      </c>
      <c r="AK51" s="14">
        <f t="shared" si="338"/>
        <v>1.0858145384779363</v>
      </c>
      <c r="AL51" s="13">
        <f t="shared" si="462"/>
        <v>4772790.4250666592</v>
      </c>
      <c r="AM51" s="13">
        <f>SUM(AM52:AM53)</f>
        <v>4505058.3501116941</v>
      </c>
      <c r="AN51" s="13">
        <f t="shared" si="339"/>
        <v>-267732.07495496515</v>
      </c>
      <c r="AO51" s="14">
        <f t="shared" si="340"/>
        <v>0.94390449797484544</v>
      </c>
      <c r="AP51" s="13">
        <f t="shared" si="462"/>
        <v>6364993.3108688984</v>
      </c>
      <c r="AQ51" s="13">
        <f>SUM(AQ52:AQ53)</f>
        <v>6751196.8444564566</v>
      </c>
      <c r="AR51" s="13">
        <f t="shared" si="341"/>
        <v>386203.53358755819</v>
      </c>
      <c r="AS51" s="14">
        <f t="shared" si="342"/>
        <v>1.0606761884459603</v>
      </c>
      <c r="AT51" s="13">
        <f t="shared" si="462"/>
        <v>7002892.9404841792</v>
      </c>
      <c r="AU51" s="13">
        <f>SUM(AU52:AU53)</f>
        <v>6678207.1159300208</v>
      </c>
      <c r="AV51" s="13">
        <f t="shared" si="343"/>
        <v>-324685.82455415837</v>
      </c>
      <c r="AW51" s="14">
        <f t="shared" si="344"/>
        <v>0.95363547218077138</v>
      </c>
      <c r="AX51" s="13">
        <f t="shared" si="462"/>
        <v>7322670.497211922</v>
      </c>
      <c r="AY51" s="13">
        <f t="shared" si="462"/>
        <v>6769388.1840522978</v>
      </c>
      <c r="AZ51" s="13">
        <f t="shared" si="345"/>
        <v>-553282.31315962411</v>
      </c>
      <c r="BA51" s="47">
        <f t="shared" si="346"/>
        <v>0.92444254956299288</v>
      </c>
      <c r="BB51" s="13">
        <f t="shared" si="347"/>
        <v>71843504.068679199</v>
      </c>
      <c r="BC51" s="13">
        <f t="shared" si="348"/>
        <v>70726980.746291757</v>
      </c>
      <c r="BD51" s="13">
        <f t="shared" si="349"/>
        <v>-1116523.322387442</v>
      </c>
      <c r="BE51" s="47">
        <f t="shared" si="350"/>
        <v>0.98445895231780323</v>
      </c>
      <c r="BF51" s="13">
        <f>SUM(BF52:BF53)</f>
        <v>6098300</v>
      </c>
      <c r="BG51" s="13">
        <f>SUM(BG52:BG53)</f>
        <v>5477760</v>
      </c>
      <c r="BH51" s="13">
        <f t="shared" si="351"/>
        <v>-620540</v>
      </c>
      <c r="BI51" s="47">
        <f t="shared" si="352"/>
        <v>0.89824377285473</v>
      </c>
      <c r="BJ51" s="13">
        <f t="shared" ref="BJ51" si="463">SUM(BJ52:BJ53)</f>
        <v>5804971.7699999996</v>
      </c>
      <c r="BK51" s="13">
        <f>SUM(BK52:BK53)</f>
        <v>5705291.0865599997</v>
      </c>
      <c r="BL51" s="13">
        <f t="shared" si="354"/>
        <v>-99680.683439999819</v>
      </c>
      <c r="BM51" s="47">
        <f t="shared" si="355"/>
        <v>0.98282839479855044</v>
      </c>
      <c r="BN51" s="13">
        <f t="shared" ref="BN51" si="464">SUM(BN52:BN53)</f>
        <v>5297800.5521999998</v>
      </c>
      <c r="BO51" s="13">
        <f>SUM(BO52:BO53)</f>
        <v>5258381.5732032005</v>
      </c>
      <c r="BP51" s="13">
        <f t="shared" si="357"/>
        <v>-39418.978996799327</v>
      </c>
      <c r="BQ51" s="47">
        <f t="shared" si="358"/>
        <v>0.99255936900447683</v>
      </c>
      <c r="BR51" s="13">
        <f t="shared" ref="BR51" si="465">SUM(BR52:BR53)</f>
        <v>6357360.6626400016</v>
      </c>
      <c r="BS51" s="13">
        <f>SUM(BS52:BS53)</f>
        <v>6248194.5752179213</v>
      </c>
      <c r="BT51" s="13">
        <f t="shared" si="360"/>
        <v>-109166.08742208034</v>
      </c>
      <c r="BU51" s="47">
        <f t="shared" si="361"/>
        <v>0.98282839479855033</v>
      </c>
      <c r="BV51" s="13">
        <f t="shared" ref="BV51" si="466">SUM(BV52:BV53)</f>
        <v>6650048.8376196921</v>
      </c>
      <c r="BW51" s="13">
        <f>SUM(BW52:BW53)</f>
        <v>6670198.8740943912</v>
      </c>
      <c r="BX51" s="13">
        <f t="shared" si="363"/>
        <v>20150.036474699154</v>
      </c>
      <c r="BY51" s="47">
        <f t="shared" si="364"/>
        <v>1.003030058420129</v>
      </c>
      <c r="BZ51" s="13">
        <f t="shared" ref="BZ51" si="467">SUM(BZ52:BZ53)</f>
        <v>6359903.8611994833</v>
      </c>
      <c r="CA51" s="13">
        <f>SUM(CA52:CA53)</f>
        <v>6250694.1029757913</v>
      </c>
      <c r="CB51" s="13">
        <f t="shared" si="366"/>
        <v>-109209.75822369196</v>
      </c>
      <c r="CC51" s="47">
        <f t="shared" si="367"/>
        <v>0.98282839479855044</v>
      </c>
      <c r="CD51" s="13">
        <f t="shared" ref="CD51" si="468">SUM(CD52:CD53)</f>
        <v>5406999.465675965</v>
      </c>
      <c r="CE51" s="13">
        <f>SUM(CE52:CE53)</f>
        <v>5629844.8395186272</v>
      </c>
      <c r="CF51" s="13">
        <f t="shared" si="369"/>
        <v>222845.3738426622</v>
      </c>
      <c r="CG51" s="47">
        <f t="shared" si="370"/>
        <v>1.0412142400341078</v>
      </c>
      <c r="CH51" s="13">
        <f t="shared" ref="CH51" si="469">SUM(CH52:CH53)</f>
        <v>4404771.7457123902</v>
      </c>
      <c r="CI51" s="13">
        <f>SUM(CI52:CI53)</f>
        <v>4782765.2001713524</v>
      </c>
      <c r="CJ51" s="13">
        <f t="shared" si="372"/>
        <v>377993.45445896219</v>
      </c>
      <c r="CK51" s="47">
        <f t="shared" si="373"/>
        <v>1.0858145384779363</v>
      </c>
      <c r="CL51" s="13">
        <f t="shared" ref="CL51" si="470">SUM(CL52:CL53)</f>
        <v>4772790.4250666592</v>
      </c>
      <c r="CM51" s="13">
        <f>SUM(CM52:CM53)</f>
        <v>4505058.3501116941</v>
      </c>
      <c r="CN51" s="13">
        <f t="shared" si="375"/>
        <v>-267732.07495496515</v>
      </c>
      <c r="CO51" s="47">
        <f t="shared" si="376"/>
        <v>0.94390449797484544</v>
      </c>
      <c r="CP51" s="13">
        <f t="shared" ref="CP51" si="471">SUM(CP52:CP53)</f>
        <v>6364993.3108688984</v>
      </c>
      <c r="CQ51" s="13">
        <f>SUM(CQ52:CQ53)</f>
        <v>6751196.8444564566</v>
      </c>
      <c r="CR51" s="13">
        <f t="shared" si="378"/>
        <v>386203.53358755819</v>
      </c>
      <c r="CS51" s="47">
        <f t="shared" si="379"/>
        <v>1.0606761884459603</v>
      </c>
      <c r="CT51" s="13">
        <f t="shared" ref="CT51" si="472">SUM(CT52:CT53)</f>
        <v>7002892.9404841792</v>
      </c>
      <c r="CU51" s="13">
        <f>SUM(CU52:CU53)</f>
        <v>6678207.1159300208</v>
      </c>
      <c r="CV51" s="13">
        <f t="shared" si="381"/>
        <v>-324685.82455415837</v>
      </c>
      <c r="CW51" s="47">
        <f t="shared" si="382"/>
        <v>0.95363547218077138</v>
      </c>
      <c r="CX51" s="13">
        <f t="shared" ref="CX51:CY51" si="473">SUM(CX52:CX53)</f>
        <v>7322670.497211922</v>
      </c>
      <c r="CY51" s="13">
        <f t="shared" si="473"/>
        <v>6769388.1840522978</v>
      </c>
      <c r="CZ51" s="13">
        <f t="shared" si="384"/>
        <v>-553282.31315962411</v>
      </c>
      <c r="DA51" s="47">
        <f t="shared" si="385"/>
        <v>0.92444254956299288</v>
      </c>
      <c r="DB51" s="13">
        <f t="shared" si="386"/>
        <v>71843504.068679199</v>
      </c>
      <c r="DC51" s="13">
        <f t="shared" si="387"/>
        <v>70726980.746291757</v>
      </c>
      <c r="DD51" s="13">
        <f t="shared" si="388"/>
        <v>-1116523.322387442</v>
      </c>
      <c r="DE51" s="47">
        <f t="shared" si="389"/>
        <v>0.98445895231780323</v>
      </c>
    </row>
    <row r="52" spans="1:109" ht="18" hidden="1" customHeight="1" outlineLevel="2" x14ac:dyDescent="0.3">
      <c r="A52" s="30"/>
      <c r="B52" s="11"/>
      <c r="C52" s="11"/>
      <c r="D52" s="11" t="s">
        <v>39</v>
      </c>
      <c r="E52" s="12" t="s">
        <v>97</v>
      </c>
      <c r="F52" s="13">
        <v>2814600</v>
      </c>
      <c r="G52" s="13">
        <v>2282400</v>
      </c>
      <c r="H52" s="13">
        <f t="shared" si="322"/>
        <v>-532200</v>
      </c>
      <c r="I52" s="14">
        <f t="shared" si="323"/>
        <v>0.8109145171605201</v>
      </c>
      <c r="J52" s="13">
        <v>2679217.7399999998</v>
      </c>
      <c r="K52" s="13">
        <v>2633211.2707199994</v>
      </c>
      <c r="L52" s="13">
        <f t="shared" si="325"/>
        <v>-46006.46928000031</v>
      </c>
      <c r="M52" s="14">
        <f t="shared" si="326"/>
        <v>0.98282839479855033</v>
      </c>
      <c r="N52" s="13">
        <v>2445138.7163999998</v>
      </c>
      <c r="O52" s="13">
        <v>2426945.3414783999</v>
      </c>
      <c r="P52" s="13">
        <f t="shared" si="327"/>
        <v>-18193.374921599869</v>
      </c>
      <c r="Q52" s="14">
        <f t="shared" si="328"/>
        <v>0.99255936900447672</v>
      </c>
      <c r="R52" s="13">
        <v>2934166.4596800003</v>
      </c>
      <c r="S52" s="13">
        <v>2883782.1116390405</v>
      </c>
      <c r="T52" s="13">
        <f t="shared" si="329"/>
        <v>-50384.348040959798</v>
      </c>
      <c r="U52" s="14">
        <f t="shared" si="330"/>
        <v>0.98282839479855044</v>
      </c>
      <c r="V52" s="13">
        <v>2883782.1116390405</v>
      </c>
      <c r="W52" s="13">
        <v>3078553.3265051031</v>
      </c>
      <c r="X52" s="13">
        <f t="shared" si="331"/>
        <v>194771.21486606263</v>
      </c>
      <c r="Y52" s="14">
        <f t="shared" si="332"/>
        <v>1.0675401980198016</v>
      </c>
      <c r="Z52" s="13">
        <v>2935340.2436305303</v>
      </c>
      <c r="AA52" s="13">
        <v>2884935.7398349801</v>
      </c>
      <c r="AB52" s="13">
        <f t="shared" si="333"/>
        <v>-50404.503795550205</v>
      </c>
      <c r="AC52" s="14">
        <f t="shared" si="334"/>
        <v>0.98282839479855044</v>
      </c>
      <c r="AD52" s="13">
        <v>2495538.2149273683</v>
      </c>
      <c r="AE52" s="13">
        <v>2598389.9259316735</v>
      </c>
      <c r="AF52" s="13">
        <f t="shared" si="335"/>
        <v>102851.71100430517</v>
      </c>
      <c r="AG52" s="14">
        <f t="shared" si="336"/>
        <v>1.0412142400341078</v>
      </c>
      <c r="AH52" s="13">
        <v>1835321.5607134958</v>
      </c>
      <c r="AI52" s="13">
        <v>2207430.092386778</v>
      </c>
      <c r="AJ52" s="13">
        <f t="shared" si="337"/>
        <v>372108.53167328215</v>
      </c>
      <c r="AK52" s="14">
        <f t="shared" si="338"/>
        <v>1.2027484118524832</v>
      </c>
      <c r="AL52" s="13">
        <v>2202826.3500307659</v>
      </c>
      <c r="AM52" s="13">
        <v>2079257.700051551</v>
      </c>
      <c r="AN52" s="13">
        <f t="shared" si="339"/>
        <v>-123568.64997921488</v>
      </c>
      <c r="AO52" s="14">
        <f t="shared" si="340"/>
        <v>0.94390449797484532</v>
      </c>
      <c r="AP52" s="13">
        <v>2937689.2204010296</v>
      </c>
      <c r="AQ52" s="13">
        <v>3115937.005133749</v>
      </c>
      <c r="AR52" s="13">
        <f t="shared" si="341"/>
        <v>178247.78473271942</v>
      </c>
      <c r="AS52" s="14">
        <f t="shared" si="342"/>
        <v>1.0606761884459603</v>
      </c>
      <c r="AT52" s="13">
        <v>3232104.4340696209</v>
      </c>
      <c r="AU52" s="13">
        <v>3082249.4381215479</v>
      </c>
      <c r="AV52" s="13">
        <f t="shared" si="343"/>
        <v>-149854.99594807299</v>
      </c>
      <c r="AW52" s="14">
        <f t="shared" si="344"/>
        <v>0.95363547218077138</v>
      </c>
      <c r="AX52" s="13">
        <v>3379694.0756362714</v>
      </c>
      <c r="AY52" s="13">
        <v>3124333.0080241375</v>
      </c>
      <c r="AZ52" s="13">
        <f t="shared" si="345"/>
        <v>-255361.06761213392</v>
      </c>
      <c r="BA52" s="47">
        <f t="shared" si="346"/>
        <v>0.92444254956299299</v>
      </c>
      <c r="BB52" s="13">
        <f t="shared" si="347"/>
        <v>32775419.127128124</v>
      </c>
      <c r="BC52" s="13">
        <f t="shared" si="348"/>
        <v>32397424.959826957</v>
      </c>
      <c r="BD52" s="13">
        <f t="shared" si="349"/>
        <v>-377994.1673011668</v>
      </c>
      <c r="BE52" s="47">
        <f t="shared" si="350"/>
        <v>0.9884671446660982</v>
      </c>
      <c r="BF52" s="13">
        <v>2814600</v>
      </c>
      <c r="BG52" s="13">
        <v>2282400</v>
      </c>
      <c r="BH52" s="13">
        <f t="shared" si="351"/>
        <v>-532200</v>
      </c>
      <c r="BI52" s="47">
        <f t="shared" si="352"/>
        <v>0.8109145171605201</v>
      </c>
      <c r="BJ52" s="13">
        <v>2679217.7399999998</v>
      </c>
      <c r="BK52" s="13">
        <v>2633211.2707199994</v>
      </c>
      <c r="BL52" s="13">
        <f t="shared" si="354"/>
        <v>-46006.46928000031</v>
      </c>
      <c r="BM52" s="47">
        <f t="shared" si="355"/>
        <v>0.98282839479855033</v>
      </c>
      <c r="BN52" s="13">
        <v>2445138.7163999998</v>
      </c>
      <c r="BO52" s="13">
        <v>2426945.3414783999</v>
      </c>
      <c r="BP52" s="13">
        <f t="shared" si="357"/>
        <v>-18193.374921599869</v>
      </c>
      <c r="BQ52" s="47">
        <f t="shared" si="358"/>
        <v>0.99255936900447672</v>
      </c>
      <c r="BR52" s="13">
        <v>2934166.4596800003</v>
      </c>
      <c r="BS52" s="13">
        <v>2883782.1116390405</v>
      </c>
      <c r="BT52" s="13">
        <f t="shared" si="360"/>
        <v>-50384.348040959798</v>
      </c>
      <c r="BU52" s="47">
        <f t="shared" si="361"/>
        <v>0.98282839479855044</v>
      </c>
      <c r="BV52" s="13">
        <v>2883782.1116390405</v>
      </c>
      <c r="BW52" s="13">
        <v>3078553.3265051031</v>
      </c>
      <c r="BX52" s="13">
        <f t="shared" si="363"/>
        <v>194771.21486606263</v>
      </c>
      <c r="BY52" s="47">
        <f t="shared" si="364"/>
        <v>1.0675401980198016</v>
      </c>
      <c r="BZ52" s="13">
        <v>2935340.2436305303</v>
      </c>
      <c r="CA52" s="13">
        <v>2884935.7398349801</v>
      </c>
      <c r="CB52" s="13">
        <f t="shared" si="366"/>
        <v>-50404.503795550205</v>
      </c>
      <c r="CC52" s="47">
        <f t="shared" si="367"/>
        <v>0.98282839479855044</v>
      </c>
      <c r="CD52" s="13">
        <v>2495538.2149273683</v>
      </c>
      <c r="CE52" s="13">
        <v>2598389.9259316735</v>
      </c>
      <c r="CF52" s="13">
        <f t="shared" si="369"/>
        <v>102851.71100430517</v>
      </c>
      <c r="CG52" s="47">
        <f t="shared" si="370"/>
        <v>1.0412142400341078</v>
      </c>
      <c r="CH52" s="13">
        <v>1835321.5607134958</v>
      </c>
      <c r="CI52" s="13">
        <v>2207430.092386778</v>
      </c>
      <c r="CJ52" s="13">
        <f t="shared" si="372"/>
        <v>372108.53167328215</v>
      </c>
      <c r="CK52" s="47">
        <f t="shared" si="373"/>
        <v>1.2027484118524832</v>
      </c>
      <c r="CL52" s="13">
        <v>2202826.3500307659</v>
      </c>
      <c r="CM52" s="13">
        <v>2079257.700051551</v>
      </c>
      <c r="CN52" s="13">
        <f t="shared" si="375"/>
        <v>-123568.64997921488</v>
      </c>
      <c r="CO52" s="47">
        <f t="shared" si="376"/>
        <v>0.94390449797484532</v>
      </c>
      <c r="CP52" s="13">
        <v>2937689.2204010296</v>
      </c>
      <c r="CQ52" s="13">
        <v>3115937.005133749</v>
      </c>
      <c r="CR52" s="13">
        <f t="shared" si="378"/>
        <v>178247.78473271942</v>
      </c>
      <c r="CS52" s="47">
        <f t="shared" si="379"/>
        <v>1.0606761884459603</v>
      </c>
      <c r="CT52" s="13">
        <v>3232104.4340696209</v>
      </c>
      <c r="CU52" s="13">
        <v>3082249.4381215479</v>
      </c>
      <c r="CV52" s="13">
        <f t="shared" si="381"/>
        <v>-149854.99594807299</v>
      </c>
      <c r="CW52" s="47">
        <f t="shared" si="382"/>
        <v>0.95363547218077138</v>
      </c>
      <c r="CX52" s="13">
        <v>3379694.0756362714</v>
      </c>
      <c r="CY52" s="13">
        <v>3124333.0080241375</v>
      </c>
      <c r="CZ52" s="13">
        <f t="shared" si="384"/>
        <v>-255361.06761213392</v>
      </c>
      <c r="DA52" s="47">
        <f t="shared" si="385"/>
        <v>0.92444254956299299</v>
      </c>
      <c r="DB52" s="13">
        <f t="shared" si="386"/>
        <v>32775419.127128124</v>
      </c>
      <c r="DC52" s="13">
        <f t="shared" si="387"/>
        <v>32397424.959826957</v>
      </c>
      <c r="DD52" s="13">
        <f t="shared" si="388"/>
        <v>-377994.1673011668</v>
      </c>
      <c r="DE52" s="47">
        <f t="shared" si="389"/>
        <v>0.9884671446660982</v>
      </c>
    </row>
    <row r="53" spans="1:109" ht="18" hidden="1" customHeight="1" outlineLevel="2" x14ac:dyDescent="0.3">
      <c r="A53" s="30"/>
      <c r="B53" s="11"/>
      <c r="C53" s="11"/>
      <c r="D53" s="11" t="s">
        <v>40</v>
      </c>
      <c r="E53" s="12" t="s">
        <v>98</v>
      </c>
      <c r="F53" s="13">
        <v>3283700.0000000005</v>
      </c>
      <c r="G53" s="13">
        <v>3195360.0000000005</v>
      </c>
      <c r="H53" s="13">
        <f t="shared" si="322"/>
        <v>-88340</v>
      </c>
      <c r="I53" s="14">
        <f t="shared" si="323"/>
        <v>0.97309742059262416</v>
      </c>
      <c r="J53" s="13">
        <v>3125754.0300000003</v>
      </c>
      <c r="K53" s="13">
        <v>3072079.8158399998</v>
      </c>
      <c r="L53" s="13">
        <f t="shared" si="325"/>
        <v>-53674.21416000044</v>
      </c>
      <c r="M53" s="14">
        <f t="shared" si="326"/>
        <v>0.98282839479855033</v>
      </c>
      <c r="N53" s="13">
        <v>2852661.8358</v>
      </c>
      <c r="O53" s="13">
        <v>2831436.2317248005</v>
      </c>
      <c r="P53" s="13">
        <f t="shared" si="327"/>
        <v>-21225.604075199459</v>
      </c>
      <c r="Q53" s="14">
        <f t="shared" si="328"/>
        <v>0.99255936900447683</v>
      </c>
      <c r="R53" s="13">
        <v>3423194.2029600008</v>
      </c>
      <c r="S53" s="13">
        <v>3364412.4635788808</v>
      </c>
      <c r="T53" s="13">
        <f t="shared" si="329"/>
        <v>-58781.739381120075</v>
      </c>
      <c r="U53" s="14">
        <f t="shared" si="330"/>
        <v>0.98282839479855044</v>
      </c>
      <c r="V53" s="13">
        <v>3766266.725980652</v>
      </c>
      <c r="W53" s="13">
        <v>3591645.5475892876</v>
      </c>
      <c r="X53" s="13">
        <f t="shared" si="331"/>
        <v>-174621.1783913644</v>
      </c>
      <c r="Y53" s="14">
        <f t="shared" si="332"/>
        <v>0.95363547218077149</v>
      </c>
      <c r="Z53" s="13">
        <v>3424563.6175689525</v>
      </c>
      <c r="AA53" s="13">
        <v>3365758.3631408107</v>
      </c>
      <c r="AB53" s="13">
        <f t="shared" si="333"/>
        <v>-58805.25442814175</v>
      </c>
      <c r="AC53" s="14">
        <f t="shared" si="334"/>
        <v>0.98282839479855044</v>
      </c>
      <c r="AD53" s="13">
        <v>2911461.2507485971</v>
      </c>
      <c r="AE53" s="13">
        <v>3031454.9135869532</v>
      </c>
      <c r="AF53" s="13">
        <f t="shared" si="335"/>
        <v>119993.6628383561</v>
      </c>
      <c r="AG53" s="14">
        <f t="shared" si="336"/>
        <v>1.0412142400341078</v>
      </c>
      <c r="AH53" s="13">
        <v>2569450.1849988941</v>
      </c>
      <c r="AI53" s="13">
        <v>2575335.1077845744</v>
      </c>
      <c r="AJ53" s="13">
        <f t="shared" si="337"/>
        <v>5884.9227856802754</v>
      </c>
      <c r="AK53" s="14">
        <f t="shared" si="338"/>
        <v>1.0022903432104027</v>
      </c>
      <c r="AL53" s="13">
        <v>2569964.0750358938</v>
      </c>
      <c r="AM53" s="13">
        <v>2425800.6500601433</v>
      </c>
      <c r="AN53" s="13">
        <f t="shared" si="339"/>
        <v>-144163.4249757505</v>
      </c>
      <c r="AO53" s="14">
        <f t="shared" si="340"/>
        <v>0.94390449797484544</v>
      </c>
      <c r="AP53" s="13">
        <v>3427304.0904678684</v>
      </c>
      <c r="AQ53" s="13">
        <v>3635259.8393227076</v>
      </c>
      <c r="AR53" s="13">
        <f t="shared" si="341"/>
        <v>207955.74885483924</v>
      </c>
      <c r="AS53" s="14">
        <f t="shared" si="342"/>
        <v>1.0606761884459603</v>
      </c>
      <c r="AT53" s="13">
        <v>3770788.5064145578</v>
      </c>
      <c r="AU53" s="13">
        <v>3595957.6778084729</v>
      </c>
      <c r="AV53" s="13">
        <f t="shared" si="343"/>
        <v>-174830.82860608492</v>
      </c>
      <c r="AW53" s="14">
        <f t="shared" si="344"/>
        <v>0.95363547218077149</v>
      </c>
      <c r="AX53" s="13">
        <v>3942976.4215756506</v>
      </c>
      <c r="AY53" s="13">
        <v>3645055.1760281608</v>
      </c>
      <c r="AZ53" s="13">
        <f t="shared" si="345"/>
        <v>-297921.24554748973</v>
      </c>
      <c r="BA53" s="47">
        <f t="shared" si="346"/>
        <v>0.92444254956299288</v>
      </c>
      <c r="BB53" s="13">
        <f t="shared" si="347"/>
        <v>39068084.941551067</v>
      </c>
      <c r="BC53" s="13">
        <f t="shared" si="348"/>
        <v>38329555.786464788</v>
      </c>
      <c r="BD53" s="13">
        <f t="shared" si="349"/>
        <v>-738529.15508627892</v>
      </c>
      <c r="BE53" s="47">
        <f t="shared" si="350"/>
        <v>0.98109635636885772</v>
      </c>
      <c r="BF53" s="13">
        <v>3283700.0000000005</v>
      </c>
      <c r="BG53" s="13">
        <v>3195360.0000000005</v>
      </c>
      <c r="BH53" s="13">
        <f t="shared" si="351"/>
        <v>-88340</v>
      </c>
      <c r="BI53" s="47">
        <f t="shared" si="352"/>
        <v>0.97309742059262416</v>
      </c>
      <c r="BJ53" s="13">
        <v>3125754.0300000003</v>
      </c>
      <c r="BK53" s="13">
        <v>3072079.8158399998</v>
      </c>
      <c r="BL53" s="13">
        <f t="shared" si="354"/>
        <v>-53674.21416000044</v>
      </c>
      <c r="BM53" s="47">
        <f t="shared" si="355"/>
        <v>0.98282839479855033</v>
      </c>
      <c r="BN53" s="13">
        <v>2852661.8358</v>
      </c>
      <c r="BO53" s="13">
        <v>2831436.2317248005</v>
      </c>
      <c r="BP53" s="13">
        <f t="shared" si="357"/>
        <v>-21225.604075199459</v>
      </c>
      <c r="BQ53" s="47">
        <f t="shared" si="358"/>
        <v>0.99255936900447683</v>
      </c>
      <c r="BR53" s="13">
        <v>3423194.2029600008</v>
      </c>
      <c r="BS53" s="13">
        <v>3364412.4635788808</v>
      </c>
      <c r="BT53" s="13">
        <f t="shared" si="360"/>
        <v>-58781.739381120075</v>
      </c>
      <c r="BU53" s="47">
        <f t="shared" si="361"/>
        <v>0.98282839479855044</v>
      </c>
      <c r="BV53" s="13">
        <v>3766266.725980652</v>
      </c>
      <c r="BW53" s="13">
        <v>3591645.5475892876</v>
      </c>
      <c r="BX53" s="13">
        <f t="shared" si="363"/>
        <v>-174621.1783913644</v>
      </c>
      <c r="BY53" s="47">
        <f t="shared" si="364"/>
        <v>0.95363547218077149</v>
      </c>
      <c r="BZ53" s="13">
        <v>3424563.6175689525</v>
      </c>
      <c r="CA53" s="13">
        <v>3365758.3631408107</v>
      </c>
      <c r="CB53" s="13">
        <f t="shared" si="366"/>
        <v>-58805.25442814175</v>
      </c>
      <c r="CC53" s="47">
        <f t="shared" si="367"/>
        <v>0.98282839479855044</v>
      </c>
      <c r="CD53" s="13">
        <v>2911461.2507485971</v>
      </c>
      <c r="CE53" s="13">
        <v>3031454.9135869532</v>
      </c>
      <c r="CF53" s="13">
        <f t="shared" si="369"/>
        <v>119993.6628383561</v>
      </c>
      <c r="CG53" s="47">
        <f t="shared" si="370"/>
        <v>1.0412142400341078</v>
      </c>
      <c r="CH53" s="13">
        <v>2569450.1849988941</v>
      </c>
      <c r="CI53" s="13">
        <v>2575335.1077845744</v>
      </c>
      <c r="CJ53" s="13">
        <f t="shared" si="372"/>
        <v>5884.9227856802754</v>
      </c>
      <c r="CK53" s="47">
        <f t="shared" si="373"/>
        <v>1.0022903432104027</v>
      </c>
      <c r="CL53" s="13">
        <v>2569964.0750358938</v>
      </c>
      <c r="CM53" s="13">
        <v>2425800.6500601433</v>
      </c>
      <c r="CN53" s="13">
        <f t="shared" si="375"/>
        <v>-144163.4249757505</v>
      </c>
      <c r="CO53" s="47">
        <f t="shared" si="376"/>
        <v>0.94390449797484544</v>
      </c>
      <c r="CP53" s="13">
        <v>3427304.0904678684</v>
      </c>
      <c r="CQ53" s="13">
        <v>3635259.8393227076</v>
      </c>
      <c r="CR53" s="13">
        <f t="shared" si="378"/>
        <v>207955.74885483924</v>
      </c>
      <c r="CS53" s="47">
        <f t="shared" si="379"/>
        <v>1.0606761884459603</v>
      </c>
      <c r="CT53" s="13">
        <v>3770788.5064145578</v>
      </c>
      <c r="CU53" s="13">
        <v>3595957.6778084729</v>
      </c>
      <c r="CV53" s="13">
        <f t="shared" si="381"/>
        <v>-174830.82860608492</v>
      </c>
      <c r="CW53" s="47">
        <f t="shared" si="382"/>
        <v>0.95363547218077149</v>
      </c>
      <c r="CX53" s="13">
        <v>3942976.4215756506</v>
      </c>
      <c r="CY53" s="13">
        <v>3645055.1760281608</v>
      </c>
      <c r="CZ53" s="13">
        <f t="shared" si="384"/>
        <v>-297921.24554748973</v>
      </c>
      <c r="DA53" s="47">
        <f t="shared" si="385"/>
        <v>0.92444254956299288</v>
      </c>
      <c r="DB53" s="13">
        <f t="shared" si="386"/>
        <v>39068084.941551067</v>
      </c>
      <c r="DC53" s="13">
        <f t="shared" si="387"/>
        <v>38329555.786464788</v>
      </c>
      <c r="DD53" s="13">
        <f t="shared" si="388"/>
        <v>-738529.15508627892</v>
      </c>
      <c r="DE53" s="47">
        <f t="shared" si="389"/>
        <v>0.98109635636885772</v>
      </c>
    </row>
    <row r="54" spans="1:109" ht="18" customHeight="1" outlineLevel="1" x14ac:dyDescent="0.3">
      <c r="A54" s="30"/>
      <c r="B54" s="11"/>
      <c r="C54" s="11" t="s">
        <v>32</v>
      </c>
      <c r="D54" s="11" t="s">
        <v>32</v>
      </c>
      <c r="E54" s="12" t="s">
        <v>61</v>
      </c>
      <c r="F54" s="13">
        <v>270000</v>
      </c>
      <c r="G54" s="13">
        <v>270000</v>
      </c>
      <c r="H54" s="13">
        <f t="shared" si="322"/>
        <v>0</v>
      </c>
      <c r="I54" s="14">
        <f t="shared" si="323"/>
        <v>1</v>
      </c>
      <c r="J54" s="13">
        <v>270000</v>
      </c>
      <c r="K54" s="13">
        <v>270000</v>
      </c>
      <c r="L54" s="13">
        <f t="shared" si="325"/>
        <v>0</v>
      </c>
      <c r="M54" s="14">
        <f t="shared" si="326"/>
        <v>1</v>
      </c>
      <c r="N54" s="13">
        <v>270000</v>
      </c>
      <c r="O54" s="13">
        <v>270000</v>
      </c>
      <c r="P54" s="13">
        <f t="shared" si="327"/>
        <v>0</v>
      </c>
      <c r="Q54" s="14">
        <f t="shared" si="328"/>
        <v>1</v>
      </c>
      <c r="R54" s="13">
        <v>270000</v>
      </c>
      <c r="S54" s="13">
        <v>270000</v>
      </c>
      <c r="T54" s="13">
        <f t="shared" si="329"/>
        <v>0</v>
      </c>
      <c r="U54" s="14">
        <f t="shared" si="330"/>
        <v>1</v>
      </c>
      <c r="V54" s="13">
        <v>270000</v>
      </c>
      <c r="W54" s="13">
        <v>270000</v>
      </c>
      <c r="X54" s="13">
        <f t="shared" si="331"/>
        <v>0</v>
      </c>
      <c r="Y54" s="14">
        <f t="shared" si="332"/>
        <v>1</v>
      </c>
      <c r="Z54" s="13">
        <v>270000</v>
      </c>
      <c r="AA54" s="13">
        <v>270000</v>
      </c>
      <c r="AB54" s="13">
        <f t="shared" si="333"/>
        <v>0</v>
      </c>
      <c r="AC54" s="14">
        <f t="shared" si="334"/>
        <v>1</v>
      </c>
      <c r="AD54" s="13">
        <v>270000</v>
      </c>
      <c r="AE54" s="13">
        <v>270000</v>
      </c>
      <c r="AF54" s="13">
        <f t="shared" si="335"/>
        <v>0</v>
      </c>
      <c r="AG54" s="14">
        <f t="shared" si="336"/>
        <v>1</v>
      </c>
      <c r="AH54" s="13">
        <v>270000</v>
      </c>
      <c r="AI54" s="13">
        <v>270000</v>
      </c>
      <c r="AJ54" s="13">
        <f t="shared" si="337"/>
        <v>0</v>
      </c>
      <c r="AK54" s="14">
        <f t="shared" si="338"/>
        <v>1</v>
      </c>
      <c r="AL54" s="13">
        <v>270000</v>
      </c>
      <c r="AM54" s="13">
        <v>270000</v>
      </c>
      <c r="AN54" s="13">
        <f t="shared" si="339"/>
        <v>0</v>
      </c>
      <c r="AO54" s="14">
        <f t="shared" si="340"/>
        <v>1</v>
      </c>
      <c r="AP54" s="13">
        <v>270000</v>
      </c>
      <c r="AQ54" s="13">
        <v>270000</v>
      </c>
      <c r="AR54" s="13">
        <f t="shared" si="341"/>
        <v>0</v>
      </c>
      <c r="AS54" s="14">
        <f t="shared" si="342"/>
        <v>1</v>
      </c>
      <c r="AT54" s="13">
        <v>270000</v>
      </c>
      <c r="AU54" s="13">
        <v>270000</v>
      </c>
      <c r="AV54" s="13">
        <f t="shared" si="343"/>
        <v>0</v>
      </c>
      <c r="AW54" s="14">
        <f t="shared" si="344"/>
        <v>1</v>
      </c>
      <c r="AX54" s="13">
        <v>270000</v>
      </c>
      <c r="AY54" s="13">
        <v>270000</v>
      </c>
      <c r="AZ54" s="13">
        <f t="shared" si="345"/>
        <v>0</v>
      </c>
      <c r="BA54" s="47">
        <f t="shared" si="346"/>
        <v>1</v>
      </c>
      <c r="BB54" s="13">
        <f t="shared" si="347"/>
        <v>3240000</v>
      </c>
      <c r="BC54" s="13">
        <f t="shared" si="348"/>
        <v>3240000</v>
      </c>
      <c r="BD54" s="13">
        <f t="shared" si="349"/>
        <v>0</v>
      </c>
      <c r="BE54" s="47">
        <f t="shared" si="350"/>
        <v>1</v>
      </c>
      <c r="BF54" s="13">
        <v>270000</v>
      </c>
      <c r="BG54" s="13">
        <v>270000</v>
      </c>
      <c r="BH54" s="13">
        <f t="shared" si="351"/>
        <v>0</v>
      </c>
      <c r="BI54" s="47">
        <f t="shared" si="352"/>
        <v>1</v>
      </c>
      <c r="BJ54" s="13">
        <v>270000</v>
      </c>
      <c r="BK54" s="13">
        <v>270000</v>
      </c>
      <c r="BL54" s="13">
        <f t="shared" si="354"/>
        <v>0</v>
      </c>
      <c r="BM54" s="47">
        <f t="shared" si="355"/>
        <v>1</v>
      </c>
      <c r="BN54" s="13">
        <v>270000</v>
      </c>
      <c r="BO54" s="13">
        <v>270000</v>
      </c>
      <c r="BP54" s="13">
        <f t="shared" si="357"/>
        <v>0</v>
      </c>
      <c r="BQ54" s="47">
        <f t="shared" si="358"/>
        <v>1</v>
      </c>
      <c r="BR54" s="13">
        <v>270000</v>
      </c>
      <c r="BS54" s="13">
        <v>270000</v>
      </c>
      <c r="BT54" s="13">
        <f t="shared" si="360"/>
        <v>0</v>
      </c>
      <c r="BU54" s="47">
        <f t="shared" si="361"/>
        <v>1</v>
      </c>
      <c r="BV54" s="13">
        <v>270000</v>
      </c>
      <c r="BW54" s="13">
        <v>270000</v>
      </c>
      <c r="BX54" s="13">
        <f t="shared" si="363"/>
        <v>0</v>
      </c>
      <c r="BY54" s="47">
        <f t="shared" si="364"/>
        <v>1</v>
      </c>
      <c r="BZ54" s="13">
        <v>270000</v>
      </c>
      <c r="CA54" s="13">
        <v>270000</v>
      </c>
      <c r="CB54" s="13">
        <f t="shared" si="366"/>
        <v>0</v>
      </c>
      <c r="CC54" s="47">
        <f t="shared" si="367"/>
        <v>1</v>
      </c>
      <c r="CD54" s="13">
        <v>270000</v>
      </c>
      <c r="CE54" s="13">
        <v>270000</v>
      </c>
      <c r="CF54" s="13">
        <f t="shared" si="369"/>
        <v>0</v>
      </c>
      <c r="CG54" s="47">
        <f t="shared" si="370"/>
        <v>1</v>
      </c>
      <c r="CH54" s="13">
        <v>270000</v>
      </c>
      <c r="CI54" s="13">
        <v>270000</v>
      </c>
      <c r="CJ54" s="13">
        <f t="shared" si="372"/>
        <v>0</v>
      </c>
      <c r="CK54" s="47">
        <f t="shared" si="373"/>
        <v>1</v>
      </c>
      <c r="CL54" s="13">
        <v>270000</v>
      </c>
      <c r="CM54" s="13">
        <v>270000</v>
      </c>
      <c r="CN54" s="13">
        <f t="shared" si="375"/>
        <v>0</v>
      </c>
      <c r="CO54" s="47">
        <f t="shared" si="376"/>
        <v>1</v>
      </c>
      <c r="CP54" s="13">
        <v>270000</v>
      </c>
      <c r="CQ54" s="13">
        <v>270000</v>
      </c>
      <c r="CR54" s="13">
        <f t="shared" si="378"/>
        <v>0</v>
      </c>
      <c r="CS54" s="47">
        <f t="shared" si="379"/>
        <v>1</v>
      </c>
      <c r="CT54" s="13">
        <v>270000</v>
      </c>
      <c r="CU54" s="13">
        <v>270000</v>
      </c>
      <c r="CV54" s="13">
        <f t="shared" si="381"/>
        <v>0</v>
      </c>
      <c r="CW54" s="47">
        <f t="shared" si="382"/>
        <v>1</v>
      </c>
      <c r="CX54" s="13">
        <v>270000</v>
      </c>
      <c r="CY54" s="13">
        <v>270000</v>
      </c>
      <c r="CZ54" s="13">
        <f t="shared" si="384"/>
        <v>0</v>
      </c>
      <c r="DA54" s="47">
        <f t="shared" si="385"/>
        <v>1</v>
      </c>
      <c r="DB54" s="13">
        <f t="shared" si="386"/>
        <v>3240000</v>
      </c>
      <c r="DC54" s="13">
        <f t="shared" si="387"/>
        <v>3240000</v>
      </c>
      <c r="DD54" s="13">
        <f t="shared" si="388"/>
        <v>0</v>
      </c>
      <c r="DE54" s="47">
        <f t="shared" si="389"/>
        <v>1</v>
      </c>
    </row>
    <row r="55" spans="1:109" ht="18" customHeight="1" outlineLevel="1" x14ac:dyDescent="0.3">
      <c r="A55" s="30"/>
      <c r="B55" s="11"/>
      <c r="C55" s="11" t="s">
        <v>41</v>
      </c>
      <c r="D55" s="11" t="s">
        <v>41</v>
      </c>
      <c r="E55" s="12" t="s">
        <v>62</v>
      </c>
      <c r="F55" s="13">
        <v>250000</v>
      </c>
      <c r="G55" s="13">
        <v>250000</v>
      </c>
      <c r="H55" s="13">
        <f t="shared" si="322"/>
        <v>0</v>
      </c>
      <c r="I55" s="14">
        <f t="shared" si="323"/>
        <v>1</v>
      </c>
      <c r="J55" s="13">
        <v>250000</v>
      </c>
      <c r="K55" s="13">
        <v>250000</v>
      </c>
      <c r="L55" s="13">
        <f t="shared" si="325"/>
        <v>0</v>
      </c>
      <c r="M55" s="14">
        <f t="shared" si="326"/>
        <v>1</v>
      </c>
      <c r="N55" s="13">
        <v>250000</v>
      </c>
      <c r="O55" s="13">
        <v>250000</v>
      </c>
      <c r="P55" s="13">
        <f t="shared" si="327"/>
        <v>0</v>
      </c>
      <c r="Q55" s="14">
        <f t="shared" si="328"/>
        <v>1</v>
      </c>
      <c r="R55" s="13">
        <v>250000</v>
      </c>
      <c r="S55" s="13">
        <v>250000</v>
      </c>
      <c r="T55" s="13">
        <f t="shared" si="329"/>
        <v>0</v>
      </c>
      <c r="U55" s="14">
        <f t="shared" si="330"/>
        <v>1</v>
      </c>
      <c r="V55" s="13">
        <v>250000</v>
      </c>
      <c r="W55" s="13">
        <v>250000</v>
      </c>
      <c r="X55" s="13">
        <f t="shared" si="331"/>
        <v>0</v>
      </c>
      <c r="Y55" s="14">
        <f t="shared" si="332"/>
        <v>1</v>
      </c>
      <c r="Z55" s="13">
        <v>250000</v>
      </c>
      <c r="AA55" s="13">
        <v>250000</v>
      </c>
      <c r="AB55" s="13">
        <f t="shared" si="333"/>
        <v>0</v>
      </c>
      <c r="AC55" s="14">
        <f t="shared" si="334"/>
        <v>1</v>
      </c>
      <c r="AD55" s="13">
        <v>250000</v>
      </c>
      <c r="AE55" s="13">
        <v>250000</v>
      </c>
      <c r="AF55" s="13">
        <f t="shared" si="335"/>
        <v>0</v>
      </c>
      <c r="AG55" s="14">
        <f t="shared" si="336"/>
        <v>1</v>
      </c>
      <c r="AH55" s="13">
        <v>250000</v>
      </c>
      <c r="AI55" s="13">
        <v>250000</v>
      </c>
      <c r="AJ55" s="13">
        <f t="shared" si="337"/>
        <v>0</v>
      </c>
      <c r="AK55" s="14">
        <f t="shared" si="338"/>
        <v>1</v>
      </c>
      <c r="AL55" s="13">
        <v>250000</v>
      </c>
      <c r="AM55" s="13">
        <v>250000</v>
      </c>
      <c r="AN55" s="13">
        <f t="shared" si="339"/>
        <v>0</v>
      </c>
      <c r="AO55" s="14">
        <f t="shared" si="340"/>
        <v>1</v>
      </c>
      <c r="AP55" s="13">
        <v>250000</v>
      </c>
      <c r="AQ55" s="13">
        <v>250000</v>
      </c>
      <c r="AR55" s="13">
        <f t="shared" si="341"/>
        <v>0</v>
      </c>
      <c r="AS55" s="14">
        <f t="shared" si="342"/>
        <v>1</v>
      </c>
      <c r="AT55" s="13">
        <v>250000</v>
      </c>
      <c r="AU55" s="13">
        <v>250000</v>
      </c>
      <c r="AV55" s="13">
        <f t="shared" si="343"/>
        <v>0</v>
      </c>
      <c r="AW55" s="14">
        <f t="shared" si="344"/>
        <v>1</v>
      </c>
      <c r="AX55" s="13">
        <v>250000</v>
      </c>
      <c r="AY55" s="13">
        <v>250000</v>
      </c>
      <c r="AZ55" s="13">
        <f t="shared" si="345"/>
        <v>0</v>
      </c>
      <c r="BA55" s="47">
        <f t="shared" si="346"/>
        <v>1</v>
      </c>
      <c r="BB55" s="13">
        <f t="shared" si="347"/>
        <v>3000000</v>
      </c>
      <c r="BC55" s="13">
        <f t="shared" si="348"/>
        <v>3000000</v>
      </c>
      <c r="BD55" s="13">
        <f t="shared" si="349"/>
        <v>0</v>
      </c>
      <c r="BE55" s="47">
        <f t="shared" si="350"/>
        <v>1</v>
      </c>
      <c r="BF55" s="13">
        <v>250000</v>
      </c>
      <c r="BG55" s="13">
        <v>250000</v>
      </c>
      <c r="BH55" s="13">
        <f t="shared" si="351"/>
        <v>0</v>
      </c>
      <c r="BI55" s="47">
        <f t="shared" si="352"/>
        <v>1</v>
      </c>
      <c r="BJ55" s="13">
        <v>250000</v>
      </c>
      <c r="BK55" s="13">
        <v>250000</v>
      </c>
      <c r="BL55" s="13">
        <f t="shared" si="354"/>
        <v>0</v>
      </c>
      <c r="BM55" s="47">
        <f t="shared" si="355"/>
        <v>1</v>
      </c>
      <c r="BN55" s="13">
        <v>250000</v>
      </c>
      <c r="BO55" s="13">
        <v>250000</v>
      </c>
      <c r="BP55" s="13">
        <f t="shared" si="357"/>
        <v>0</v>
      </c>
      <c r="BQ55" s="47">
        <f t="shared" si="358"/>
        <v>1</v>
      </c>
      <c r="BR55" s="13">
        <v>250000</v>
      </c>
      <c r="BS55" s="13">
        <v>250000</v>
      </c>
      <c r="BT55" s="13">
        <f t="shared" si="360"/>
        <v>0</v>
      </c>
      <c r="BU55" s="47">
        <f t="shared" si="361"/>
        <v>1</v>
      </c>
      <c r="BV55" s="13">
        <v>250000</v>
      </c>
      <c r="BW55" s="13">
        <v>250000</v>
      </c>
      <c r="BX55" s="13">
        <f t="shared" si="363"/>
        <v>0</v>
      </c>
      <c r="BY55" s="47">
        <f t="shared" si="364"/>
        <v>1</v>
      </c>
      <c r="BZ55" s="13">
        <v>250000</v>
      </c>
      <c r="CA55" s="13">
        <v>250000</v>
      </c>
      <c r="CB55" s="13">
        <f t="shared" si="366"/>
        <v>0</v>
      </c>
      <c r="CC55" s="47">
        <f t="shared" si="367"/>
        <v>1</v>
      </c>
      <c r="CD55" s="13">
        <v>250000</v>
      </c>
      <c r="CE55" s="13">
        <v>250000</v>
      </c>
      <c r="CF55" s="13">
        <f t="shared" si="369"/>
        <v>0</v>
      </c>
      <c r="CG55" s="47">
        <f t="shared" si="370"/>
        <v>1</v>
      </c>
      <c r="CH55" s="13">
        <v>250000</v>
      </c>
      <c r="CI55" s="13">
        <v>250000</v>
      </c>
      <c r="CJ55" s="13">
        <f t="shared" si="372"/>
        <v>0</v>
      </c>
      <c r="CK55" s="47">
        <f t="shared" si="373"/>
        <v>1</v>
      </c>
      <c r="CL55" s="13">
        <v>250000</v>
      </c>
      <c r="CM55" s="13">
        <v>250000</v>
      </c>
      <c r="CN55" s="13">
        <f t="shared" si="375"/>
        <v>0</v>
      </c>
      <c r="CO55" s="47">
        <f t="shared" si="376"/>
        <v>1</v>
      </c>
      <c r="CP55" s="13">
        <v>250000</v>
      </c>
      <c r="CQ55" s="13">
        <v>250000</v>
      </c>
      <c r="CR55" s="13">
        <f t="shared" si="378"/>
        <v>0</v>
      </c>
      <c r="CS55" s="47">
        <f t="shared" si="379"/>
        <v>1</v>
      </c>
      <c r="CT55" s="13">
        <v>250000</v>
      </c>
      <c r="CU55" s="13">
        <v>250000</v>
      </c>
      <c r="CV55" s="13">
        <f t="shared" si="381"/>
        <v>0</v>
      </c>
      <c r="CW55" s="47">
        <f t="shared" si="382"/>
        <v>1</v>
      </c>
      <c r="CX55" s="13">
        <v>250000</v>
      </c>
      <c r="CY55" s="13">
        <v>250000</v>
      </c>
      <c r="CZ55" s="13">
        <f t="shared" si="384"/>
        <v>0</v>
      </c>
      <c r="DA55" s="47">
        <f t="shared" si="385"/>
        <v>1</v>
      </c>
      <c r="DB55" s="13">
        <f t="shared" si="386"/>
        <v>3000000</v>
      </c>
      <c r="DC55" s="13">
        <f t="shared" si="387"/>
        <v>3000000</v>
      </c>
      <c r="DD55" s="13">
        <f t="shared" si="388"/>
        <v>0</v>
      </c>
      <c r="DE55" s="47">
        <f t="shared" si="389"/>
        <v>1</v>
      </c>
    </row>
    <row r="56" spans="1:109" ht="18" customHeight="1" outlineLevel="1" x14ac:dyDescent="0.3">
      <c r="A56" s="30"/>
      <c r="B56" s="11"/>
      <c r="C56" s="11" t="s">
        <v>29</v>
      </c>
      <c r="D56" s="11" t="s">
        <v>29</v>
      </c>
      <c r="E56" s="12" t="s">
        <v>63</v>
      </c>
      <c r="F56" s="13">
        <v>700000</v>
      </c>
      <c r="G56" s="13">
        <v>671000</v>
      </c>
      <c r="H56" s="13">
        <f t="shared" si="322"/>
        <v>-29000</v>
      </c>
      <c r="I56" s="14">
        <f t="shared" si="323"/>
        <v>0.95857142857142852</v>
      </c>
      <c r="J56" s="13">
        <v>933000</v>
      </c>
      <c r="K56" s="13">
        <v>901000</v>
      </c>
      <c r="L56" s="13">
        <f t="shared" si="325"/>
        <v>-32000</v>
      </c>
      <c r="M56" s="14">
        <f t="shared" si="326"/>
        <v>0.96570203644158625</v>
      </c>
      <c r="N56" s="13">
        <v>731999.99999999988</v>
      </c>
      <c r="O56" s="13">
        <v>511000</v>
      </c>
      <c r="P56" s="13">
        <f t="shared" si="327"/>
        <v>-220999.99999999988</v>
      </c>
      <c r="Q56" s="14">
        <f t="shared" si="328"/>
        <v>0.69808743169398924</v>
      </c>
      <c r="R56" s="13">
        <v>753000</v>
      </c>
      <c r="S56" s="13">
        <v>776000</v>
      </c>
      <c r="T56" s="13">
        <f t="shared" si="329"/>
        <v>23000</v>
      </c>
      <c r="U56" s="14">
        <f t="shared" si="330"/>
        <v>1.0305444887118194</v>
      </c>
      <c r="V56" s="13">
        <v>1130000</v>
      </c>
      <c r="W56" s="13">
        <v>1197000</v>
      </c>
      <c r="X56" s="13">
        <f t="shared" si="331"/>
        <v>67000</v>
      </c>
      <c r="Y56" s="14">
        <f t="shared" si="332"/>
        <v>1.05929203539823</v>
      </c>
      <c r="Z56" s="13">
        <v>798999.99999999988</v>
      </c>
      <c r="AA56" s="13">
        <v>1133000</v>
      </c>
      <c r="AB56" s="13">
        <f t="shared" si="333"/>
        <v>334000.00000000012</v>
      </c>
      <c r="AC56" s="14">
        <f t="shared" si="334"/>
        <v>1.4180225281602004</v>
      </c>
      <c r="AD56" s="13">
        <v>796000</v>
      </c>
      <c r="AE56" s="13">
        <v>688999.99999999988</v>
      </c>
      <c r="AF56" s="13">
        <f t="shared" si="335"/>
        <v>-107000.00000000012</v>
      </c>
      <c r="AG56" s="14">
        <f t="shared" si="336"/>
        <v>0.86557788944723602</v>
      </c>
      <c r="AH56" s="13">
        <v>200000</v>
      </c>
      <c r="AI56" s="13">
        <v>539000</v>
      </c>
      <c r="AJ56" s="13">
        <f t="shared" si="337"/>
        <v>339000</v>
      </c>
      <c r="AK56" s="14">
        <f t="shared" si="338"/>
        <v>2.6949999999999998</v>
      </c>
      <c r="AL56" s="13">
        <v>378000</v>
      </c>
      <c r="AM56" s="13">
        <v>180000</v>
      </c>
      <c r="AN56" s="13">
        <f t="shared" si="339"/>
        <v>-198000</v>
      </c>
      <c r="AO56" s="14">
        <f t="shared" si="340"/>
        <v>0.47619047619047616</v>
      </c>
      <c r="AP56" s="13">
        <v>753999.99999999988</v>
      </c>
      <c r="AQ56" s="13">
        <v>1163000</v>
      </c>
      <c r="AR56" s="13">
        <f t="shared" si="341"/>
        <v>409000.00000000012</v>
      </c>
      <c r="AS56" s="14">
        <f t="shared" si="342"/>
        <v>1.5424403183023876</v>
      </c>
      <c r="AT56" s="13">
        <v>880000</v>
      </c>
      <c r="AU56" s="13">
        <v>908999.99999999988</v>
      </c>
      <c r="AV56" s="13">
        <f t="shared" si="343"/>
        <v>28999.999999999884</v>
      </c>
      <c r="AW56" s="14">
        <f t="shared" si="344"/>
        <v>1.0329545454545452</v>
      </c>
      <c r="AX56" s="13">
        <v>1467999.9999999998</v>
      </c>
      <c r="AY56" s="13">
        <v>976000</v>
      </c>
      <c r="AZ56" s="13">
        <f t="shared" si="345"/>
        <v>-491999.99999999977</v>
      </c>
      <c r="BA56" s="47">
        <f t="shared" si="346"/>
        <v>0.66485013623978217</v>
      </c>
      <c r="BB56" s="13">
        <f t="shared" si="347"/>
        <v>9523000</v>
      </c>
      <c r="BC56" s="13">
        <f t="shared" si="348"/>
        <v>9645000</v>
      </c>
      <c r="BD56" s="13">
        <f t="shared" si="349"/>
        <v>122000</v>
      </c>
      <c r="BE56" s="47">
        <f t="shared" si="350"/>
        <v>1.0128110889425601</v>
      </c>
      <c r="BF56" s="13">
        <v>700000</v>
      </c>
      <c r="BG56" s="13">
        <v>671000</v>
      </c>
      <c r="BH56" s="13">
        <f t="shared" si="351"/>
        <v>-29000</v>
      </c>
      <c r="BI56" s="47">
        <f t="shared" si="352"/>
        <v>0.95857142857142852</v>
      </c>
      <c r="BJ56" s="13">
        <v>933000</v>
      </c>
      <c r="BK56" s="13">
        <v>901000</v>
      </c>
      <c r="BL56" s="13">
        <f t="shared" si="354"/>
        <v>-32000</v>
      </c>
      <c r="BM56" s="47">
        <f t="shared" si="355"/>
        <v>0.96570203644158625</v>
      </c>
      <c r="BN56" s="13">
        <v>731999.99999999988</v>
      </c>
      <c r="BO56" s="13">
        <v>511000</v>
      </c>
      <c r="BP56" s="13">
        <f t="shared" si="357"/>
        <v>-220999.99999999988</v>
      </c>
      <c r="BQ56" s="47">
        <f t="shared" si="358"/>
        <v>0.69808743169398924</v>
      </c>
      <c r="BR56" s="13">
        <v>753000</v>
      </c>
      <c r="BS56" s="13">
        <v>776000</v>
      </c>
      <c r="BT56" s="13">
        <f t="shared" si="360"/>
        <v>23000</v>
      </c>
      <c r="BU56" s="47">
        <f t="shared" si="361"/>
        <v>1.0305444887118194</v>
      </c>
      <c r="BV56" s="13">
        <v>1130000</v>
      </c>
      <c r="BW56" s="13">
        <v>1197000</v>
      </c>
      <c r="BX56" s="13">
        <f t="shared" si="363"/>
        <v>67000</v>
      </c>
      <c r="BY56" s="47">
        <f t="shared" si="364"/>
        <v>1.05929203539823</v>
      </c>
      <c r="BZ56" s="13">
        <v>798999.99999999988</v>
      </c>
      <c r="CA56" s="13">
        <v>1133000</v>
      </c>
      <c r="CB56" s="13">
        <f t="shared" si="366"/>
        <v>334000.00000000012</v>
      </c>
      <c r="CC56" s="47">
        <f t="shared" si="367"/>
        <v>1.4180225281602004</v>
      </c>
      <c r="CD56" s="13">
        <v>796000</v>
      </c>
      <c r="CE56" s="13">
        <v>688999.99999999988</v>
      </c>
      <c r="CF56" s="13">
        <f t="shared" si="369"/>
        <v>-107000.00000000012</v>
      </c>
      <c r="CG56" s="47">
        <f t="shared" si="370"/>
        <v>0.86557788944723602</v>
      </c>
      <c r="CH56" s="13">
        <v>200000</v>
      </c>
      <c r="CI56" s="13">
        <v>539000</v>
      </c>
      <c r="CJ56" s="13">
        <f t="shared" si="372"/>
        <v>339000</v>
      </c>
      <c r="CK56" s="47">
        <f t="shared" si="373"/>
        <v>2.6949999999999998</v>
      </c>
      <c r="CL56" s="13">
        <v>378000</v>
      </c>
      <c r="CM56" s="13">
        <v>180000</v>
      </c>
      <c r="CN56" s="13">
        <f t="shared" si="375"/>
        <v>-198000</v>
      </c>
      <c r="CO56" s="47">
        <f t="shared" si="376"/>
        <v>0.47619047619047616</v>
      </c>
      <c r="CP56" s="13">
        <v>753999.99999999988</v>
      </c>
      <c r="CQ56" s="13">
        <v>1163000</v>
      </c>
      <c r="CR56" s="13">
        <f t="shared" si="378"/>
        <v>409000.00000000012</v>
      </c>
      <c r="CS56" s="47">
        <f t="shared" si="379"/>
        <v>1.5424403183023876</v>
      </c>
      <c r="CT56" s="13">
        <v>880000</v>
      </c>
      <c r="CU56" s="13">
        <v>908999.99999999988</v>
      </c>
      <c r="CV56" s="13">
        <f t="shared" si="381"/>
        <v>28999.999999999884</v>
      </c>
      <c r="CW56" s="47">
        <f t="shared" si="382"/>
        <v>1.0329545454545452</v>
      </c>
      <c r="CX56" s="13">
        <v>1467999.9999999998</v>
      </c>
      <c r="CY56" s="13">
        <v>976000</v>
      </c>
      <c r="CZ56" s="13">
        <f t="shared" si="384"/>
        <v>-491999.99999999977</v>
      </c>
      <c r="DA56" s="47">
        <f t="shared" si="385"/>
        <v>0.66485013623978217</v>
      </c>
      <c r="DB56" s="13">
        <f t="shared" si="386"/>
        <v>9523000</v>
      </c>
      <c r="DC56" s="13">
        <f t="shared" si="387"/>
        <v>9645000</v>
      </c>
      <c r="DD56" s="13">
        <f t="shared" si="388"/>
        <v>122000</v>
      </c>
      <c r="DE56" s="47">
        <f t="shared" si="389"/>
        <v>1.0128110889425601</v>
      </c>
    </row>
    <row r="57" spans="1:109" ht="18" customHeight="1" outlineLevel="1" x14ac:dyDescent="0.3">
      <c r="A57" s="30"/>
      <c r="B57" s="11"/>
      <c r="C57" s="11" t="s">
        <v>31</v>
      </c>
      <c r="D57" s="11" t="s">
        <v>31</v>
      </c>
      <c r="E57" s="12" t="s">
        <v>64</v>
      </c>
      <c r="F57" s="13">
        <v>469100</v>
      </c>
      <c r="G57" s="13">
        <v>456480</v>
      </c>
      <c r="H57" s="13">
        <f t="shared" si="322"/>
        <v>-12620</v>
      </c>
      <c r="I57" s="14">
        <f t="shared" si="323"/>
        <v>0.97309742059262416</v>
      </c>
      <c r="J57" s="13">
        <v>446536.29000000004</v>
      </c>
      <c r="K57" s="13">
        <v>438868.54511999997</v>
      </c>
      <c r="L57" s="13">
        <f t="shared" si="325"/>
        <v>-7667.7448800000711</v>
      </c>
      <c r="M57" s="14">
        <f t="shared" si="326"/>
        <v>0.98282839479855022</v>
      </c>
      <c r="N57" s="13">
        <v>407523.11939999997</v>
      </c>
      <c r="O57" s="13">
        <v>304490.89024640003</v>
      </c>
      <c r="P57" s="13">
        <f t="shared" si="327"/>
        <v>-103032.22915359994</v>
      </c>
      <c r="Q57" s="14">
        <f t="shared" si="328"/>
        <v>0.74717451784012834</v>
      </c>
      <c r="R57" s="13">
        <v>489027.74328000011</v>
      </c>
      <c r="S57" s="13">
        <v>480630.35193984013</v>
      </c>
      <c r="T57" s="13">
        <f t="shared" si="329"/>
        <v>-8397.3913401599857</v>
      </c>
      <c r="U57" s="14">
        <f t="shared" si="330"/>
        <v>0.98282839479855044</v>
      </c>
      <c r="V57" s="13">
        <v>538038.10371152172</v>
      </c>
      <c r="W57" s="13">
        <v>513092.2210841839</v>
      </c>
      <c r="X57" s="13">
        <f t="shared" si="331"/>
        <v>-24945.882627337822</v>
      </c>
      <c r="Y57" s="14">
        <f t="shared" si="332"/>
        <v>0.95363547218077149</v>
      </c>
      <c r="Z57" s="13">
        <v>489223.37393842178</v>
      </c>
      <c r="AA57" s="13">
        <v>480822.62330583006</v>
      </c>
      <c r="AB57" s="13">
        <f t="shared" si="333"/>
        <v>-8400.7506325917202</v>
      </c>
      <c r="AC57" s="14">
        <f t="shared" si="334"/>
        <v>0.98282839479855044</v>
      </c>
      <c r="AD57" s="13">
        <v>415923.03582122811</v>
      </c>
      <c r="AE57" s="13">
        <v>333064.98765527899</v>
      </c>
      <c r="AF57" s="13">
        <f t="shared" si="335"/>
        <v>-82858.04816594912</v>
      </c>
      <c r="AG57" s="14">
        <f t="shared" si="336"/>
        <v>0.80078514285137326</v>
      </c>
      <c r="AH57" s="13">
        <v>183532.15607134957</v>
      </c>
      <c r="AI57" s="13">
        <v>367905.01539779635</v>
      </c>
      <c r="AJ57" s="13">
        <f t="shared" si="337"/>
        <v>184372.85932644678</v>
      </c>
      <c r="AK57" s="14">
        <f t="shared" si="338"/>
        <v>2.0045806864208058</v>
      </c>
      <c r="AL57" s="13">
        <v>367137.72500512766</v>
      </c>
      <c r="AM57" s="13">
        <v>246542.95000859199</v>
      </c>
      <c r="AN57" s="13">
        <f t="shared" si="339"/>
        <v>-120594.77499653568</v>
      </c>
      <c r="AO57" s="14">
        <f t="shared" si="340"/>
        <v>0.67152714966882965</v>
      </c>
      <c r="AP57" s="13">
        <v>489614.87006683828</v>
      </c>
      <c r="AQ57" s="13">
        <v>519322.83418895822</v>
      </c>
      <c r="AR57" s="13">
        <f t="shared" si="341"/>
        <v>29707.964122119942</v>
      </c>
      <c r="AS57" s="14">
        <f t="shared" si="342"/>
        <v>1.0606761884459606</v>
      </c>
      <c r="AT57" s="13">
        <v>538684.07234493678</v>
      </c>
      <c r="AU57" s="13">
        <v>513708.23968692467</v>
      </c>
      <c r="AV57" s="13">
        <f t="shared" si="343"/>
        <v>-24975.832658012107</v>
      </c>
      <c r="AW57" s="14">
        <f t="shared" si="344"/>
        <v>0.95363547218077149</v>
      </c>
      <c r="AX57" s="13">
        <v>563282.3459393786</v>
      </c>
      <c r="AY57" s="13">
        <v>520722.16800402291</v>
      </c>
      <c r="AZ57" s="13">
        <f t="shared" si="345"/>
        <v>-42560.177935355692</v>
      </c>
      <c r="BA57" s="47">
        <f t="shared" si="346"/>
        <v>0.92444254956299288</v>
      </c>
      <c r="BB57" s="13">
        <f t="shared" si="347"/>
        <v>5397622.8355788011</v>
      </c>
      <c r="BC57" s="13">
        <f t="shared" si="348"/>
        <v>5175650.8266378278</v>
      </c>
      <c r="BD57" s="13">
        <f t="shared" si="349"/>
        <v>-221972.00894097332</v>
      </c>
      <c r="BE57" s="47">
        <f t="shared" si="350"/>
        <v>0.95887596897696714</v>
      </c>
      <c r="BF57" s="13">
        <v>469100</v>
      </c>
      <c r="BG57" s="13">
        <v>456480</v>
      </c>
      <c r="BH57" s="13">
        <f t="shared" si="351"/>
        <v>-12620</v>
      </c>
      <c r="BI57" s="47">
        <f t="shared" si="352"/>
        <v>0.97309742059262416</v>
      </c>
      <c r="BJ57" s="13">
        <v>446536.29000000004</v>
      </c>
      <c r="BK57" s="13">
        <v>438868.54511999997</v>
      </c>
      <c r="BL57" s="13">
        <f t="shared" si="354"/>
        <v>-7667.7448800000711</v>
      </c>
      <c r="BM57" s="47">
        <f t="shared" si="355"/>
        <v>0.98282839479855022</v>
      </c>
      <c r="BN57" s="13">
        <v>407523.11939999997</v>
      </c>
      <c r="BO57" s="13">
        <v>304490.89024640003</v>
      </c>
      <c r="BP57" s="13">
        <f t="shared" si="357"/>
        <v>-103032.22915359994</v>
      </c>
      <c r="BQ57" s="47">
        <f t="shared" si="358"/>
        <v>0.74717451784012834</v>
      </c>
      <c r="BR57" s="13">
        <v>489027.74328000011</v>
      </c>
      <c r="BS57" s="13">
        <v>480630.35193984013</v>
      </c>
      <c r="BT57" s="13">
        <f t="shared" si="360"/>
        <v>-8397.3913401599857</v>
      </c>
      <c r="BU57" s="47">
        <f t="shared" si="361"/>
        <v>0.98282839479855044</v>
      </c>
      <c r="BV57" s="13">
        <v>538038.10371152172</v>
      </c>
      <c r="BW57" s="13">
        <v>513092.2210841839</v>
      </c>
      <c r="BX57" s="13">
        <f t="shared" si="363"/>
        <v>-24945.882627337822</v>
      </c>
      <c r="BY57" s="47">
        <f t="shared" si="364"/>
        <v>0.95363547218077149</v>
      </c>
      <c r="BZ57" s="13">
        <v>489223.37393842178</v>
      </c>
      <c r="CA57" s="13">
        <v>480822.62330583006</v>
      </c>
      <c r="CB57" s="13">
        <f t="shared" si="366"/>
        <v>-8400.7506325917202</v>
      </c>
      <c r="CC57" s="47">
        <f t="shared" si="367"/>
        <v>0.98282839479855044</v>
      </c>
      <c r="CD57" s="13">
        <v>415923.03582122811</v>
      </c>
      <c r="CE57" s="13">
        <v>333064.98765527899</v>
      </c>
      <c r="CF57" s="13">
        <f t="shared" si="369"/>
        <v>-82858.04816594912</v>
      </c>
      <c r="CG57" s="47">
        <f t="shared" si="370"/>
        <v>0.80078514285137326</v>
      </c>
      <c r="CH57" s="13">
        <v>183532.15607134957</v>
      </c>
      <c r="CI57" s="13">
        <v>367905.01539779635</v>
      </c>
      <c r="CJ57" s="13">
        <f t="shared" si="372"/>
        <v>184372.85932644678</v>
      </c>
      <c r="CK57" s="47">
        <f t="shared" si="373"/>
        <v>2.0045806864208058</v>
      </c>
      <c r="CL57" s="13">
        <v>367137.72500512766</v>
      </c>
      <c r="CM57" s="13">
        <v>246542.95000859199</v>
      </c>
      <c r="CN57" s="13">
        <f t="shared" si="375"/>
        <v>-120594.77499653568</v>
      </c>
      <c r="CO57" s="47">
        <f t="shared" si="376"/>
        <v>0.67152714966882965</v>
      </c>
      <c r="CP57" s="13">
        <v>489614.87006683828</v>
      </c>
      <c r="CQ57" s="13">
        <v>519322.83418895822</v>
      </c>
      <c r="CR57" s="13">
        <f t="shared" si="378"/>
        <v>29707.964122119942</v>
      </c>
      <c r="CS57" s="47">
        <f t="shared" si="379"/>
        <v>1.0606761884459606</v>
      </c>
      <c r="CT57" s="13">
        <v>538684.07234493678</v>
      </c>
      <c r="CU57" s="13">
        <v>513708.23968692467</v>
      </c>
      <c r="CV57" s="13">
        <f t="shared" si="381"/>
        <v>-24975.832658012107</v>
      </c>
      <c r="CW57" s="47">
        <f t="shared" si="382"/>
        <v>0.95363547218077149</v>
      </c>
      <c r="CX57" s="13">
        <v>563282.3459393786</v>
      </c>
      <c r="CY57" s="13">
        <v>520722.16800402291</v>
      </c>
      <c r="CZ57" s="13">
        <f t="shared" si="384"/>
        <v>-42560.177935355692</v>
      </c>
      <c r="DA57" s="47">
        <f t="shared" si="385"/>
        <v>0.92444254956299288</v>
      </c>
      <c r="DB57" s="13">
        <f t="shared" si="386"/>
        <v>5397622.8355788011</v>
      </c>
      <c r="DC57" s="13">
        <f t="shared" si="387"/>
        <v>5175650.8266378278</v>
      </c>
      <c r="DD57" s="13">
        <f t="shared" si="388"/>
        <v>-221972.00894097332</v>
      </c>
      <c r="DE57" s="47">
        <f t="shared" si="389"/>
        <v>0.95887596897696714</v>
      </c>
    </row>
    <row r="58" spans="1:109" ht="18" customHeight="1" outlineLevel="1" x14ac:dyDescent="0.3">
      <c r="A58" s="30"/>
      <c r="B58" s="11"/>
      <c r="C58" s="11" t="s">
        <v>30</v>
      </c>
      <c r="D58" s="11" t="s">
        <v>30</v>
      </c>
      <c r="E58" s="12" t="s">
        <v>65</v>
      </c>
      <c r="F58" s="13">
        <v>143184</v>
      </c>
      <c r="G58" s="13">
        <v>111543</v>
      </c>
      <c r="H58" s="13">
        <f t="shared" si="322"/>
        <v>-31641</v>
      </c>
      <c r="I58" s="14">
        <f t="shared" si="323"/>
        <v>0.77901860543077439</v>
      </c>
      <c r="J58" s="13">
        <v>146998</v>
      </c>
      <c r="K58" s="13">
        <v>95656</v>
      </c>
      <c r="L58" s="13">
        <f t="shared" si="325"/>
        <v>-51342</v>
      </c>
      <c r="M58" s="14">
        <f t="shared" si="326"/>
        <v>0.65072994190397149</v>
      </c>
      <c r="N58" s="13">
        <v>122261</v>
      </c>
      <c r="O58" s="13">
        <v>82535</v>
      </c>
      <c r="P58" s="13">
        <f t="shared" si="327"/>
        <v>-39726</v>
      </c>
      <c r="Q58" s="14">
        <f t="shared" si="328"/>
        <v>0.67507218164418747</v>
      </c>
      <c r="R58" s="13">
        <v>95278</v>
      </c>
      <c r="S58" s="13">
        <v>125472</v>
      </c>
      <c r="T58" s="13">
        <f t="shared" si="329"/>
        <v>30194</v>
      </c>
      <c r="U58" s="14">
        <f t="shared" si="330"/>
        <v>1.3169042171330212</v>
      </c>
      <c r="V58" s="13">
        <v>72621</v>
      </c>
      <c r="W58" s="13">
        <v>72846</v>
      </c>
      <c r="X58" s="13">
        <f t="shared" si="331"/>
        <v>225</v>
      </c>
      <c r="Y58" s="14">
        <f t="shared" si="332"/>
        <v>1.003098277357789</v>
      </c>
      <c r="Z58" s="13">
        <v>97627</v>
      </c>
      <c r="AA58" s="13">
        <v>125303</v>
      </c>
      <c r="AB58" s="13">
        <f t="shared" si="333"/>
        <v>27676</v>
      </c>
      <c r="AC58" s="14">
        <f t="shared" si="334"/>
        <v>1.2834871500711893</v>
      </c>
      <c r="AD58" s="13">
        <v>72376</v>
      </c>
      <c r="AE58" s="13">
        <v>106067</v>
      </c>
      <c r="AF58" s="13">
        <f t="shared" si="335"/>
        <v>33691</v>
      </c>
      <c r="AG58" s="14">
        <f t="shared" si="336"/>
        <v>1.4654996131314248</v>
      </c>
      <c r="AH58" s="13">
        <v>71721</v>
      </c>
      <c r="AI58" s="13">
        <v>93152</v>
      </c>
      <c r="AJ58" s="13">
        <f t="shared" si="337"/>
        <v>21431</v>
      </c>
      <c r="AK58" s="14">
        <f t="shared" si="338"/>
        <v>1.2988106691206203</v>
      </c>
      <c r="AL58" s="13">
        <v>121049</v>
      </c>
      <c r="AM58" s="13">
        <v>75506</v>
      </c>
      <c r="AN58" s="13">
        <f t="shared" si="339"/>
        <v>-45543</v>
      </c>
      <c r="AO58" s="14">
        <f t="shared" si="340"/>
        <v>0.62376393030921362</v>
      </c>
      <c r="AP58" s="13">
        <v>76802</v>
      </c>
      <c r="AQ58" s="13">
        <v>134053</v>
      </c>
      <c r="AR58" s="13">
        <f t="shared" si="341"/>
        <v>57251</v>
      </c>
      <c r="AS58" s="14">
        <f t="shared" si="342"/>
        <v>1.7454363167625844</v>
      </c>
      <c r="AT58" s="13">
        <v>95839</v>
      </c>
      <c r="AU58" s="13">
        <v>101448</v>
      </c>
      <c r="AV58" s="13">
        <f t="shared" si="343"/>
        <v>5609</v>
      </c>
      <c r="AW58" s="14">
        <f t="shared" si="344"/>
        <v>1.0585252350295808</v>
      </c>
      <c r="AX58" s="13">
        <v>100247</v>
      </c>
      <c r="AY58" s="13">
        <v>118663</v>
      </c>
      <c r="AZ58" s="13">
        <f t="shared" si="345"/>
        <v>18416</v>
      </c>
      <c r="BA58" s="47">
        <f t="shared" si="346"/>
        <v>1.1837062455734335</v>
      </c>
      <c r="BB58" s="13">
        <f t="shared" si="347"/>
        <v>1216003</v>
      </c>
      <c r="BC58" s="13">
        <f t="shared" si="348"/>
        <v>1242244</v>
      </c>
      <c r="BD58" s="13">
        <f t="shared" si="349"/>
        <v>26241</v>
      </c>
      <c r="BE58" s="47">
        <f t="shared" si="350"/>
        <v>1.0215797164974099</v>
      </c>
      <c r="BF58" s="13">
        <v>143184</v>
      </c>
      <c r="BG58" s="13">
        <v>111543</v>
      </c>
      <c r="BH58" s="13">
        <f t="shared" si="351"/>
        <v>-31641</v>
      </c>
      <c r="BI58" s="47">
        <f t="shared" si="352"/>
        <v>0.77901860543077439</v>
      </c>
      <c r="BJ58" s="13">
        <v>146998</v>
      </c>
      <c r="BK58" s="13">
        <v>95656</v>
      </c>
      <c r="BL58" s="13">
        <f t="shared" si="354"/>
        <v>-51342</v>
      </c>
      <c r="BM58" s="47">
        <f t="shared" si="355"/>
        <v>0.65072994190397149</v>
      </c>
      <c r="BN58" s="13">
        <v>122261</v>
      </c>
      <c r="BO58" s="13">
        <v>82535</v>
      </c>
      <c r="BP58" s="13">
        <f t="shared" si="357"/>
        <v>-39726</v>
      </c>
      <c r="BQ58" s="47">
        <f t="shared" si="358"/>
        <v>0.67507218164418747</v>
      </c>
      <c r="BR58" s="13">
        <v>95278</v>
      </c>
      <c r="BS58" s="13">
        <v>125472</v>
      </c>
      <c r="BT58" s="13">
        <f t="shared" si="360"/>
        <v>30194</v>
      </c>
      <c r="BU58" s="47">
        <f t="shared" si="361"/>
        <v>1.3169042171330212</v>
      </c>
      <c r="BV58" s="13">
        <v>72621</v>
      </c>
      <c r="BW58" s="13">
        <v>72846</v>
      </c>
      <c r="BX58" s="13">
        <f t="shared" si="363"/>
        <v>225</v>
      </c>
      <c r="BY58" s="47">
        <f t="shared" si="364"/>
        <v>1.003098277357789</v>
      </c>
      <c r="BZ58" s="13">
        <v>97627</v>
      </c>
      <c r="CA58" s="13">
        <v>125303</v>
      </c>
      <c r="CB58" s="13">
        <f t="shared" si="366"/>
        <v>27676</v>
      </c>
      <c r="CC58" s="47">
        <f t="shared" si="367"/>
        <v>1.2834871500711893</v>
      </c>
      <c r="CD58" s="13">
        <v>72376</v>
      </c>
      <c r="CE58" s="13">
        <v>106067</v>
      </c>
      <c r="CF58" s="13">
        <f t="shared" si="369"/>
        <v>33691</v>
      </c>
      <c r="CG58" s="47">
        <f t="shared" si="370"/>
        <v>1.4654996131314248</v>
      </c>
      <c r="CH58" s="13">
        <v>71721</v>
      </c>
      <c r="CI58" s="13">
        <v>93152</v>
      </c>
      <c r="CJ58" s="13">
        <f t="shared" si="372"/>
        <v>21431</v>
      </c>
      <c r="CK58" s="47">
        <f t="shared" si="373"/>
        <v>1.2988106691206203</v>
      </c>
      <c r="CL58" s="13">
        <v>121049</v>
      </c>
      <c r="CM58" s="13">
        <v>75506</v>
      </c>
      <c r="CN58" s="13">
        <f t="shared" si="375"/>
        <v>-45543</v>
      </c>
      <c r="CO58" s="47">
        <f t="shared" si="376"/>
        <v>0.62376393030921362</v>
      </c>
      <c r="CP58" s="13">
        <v>76802</v>
      </c>
      <c r="CQ58" s="13">
        <v>134053</v>
      </c>
      <c r="CR58" s="13">
        <f t="shared" si="378"/>
        <v>57251</v>
      </c>
      <c r="CS58" s="47">
        <f t="shared" si="379"/>
        <v>1.7454363167625844</v>
      </c>
      <c r="CT58" s="13">
        <v>95839</v>
      </c>
      <c r="CU58" s="13">
        <v>101448</v>
      </c>
      <c r="CV58" s="13">
        <f t="shared" si="381"/>
        <v>5609</v>
      </c>
      <c r="CW58" s="47">
        <f t="shared" si="382"/>
        <v>1.0585252350295808</v>
      </c>
      <c r="CX58" s="13">
        <v>100247</v>
      </c>
      <c r="CY58" s="13">
        <v>118663</v>
      </c>
      <c r="CZ58" s="13">
        <f t="shared" si="384"/>
        <v>18416</v>
      </c>
      <c r="DA58" s="47">
        <f t="shared" si="385"/>
        <v>1.1837062455734335</v>
      </c>
      <c r="DB58" s="13">
        <f t="shared" si="386"/>
        <v>1216003</v>
      </c>
      <c r="DC58" s="13">
        <f t="shared" si="387"/>
        <v>1242244</v>
      </c>
      <c r="DD58" s="13">
        <f t="shared" si="388"/>
        <v>26241</v>
      </c>
      <c r="DE58" s="47">
        <f t="shared" si="389"/>
        <v>1.0215797164974099</v>
      </c>
    </row>
    <row r="59" spans="1:109" s="3" customFormat="1" ht="18" customHeight="1" x14ac:dyDescent="0.3">
      <c r="A59" s="30" t="s">
        <v>179</v>
      </c>
      <c r="B59" s="15" t="s">
        <v>17</v>
      </c>
      <c r="C59" s="15"/>
      <c r="D59" s="15"/>
      <c r="E59" s="16" t="s">
        <v>66</v>
      </c>
      <c r="F59" s="17">
        <f>F23-F33-F45</f>
        <v>4824236.4999999963</v>
      </c>
      <c r="G59" s="17">
        <f>G23-G33-G45</f>
        <v>5112042.9999999963</v>
      </c>
      <c r="H59" s="17">
        <f t="shared" si="322"/>
        <v>287806.5</v>
      </c>
      <c r="I59" s="18">
        <f t="shared" si="323"/>
        <v>1.0596584557991715</v>
      </c>
      <c r="J59" s="17">
        <f>J23-J33-J45</f>
        <v>6104070.4400000013</v>
      </c>
      <c r="K59" s="17">
        <f>K23-K33-K45</f>
        <v>5900282.4288199991</v>
      </c>
      <c r="L59" s="17">
        <f t="shared" si="325"/>
        <v>-203788.01118000224</v>
      </c>
      <c r="M59" s="18">
        <f t="shared" si="326"/>
        <v>0.96661440702836943</v>
      </c>
      <c r="N59" s="17">
        <f>N23-N33-N45</f>
        <v>4870405.9508999996</v>
      </c>
      <c r="O59" s="17">
        <f>O23-O33-O45</f>
        <v>4391728.6920703948</v>
      </c>
      <c r="P59" s="17">
        <f t="shared" si="327"/>
        <v>-478677.25882960483</v>
      </c>
      <c r="Q59" s="18">
        <f t="shared" si="328"/>
        <v>0.90171717436794974</v>
      </c>
      <c r="R59" s="17">
        <f>R23-R33-R45</f>
        <v>5206605.9285799935</v>
      </c>
      <c r="S59" s="17">
        <f>S23-S33-S45</f>
        <v>5271231.1606862415</v>
      </c>
      <c r="T59" s="17">
        <f t="shared" si="329"/>
        <v>64625.232106247917</v>
      </c>
      <c r="U59" s="18">
        <f t="shared" si="330"/>
        <v>1.0124121612030417</v>
      </c>
      <c r="V59" s="17">
        <f>V23-V33-V45</f>
        <v>7891575.3055131305</v>
      </c>
      <c r="W59" s="17">
        <f>W23-W33-W45</f>
        <v>7854047.1662398987</v>
      </c>
      <c r="X59" s="17">
        <f t="shared" si="331"/>
        <v>-37528.139273231849</v>
      </c>
      <c r="Y59" s="18">
        <f t="shared" si="332"/>
        <v>0.99524453131087598</v>
      </c>
      <c r="Z59" s="17">
        <f>Z23-Z33-Z45</f>
        <v>5537400.8758999221</v>
      </c>
      <c r="AA59" s="17">
        <f>AA23-AA33-AA45</f>
        <v>7329782.3478233926</v>
      </c>
      <c r="AB59" s="17">
        <f t="shared" si="333"/>
        <v>1792381.4719234705</v>
      </c>
      <c r="AC59" s="18">
        <f t="shared" si="334"/>
        <v>1.3236864211374579</v>
      </c>
      <c r="AD59" s="17">
        <f>AD23-AD33-AD45</f>
        <v>5296166.9083547276</v>
      </c>
      <c r="AE59" s="17">
        <f>AE23-AE33-AE45</f>
        <v>4794019.7017677519</v>
      </c>
      <c r="AF59" s="17">
        <f t="shared" si="335"/>
        <v>-502147.2065869756</v>
      </c>
      <c r="AG59" s="18">
        <f t="shared" si="336"/>
        <v>0.90518667268683772</v>
      </c>
      <c r="AH59" s="17">
        <f>AH23-AH33-AH45</f>
        <v>4346742.2775729019</v>
      </c>
      <c r="AI59" s="17">
        <f>AI23-AI33-AI45</f>
        <v>3659489.442243794</v>
      </c>
      <c r="AJ59" s="17">
        <f t="shared" si="337"/>
        <v>-687252.83532910794</v>
      </c>
      <c r="AK59" s="18">
        <f t="shared" si="338"/>
        <v>0.84189243542802117</v>
      </c>
      <c r="AL59" s="17">
        <f>AL23-AL33-AL45</f>
        <v>4734245.2595274802</v>
      </c>
      <c r="AM59" s="17">
        <f>AM23-AM33-AM45</f>
        <v>3028001.5566007206</v>
      </c>
      <c r="AN59" s="17">
        <f t="shared" si="339"/>
        <v>-1706243.7029267596</v>
      </c>
      <c r="AO59" s="18">
        <f t="shared" si="340"/>
        <v>0.63959541396952091</v>
      </c>
      <c r="AP59" s="17">
        <f>AP23-AP33-AP45</f>
        <v>5310915.9959353358</v>
      </c>
      <c r="AQ59" s="17">
        <f>AQ23-AQ33-AQ45</f>
        <v>7617893.5092278067</v>
      </c>
      <c r="AR59" s="17">
        <f t="shared" si="341"/>
        <v>2306977.5132924709</v>
      </c>
      <c r="AS59" s="18">
        <f t="shared" si="342"/>
        <v>1.434384109079883</v>
      </c>
      <c r="AT59" s="17">
        <f>AT23-AT33-AT45</f>
        <v>6094558.6235179771</v>
      </c>
      <c r="AU59" s="17">
        <f>AU23-AU33-AU45</f>
        <v>6172774.9956187829</v>
      </c>
      <c r="AV59" s="17">
        <f t="shared" si="343"/>
        <v>78216.372100805864</v>
      </c>
      <c r="AW59" s="18">
        <f t="shared" si="344"/>
        <v>1.0128338042067526</v>
      </c>
      <c r="AX59" s="17">
        <f>AX23-AX33-AX45</f>
        <v>9498265.9599956274</v>
      </c>
      <c r="AY59" s="17">
        <f>AY23-AY33-AY45</f>
        <v>6557621.5508173332</v>
      </c>
      <c r="AZ59" s="17">
        <f t="shared" si="345"/>
        <v>-2940644.4091782942</v>
      </c>
      <c r="BA59" s="48">
        <f t="shared" si="346"/>
        <v>0.69040197215327836</v>
      </c>
      <c r="BB59" s="17">
        <f t="shared" si="347"/>
        <v>69715190.025797099</v>
      </c>
      <c r="BC59" s="17">
        <f t="shared" si="348"/>
        <v>67688915.551916108</v>
      </c>
      <c r="BD59" s="17">
        <f t="shared" si="349"/>
        <v>-2026274.4738809913</v>
      </c>
      <c r="BE59" s="48">
        <f t="shared" si="350"/>
        <v>0.97093496448720573</v>
      </c>
      <c r="BF59" s="17">
        <f>BF23-BF33-BF45</f>
        <v>4824236.4999999963</v>
      </c>
      <c r="BG59" s="17">
        <f>BG23-BG33-BG45</f>
        <v>5112042.9999999963</v>
      </c>
      <c r="BH59" s="17">
        <f t="shared" si="351"/>
        <v>287806.5</v>
      </c>
      <c r="BI59" s="48">
        <f t="shared" si="352"/>
        <v>1.0596584557991715</v>
      </c>
      <c r="BJ59" s="17">
        <f>BJ23-BJ33-BJ45</f>
        <v>6104070.4400000013</v>
      </c>
      <c r="BK59" s="17">
        <f>BK23-BK33-BK45</f>
        <v>5900282.4288199991</v>
      </c>
      <c r="BL59" s="17">
        <f t="shared" si="354"/>
        <v>-203788.01118000224</v>
      </c>
      <c r="BM59" s="48">
        <f t="shared" si="355"/>
        <v>0.96661440702836943</v>
      </c>
      <c r="BN59" s="17">
        <f>BN23-BN33-BN45</f>
        <v>4870405.9508999996</v>
      </c>
      <c r="BO59" s="17">
        <f>BO23-BO33-BO45</f>
        <v>4391728.6920703948</v>
      </c>
      <c r="BP59" s="17">
        <f t="shared" si="357"/>
        <v>-478677.25882960483</v>
      </c>
      <c r="BQ59" s="48">
        <f t="shared" si="358"/>
        <v>0.90171717436794974</v>
      </c>
      <c r="BR59" s="17">
        <f>BR23-BR33-BR45</f>
        <v>5206605.9285799935</v>
      </c>
      <c r="BS59" s="17">
        <f>BS23-BS33-BS45</f>
        <v>5271231.1606862415</v>
      </c>
      <c r="BT59" s="17">
        <f t="shared" si="360"/>
        <v>64625.232106247917</v>
      </c>
      <c r="BU59" s="48">
        <f t="shared" si="361"/>
        <v>1.0124121612030417</v>
      </c>
      <c r="BV59" s="17">
        <f>BV23-BV33-BV45</f>
        <v>7891575.3055131305</v>
      </c>
      <c r="BW59" s="17">
        <f>BW23-BW33-BW45</f>
        <v>7854047.1662398987</v>
      </c>
      <c r="BX59" s="17">
        <f t="shared" si="363"/>
        <v>-37528.139273231849</v>
      </c>
      <c r="BY59" s="48">
        <f t="shared" si="364"/>
        <v>0.99524453131087598</v>
      </c>
      <c r="BZ59" s="17">
        <f>BZ23-BZ33-BZ45</f>
        <v>5537400.8758999221</v>
      </c>
      <c r="CA59" s="17">
        <f>CA23-CA33-CA45</f>
        <v>7329782.3478233926</v>
      </c>
      <c r="CB59" s="17">
        <f t="shared" si="366"/>
        <v>1792381.4719234705</v>
      </c>
      <c r="CC59" s="48">
        <f t="shared" si="367"/>
        <v>1.3236864211374579</v>
      </c>
      <c r="CD59" s="17">
        <f>CD23-CD33-CD45</f>
        <v>5296166.9083547276</v>
      </c>
      <c r="CE59" s="17">
        <f>CE23-CE33-CE45</f>
        <v>4794019.7017677519</v>
      </c>
      <c r="CF59" s="17">
        <f t="shared" si="369"/>
        <v>-502147.2065869756</v>
      </c>
      <c r="CG59" s="48">
        <f t="shared" si="370"/>
        <v>0.90518667268683772</v>
      </c>
      <c r="CH59" s="17">
        <f>CH23-CH33-CH45</f>
        <v>4346742.2775729019</v>
      </c>
      <c r="CI59" s="17">
        <f>CI23-CI33-CI45</f>
        <v>3659489.442243794</v>
      </c>
      <c r="CJ59" s="17">
        <f t="shared" si="372"/>
        <v>-687252.83532910794</v>
      </c>
      <c r="CK59" s="48">
        <f t="shared" si="373"/>
        <v>0.84189243542802117</v>
      </c>
      <c r="CL59" s="17">
        <f>CL23-CL33-CL45</f>
        <v>4734245.2595274802</v>
      </c>
      <c r="CM59" s="17">
        <f>CM23-CM33-CM45</f>
        <v>3028001.5566007206</v>
      </c>
      <c r="CN59" s="17">
        <f t="shared" si="375"/>
        <v>-1706243.7029267596</v>
      </c>
      <c r="CO59" s="48">
        <f t="shared" si="376"/>
        <v>0.63959541396952091</v>
      </c>
      <c r="CP59" s="17">
        <f>CP23-CP33-CP45</f>
        <v>5310915.9959353358</v>
      </c>
      <c r="CQ59" s="17">
        <f>CQ23-CQ33-CQ45</f>
        <v>7617893.5092278067</v>
      </c>
      <c r="CR59" s="17">
        <f t="shared" si="378"/>
        <v>2306977.5132924709</v>
      </c>
      <c r="CS59" s="48">
        <f t="shared" si="379"/>
        <v>1.434384109079883</v>
      </c>
      <c r="CT59" s="17">
        <f>CT23-CT33-CT45</f>
        <v>6094558.6235179771</v>
      </c>
      <c r="CU59" s="17">
        <f>CU23-CU33-CU45</f>
        <v>6172774.9956187829</v>
      </c>
      <c r="CV59" s="17">
        <f t="shared" si="381"/>
        <v>78216.372100805864</v>
      </c>
      <c r="CW59" s="48">
        <f t="shared" si="382"/>
        <v>1.0128338042067526</v>
      </c>
      <c r="CX59" s="17">
        <f>CX23-CX33-CX45</f>
        <v>9498265.9599956274</v>
      </c>
      <c r="CY59" s="17">
        <f>CY23-CY33-CY45</f>
        <v>6557621.5508173332</v>
      </c>
      <c r="CZ59" s="17">
        <f t="shared" si="384"/>
        <v>-2940644.4091782942</v>
      </c>
      <c r="DA59" s="48">
        <f t="shared" si="385"/>
        <v>0.69040197215327836</v>
      </c>
      <c r="DB59" s="17">
        <f t="shared" si="386"/>
        <v>69715190.025797099</v>
      </c>
      <c r="DC59" s="17">
        <f t="shared" si="387"/>
        <v>67688915.551916108</v>
      </c>
      <c r="DD59" s="17">
        <f t="shared" si="388"/>
        <v>-2026274.4738809913</v>
      </c>
      <c r="DE59" s="48">
        <f t="shared" si="389"/>
        <v>0.97093496448720573</v>
      </c>
    </row>
    <row r="60" spans="1:109" ht="18" customHeight="1" x14ac:dyDescent="0.3">
      <c r="A60" s="30"/>
      <c r="B60" s="11"/>
      <c r="C60" s="11"/>
      <c r="D60" s="11"/>
      <c r="E60" s="12"/>
      <c r="F60" s="13"/>
      <c r="G60" s="13"/>
      <c r="H60" s="13"/>
      <c r="I60" s="14"/>
      <c r="J60" s="13"/>
      <c r="K60" s="13"/>
      <c r="L60" s="13"/>
      <c r="M60" s="14"/>
      <c r="N60" s="13"/>
      <c r="O60" s="13"/>
      <c r="P60" s="13"/>
      <c r="Q60" s="14"/>
      <c r="R60" s="13"/>
      <c r="S60" s="13"/>
      <c r="T60" s="13"/>
      <c r="U60" s="14"/>
      <c r="V60" s="13"/>
      <c r="W60" s="13"/>
      <c r="X60" s="13"/>
      <c r="Y60" s="14"/>
      <c r="Z60" s="13"/>
      <c r="AA60" s="13"/>
      <c r="AB60" s="13"/>
      <c r="AC60" s="14"/>
      <c r="AD60" s="13"/>
      <c r="AE60" s="13"/>
      <c r="AF60" s="13"/>
      <c r="AG60" s="14"/>
      <c r="AH60" s="13"/>
      <c r="AI60" s="13"/>
      <c r="AJ60" s="13"/>
      <c r="AK60" s="14"/>
      <c r="AL60" s="13"/>
      <c r="AM60" s="13"/>
      <c r="AN60" s="13"/>
      <c r="AO60" s="14"/>
      <c r="AP60" s="13"/>
      <c r="AQ60" s="13"/>
      <c r="AR60" s="13"/>
      <c r="AS60" s="14"/>
      <c r="AT60" s="13"/>
      <c r="AU60" s="13"/>
      <c r="AV60" s="13"/>
      <c r="AW60" s="14"/>
      <c r="AX60" s="13"/>
      <c r="AY60" s="13"/>
      <c r="AZ60" s="13"/>
      <c r="BA60" s="47"/>
      <c r="BB60" s="13"/>
      <c r="BC60" s="13"/>
      <c r="BD60" s="13"/>
      <c r="BE60" s="47"/>
      <c r="BF60" s="13"/>
      <c r="BG60" s="13"/>
      <c r="BH60" s="13"/>
      <c r="BI60" s="47"/>
      <c r="BJ60" s="13"/>
      <c r="BK60" s="13"/>
      <c r="BL60" s="13"/>
      <c r="BM60" s="47"/>
      <c r="BN60" s="13"/>
      <c r="BO60" s="13"/>
      <c r="BP60" s="13"/>
      <c r="BQ60" s="47"/>
      <c r="BR60" s="13"/>
      <c r="BS60" s="13"/>
      <c r="BT60" s="13"/>
      <c r="BU60" s="47"/>
      <c r="BV60" s="13"/>
      <c r="BW60" s="13"/>
      <c r="BX60" s="13"/>
      <c r="BY60" s="47"/>
      <c r="BZ60" s="13"/>
      <c r="CA60" s="13"/>
      <c r="CB60" s="13"/>
      <c r="CC60" s="47"/>
      <c r="CD60" s="13"/>
      <c r="CE60" s="13"/>
      <c r="CF60" s="13"/>
      <c r="CG60" s="47"/>
      <c r="CH60" s="13"/>
      <c r="CI60" s="13"/>
      <c r="CJ60" s="13"/>
      <c r="CK60" s="47"/>
      <c r="CL60" s="13"/>
      <c r="CM60" s="13"/>
      <c r="CN60" s="13"/>
      <c r="CO60" s="47"/>
      <c r="CP60" s="13"/>
      <c r="CQ60" s="13"/>
      <c r="CR60" s="13"/>
      <c r="CS60" s="47"/>
      <c r="CT60" s="13"/>
      <c r="CU60" s="13"/>
      <c r="CV60" s="13"/>
      <c r="CW60" s="47"/>
      <c r="CX60" s="13"/>
      <c r="CY60" s="13"/>
      <c r="CZ60" s="13"/>
      <c r="DA60" s="47"/>
      <c r="DB60" s="13"/>
      <c r="DC60" s="13"/>
      <c r="DD60" s="13"/>
      <c r="DE60" s="47"/>
    </row>
    <row r="61" spans="1:109" ht="18" customHeight="1" x14ac:dyDescent="0.3">
      <c r="A61" s="30" t="s">
        <v>117</v>
      </c>
      <c r="B61" s="7" t="s">
        <v>5</v>
      </c>
      <c r="C61" s="7"/>
      <c r="D61" s="7"/>
      <c r="E61" s="8" t="s">
        <v>67</v>
      </c>
      <c r="F61" s="9">
        <f>SUM(F62:F63)</f>
        <v>0</v>
      </c>
      <c r="G61" s="9">
        <f>SUM(G62:G63)</f>
        <v>1895</v>
      </c>
      <c r="H61" s="9">
        <f t="shared" ref="H61:H67" si="474">G61-F61</f>
        <v>1895</v>
      </c>
      <c r="I61" s="10">
        <f t="shared" ref="I61:I67" si="475">IF(F61=0,0,G61/F61)</f>
        <v>0</v>
      </c>
      <c r="J61" s="9">
        <f t="shared" ref="J61:AY61" si="476">SUM(J62:J63)</f>
        <v>0</v>
      </c>
      <c r="K61" s="9">
        <f>SUM(K62:K63)</f>
        <v>3923</v>
      </c>
      <c r="L61" s="9">
        <f t="shared" ref="L61:L67" si="477">K61-J61</f>
        <v>3923</v>
      </c>
      <c r="M61" s="10">
        <f t="shared" ref="M61:M67" si="478">IF(J61=0,0,K61/J61)</f>
        <v>0</v>
      </c>
      <c r="N61" s="9">
        <f t="shared" si="476"/>
        <v>0</v>
      </c>
      <c r="O61" s="9">
        <f>SUM(O62:O63)</f>
        <v>5690</v>
      </c>
      <c r="P61" s="9">
        <f t="shared" ref="P61:P67" si="479">O61-N61</f>
        <v>5690</v>
      </c>
      <c r="Q61" s="10">
        <f t="shared" ref="Q61:Q67" si="480">IF(N61=0,0,O61/N61)</f>
        <v>0</v>
      </c>
      <c r="R61" s="9">
        <f t="shared" si="476"/>
        <v>15000</v>
      </c>
      <c r="S61" s="9">
        <f>SUM(S62:S63)</f>
        <v>3884</v>
      </c>
      <c r="T61" s="9">
        <f t="shared" ref="T61:T67" si="481">S61-R61</f>
        <v>-11116</v>
      </c>
      <c r="U61" s="10">
        <f t="shared" ref="U61:U67" si="482">IF(R61=0,0,S61/R61)</f>
        <v>0.25893333333333335</v>
      </c>
      <c r="V61" s="9">
        <f t="shared" si="476"/>
        <v>0</v>
      </c>
      <c r="W61" s="9">
        <f>SUM(W62:W63)</f>
        <v>8808</v>
      </c>
      <c r="X61" s="9">
        <f t="shared" ref="X61:X67" si="483">W61-V61</f>
        <v>8808</v>
      </c>
      <c r="Y61" s="10">
        <f t="shared" ref="Y61:Y67" si="484">IF(V61=0,0,W61/V61)</f>
        <v>0</v>
      </c>
      <c r="Z61" s="9">
        <f t="shared" si="476"/>
        <v>0</v>
      </c>
      <c r="AA61" s="9">
        <f>SUM(AA62:AA63)</f>
        <v>5086</v>
      </c>
      <c r="AB61" s="9">
        <f t="shared" ref="AB61:AB67" si="485">AA61-Z61</f>
        <v>5086</v>
      </c>
      <c r="AC61" s="10">
        <f t="shared" ref="AC61:AC67" si="486">IF(Z61=0,0,AA61/Z61)</f>
        <v>0</v>
      </c>
      <c r="AD61" s="9">
        <f t="shared" si="476"/>
        <v>30000</v>
      </c>
      <c r="AE61" s="9">
        <f>SUM(AE62:AE63)</f>
        <v>29797</v>
      </c>
      <c r="AF61" s="9">
        <f t="shared" ref="AF61:AF67" si="487">AE61-AD61</f>
        <v>-203</v>
      </c>
      <c r="AG61" s="10">
        <f t="shared" ref="AG61:AG67" si="488">IF(AD61=0,0,AE61/AD61)</f>
        <v>0.9932333333333333</v>
      </c>
      <c r="AH61" s="9">
        <f t="shared" si="476"/>
        <v>250000</v>
      </c>
      <c r="AI61" s="9">
        <f>SUM(AI62:AI63)</f>
        <v>150907</v>
      </c>
      <c r="AJ61" s="9">
        <f t="shared" ref="AJ61:AJ67" si="489">AI61-AH61</f>
        <v>-99093</v>
      </c>
      <c r="AK61" s="10">
        <f t="shared" ref="AK61:AK67" si="490">IF(AH61=0,0,AI61/AH61)</f>
        <v>0.60362800000000005</v>
      </c>
      <c r="AL61" s="9">
        <f t="shared" si="476"/>
        <v>0</v>
      </c>
      <c r="AM61" s="9">
        <f>SUM(AM62:AM63)</f>
        <v>3843</v>
      </c>
      <c r="AN61" s="9">
        <f t="shared" ref="AN61:AN67" si="491">AM61-AL61</f>
        <v>3843</v>
      </c>
      <c r="AO61" s="10">
        <f t="shared" ref="AO61:AO67" si="492">IF(AL61=0,0,AM61/AL61)</f>
        <v>0</v>
      </c>
      <c r="AP61" s="9">
        <f t="shared" si="476"/>
        <v>5000</v>
      </c>
      <c r="AQ61" s="9">
        <f>SUM(AQ62:AQ63)</f>
        <v>5366</v>
      </c>
      <c r="AR61" s="9">
        <f t="shared" ref="AR61:AR67" si="493">AQ61-AP61</f>
        <v>366</v>
      </c>
      <c r="AS61" s="10">
        <f t="shared" ref="AS61:AS67" si="494">IF(AP61=0,0,AQ61/AP61)</f>
        <v>1.0731999999999999</v>
      </c>
      <c r="AT61" s="9">
        <f t="shared" si="476"/>
        <v>0</v>
      </c>
      <c r="AU61" s="9">
        <f>SUM(AU62:AU63)</f>
        <v>6142</v>
      </c>
      <c r="AV61" s="9">
        <f t="shared" ref="AV61:AV67" si="495">AU61-AT61</f>
        <v>6142</v>
      </c>
      <c r="AW61" s="10">
        <f t="shared" ref="AW61:AW67" si="496">IF(AT61=0,0,AU61/AT61)</f>
        <v>0</v>
      </c>
      <c r="AX61" s="9">
        <f t="shared" si="476"/>
        <v>0</v>
      </c>
      <c r="AY61" s="9">
        <f t="shared" si="476"/>
        <v>5092</v>
      </c>
      <c r="AZ61" s="9">
        <f t="shared" ref="AZ61:AZ67" si="497">AY61-AX61</f>
        <v>5092</v>
      </c>
      <c r="BA61" s="46">
        <f t="shared" ref="BA61:BA67" si="498">IF(AX61=0,0,AY61/AX61)</f>
        <v>0</v>
      </c>
      <c r="BB61" s="9">
        <f t="shared" ref="BB61:BB67" si="499">F61+J61+N61+R61+V61+Z61+AD61+AH61+AL61+AP61+AT61+AX61</f>
        <v>300000</v>
      </c>
      <c r="BC61" s="9">
        <f t="shared" ref="BC61:BC67" si="500">G61+K61+O61+S61+W61+AA61+AE61+AI61+AM61+AQ61+AU61+AY61</f>
        <v>230433</v>
      </c>
      <c r="BD61" s="9">
        <f t="shared" ref="BD61:BD67" si="501">BC61-BB61</f>
        <v>-69567</v>
      </c>
      <c r="BE61" s="46">
        <f t="shared" ref="BE61:BE67" si="502">IF(BB61=0,0,BC61/BB61)</f>
        <v>0.76810999999999996</v>
      </c>
      <c r="BF61" s="9">
        <f>SUM(BF62:BF63)</f>
        <v>0</v>
      </c>
      <c r="BG61" s="9">
        <f>SUM(BG62:BG63)</f>
        <v>1895</v>
      </c>
      <c r="BH61" s="9">
        <f t="shared" ref="BH61:BH67" si="503">BG61-BF61</f>
        <v>1895</v>
      </c>
      <c r="BI61" s="46">
        <f t="shared" ref="BI61:BI67" si="504">IF(BF61=0,0,BG61/BF61)</f>
        <v>0</v>
      </c>
      <c r="BJ61" s="9">
        <f t="shared" ref="BJ61" si="505">SUM(BJ62:BJ63)</f>
        <v>0</v>
      </c>
      <c r="BK61" s="9">
        <f>SUM(BK62:BK63)</f>
        <v>3923</v>
      </c>
      <c r="BL61" s="9">
        <f t="shared" ref="BL61:BL67" si="506">BK61-BJ61</f>
        <v>3923</v>
      </c>
      <c r="BM61" s="46">
        <f t="shared" ref="BM61:BM67" si="507">IF(BJ61=0,0,BK61/BJ61)</f>
        <v>0</v>
      </c>
      <c r="BN61" s="9">
        <f t="shared" ref="BN61" si="508">SUM(BN62:BN63)</f>
        <v>0</v>
      </c>
      <c r="BO61" s="9">
        <f>SUM(BO62:BO63)</f>
        <v>5690</v>
      </c>
      <c r="BP61" s="9">
        <f t="shared" ref="BP61:BP67" si="509">BO61-BN61</f>
        <v>5690</v>
      </c>
      <c r="BQ61" s="46">
        <f t="shared" ref="BQ61:BQ67" si="510">IF(BN61=0,0,BO61/BN61)</f>
        <v>0</v>
      </c>
      <c r="BR61" s="9">
        <f t="shared" ref="BR61" si="511">SUM(BR62:BR63)</f>
        <v>15000</v>
      </c>
      <c r="BS61" s="9">
        <f>SUM(BS62:BS63)</f>
        <v>3884</v>
      </c>
      <c r="BT61" s="9">
        <f t="shared" ref="BT61:BT67" si="512">BS61-BR61</f>
        <v>-11116</v>
      </c>
      <c r="BU61" s="46">
        <f t="shared" ref="BU61:BU67" si="513">IF(BR61=0,0,BS61/BR61)</f>
        <v>0.25893333333333335</v>
      </c>
      <c r="BV61" s="9">
        <f t="shared" ref="BV61" si="514">SUM(BV62:BV63)</f>
        <v>0</v>
      </c>
      <c r="BW61" s="9">
        <f>SUM(BW62:BW63)</f>
        <v>8808</v>
      </c>
      <c r="BX61" s="9">
        <f t="shared" ref="BX61:BX67" si="515">BW61-BV61</f>
        <v>8808</v>
      </c>
      <c r="BY61" s="46">
        <f t="shared" ref="BY61:BY67" si="516">IF(BV61=0,0,BW61/BV61)</f>
        <v>0</v>
      </c>
      <c r="BZ61" s="9">
        <f t="shared" ref="BZ61" si="517">SUM(BZ62:BZ63)</f>
        <v>0</v>
      </c>
      <c r="CA61" s="9">
        <f>SUM(CA62:CA63)</f>
        <v>5086</v>
      </c>
      <c r="CB61" s="9">
        <f t="shared" ref="CB61:CB67" si="518">CA61-BZ61</f>
        <v>5086</v>
      </c>
      <c r="CC61" s="46">
        <f t="shared" ref="CC61:CC67" si="519">IF(BZ61=0,0,CA61/BZ61)</f>
        <v>0</v>
      </c>
      <c r="CD61" s="9">
        <f t="shared" ref="CD61" si="520">SUM(CD62:CD63)</f>
        <v>30000</v>
      </c>
      <c r="CE61" s="9">
        <f>SUM(CE62:CE63)</f>
        <v>29797</v>
      </c>
      <c r="CF61" s="9">
        <f t="shared" ref="CF61:CF67" si="521">CE61-CD61</f>
        <v>-203</v>
      </c>
      <c r="CG61" s="46">
        <f t="shared" ref="CG61:CG67" si="522">IF(CD61=0,0,CE61/CD61)</f>
        <v>0.9932333333333333</v>
      </c>
      <c r="CH61" s="9">
        <f t="shared" ref="CH61" si="523">SUM(CH62:CH63)</f>
        <v>250000</v>
      </c>
      <c r="CI61" s="9">
        <f>SUM(CI62:CI63)</f>
        <v>150907</v>
      </c>
      <c r="CJ61" s="9">
        <f t="shared" ref="CJ61:CJ67" si="524">CI61-CH61</f>
        <v>-99093</v>
      </c>
      <c r="CK61" s="46">
        <f t="shared" ref="CK61:CK67" si="525">IF(CH61=0,0,CI61/CH61)</f>
        <v>0.60362800000000005</v>
      </c>
      <c r="CL61" s="9">
        <f t="shared" ref="CL61" si="526">SUM(CL62:CL63)</f>
        <v>0</v>
      </c>
      <c r="CM61" s="9">
        <f>SUM(CM62:CM63)</f>
        <v>3843</v>
      </c>
      <c r="CN61" s="9">
        <f t="shared" ref="CN61:CN67" si="527">CM61-CL61</f>
        <v>3843</v>
      </c>
      <c r="CO61" s="46">
        <f t="shared" ref="CO61:CO67" si="528">IF(CL61=0,0,CM61/CL61)</f>
        <v>0</v>
      </c>
      <c r="CP61" s="9">
        <f t="shared" ref="CP61" si="529">SUM(CP62:CP63)</f>
        <v>5000</v>
      </c>
      <c r="CQ61" s="9">
        <f>SUM(CQ62:CQ63)</f>
        <v>5366</v>
      </c>
      <c r="CR61" s="9">
        <f t="shared" ref="CR61:CR67" si="530">CQ61-CP61</f>
        <v>366</v>
      </c>
      <c r="CS61" s="46">
        <f t="shared" ref="CS61:CS67" si="531">IF(CP61=0,0,CQ61/CP61)</f>
        <v>1.0731999999999999</v>
      </c>
      <c r="CT61" s="9">
        <f t="shared" ref="CT61" si="532">SUM(CT62:CT63)</f>
        <v>0</v>
      </c>
      <c r="CU61" s="9">
        <f>SUM(CU62:CU63)</f>
        <v>6142</v>
      </c>
      <c r="CV61" s="9">
        <f t="shared" ref="CV61:CV67" si="533">CU61-CT61</f>
        <v>6142</v>
      </c>
      <c r="CW61" s="46">
        <f t="shared" ref="CW61:CW67" si="534">IF(CT61=0,0,CU61/CT61)</f>
        <v>0</v>
      </c>
      <c r="CX61" s="9">
        <f t="shared" ref="CX61:CY61" si="535">SUM(CX62:CX63)</f>
        <v>0</v>
      </c>
      <c r="CY61" s="9">
        <f t="shared" si="535"/>
        <v>5092</v>
      </c>
      <c r="CZ61" s="9">
        <f t="shared" ref="CZ61:CZ67" si="536">CY61-CX61</f>
        <v>5092</v>
      </c>
      <c r="DA61" s="46">
        <f t="shared" ref="DA61:DA67" si="537">IF(CX61=0,0,CY61/CX61)</f>
        <v>0</v>
      </c>
      <c r="DB61" s="9">
        <f t="shared" ref="DB61:DB67" si="538">BF61+BJ61+BN61+BR61+BV61+BZ61+CD61+CH61+CL61+CP61+CT61+CX61</f>
        <v>300000</v>
      </c>
      <c r="DC61" s="9">
        <f t="shared" ref="DC61:DC67" si="539">BG61+BK61+BO61+BS61+BW61+CA61+CE61+CI61+CM61+CQ61+CU61+CY61</f>
        <v>230433</v>
      </c>
      <c r="DD61" s="9">
        <f t="shared" ref="DD61:DD67" si="540">DC61-DB61</f>
        <v>-69567</v>
      </c>
      <c r="DE61" s="46">
        <f t="shared" ref="DE61:DE67" si="541">IF(DB61=0,0,DC61/DB61)</f>
        <v>0.76810999999999996</v>
      </c>
    </row>
    <row r="62" spans="1:109" ht="18" customHeight="1" outlineLevel="1" x14ac:dyDescent="0.3">
      <c r="A62" s="30"/>
      <c r="B62" s="11"/>
      <c r="C62" s="11" t="s">
        <v>3</v>
      </c>
      <c r="D62" s="11" t="s">
        <v>3</v>
      </c>
      <c r="E62" s="12" t="s">
        <v>68</v>
      </c>
      <c r="F62" s="13"/>
      <c r="G62" s="13">
        <v>1895</v>
      </c>
      <c r="H62" s="13">
        <f t="shared" si="474"/>
        <v>1895</v>
      </c>
      <c r="I62" s="14">
        <f t="shared" si="475"/>
        <v>0</v>
      </c>
      <c r="J62" s="13"/>
      <c r="K62" s="13">
        <v>3923</v>
      </c>
      <c r="L62" s="13">
        <f t="shared" si="477"/>
        <v>3923</v>
      </c>
      <c r="M62" s="14">
        <f t="shared" si="478"/>
        <v>0</v>
      </c>
      <c r="N62" s="13"/>
      <c r="O62" s="13">
        <v>5690</v>
      </c>
      <c r="P62" s="13">
        <f t="shared" si="479"/>
        <v>5690</v>
      </c>
      <c r="Q62" s="14">
        <f t="shared" si="480"/>
        <v>0</v>
      </c>
      <c r="R62" s="13">
        <v>15000</v>
      </c>
      <c r="S62" s="13">
        <v>3884</v>
      </c>
      <c r="T62" s="13">
        <f t="shared" si="481"/>
        <v>-11116</v>
      </c>
      <c r="U62" s="14">
        <f t="shared" si="482"/>
        <v>0.25893333333333335</v>
      </c>
      <c r="V62" s="13"/>
      <c r="W62" s="13">
        <v>8808</v>
      </c>
      <c r="X62" s="13">
        <f t="shared" si="483"/>
        <v>8808</v>
      </c>
      <c r="Y62" s="14">
        <f t="shared" si="484"/>
        <v>0</v>
      </c>
      <c r="Z62" s="13"/>
      <c r="AA62" s="13">
        <v>5086</v>
      </c>
      <c r="AB62" s="13">
        <f t="shared" si="485"/>
        <v>5086</v>
      </c>
      <c r="AC62" s="14">
        <f t="shared" si="486"/>
        <v>0</v>
      </c>
      <c r="AD62" s="13">
        <v>30000</v>
      </c>
      <c r="AE62" s="13">
        <f>9797+20000</f>
        <v>29797</v>
      </c>
      <c r="AF62" s="13">
        <f t="shared" si="487"/>
        <v>-203</v>
      </c>
      <c r="AG62" s="14">
        <f t="shared" si="488"/>
        <v>0.9932333333333333</v>
      </c>
      <c r="AH62" s="13"/>
      <c r="AI62" s="13">
        <v>3907</v>
      </c>
      <c r="AJ62" s="13">
        <f t="shared" si="489"/>
        <v>3907</v>
      </c>
      <c r="AK62" s="14">
        <f t="shared" si="490"/>
        <v>0</v>
      </c>
      <c r="AL62" s="13"/>
      <c r="AM62" s="13">
        <v>3843</v>
      </c>
      <c r="AN62" s="13">
        <f t="shared" si="491"/>
        <v>3843</v>
      </c>
      <c r="AO62" s="14">
        <f t="shared" si="492"/>
        <v>0</v>
      </c>
      <c r="AP62" s="13">
        <v>5000</v>
      </c>
      <c r="AQ62" s="13">
        <v>5366</v>
      </c>
      <c r="AR62" s="13">
        <f t="shared" si="493"/>
        <v>366</v>
      </c>
      <c r="AS62" s="14">
        <f t="shared" si="494"/>
        <v>1.0731999999999999</v>
      </c>
      <c r="AT62" s="13"/>
      <c r="AU62" s="13">
        <v>6142</v>
      </c>
      <c r="AV62" s="13">
        <f t="shared" si="495"/>
        <v>6142</v>
      </c>
      <c r="AW62" s="14">
        <f t="shared" si="496"/>
        <v>0</v>
      </c>
      <c r="AX62" s="13"/>
      <c r="AY62" s="13">
        <v>5092</v>
      </c>
      <c r="AZ62" s="13">
        <f t="shared" si="497"/>
        <v>5092</v>
      </c>
      <c r="BA62" s="47">
        <f t="shared" si="498"/>
        <v>0</v>
      </c>
      <c r="BB62" s="13">
        <f t="shared" si="499"/>
        <v>50000</v>
      </c>
      <c r="BC62" s="13">
        <f t="shared" si="500"/>
        <v>83433</v>
      </c>
      <c r="BD62" s="13">
        <f t="shared" si="501"/>
        <v>33433</v>
      </c>
      <c r="BE62" s="47">
        <f t="shared" si="502"/>
        <v>1.66866</v>
      </c>
      <c r="BF62" s="13"/>
      <c r="BG62" s="13">
        <v>1895</v>
      </c>
      <c r="BH62" s="13">
        <f t="shared" si="503"/>
        <v>1895</v>
      </c>
      <c r="BI62" s="47">
        <f t="shared" si="504"/>
        <v>0</v>
      </c>
      <c r="BJ62" s="13"/>
      <c r="BK62" s="13">
        <v>3923</v>
      </c>
      <c r="BL62" s="13">
        <f t="shared" si="506"/>
        <v>3923</v>
      </c>
      <c r="BM62" s="47">
        <f t="shared" si="507"/>
        <v>0</v>
      </c>
      <c r="BN62" s="13"/>
      <c r="BO62" s="13">
        <v>5690</v>
      </c>
      <c r="BP62" s="13">
        <f t="shared" si="509"/>
        <v>5690</v>
      </c>
      <c r="BQ62" s="47">
        <f t="shared" si="510"/>
        <v>0</v>
      </c>
      <c r="BR62" s="13">
        <v>15000</v>
      </c>
      <c r="BS62" s="13">
        <v>3884</v>
      </c>
      <c r="BT62" s="13">
        <f t="shared" si="512"/>
        <v>-11116</v>
      </c>
      <c r="BU62" s="47">
        <f t="shared" si="513"/>
        <v>0.25893333333333335</v>
      </c>
      <c r="BV62" s="13"/>
      <c r="BW62" s="13">
        <v>8808</v>
      </c>
      <c r="BX62" s="13">
        <f t="shared" si="515"/>
        <v>8808</v>
      </c>
      <c r="BY62" s="47">
        <f t="shared" si="516"/>
        <v>0</v>
      </c>
      <c r="BZ62" s="13"/>
      <c r="CA62" s="13">
        <v>5086</v>
      </c>
      <c r="CB62" s="13">
        <f t="shared" si="518"/>
        <v>5086</v>
      </c>
      <c r="CC62" s="47">
        <f t="shared" si="519"/>
        <v>0</v>
      </c>
      <c r="CD62" s="13">
        <v>30000</v>
      </c>
      <c r="CE62" s="13">
        <f>9797+20000</f>
        <v>29797</v>
      </c>
      <c r="CF62" s="13">
        <f t="shared" si="521"/>
        <v>-203</v>
      </c>
      <c r="CG62" s="47">
        <f t="shared" si="522"/>
        <v>0.9932333333333333</v>
      </c>
      <c r="CH62" s="13"/>
      <c r="CI62" s="13">
        <v>3907</v>
      </c>
      <c r="CJ62" s="13">
        <f t="shared" si="524"/>
        <v>3907</v>
      </c>
      <c r="CK62" s="47">
        <f t="shared" si="525"/>
        <v>0</v>
      </c>
      <c r="CL62" s="13"/>
      <c r="CM62" s="13">
        <v>3843</v>
      </c>
      <c r="CN62" s="13">
        <f t="shared" si="527"/>
        <v>3843</v>
      </c>
      <c r="CO62" s="47">
        <f t="shared" si="528"/>
        <v>0</v>
      </c>
      <c r="CP62" s="13">
        <v>5000</v>
      </c>
      <c r="CQ62" s="13">
        <v>5366</v>
      </c>
      <c r="CR62" s="13">
        <f t="shared" si="530"/>
        <v>366</v>
      </c>
      <c r="CS62" s="47">
        <f t="shared" si="531"/>
        <v>1.0731999999999999</v>
      </c>
      <c r="CT62" s="13"/>
      <c r="CU62" s="13">
        <v>6142</v>
      </c>
      <c r="CV62" s="13">
        <f t="shared" si="533"/>
        <v>6142</v>
      </c>
      <c r="CW62" s="47">
        <f t="shared" si="534"/>
        <v>0</v>
      </c>
      <c r="CX62" s="13"/>
      <c r="CY62" s="13">
        <v>5092</v>
      </c>
      <c r="CZ62" s="13">
        <f t="shared" si="536"/>
        <v>5092</v>
      </c>
      <c r="DA62" s="47">
        <f t="shared" si="537"/>
        <v>0</v>
      </c>
      <c r="DB62" s="13">
        <f t="shared" si="538"/>
        <v>50000</v>
      </c>
      <c r="DC62" s="13">
        <f t="shared" si="539"/>
        <v>83433</v>
      </c>
      <c r="DD62" s="13">
        <f t="shared" si="540"/>
        <v>33433</v>
      </c>
      <c r="DE62" s="47">
        <f t="shared" si="541"/>
        <v>1.66866</v>
      </c>
    </row>
    <row r="63" spans="1:109" ht="18" customHeight="1" outlineLevel="1" x14ac:dyDescent="0.3">
      <c r="A63" s="30"/>
      <c r="B63" s="11"/>
      <c r="C63" s="11" t="s">
        <v>27</v>
      </c>
      <c r="D63" s="11" t="s">
        <v>27</v>
      </c>
      <c r="E63" s="12" t="s">
        <v>69</v>
      </c>
      <c r="F63" s="13"/>
      <c r="G63" s="13"/>
      <c r="H63" s="13">
        <f t="shared" si="474"/>
        <v>0</v>
      </c>
      <c r="I63" s="14">
        <f t="shared" si="475"/>
        <v>0</v>
      </c>
      <c r="J63" s="13"/>
      <c r="K63" s="13"/>
      <c r="L63" s="13">
        <f t="shared" si="477"/>
        <v>0</v>
      </c>
      <c r="M63" s="14">
        <f t="shared" si="478"/>
        <v>0</v>
      </c>
      <c r="N63" s="13"/>
      <c r="O63" s="13"/>
      <c r="P63" s="13">
        <f t="shared" si="479"/>
        <v>0</v>
      </c>
      <c r="Q63" s="14">
        <f t="shared" si="480"/>
        <v>0</v>
      </c>
      <c r="R63" s="13"/>
      <c r="S63" s="13"/>
      <c r="T63" s="13">
        <f t="shared" si="481"/>
        <v>0</v>
      </c>
      <c r="U63" s="14">
        <f t="shared" si="482"/>
        <v>0</v>
      </c>
      <c r="V63" s="13"/>
      <c r="W63" s="13"/>
      <c r="X63" s="13">
        <f t="shared" si="483"/>
        <v>0</v>
      </c>
      <c r="Y63" s="14">
        <f t="shared" si="484"/>
        <v>0</v>
      </c>
      <c r="Z63" s="13"/>
      <c r="AA63" s="13"/>
      <c r="AB63" s="13">
        <f t="shared" si="485"/>
        <v>0</v>
      </c>
      <c r="AC63" s="14">
        <f t="shared" si="486"/>
        <v>0</v>
      </c>
      <c r="AD63" s="13"/>
      <c r="AE63" s="13"/>
      <c r="AF63" s="13">
        <f t="shared" si="487"/>
        <v>0</v>
      </c>
      <c r="AG63" s="14">
        <f t="shared" si="488"/>
        <v>0</v>
      </c>
      <c r="AH63" s="13">
        <v>250000</v>
      </c>
      <c r="AI63" s="13">
        <v>147000</v>
      </c>
      <c r="AJ63" s="13">
        <f t="shared" si="489"/>
        <v>-103000</v>
      </c>
      <c r="AK63" s="14">
        <f t="shared" si="490"/>
        <v>0.58799999999999997</v>
      </c>
      <c r="AL63" s="13"/>
      <c r="AM63" s="13"/>
      <c r="AN63" s="13">
        <f t="shared" si="491"/>
        <v>0</v>
      </c>
      <c r="AO63" s="14">
        <f t="shared" si="492"/>
        <v>0</v>
      </c>
      <c r="AP63" s="13"/>
      <c r="AQ63" s="13"/>
      <c r="AR63" s="13">
        <f t="shared" si="493"/>
        <v>0</v>
      </c>
      <c r="AS63" s="14">
        <f t="shared" si="494"/>
        <v>0</v>
      </c>
      <c r="AT63" s="13"/>
      <c r="AU63" s="13"/>
      <c r="AV63" s="13">
        <f t="shared" si="495"/>
        <v>0</v>
      </c>
      <c r="AW63" s="14">
        <f t="shared" si="496"/>
        <v>0</v>
      </c>
      <c r="AX63" s="13"/>
      <c r="AY63" s="13"/>
      <c r="AZ63" s="13">
        <f t="shared" si="497"/>
        <v>0</v>
      </c>
      <c r="BA63" s="47">
        <f t="shared" si="498"/>
        <v>0</v>
      </c>
      <c r="BB63" s="13">
        <f t="shared" si="499"/>
        <v>250000</v>
      </c>
      <c r="BC63" s="13">
        <f t="shared" si="500"/>
        <v>147000</v>
      </c>
      <c r="BD63" s="13">
        <f t="shared" si="501"/>
        <v>-103000</v>
      </c>
      <c r="BE63" s="47">
        <f t="shared" si="502"/>
        <v>0.58799999999999997</v>
      </c>
      <c r="BF63" s="13"/>
      <c r="BG63" s="13"/>
      <c r="BH63" s="13">
        <f t="shared" si="503"/>
        <v>0</v>
      </c>
      <c r="BI63" s="47">
        <f t="shared" si="504"/>
        <v>0</v>
      </c>
      <c r="BJ63" s="13"/>
      <c r="BK63" s="13"/>
      <c r="BL63" s="13">
        <f t="shared" si="506"/>
        <v>0</v>
      </c>
      <c r="BM63" s="47">
        <f t="shared" si="507"/>
        <v>0</v>
      </c>
      <c r="BN63" s="13"/>
      <c r="BO63" s="13"/>
      <c r="BP63" s="13">
        <f t="shared" si="509"/>
        <v>0</v>
      </c>
      <c r="BQ63" s="47">
        <f t="shared" si="510"/>
        <v>0</v>
      </c>
      <c r="BR63" s="13"/>
      <c r="BS63" s="13"/>
      <c r="BT63" s="13">
        <f t="shared" si="512"/>
        <v>0</v>
      </c>
      <c r="BU63" s="47">
        <f t="shared" si="513"/>
        <v>0</v>
      </c>
      <c r="BV63" s="13"/>
      <c r="BW63" s="13"/>
      <c r="BX63" s="13">
        <f t="shared" si="515"/>
        <v>0</v>
      </c>
      <c r="BY63" s="47">
        <f t="shared" si="516"/>
        <v>0</v>
      </c>
      <c r="BZ63" s="13"/>
      <c r="CA63" s="13"/>
      <c r="CB63" s="13">
        <f t="shared" si="518"/>
        <v>0</v>
      </c>
      <c r="CC63" s="47">
        <f t="shared" si="519"/>
        <v>0</v>
      </c>
      <c r="CD63" s="13"/>
      <c r="CE63" s="13"/>
      <c r="CF63" s="13">
        <f t="shared" si="521"/>
        <v>0</v>
      </c>
      <c r="CG63" s="47">
        <f t="shared" si="522"/>
        <v>0</v>
      </c>
      <c r="CH63" s="13">
        <v>250000</v>
      </c>
      <c r="CI63" s="13">
        <v>147000</v>
      </c>
      <c r="CJ63" s="13">
        <f t="shared" si="524"/>
        <v>-103000</v>
      </c>
      <c r="CK63" s="47">
        <f t="shared" si="525"/>
        <v>0.58799999999999997</v>
      </c>
      <c r="CL63" s="13"/>
      <c r="CM63" s="13"/>
      <c r="CN63" s="13">
        <f t="shared" si="527"/>
        <v>0</v>
      </c>
      <c r="CO63" s="47">
        <f t="shared" si="528"/>
        <v>0</v>
      </c>
      <c r="CP63" s="13"/>
      <c r="CQ63" s="13"/>
      <c r="CR63" s="13">
        <f t="shared" si="530"/>
        <v>0</v>
      </c>
      <c r="CS63" s="47">
        <f t="shared" si="531"/>
        <v>0</v>
      </c>
      <c r="CT63" s="13"/>
      <c r="CU63" s="13"/>
      <c r="CV63" s="13">
        <f t="shared" si="533"/>
        <v>0</v>
      </c>
      <c r="CW63" s="47">
        <f t="shared" si="534"/>
        <v>0</v>
      </c>
      <c r="CX63" s="13"/>
      <c r="CY63" s="13"/>
      <c r="CZ63" s="13">
        <f t="shared" si="536"/>
        <v>0</v>
      </c>
      <c r="DA63" s="47">
        <f t="shared" si="537"/>
        <v>0</v>
      </c>
      <c r="DB63" s="13">
        <f t="shared" si="538"/>
        <v>250000</v>
      </c>
      <c r="DC63" s="13">
        <f t="shared" si="539"/>
        <v>147000</v>
      </c>
      <c r="DD63" s="13">
        <f t="shared" si="540"/>
        <v>-103000</v>
      </c>
      <c r="DE63" s="47">
        <f t="shared" si="541"/>
        <v>0.58799999999999997</v>
      </c>
    </row>
    <row r="64" spans="1:109" ht="18" customHeight="1" x14ac:dyDescent="0.3">
      <c r="A64" s="30" t="s">
        <v>118</v>
      </c>
      <c r="B64" s="7" t="s">
        <v>6</v>
      </c>
      <c r="C64" s="7"/>
      <c r="D64" s="7"/>
      <c r="E64" s="8" t="s">
        <v>70</v>
      </c>
      <c r="F64" s="9">
        <f>SUM(F65:F66)</f>
        <v>1811718</v>
      </c>
      <c r="G64" s="9">
        <f t="shared" ref="G64" si="542">SUM(G65:G66)</f>
        <v>2118290</v>
      </c>
      <c r="H64" s="9">
        <f t="shared" si="474"/>
        <v>306572</v>
      </c>
      <c r="I64" s="10">
        <f t="shared" si="475"/>
        <v>1.1692161804430932</v>
      </c>
      <c r="J64" s="9">
        <f t="shared" ref="J64:K64" si="543">SUM(J65:J66)</f>
        <v>1890428</v>
      </c>
      <c r="K64" s="9">
        <f t="shared" si="543"/>
        <v>2179323</v>
      </c>
      <c r="L64" s="9">
        <f t="shared" si="477"/>
        <v>288895</v>
      </c>
      <c r="M64" s="10">
        <f t="shared" si="478"/>
        <v>1.1528198905221463</v>
      </c>
      <c r="N64" s="9">
        <f t="shared" ref="N64:O64" si="544">SUM(N65:N66)</f>
        <v>2055024</v>
      </c>
      <c r="O64" s="9">
        <f t="shared" si="544"/>
        <v>1877515</v>
      </c>
      <c r="P64" s="9">
        <f t="shared" si="479"/>
        <v>-177509</v>
      </c>
      <c r="Q64" s="10">
        <f t="shared" si="480"/>
        <v>0.91362193336914799</v>
      </c>
      <c r="R64" s="9">
        <f t="shared" ref="R64:S64" si="545">SUM(R65:R66)</f>
        <v>2083420</v>
      </c>
      <c r="S64" s="9">
        <f t="shared" si="545"/>
        <v>1995236</v>
      </c>
      <c r="T64" s="9">
        <f t="shared" si="481"/>
        <v>-88184</v>
      </c>
      <c r="U64" s="10">
        <f t="shared" si="482"/>
        <v>0.95767344078486338</v>
      </c>
      <c r="V64" s="9">
        <f t="shared" ref="V64:W64" si="546">SUM(V65:V66)</f>
        <v>1808965</v>
      </c>
      <c r="W64" s="9">
        <f t="shared" si="546"/>
        <v>2168624</v>
      </c>
      <c r="X64" s="9">
        <f t="shared" si="483"/>
        <v>359659</v>
      </c>
      <c r="Y64" s="10">
        <f t="shared" si="484"/>
        <v>1.1988203199066869</v>
      </c>
      <c r="Z64" s="9">
        <f t="shared" ref="Z64:AA64" si="547">SUM(Z65:Z66)</f>
        <v>2187868</v>
      </c>
      <c r="AA64" s="9">
        <f t="shared" si="547"/>
        <v>2143146</v>
      </c>
      <c r="AB64" s="9">
        <f t="shared" si="485"/>
        <v>-44722</v>
      </c>
      <c r="AC64" s="10">
        <f t="shared" si="486"/>
        <v>0.97955909588695478</v>
      </c>
      <c r="AD64" s="9">
        <f t="shared" ref="AD64:AE64" si="548">SUM(AD65:AD66)</f>
        <v>2084780</v>
      </c>
      <c r="AE64" s="9">
        <f t="shared" si="548"/>
        <v>2139666</v>
      </c>
      <c r="AF64" s="9">
        <f t="shared" si="487"/>
        <v>54886</v>
      </c>
      <c r="AG64" s="10">
        <f t="shared" si="488"/>
        <v>1.0263269985322192</v>
      </c>
      <c r="AH64" s="9">
        <f t="shared" ref="AH64:AI64" si="549">SUM(AH65:AH66)</f>
        <v>2128866</v>
      </c>
      <c r="AI64" s="9">
        <f t="shared" si="549"/>
        <v>2105450</v>
      </c>
      <c r="AJ64" s="9">
        <f t="shared" si="489"/>
        <v>-23416</v>
      </c>
      <c r="AK64" s="10">
        <f t="shared" si="490"/>
        <v>0.98900071681355239</v>
      </c>
      <c r="AL64" s="9">
        <f t="shared" ref="AL64:AM64" si="550">SUM(AL65:AL66)</f>
        <v>2108540</v>
      </c>
      <c r="AM64" s="9">
        <f t="shared" si="550"/>
        <v>1885039</v>
      </c>
      <c r="AN64" s="9">
        <f t="shared" si="491"/>
        <v>-223501</v>
      </c>
      <c r="AO64" s="10">
        <f t="shared" si="492"/>
        <v>0.89400201087008069</v>
      </c>
      <c r="AP64" s="9">
        <f t="shared" ref="AP64:AQ64" si="551">SUM(AP65:AP66)</f>
        <v>1881637</v>
      </c>
      <c r="AQ64" s="9">
        <f t="shared" si="551"/>
        <v>1978406</v>
      </c>
      <c r="AR64" s="9">
        <f t="shared" si="493"/>
        <v>96769</v>
      </c>
      <c r="AS64" s="10">
        <f t="shared" si="494"/>
        <v>1.0514280916032157</v>
      </c>
      <c r="AT64" s="9">
        <f t="shared" ref="AT64:AU64" si="552">SUM(AT65:AT66)</f>
        <v>2128591</v>
      </c>
      <c r="AU64" s="9">
        <f t="shared" si="552"/>
        <v>1813926</v>
      </c>
      <c r="AV64" s="9">
        <f t="shared" si="495"/>
        <v>-314665</v>
      </c>
      <c r="AW64" s="10">
        <f t="shared" si="496"/>
        <v>0.8521721645915068</v>
      </c>
      <c r="AX64" s="9">
        <f t="shared" ref="AX64:AY64" si="553">SUM(AX65:AX66)</f>
        <v>1815232</v>
      </c>
      <c r="AY64" s="9">
        <f t="shared" si="553"/>
        <v>2196193</v>
      </c>
      <c r="AZ64" s="9">
        <f t="shared" si="497"/>
        <v>380961</v>
      </c>
      <c r="BA64" s="46">
        <f t="shared" si="498"/>
        <v>1.2098690415329831</v>
      </c>
      <c r="BB64" s="9">
        <f t="shared" si="499"/>
        <v>23985069</v>
      </c>
      <c r="BC64" s="9">
        <f t="shared" si="500"/>
        <v>24600814</v>
      </c>
      <c r="BD64" s="9">
        <f t="shared" si="501"/>
        <v>615745</v>
      </c>
      <c r="BE64" s="46">
        <f t="shared" si="502"/>
        <v>1.025672012867672</v>
      </c>
      <c r="BF64" s="9">
        <f>SUM(BF65:BF66)</f>
        <v>1811718</v>
      </c>
      <c r="BG64" s="9">
        <f t="shared" ref="BG64" si="554">SUM(BG65:BG66)</f>
        <v>2118290</v>
      </c>
      <c r="BH64" s="9">
        <f t="shared" si="503"/>
        <v>306572</v>
      </c>
      <c r="BI64" s="46">
        <f t="shared" si="504"/>
        <v>1.1692161804430932</v>
      </c>
      <c r="BJ64" s="9">
        <f t="shared" ref="BJ64:BK64" si="555">SUM(BJ65:BJ66)</f>
        <v>1890428</v>
      </c>
      <c r="BK64" s="9">
        <f t="shared" si="555"/>
        <v>2179323</v>
      </c>
      <c r="BL64" s="9">
        <f t="shared" si="506"/>
        <v>288895</v>
      </c>
      <c r="BM64" s="46">
        <f t="shared" si="507"/>
        <v>1.1528198905221463</v>
      </c>
      <c r="BN64" s="9">
        <f t="shared" ref="BN64:BO64" si="556">SUM(BN65:BN66)</f>
        <v>2055024</v>
      </c>
      <c r="BO64" s="9">
        <f t="shared" si="556"/>
        <v>1877515</v>
      </c>
      <c r="BP64" s="9">
        <f t="shared" si="509"/>
        <v>-177509</v>
      </c>
      <c r="BQ64" s="46">
        <f t="shared" si="510"/>
        <v>0.91362193336914799</v>
      </c>
      <c r="BR64" s="9">
        <f t="shared" ref="BR64:BS64" si="557">SUM(BR65:BR66)</f>
        <v>2083420</v>
      </c>
      <c r="BS64" s="9">
        <f t="shared" si="557"/>
        <v>1995236</v>
      </c>
      <c r="BT64" s="9">
        <f t="shared" si="512"/>
        <v>-88184</v>
      </c>
      <c r="BU64" s="46">
        <f t="shared" si="513"/>
        <v>0.95767344078486338</v>
      </c>
      <c r="BV64" s="9">
        <f t="shared" ref="BV64:BW64" si="558">SUM(BV65:BV66)</f>
        <v>1808965</v>
      </c>
      <c r="BW64" s="9">
        <f t="shared" si="558"/>
        <v>2168624</v>
      </c>
      <c r="BX64" s="9">
        <f t="shared" si="515"/>
        <v>359659</v>
      </c>
      <c r="BY64" s="46">
        <f t="shared" si="516"/>
        <v>1.1988203199066869</v>
      </c>
      <c r="BZ64" s="9">
        <f t="shared" ref="BZ64:CA64" si="559">SUM(BZ65:BZ66)</f>
        <v>2187868</v>
      </c>
      <c r="CA64" s="9">
        <f t="shared" si="559"/>
        <v>2143146</v>
      </c>
      <c r="CB64" s="9">
        <f t="shared" si="518"/>
        <v>-44722</v>
      </c>
      <c r="CC64" s="46">
        <f t="shared" si="519"/>
        <v>0.97955909588695478</v>
      </c>
      <c r="CD64" s="9">
        <f t="shared" ref="CD64:CE64" si="560">SUM(CD65:CD66)</f>
        <v>2084780</v>
      </c>
      <c r="CE64" s="9">
        <f t="shared" si="560"/>
        <v>2139666</v>
      </c>
      <c r="CF64" s="9">
        <f t="shared" si="521"/>
        <v>54886</v>
      </c>
      <c r="CG64" s="46">
        <f t="shared" si="522"/>
        <v>1.0263269985322192</v>
      </c>
      <c r="CH64" s="9">
        <f t="shared" ref="CH64:CI64" si="561">SUM(CH65:CH66)</f>
        <v>2128866</v>
      </c>
      <c r="CI64" s="9">
        <f t="shared" si="561"/>
        <v>2105450</v>
      </c>
      <c r="CJ64" s="9">
        <f t="shared" si="524"/>
        <v>-23416</v>
      </c>
      <c r="CK64" s="46">
        <f t="shared" si="525"/>
        <v>0.98900071681355239</v>
      </c>
      <c r="CL64" s="9">
        <f t="shared" ref="CL64:CM64" si="562">SUM(CL65:CL66)</f>
        <v>2108540</v>
      </c>
      <c r="CM64" s="9">
        <f t="shared" si="562"/>
        <v>1885039</v>
      </c>
      <c r="CN64" s="9">
        <f t="shared" si="527"/>
        <v>-223501</v>
      </c>
      <c r="CO64" s="46">
        <f t="shared" si="528"/>
        <v>0.89400201087008069</v>
      </c>
      <c r="CP64" s="9">
        <f t="shared" ref="CP64:CQ64" si="563">SUM(CP65:CP66)</f>
        <v>1881637</v>
      </c>
      <c r="CQ64" s="9">
        <f t="shared" si="563"/>
        <v>1978406</v>
      </c>
      <c r="CR64" s="9">
        <f t="shared" si="530"/>
        <v>96769</v>
      </c>
      <c r="CS64" s="46">
        <f t="shared" si="531"/>
        <v>1.0514280916032157</v>
      </c>
      <c r="CT64" s="9">
        <f t="shared" ref="CT64:CU64" si="564">SUM(CT65:CT66)</f>
        <v>2128591</v>
      </c>
      <c r="CU64" s="9">
        <f t="shared" si="564"/>
        <v>1813926</v>
      </c>
      <c r="CV64" s="9">
        <f t="shared" si="533"/>
        <v>-314665</v>
      </c>
      <c r="CW64" s="46">
        <f t="shared" si="534"/>
        <v>0.8521721645915068</v>
      </c>
      <c r="CX64" s="9">
        <f t="shared" ref="CX64:CY64" si="565">SUM(CX65:CX66)</f>
        <v>1815232</v>
      </c>
      <c r="CY64" s="9">
        <f t="shared" si="565"/>
        <v>2196193</v>
      </c>
      <c r="CZ64" s="9">
        <f t="shared" si="536"/>
        <v>380961</v>
      </c>
      <c r="DA64" s="46">
        <f t="shared" si="537"/>
        <v>1.2098690415329831</v>
      </c>
      <c r="DB64" s="9">
        <f t="shared" si="538"/>
        <v>23985069</v>
      </c>
      <c r="DC64" s="9">
        <f t="shared" si="539"/>
        <v>24600814</v>
      </c>
      <c r="DD64" s="9">
        <f t="shared" si="540"/>
        <v>615745</v>
      </c>
      <c r="DE64" s="46">
        <f t="shared" si="541"/>
        <v>1.025672012867672</v>
      </c>
    </row>
    <row r="65" spans="1:109" ht="18" customHeight="1" outlineLevel="1" x14ac:dyDescent="0.3">
      <c r="A65" s="30"/>
      <c r="B65" s="11"/>
      <c r="C65" s="11" t="s">
        <v>4</v>
      </c>
      <c r="D65" s="11" t="s">
        <v>4</v>
      </c>
      <c r="E65" s="12" t="s">
        <v>71</v>
      </c>
      <c r="F65" s="13">
        <v>1811718</v>
      </c>
      <c r="G65" s="13">
        <v>2118290</v>
      </c>
      <c r="H65" s="13">
        <f t="shared" si="474"/>
        <v>306572</v>
      </c>
      <c r="I65" s="14">
        <f t="shared" si="475"/>
        <v>1.1692161804430932</v>
      </c>
      <c r="J65" s="13">
        <v>1890428</v>
      </c>
      <c r="K65" s="13">
        <v>2179323</v>
      </c>
      <c r="L65" s="13">
        <f t="shared" si="477"/>
        <v>288895</v>
      </c>
      <c r="M65" s="14">
        <f t="shared" si="478"/>
        <v>1.1528198905221463</v>
      </c>
      <c r="N65" s="13">
        <v>2055024</v>
      </c>
      <c r="O65" s="13">
        <v>1877515</v>
      </c>
      <c r="P65" s="13">
        <f t="shared" si="479"/>
        <v>-177509</v>
      </c>
      <c r="Q65" s="14">
        <f t="shared" si="480"/>
        <v>0.91362193336914799</v>
      </c>
      <c r="R65" s="13">
        <v>2083420</v>
      </c>
      <c r="S65" s="13">
        <v>1995236</v>
      </c>
      <c r="T65" s="13">
        <f t="shared" si="481"/>
        <v>-88184</v>
      </c>
      <c r="U65" s="14">
        <f t="shared" si="482"/>
        <v>0.95767344078486338</v>
      </c>
      <c r="V65" s="13">
        <v>1808965</v>
      </c>
      <c r="W65" s="13">
        <v>2168624</v>
      </c>
      <c r="X65" s="13">
        <f t="shared" si="483"/>
        <v>359659</v>
      </c>
      <c r="Y65" s="14">
        <f t="shared" si="484"/>
        <v>1.1988203199066869</v>
      </c>
      <c r="Z65" s="13">
        <v>2187868</v>
      </c>
      <c r="AA65" s="13">
        <v>2143146</v>
      </c>
      <c r="AB65" s="13">
        <f t="shared" si="485"/>
        <v>-44722</v>
      </c>
      <c r="AC65" s="14">
        <f t="shared" si="486"/>
        <v>0.97955909588695478</v>
      </c>
      <c r="AD65" s="13">
        <v>2084780</v>
      </c>
      <c r="AE65" s="13">
        <v>2139666</v>
      </c>
      <c r="AF65" s="13">
        <f t="shared" si="487"/>
        <v>54886</v>
      </c>
      <c r="AG65" s="14">
        <f t="shared" si="488"/>
        <v>1.0263269985322192</v>
      </c>
      <c r="AH65" s="13">
        <v>2128866</v>
      </c>
      <c r="AI65" s="13">
        <v>2105450</v>
      </c>
      <c r="AJ65" s="13">
        <f t="shared" si="489"/>
        <v>-23416</v>
      </c>
      <c r="AK65" s="14">
        <f t="shared" si="490"/>
        <v>0.98900071681355239</v>
      </c>
      <c r="AL65" s="13">
        <v>2108540</v>
      </c>
      <c r="AM65" s="13">
        <v>1885039</v>
      </c>
      <c r="AN65" s="13">
        <f t="shared" si="491"/>
        <v>-223501</v>
      </c>
      <c r="AO65" s="14">
        <f t="shared" si="492"/>
        <v>0.89400201087008069</v>
      </c>
      <c r="AP65" s="13">
        <v>1881637</v>
      </c>
      <c r="AQ65" s="13">
        <v>1978406</v>
      </c>
      <c r="AR65" s="13">
        <f t="shared" si="493"/>
        <v>96769</v>
      </c>
      <c r="AS65" s="14">
        <f t="shared" si="494"/>
        <v>1.0514280916032157</v>
      </c>
      <c r="AT65" s="13">
        <v>2128591</v>
      </c>
      <c r="AU65" s="13">
        <v>1813926</v>
      </c>
      <c r="AV65" s="13">
        <f t="shared" si="495"/>
        <v>-314665</v>
      </c>
      <c r="AW65" s="14">
        <f t="shared" si="496"/>
        <v>0.8521721645915068</v>
      </c>
      <c r="AX65" s="13">
        <v>1815232</v>
      </c>
      <c r="AY65" s="13">
        <v>2196193</v>
      </c>
      <c r="AZ65" s="13">
        <f t="shared" si="497"/>
        <v>380961</v>
      </c>
      <c r="BA65" s="47">
        <f t="shared" si="498"/>
        <v>1.2098690415329831</v>
      </c>
      <c r="BB65" s="13">
        <f t="shared" si="499"/>
        <v>23985069</v>
      </c>
      <c r="BC65" s="13">
        <f t="shared" si="500"/>
        <v>24600814</v>
      </c>
      <c r="BD65" s="13">
        <f t="shared" si="501"/>
        <v>615745</v>
      </c>
      <c r="BE65" s="47">
        <f t="shared" si="502"/>
        <v>1.025672012867672</v>
      </c>
      <c r="BF65" s="13">
        <v>1811718</v>
      </c>
      <c r="BG65" s="13">
        <v>2118290</v>
      </c>
      <c r="BH65" s="13">
        <f t="shared" si="503"/>
        <v>306572</v>
      </c>
      <c r="BI65" s="47">
        <f t="shared" si="504"/>
        <v>1.1692161804430932</v>
      </c>
      <c r="BJ65" s="13">
        <v>1890428</v>
      </c>
      <c r="BK65" s="13">
        <v>2179323</v>
      </c>
      <c r="BL65" s="13">
        <f t="shared" si="506"/>
        <v>288895</v>
      </c>
      <c r="BM65" s="47">
        <f t="shared" si="507"/>
        <v>1.1528198905221463</v>
      </c>
      <c r="BN65" s="13">
        <v>2055024</v>
      </c>
      <c r="BO65" s="13">
        <v>1877515</v>
      </c>
      <c r="BP65" s="13">
        <f t="shared" si="509"/>
        <v>-177509</v>
      </c>
      <c r="BQ65" s="47">
        <f t="shared" si="510"/>
        <v>0.91362193336914799</v>
      </c>
      <c r="BR65" s="13">
        <v>2083420</v>
      </c>
      <c r="BS65" s="13">
        <v>1995236</v>
      </c>
      <c r="BT65" s="13">
        <f t="shared" si="512"/>
        <v>-88184</v>
      </c>
      <c r="BU65" s="47">
        <f t="shared" si="513"/>
        <v>0.95767344078486338</v>
      </c>
      <c r="BV65" s="13">
        <v>1808965</v>
      </c>
      <c r="BW65" s="13">
        <v>2168624</v>
      </c>
      <c r="BX65" s="13">
        <f t="shared" si="515"/>
        <v>359659</v>
      </c>
      <c r="BY65" s="47">
        <f t="shared" si="516"/>
        <v>1.1988203199066869</v>
      </c>
      <c r="BZ65" s="13">
        <v>2187868</v>
      </c>
      <c r="CA65" s="13">
        <v>2143146</v>
      </c>
      <c r="CB65" s="13">
        <f t="shared" si="518"/>
        <v>-44722</v>
      </c>
      <c r="CC65" s="47">
        <f t="shared" si="519"/>
        <v>0.97955909588695478</v>
      </c>
      <c r="CD65" s="13">
        <v>2084780</v>
      </c>
      <c r="CE65" s="13">
        <v>2139666</v>
      </c>
      <c r="CF65" s="13">
        <f t="shared" si="521"/>
        <v>54886</v>
      </c>
      <c r="CG65" s="47">
        <f t="shared" si="522"/>
        <v>1.0263269985322192</v>
      </c>
      <c r="CH65" s="13">
        <v>2128866</v>
      </c>
      <c r="CI65" s="13">
        <v>2105450</v>
      </c>
      <c r="CJ65" s="13">
        <f t="shared" si="524"/>
        <v>-23416</v>
      </c>
      <c r="CK65" s="47">
        <f t="shared" si="525"/>
        <v>0.98900071681355239</v>
      </c>
      <c r="CL65" s="13">
        <v>2108540</v>
      </c>
      <c r="CM65" s="13">
        <v>1885039</v>
      </c>
      <c r="CN65" s="13">
        <f t="shared" si="527"/>
        <v>-223501</v>
      </c>
      <c r="CO65" s="47">
        <f t="shared" si="528"/>
        <v>0.89400201087008069</v>
      </c>
      <c r="CP65" s="13">
        <v>1881637</v>
      </c>
      <c r="CQ65" s="13">
        <v>1978406</v>
      </c>
      <c r="CR65" s="13">
        <f t="shared" si="530"/>
        <v>96769</v>
      </c>
      <c r="CS65" s="47">
        <f t="shared" si="531"/>
        <v>1.0514280916032157</v>
      </c>
      <c r="CT65" s="13">
        <v>2128591</v>
      </c>
      <c r="CU65" s="13">
        <v>1813926</v>
      </c>
      <c r="CV65" s="13">
        <f t="shared" si="533"/>
        <v>-314665</v>
      </c>
      <c r="CW65" s="47">
        <f t="shared" si="534"/>
        <v>0.8521721645915068</v>
      </c>
      <c r="CX65" s="13">
        <v>1815232</v>
      </c>
      <c r="CY65" s="13">
        <v>2196193</v>
      </c>
      <c r="CZ65" s="13">
        <f t="shared" si="536"/>
        <v>380961</v>
      </c>
      <c r="DA65" s="47">
        <f t="shared" si="537"/>
        <v>1.2098690415329831</v>
      </c>
      <c r="DB65" s="13">
        <f t="shared" si="538"/>
        <v>23985069</v>
      </c>
      <c r="DC65" s="13">
        <f t="shared" si="539"/>
        <v>24600814</v>
      </c>
      <c r="DD65" s="13">
        <f t="shared" si="540"/>
        <v>615745</v>
      </c>
      <c r="DE65" s="47">
        <f t="shared" si="541"/>
        <v>1.025672012867672</v>
      </c>
    </row>
    <row r="66" spans="1:109" ht="18" customHeight="1" outlineLevel="1" x14ac:dyDescent="0.3">
      <c r="A66" s="30"/>
      <c r="B66" s="11"/>
      <c r="C66" s="11" t="s">
        <v>18</v>
      </c>
      <c r="D66" s="11" t="s">
        <v>18</v>
      </c>
      <c r="E66" s="12" t="s">
        <v>72</v>
      </c>
      <c r="F66" s="13"/>
      <c r="G66" s="13"/>
      <c r="H66" s="13">
        <f t="shared" si="474"/>
        <v>0</v>
      </c>
      <c r="I66" s="14">
        <f t="shared" si="475"/>
        <v>0</v>
      </c>
      <c r="J66" s="13"/>
      <c r="K66" s="13"/>
      <c r="L66" s="13">
        <f t="shared" si="477"/>
        <v>0</v>
      </c>
      <c r="M66" s="14">
        <f t="shared" si="478"/>
        <v>0</v>
      </c>
      <c r="N66" s="13"/>
      <c r="O66" s="13"/>
      <c r="P66" s="13">
        <f t="shared" si="479"/>
        <v>0</v>
      </c>
      <c r="Q66" s="14">
        <f t="shared" si="480"/>
        <v>0</v>
      </c>
      <c r="R66" s="13"/>
      <c r="S66" s="13"/>
      <c r="T66" s="13">
        <f t="shared" si="481"/>
        <v>0</v>
      </c>
      <c r="U66" s="14">
        <f t="shared" si="482"/>
        <v>0</v>
      </c>
      <c r="V66" s="13"/>
      <c r="W66" s="13"/>
      <c r="X66" s="13">
        <f t="shared" si="483"/>
        <v>0</v>
      </c>
      <c r="Y66" s="14">
        <f t="shared" si="484"/>
        <v>0</v>
      </c>
      <c r="Z66" s="13"/>
      <c r="AA66" s="13"/>
      <c r="AB66" s="13">
        <f t="shared" si="485"/>
        <v>0</v>
      </c>
      <c r="AC66" s="14">
        <f t="shared" si="486"/>
        <v>0</v>
      </c>
      <c r="AD66" s="13"/>
      <c r="AE66" s="13"/>
      <c r="AF66" s="13">
        <f t="shared" si="487"/>
        <v>0</v>
      </c>
      <c r="AG66" s="14">
        <f t="shared" si="488"/>
        <v>0</v>
      </c>
      <c r="AH66" s="13"/>
      <c r="AI66" s="13"/>
      <c r="AJ66" s="13">
        <f t="shared" si="489"/>
        <v>0</v>
      </c>
      <c r="AK66" s="14">
        <f t="shared" si="490"/>
        <v>0</v>
      </c>
      <c r="AL66" s="13"/>
      <c r="AM66" s="13"/>
      <c r="AN66" s="13">
        <f t="shared" si="491"/>
        <v>0</v>
      </c>
      <c r="AO66" s="14">
        <f t="shared" si="492"/>
        <v>0</v>
      </c>
      <c r="AP66" s="13"/>
      <c r="AQ66" s="13"/>
      <c r="AR66" s="13">
        <f t="shared" si="493"/>
        <v>0</v>
      </c>
      <c r="AS66" s="14">
        <f t="shared" si="494"/>
        <v>0</v>
      </c>
      <c r="AT66" s="13"/>
      <c r="AU66" s="13"/>
      <c r="AV66" s="13">
        <f t="shared" si="495"/>
        <v>0</v>
      </c>
      <c r="AW66" s="14">
        <f t="shared" si="496"/>
        <v>0</v>
      </c>
      <c r="AX66" s="13"/>
      <c r="AY66" s="13"/>
      <c r="AZ66" s="13">
        <f t="shared" si="497"/>
        <v>0</v>
      </c>
      <c r="BA66" s="47">
        <f t="shared" si="498"/>
        <v>0</v>
      </c>
      <c r="BB66" s="13">
        <f t="shared" si="499"/>
        <v>0</v>
      </c>
      <c r="BC66" s="13">
        <f t="shared" si="500"/>
        <v>0</v>
      </c>
      <c r="BD66" s="13">
        <f t="shared" si="501"/>
        <v>0</v>
      </c>
      <c r="BE66" s="47">
        <f t="shared" si="502"/>
        <v>0</v>
      </c>
      <c r="BF66" s="13"/>
      <c r="BG66" s="13"/>
      <c r="BH66" s="13">
        <f t="shared" si="503"/>
        <v>0</v>
      </c>
      <c r="BI66" s="47">
        <f t="shared" si="504"/>
        <v>0</v>
      </c>
      <c r="BJ66" s="13"/>
      <c r="BK66" s="13"/>
      <c r="BL66" s="13">
        <f t="shared" si="506"/>
        <v>0</v>
      </c>
      <c r="BM66" s="47">
        <f t="shared" si="507"/>
        <v>0</v>
      </c>
      <c r="BN66" s="13"/>
      <c r="BO66" s="13"/>
      <c r="BP66" s="13">
        <f t="shared" si="509"/>
        <v>0</v>
      </c>
      <c r="BQ66" s="47">
        <f t="shared" si="510"/>
        <v>0</v>
      </c>
      <c r="BR66" s="13"/>
      <c r="BS66" s="13"/>
      <c r="BT66" s="13">
        <f t="shared" si="512"/>
        <v>0</v>
      </c>
      <c r="BU66" s="47">
        <f t="shared" si="513"/>
        <v>0</v>
      </c>
      <c r="BV66" s="13"/>
      <c r="BW66" s="13"/>
      <c r="BX66" s="13">
        <f t="shared" si="515"/>
        <v>0</v>
      </c>
      <c r="BY66" s="47">
        <f t="shared" si="516"/>
        <v>0</v>
      </c>
      <c r="BZ66" s="13"/>
      <c r="CA66" s="13"/>
      <c r="CB66" s="13">
        <f t="shared" si="518"/>
        <v>0</v>
      </c>
      <c r="CC66" s="47">
        <f t="shared" si="519"/>
        <v>0</v>
      </c>
      <c r="CD66" s="13"/>
      <c r="CE66" s="13"/>
      <c r="CF66" s="13">
        <f t="shared" si="521"/>
        <v>0</v>
      </c>
      <c r="CG66" s="47">
        <f t="shared" si="522"/>
        <v>0</v>
      </c>
      <c r="CH66" s="13"/>
      <c r="CI66" s="13"/>
      <c r="CJ66" s="13">
        <f t="shared" si="524"/>
        <v>0</v>
      </c>
      <c r="CK66" s="47">
        <f t="shared" si="525"/>
        <v>0</v>
      </c>
      <c r="CL66" s="13"/>
      <c r="CM66" s="13"/>
      <c r="CN66" s="13">
        <f t="shared" si="527"/>
        <v>0</v>
      </c>
      <c r="CO66" s="47">
        <f t="shared" si="528"/>
        <v>0</v>
      </c>
      <c r="CP66" s="13"/>
      <c r="CQ66" s="13"/>
      <c r="CR66" s="13">
        <f t="shared" si="530"/>
        <v>0</v>
      </c>
      <c r="CS66" s="47">
        <f t="shared" si="531"/>
        <v>0</v>
      </c>
      <c r="CT66" s="13"/>
      <c r="CU66" s="13"/>
      <c r="CV66" s="13">
        <f t="shared" si="533"/>
        <v>0</v>
      </c>
      <c r="CW66" s="47">
        <f t="shared" si="534"/>
        <v>0</v>
      </c>
      <c r="CX66" s="13"/>
      <c r="CY66" s="13"/>
      <c r="CZ66" s="13">
        <f t="shared" si="536"/>
        <v>0</v>
      </c>
      <c r="DA66" s="47">
        <f t="shared" si="537"/>
        <v>0</v>
      </c>
      <c r="DB66" s="13">
        <f t="shared" si="538"/>
        <v>0</v>
      </c>
      <c r="DC66" s="13">
        <f t="shared" si="539"/>
        <v>0</v>
      </c>
      <c r="DD66" s="13">
        <f t="shared" si="540"/>
        <v>0</v>
      </c>
      <c r="DE66" s="47">
        <f t="shared" si="541"/>
        <v>0</v>
      </c>
    </row>
    <row r="67" spans="1:109" s="3" customFormat="1" ht="18" customHeight="1" x14ac:dyDescent="0.3">
      <c r="A67" s="30" t="s">
        <v>180</v>
      </c>
      <c r="B67" s="15" t="s">
        <v>7</v>
      </c>
      <c r="C67" s="15"/>
      <c r="D67" s="15"/>
      <c r="E67" s="16" t="s">
        <v>73</v>
      </c>
      <c r="F67" s="17">
        <f>F59+F61-F64</f>
        <v>3012518.4999999963</v>
      </c>
      <c r="G67" s="17">
        <f>G59+G61-G64</f>
        <v>2995647.9999999963</v>
      </c>
      <c r="H67" s="17">
        <f t="shared" si="474"/>
        <v>-16870.5</v>
      </c>
      <c r="I67" s="18">
        <f t="shared" si="475"/>
        <v>0.99439986841574579</v>
      </c>
      <c r="J67" s="17">
        <f>J59+J61-J64</f>
        <v>4213642.4400000013</v>
      </c>
      <c r="K67" s="17">
        <f>K59+K61-K64</f>
        <v>3724882.4288199991</v>
      </c>
      <c r="L67" s="17">
        <f t="shared" si="477"/>
        <v>-488760.01118000224</v>
      </c>
      <c r="M67" s="18">
        <f t="shared" si="478"/>
        <v>0.88400534261279129</v>
      </c>
      <c r="N67" s="17">
        <f t="shared" ref="N67:O67" si="566">N59+N61-N64</f>
        <v>2815381.9508999996</v>
      </c>
      <c r="O67" s="17">
        <f t="shared" si="566"/>
        <v>2519903.6920703948</v>
      </c>
      <c r="P67" s="17">
        <f t="shared" si="479"/>
        <v>-295478.25882960483</v>
      </c>
      <c r="Q67" s="18">
        <f t="shared" si="480"/>
        <v>0.89504860655402418</v>
      </c>
      <c r="R67" s="17">
        <f t="shared" ref="R67:S67" si="567">R59+R61-R64</f>
        <v>3138185.9285799935</v>
      </c>
      <c r="S67" s="17">
        <f t="shared" si="567"/>
        <v>3279879.1606862415</v>
      </c>
      <c r="T67" s="17">
        <f t="shared" si="481"/>
        <v>141693.23210624792</v>
      </c>
      <c r="U67" s="18">
        <f t="shared" si="482"/>
        <v>1.045151318414828</v>
      </c>
      <c r="V67" s="17">
        <f t="shared" ref="V67:W67" si="568">V59+V61-V64</f>
        <v>6082610.3055131305</v>
      </c>
      <c r="W67" s="17">
        <f t="shared" si="568"/>
        <v>5694231.1662398987</v>
      </c>
      <c r="X67" s="17">
        <f t="shared" si="483"/>
        <v>-388379.13927323185</v>
      </c>
      <c r="Y67" s="18">
        <f t="shared" si="484"/>
        <v>0.93614926490996564</v>
      </c>
      <c r="Z67" s="17">
        <f t="shared" ref="Z67:AA67" si="569">Z59+Z61-Z64</f>
        <v>3349532.8758999221</v>
      </c>
      <c r="AA67" s="17">
        <f t="shared" si="569"/>
        <v>5191722.3478233926</v>
      </c>
      <c r="AB67" s="17">
        <f t="shared" si="485"/>
        <v>1842189.4719234705</v>
      </c>
      <c r="AC67" s="18">
        <f t="shared" si="486"/>
        <v>1.5499839948364524</v>
      </c>
      <c r="AD67" s="17">
        <f t="shared" ref="AD67:AE67" si="570">AD59+AD61-AD64</f>
        <v>3241386.9083547276</v>
      </c>
      <c r="AE67" s="17">
        <f t="shared" si="570"/>
        <v>2684150.7017677519</v>
      </c>
      <c r="AF67" s="17">
        <f t="shared" si="487"/>
        <v>-557236.2065869756</v>
      </c>
      <c r="AG67" s="18">
        <f t="shared" si="488"/>
        <v>0.82808710519849071</v>
      </c>
      <c r="AH67" s="17">
        <f t="shared" ref="AH67:AI67" si="571">AH59+AH61-AH64</f>
        <v>2467876.2775729019</v>
      </c>
      <c r="AI67" s="17">
        <f t="shared" si="571"/>
        <v>1704946.442243794</v>
      </c>
      <c r="AJ67" s="17">
        <f t="shared" si="489"/>
        <v>-762929.83532910794</v>
      </c>
      <c r="AK67" s="18">
        <f t="shared" si="490"/>
        <v>0.69085571985017358</v>
      </c>
      <c r="AL67" s="17">
        <f t="shared" ref="AL67:AM67" si="572">AL59+AL61-AL64</f>
        <v>2625705.2595274802</v>
      </c>
      <c r="AM67" s="17">
        <f t="shared" si="572"/>
        <v>1146805.5566007206</v>
      </c>
      <c r="AN67" s="17">
        <f t="shared" si="491"/>
        <v>-1478899.7029267596</v>
      </c>
      <c r="AO67" s="18">
        <f t="shared" si="492"/>
        <v>0.43676096257928765</v>
      </c>
      <c r="AP67" s="17">
        <f t="shared" ref="AP67:AQ67" si="573">AP59+AP61-AP64</f>
        <v>3434278.9959353358</v>
      </c>
      <c r="AQ67" s="17">
        <f t="shared" si="573"/>
        <v>5644853.5092278067</v>
      </c>
      <c r="AR67" s="17">
        <f t="shared" si="493"/>
        <v>2210574.5132924709</v>
      </c>
      <c r="AS67" s="18">
        <f t="shared" si="494"/>
        <v>1.6436793620753618</v>
      </c>
      <c r="AT67" s="17">
        <f t="shared" ref="AT67:AU67" si="574">AT59+AT61-AT64</f>
        <v>3965967.6235179771</v>
      </c>
      <c r="AU67" s="17">
        <f t="shared" si="574"/>
        <v>4364990.9956187829</v>
      </c>
      <c r="AV67" s="17">
        <f t="shared" si="495"/>
        <v>399023.37210080586</v>
      </c>
      <c r="AW67" s="18">
        <f t="shared" si="496"/>
        <v>1.1006118581842723</v>
      </c>
      <c r="AX67" s="17">
        <f t="shared" ref="AX67:AY67" si="575">AX59+AX61-AX64</f>
        <v>7683033.9599956274</v>
      </c>
      <c r="AY67" s="17">
        <f t="shared" si="575"/>
        <v>4366520.5508173332</v>
      </c>
      <c r="AZ67" s="17">
        <f t="shared" si="497"/>
        <v>-3316513.4091782942</v>
      </c>
      <c r="BA67" s="48">
        <f t="shared" si="498"/>
        <v>0.56833284527351202</v>
      </c>
      <c r="BB67" s="17">
        <f t="shared" si="499"/>
        <v>46030121.025797091</v>
      </c>
      <c r="BC67" s="17">
        <f t="shared" si="500"/>
        <v>43318534.551916108</v>
      </c>
      <c r="BD67" s="17">
        <f t="shared" si="501"/>
        <v>-2711586.4738809839</v>
      </c>
      <c r="BE67" s="48">
        <f t="shared" si="502"/>
        <v>0.94109104183407855</v>
      </c>
      <c r="BF67" s="17">
        <f>BF59+BF61-BF64</f>
        <v>3012518.4999999963</v>
      </c>
      <c r="BG67" s="17">
        <f>BG59+BG61-BG64</f>
        <v>2995647.9999999963</v>
      </c>
      <c r="BH67" s="17">
        <f t="shared" si="503"/>
        <v>-16870.5</v>
      </c>
      <c r="BI67" s="48">
        <f t="shared" si="504"/>
        <v>0.99439986841574579</v>
      </c>
      <c r="BJ67" s="17">
        <f>BJ59+BJ61-BJ64</f>
        <v>4213642.4400000013</v>
      </c>
      <c r="BK67" s="17">
        <f>BK59+BK61-BK64</f>
        <v>3724882.4288199991</v>
      </c>
      <c r="BL67" s="17">
        <f t="shared" si="506"/>
        <v>-488760.01118000224</v>
      </c>
      <c r="BM67" s="48">
        <f t="shared" si="507"/>
        <v>0.88400534261279129</v>
      </c>
      <c r="BN67" s="17">
        <f t="shared" ref="BN67:BO67" si="576">BN59+BN61-BN64</f>
        <v>2815381.9508999996</v>
      </c>
      <c r="BO67" s="17">
        <f t="shared" si="576"/>
        <v>2519903.6920703948</v>
      </c>
      <c r="BP67" s="17">
        <f t="shared" si="509"/>
        <v>-295478.25882960483</v>
      </c>
      <c r="BQ67" s="48">
        <f t="shared" si="510"/>
        <v>0.89504860655402418</v>
      </c>
      <c r="BR67" s="17">
        <f t="shared" ref="BR67:BS67" si="577">BR59+BR61-BR64</f>
        <v>3138185.9285799935</v>
      </c>
      <c r="BS67" s="17">
        <f t="shared" si="577"/>
        <v>3279879.1606862415</v>
      </c>
      <c r="BT67" s="17">
        <f t="shared" si="512"/>
        <v>141693.23210624792</v>
      </c>
      <c r="BU67" s="48">
        <f t="shared" si="513"/>
        <v>1.045151318414828</v>
      </c>
      <c r="BV67" s="17">
        <f t="shared" ref="BV67:BW67" si="578">BV59+BV61-BV64</f>
        <v>6082610.3055131305</v>
      </c>
      <c r="BW67" s="17">
        <f t="shared" si="578"/>
        <v>5694231.1662398987</v>
      </c>
      <c r="BX67" s="17">
        <f t="shared" si="515"/>
        <v>-388379.13927323185</v>
      </c>
      <c r="BY67" s="48">
        <f t="shared" si="516"/>
        <v>0.93614926490996564</v>
      </c>
      <c r="BZ67" s="17">
        <f t="shared" ref="BZ67:CA67" si="579">BZ59+BZ61-BZ64</f>
        <v>3349532.8758999221</v>
      </c>
      <c r="CA67" s="17">
        <f t="shared" si="579"/>
        <v>5191722.3478233926</v>
      </c>
      <c r="CB67" s="17">
        <f t="shared" si="518"/>
        <v>1842189.4719234705</v>
      </c>
      <c r="CC67" s="48">
        <f t="shared" si="519"/>
        <v>1.5499839948364524</v>
      </c>
      <c r="CD67" s="17">
        <f t="shared" ref="CD67:CE67" si="580">CD59+CD61-CD64</f>
        <v>3241386.9083547276</v>
      </c>
      <c r="CE67" s="17">
        <f t="shared" si="580"/>
        <v>2684150.7017677519</v>
      </c>
      <c r="CF67" s="17">
        <f t="shared" si="521"/>
        <v>-557236.2065869756</v>
      </c>
      <c r="CG67" s="48">
        <f t="shared" si="522"/>
        <v>0.82808710519849071</v>
      </c>
      <c r="CH67" s="17">
        <f t="shared" ref="CH67:CI67" si="581">CH59+CH61-CH64</f>
        <v>2467876.2775729019</v>
      </c>
      <c r="CI67" s="17">
        <f t="shared" si="581"/>
        <v>1704946.442243794</v>
      </c>
      <c r="CJ67" s="17">
        <f t="shared" si="524"/>
        <v>-762929.83532910794</v>
      </c>
      <c r="CK67" s="48">
        <f t="shared" si="525"/>
        <v>0.69085571985017358</v>
      </c>
      <c r="CL67" s="17">
        <f t="shared" ref="CL67:CM67" si="582">CL59+CL61-CL64</f>
        <v>2625705.2595274802</v>
      </c>
      <c r="CM67" s="17">
        <f t="shared" si="582"/>
        <v>1146805.5566007206</v>
      </c>
      <c r="CN67" s="17">
        <f t="shared" si="527"/>
        <v>-1478899.7029267596</v>
      </c>
      <c r="CO67" s="48">
        <f t="shared" si="528"/>
        <v>0.43676096257928765</v>
      </c>
      <c r="CP67" s="17">
        <f t="shared" ref="CP67:CQ67" si="583">CP59+CP61-CP64</f>
        <v>3434278.9959353358</v>
      </c>
      <c r="CQ67" s="17">
        <f t="shared" si="583"/>
        <v>5644853.5092278067</v>
      </c>
      <c r="CR67" s="17">
        <f t="shared" si="530"/>
        <v>2210574.5132924709</v>
      </c>
      <c r="CS67" s="48">
        <f t="shared" si="531"/>
        <v>1.6436793620753618</v>
      </c>
      <c r="CT67" s="17">
        <f t="shared" ref="CT67:CU67" si="584">CT59+CT61-CT64</f>
        <v>3965967.6235179771</v>
      </c>
      <c r="CU67" s="17">
        <f t="shared" si="584"/>
        <v>4364990.9956187829</v>
      </c>
      <c r="CV67" s="17">
        <f t="shared" si="533"/>
        <v>399023.37210080586</v>
      </c>
      <c r="CW67" s="48">
        <f t="shared" si="534"/>
        <v>1.1006118581842723</v>
      </c>
      <c r="CX67" s="17">
        <f t="shared" ref="CX67:CY67" si="585">CX59+CX61-CX64</f>
        <v>7683033.9599956274</v>
      </c>
      <c r="CY67" s="17">
        <f t="shared" si="585"/>
        <v>4366520.5508173332</v>
      </c>
      <c r="CZ67" s="17">
        <f t="shared" si="536"/>
        <v>-3316513.4091782942</v>
      </c>
      <c r="DA67" s="48">
        <f t="shared" si="537"/>
        <v>0.56833284527351202</v>
      </c>
      <c r="DB67" s="17">
        <f t="shared" si="538"/>
        <v>46030121.025797091</v>
      </c>
      <c r="DC67" s="17">
        <f t="shared" si="539"/>
        <v>43318534.551916108</v>
      </c>
      <c r="DD67" s="17">
        <f t="shared" si="540"/>
        <v>-2711586.4738809839</v>
      </c>
      <c r="DE67" s="48">
        <f t="shared" si="541"/>
        <v>0.94109104183407855</v>
      </c>
    </row>
    <row r="68" spans="1:109" ht="18" customHeight="1" x14ac:dyDescent="0.3">
      <c r="A68" s="30"/>
      <c r="B68" s="11"/>
      <c r="C68" s="11"/>
      <c r="D68" s="11"/>
      <c r="E68" s="12"/>
      <c r="F68" s="13"/>
      <c r="G68" s="13"/>
      <c r="H68" s="13"/>
      <c r="I68" s="14"/>
      <c r="J68" s="13"/>
      <c r="K68" s="13"/>
      <c r="L68" s="13"/>
      <c r="M68" s="14"/>
      <c r="N68" s="13"/>
      <c r="O68" s="13"/>
      <c r="P68" s="13"/>
      <c r="Q68" s="14"/>
      <c r="R68" s="13"/>
      <c r="S68" s="13"/>
      <c r="T68" s="13"/>
      <c r="U68" s="14"/>
      <c r="V68" s="13"/>
      <c r="W68" s="13"/>
      <c r="X68" s="13"/>
      <c r="Y68" s="14"/>
      <c r="Z68" s="13"/>
      <c r="AA68" s="13"/>
      <c r="AB68" s="13"/>
      <c r="AC68" s="14"/>
      <c r="AD68" s="13"/>
      <c r="AE68" s="13"/>
      <c r="AF68" s="13"/>
      <c r="AG68" s="14"/>
      <c r="AH68" s="13"/>
      <c r="AI68" s="13"/>
      <c r="AJ68" s="13"/>
      <c r="AK68" s="14"/>
      <c r="AL68" s="13"/>
      <c r="AM68" s="13"/>
      <c r="AN68" s="13"/>
      <c r="AO68" s="14"/>
      <c r="AP68" s="13"/>
      <c r="AQ68" s="13"/>
      <c r="AR68" s="13"/>
      <c r="AS68" s="14"/>
      <c r="AT68" s="13"/>
      <c r="AU68" s="13"/>
      <c r="AV68" s="13"/>
      <c r="AW68" s="14"/>
      <c r="AX68" s="13"/>
      <c r="AY68" s="13"/>
      <c r="AZ68" s="13"/>
      <c r="BA68" s="47"/>
      <c r="BB68" s="13"/>
      <c r="BC68" s="13"/>
      <c r="BD68" s="13"/>
      <c r="BE68" s="47"/>
      <c r="BF68" s="13"/>
      <c r="BG68" s="13"/>
      <c r="BH68" s="13"/>
      <c r="BI68" s="47"/>
      <c r="BJ68" s="13"/>
      <c r="BK68" s="13"/>
      <c r="BL68" s="13"/>
      <c r="BM68" s="47"/>
      <c r="BN68" s="13"/>
      <c r="BO68" s="13"/>
      <c r="BP68" s="13"/>
      <c r="BQ68" s="47"/>
      <c r="BR68" s="13"/>
      <c r="BS68" s="13"/>
      <c r="BT68" s="13"/>
      <c r="BU68" s="47"/>
      <c r="BV68" s="13"/>
      <c r="BW68" s="13"/>
      <c r="BX68" s="13"/>
      <c r="BY68" s="47"/>
      <c r="BZ68" s="13"/>
      <c r="CA68" s="13"/>
      <c r="CB68" s="13"/>
      <c r="CC68" s="47"/>
      <c r="CD68" s="13"/>
      <c r="CE68" s="13"/>
      <c r="CF68" s="13"/>
      <c r="CG68" s="47"/>
      <c r="CH68" s="13"/>
      <c r="CI68" s="13"/>
      <c r="CJ68" s="13"/>
      <c r="CK68" s="47"/>
      <c r="CL68" s="13"/>
      <c r="CM68" s="13"/>
      <c r="CN68" s="13"/>
      <c r="CO68" s="47"/>
      <c r="CP68" s="13"/>
      <c r="CQ68" s="13"/>
      <c r="CR68" s="13"/>
      <c r="CS68" s="47"/>
      <c r="CT68" s="13"/>
      <c r="CU68" s="13"/>
      <c r="CV68" s="13"/>
      <c r="CW68" s="47"/>
      <c r="CX68" s="13"/>
      <c r="CY68" s="13"/>
      <c r="CZ68" s="13"/>
      <c r="DA68" s="47"/>
      <c r="DB68" s="13"/>
      <c r="DC68" s="13"/>
      <c r="DD68" s="13"/>
      <c r="DE68" s="47"/>
    </row>
    <row r="69" spans="1:109" s="3" customFormat="1" ht="18" customHeight="1" x14ac:dyDescent="0.3">
      <c r="A69" s="30" t="s">
        <v>123</v>
      </c>
      <c r="B69" s="15" t="s">
        <v>120</v>
      </c>
      <c r="C69" s="15"/>
      <c r="D69" s="15"/>
      <c r="E69" s="16" t="s">
        <v>9</v>
      </c>
      <c r="F69" s="17">
        <f>F67+F65+F55</f>
        <v>5074236.4999999963</v>
      </c>
      <c r="G69" s="17">
        <f>G67+G65+G55</f>
        <v>5363937.9999999963</v>
      </c>
      <c r="H69" s="17">
        <f>G69-F69</f>
        <v>289701.5</v>
      </c>
      <c r="I69" s="18">
        <f>IF(F69=0,0,G69/F69)</f>
        <v>1.0570926286151621</v>
      </c>
      <c r="J69" s="17">
        <f t="shared" ref="J69:AY69" si="586">J67+J65+J55</f>
        <v>6354070.4400000013</v>
      </c>
      <c r="K69" s="17">
        <f>K67+K65+K55</f>
        <v>6154205.4288199991</v>
      </c>
      <c r="L69" s="17">
        <f t="shared" ref="L69:L71" si="587">K69-J69</f>
        <v>-199865.01118000224</v>
      </c>
      <c r="M69" s="18">
        <f>IF(J69=0,0,K69/J69)</f>
        <v>0.96854535796112418</v>
      </c>
      <c r="N69" s="17">
        <f t="shared" si="586"/>
        <v>5120405.9508999996</v>
      </c>
      <c r="O69" s="17">
        <f>O67+O65+O55</f>
        <v>4647418.6920703948</v>
      </c>
      <c r="P69" s="17">
        <f t="shared" ref="P69:P71" si="588">O69-N69</f>
        <v>-472987.25882960483</v>
      </c>
      <c r="Q69" s="18">
        <f>IF(N69=0,0,O69/N69)</f>
        <v>0.90762700001423335</v>
      </c>
      <c r="R69" s="17">
        <f t="shared" si="586"/>
        <v>5471605.9285799935</v>
      </c>
      <c r="S69" s="17">
        <f>S67+S65+S55</f>
        <v>5525115.1606862415</v>
      </c>
      <c r="T69" s="17">
        <f t="shared" ref="T69:T71" si="589">S69-R69</f>
        <v>53509.232106247917</v>
      </c>
      <c r="U69" s="18">
        <f>IF(R69=0,0,S69/R69)</f>
        <v>1.0097794382133318</v>
      </c>
      <c r="V69" s="17">
        <f t="shared" si="586"/>
        <v>8141575.3055131305</v>
      </c>
      <c r="W69" s="17">
        <f>W67+W65+W55</f>
        <v>8112855.1662398987</v>
      </c>
      <c r="X69" s="17">
        <f t="shared" ref="X69:X71" si="590">W69-V69</f>
        <v>-28720.139273231849</v>
      </c>
      <c r="Y69" s="18">
        <f>IF(V69=0,0,W69/V69)</f>
        <v>0.99647241004406317</v>
      </c>
      <c r="Z69" s="17">
        <f t="shared" si="586"/>
        <v>5787400.8758999221</v>
      </c>
      <c r="AA69" s="17">
        <f>AA67+AA65+AA55</f>
        <v>7584868.3478233926</v>
      </c>
      <c r="AB69" s="17">
        <f t="shared" ref="AB69:AB71" si="591">AA69-Z69</f>
        <v>1797467.4719234705</v>
      </c>
      <c r="AC69" s="18">
        <f>IF(Z69=0,0,AA69/Z69)</f>
        <v>1.3105828523834493</v>
      </c>
      <c r="AD69" s="17">
        <f t="shared" si="586"/>
        <v>5576166.9083547276</v>
      </c>
      <c r="AE69" s="17">
        <f>AE67+AE65+AE55</f>
        <v>5073816.7017677519</v>
      </c>
      <c r="AF69" s="17">
        <f t="shared" ref="AF69:AF71" si="592">AE69-AD69</f>
        <v>-502350.2065869756</v>
      </c>
      <c r="AG69" s="18">
        <f>IF(AD69=0,0,AE69/AD69)</f>
        <v>0.9099111961956684</v>
      </c>
      <c r="AH69" s="17">
        <f t="shared" si="586"/>
        <v>4846742.2775729019</v>
      </c>
      <c r="AI69" s="17">
        <f>AI67+AI65+AI55</f>
        <v>4060396.442243794</v>
      </c>
      <c r="AJ69" s="17">
        <f t="shared" ref="AJ69:AJ71" si="593">AI69-AH69</f>
        <v>-786345.83532910794</v>
      </c>
      <c r="AK69" s="18">
        <f>IF(AH69=0,0,AI69/AH69)</f>
        <v>0.83775786078667147</v>
      </c>
      <c r="AL69" s="17">
        <f t="shared" si="586"/>
        <v>4984245.2595274802</v>
      </c>
      <c r="AM69" s="17">
        <f>AM67+AM65+AM55</f>
        <v>3281844.5566007206</v>
      </c>
      <c r="AN69" s="17">
        <f t="shared" ref="AN69:AN71" si="594">AM69-AL69</f>
        <v>-1702400.7029267596</v>
      </c>
      <c r="AO69" s="18">
        <f>IF(AL69=0,0,AM69/AL69)</f>
        <v>0.6584436330309813</v>
      </c>
      <c r="AP69" s="17">
        <f t="shared" si="586"/>
        <v>5565915.9959353358</v>
      </c>
      <c r="AQ69" s="17">
        <f>AQ67+AQ65+AQ55</f>
        <v>7873259.5092278067</v>
      </c>
      <c r="AR69" s="17">
        <f t="shared" ref="AR69:AR71" si="595">AQ69-AP69</f>
        <v>2307343.5132924709</v>
      </c>
      <c r="AS69" s="18">
        <f>IF(AP69=0,0,AQ69/AP69)</f>
        <v>1.4145487490248636</v>
      </c>
      <c r="AT69" s="17">
        <f t="shared" si="586"/>
        <v>6344558.6235179771</v>
      </c>
      <c r="AU69" s="17">
        <f>AU67+AU65+AU55</f>
        <v>6428916.9956187829</v>
      </c>
      <c r="AV69" s="17">
        <f t="shared" ref="AV69:AV71" si="596">AU69-AT69</f>
        <v>84358.372100805864</v>
      </c>
      <c r="AW69" s="18">
        <f>IF(AT69=0,0,AU69/AT69)</f>
        <v>1.013296176630492</v>
      </c>
      <c r="AX69" s="17">
        <f t="shared" si="586"/>
        <v>9748265.9599956274</v>
      </c>
      <c r="AY69" s="17">
        <f t="shared" si="586"/>
        <v>6812713.5508173332</v>
      </c>
      <c r="AZ69" s="17">
        <f t="shared" ref="AZ69:AZ71" si="597">AY69-AX69</f>
        <v>-2935552.4091782942</v>
      </c>
      <c r="BA69" s="48">
        <f>IF(AX69=0,0,AY69/AX69)</f>
        <v>0.69886414453349499</v>
      </c>
      <c r="BB69" s="17">
        <f t="shared" ref="BB69:BB71" si="598">F69+J69+N69+R69+V69+Z69+AD69+AH69+AL69+AP69+AT69+AX69</f>
        <v>73015190.025797099</v>
      </c>
      <c r="BC69" s="17">
        <f t="shared" ref="BC69:BC71" si="599">G69+K69+O69+S69+W69+AA69+AE69+AI69+AM69+AQ69+AU69+AY69</f>
        <v>70919348.551916108</v>
      </c>
      <c r="BD69" s="17">
        <f t="shared" ref="BD69:BD71" si="600">BC69-BB69</f>
        <v>-2095841.4738809913</v>
      </c>
      <c r="BE69" s="48">
        <f>IF(BB69=0,0,BC69/BB69)</f>
        <v>0.97129581566328171</v>
      </c>
      <c r="BF69" s="17">
        <f>BF67+BF65+BF55</f>
        <v>5074236.4999999963</v>
      </c>
      <c r="BG69" s="17">
        <f>BG67+BG65+BG55</f>
        <v>5363937.9999999963</v>
      </c>
      <c r="BH69" s="17">
        <f>BG69-BF69</f>
        <v>289701.5</v>
      </c>
      <c r="BI69" s="48">
        <f>IF(BF69=0,0,BG69/BF69)</f>
        <v>1.0570926286151621</v>
      </c>
      <c r="BJ69" s="17">
        <f t="shared" ref="BJ69" si="601">BJ67+BJ65+BJ55</f>
        <v>6354070.4400000013</v>
      </c>
      <c r="BK69" s="17">
        <f>BK67+BK65+BK55</f>
        <v>6154205.4288199991</v>
      </c>
      <c r="BL69" s="17">
        <f t="shared" ref="BL69:BL71" si="602">BK69-BJ69</f>
        <v>-199865.01118000224</v>
      </c>
      <c r="BM69" s="48">
        <f>IF(BJ69=0,0,BK69/BJ69)</f>
        <v>0.96854535796112418</v>
      </c>
      <c r="BN69" s="17">
        <f t="shared" ref="BN69" si="603">BN67+BN65+BN55</f>
        <v>5120405.9508999996</v>
      </c>
      <c r="BO69" s="17">
        <f>BO67+BO65+BO55</f>
        <v>4647418.6920703948</v>
      </c>
      <c r="BP69" s="17">
        <f t="shared" ref="BP69:BP71" si="604">BO69-BN69</f>
        <v>-472987.25882960483</v>
      </c>
      <c r="BQ69" s="48">
        <f>IF(BN69=0,0,BO69/BN69)</f>
        <v>0.90762700001423335</v>
      </c>
      <c r="BR69" s="17">
        <f t="shared" ref="BR69" si="605">BR67+BR65+BR55</f>
        <v>5471605.9285799935</v>
      </c>
      <c r="BS69" s="17">
        <f>BS67+BS65+BS55</f>
        <v>5525115.1606862415</v>
      </c>
      <c r="BT69" s="17">
        <f t="shared" ref="BT69:BT71" si="606">BS69-BR69</f>
        <v>53509.232106247917</v>
      </c>
      <c r="BU69" s="48">
        <f>IF(BR69=0,0,BS69/BR69)</f>
        <v>1.0097794382133318</v>
      </c>
      <c r="BV69" s="17">
        <f t="shared" ref="BV69" si="607">BV67+BV65+BV55</f>
        <v>8141575.3055131305</v>
      </c>
      <c r="BW69" s="17">
        <f>BW67+BW65+BW55</f>
        <v>8112855.1662398987</v>
      </c>
      <c r="BX69" s="17">
        <f t="shared" ref="BX69:BX71" si="608">BW69-BV69</f>
        <v>-28720.139273231849</v>
      </c>
      <c r="BY69" s="48">
        <f>IF(BV69=0,0,BW69/BV69)</f>
        <v>0.99647241004406317</v>
      </c>
      <c r="BZ69" s="17">
        <f t="shared" ref="BZ69" si="609">BZ67+BZ65+BZ55</f>
        <v>5787400.8758999221</v>
      </c>
      <c r="CA69" s="17">
        <f>CA67+CA65+CA55</f>
        <v>7584868.3478233926</v>
      </c>
      <c r="CB69" s="17">
        <f t="shared" ref="CB69:CB71" si="610">CA69-BZ69</f>
        <v>1797467.4719234705</v>
      </c>
      <c r="CC69" s="48">
        <f>IF(BZ69=0,0,CA69/BZ69)</f>
        <v>1.3105828523834493</v>
      </c>
      <c r="CD69" s="17">
        <f t="shared" ref="CD69" si="611">CD67+CD65+CD55</f>
        <v>5576166.9083547276</v>
      </c>
      <c r="CE69" s="17">
        <f>CE67+CE65+CE55</f>
        <v>5073816.7017677519</v>
      </c>
      <c r="CF69" s="17">
        <f t="shared" ref="CF69:CF71" si="612">CE69-CD69</f>
        <v>-502350.2065869756</v>
      </c>
      <c r="CG69" s="48">
        <f>IF(CD69=0,0,CE69/CD69)</f>
        <v>0.9099111961956684</v>
      </c>
      <c r="CH69" s="17">
        <f t="shared" ref="CH69" si="613">CH67+CH65+CH55</f>
        <v>4846742.2775729019</v>
      </c>
      <c r="CI69" s="17">
        <f>CI67+CI65+CI55</f>
        <v>4060396.442243794</v>
      </c>
      <c r="CJ69" s="17">
        <f t="shared" ref="CJ69:CJ71" si="614">CI69-CH69</f>
        <v>-786345.83532910794</v>
      </c>
      <c r="CK69" s="48">
        <f>IF(CH69=0,0,CI69/CH69)</f>
        <v>0.83775786078667147</v>
      </c>
      <c r="CL69" s="17">
        <f t="shared" ref="CL69" si="615">CL67+CL65+CL55</f>
        <v>4984245.2595274802</v>
      </c>
      <c r="CM69" s="17">
        <f>CM67+CM65+CM55</f>
        <v>3281844.5566007206</v>
      </c>
      <c r="CN69" s="17">
        <f t="shared" ref="CN69:CN71" si="616">CM69-CL69</f>
        <v>-1702400.7029267596</v>
      </c>
      <c r="CO69" s="48">
        <f>IF(CL69=0,0,CM69/CL69)</f>
        <v>0.6584436330309813</v>
      </c>
      <c r="CP69" s="17">
        <f t="shared" ref="CP69" si="617">CP67+CP65+CP55</f>
        <v>5565915.9959353358</v>
      </c>
      <c r="CQ69" s="17">
        <f>CQ67+CQ65+CQ55</f>
        <v>7873259.5092278067</v>
      </c>
      <c r="CR69" s="17">
        <f t="shared" ref="CR69:CR71" si="618">CQ69-CP69</f>
        <v>2307343.5132924709</v>
      </c>
      <c r="CS69" s="48">
        <f>IF(CP69=0,0,CQ69/CP69)</f>
        <v>1.4145487490248636</v>
      </c>
      <c r="CT69" s="17">
        <f t="shared" ref="CT69" si="619">CT67+CT65+CT55</f>
        <v>6344558.6235179771</v>
      </c>
      <c r="CU69" s="17">
        <f>CU67+CU65+CU55</f>
        <v>6428916.9956187829</v>
      </c>
      <c r="CV69" s="17">
        <f t="shared" ref="CV69:CV71" si="620">CU69-CT69</f>
        <v>84358.372100805864</v>
      </c>
      <c r="CW69" s="48">
        <f>IF(CT69=0,0,CU69/CT69)</f>
        <v>1.013296176630492</v>
      </c>
      <c r="CX69" s="17">
        <f t="shared" ref="CX69:CY69" si="621">CX67+CX65+CX55</f>
        <v>9748265.9599956274</v>
      </c>
      <c r="CY69" s="17">
        <f t="shared" si="621"/>
        <v>6812713.5508173332</v>
      </c>
      <c r="CZ69" s="17">
        <f t="shared" ref="CZ69:CZ71" si="622">CY69-CX69</f>
        <v>-2935552.4091782942</v>
      </c>
      <c r="DA69" s="48">
        <f>IF(CX69=0,0,CY69/CX69)</f>
        <v>0.69886414453349499</v>
      </c>
      <c r="DB69" s="17">
        <f t="shared" ref="DB69:DB71" si="623">BF69+BJ69+BN69+BR69+BV69+BZ69+CD69+CH69+CL69+CP69+CT69+CX69</f>
        <v>73015190.025797099</v>
      </c>
      <c r="DC69" s="17">
        <f t="shared" ref="DC69:DC71" si="624">BG69+BK69+BO69+BS69+BW69+CA69+CE69+CI69+CM69+CQ69+CU69+CY69</f>
        <v>70919348.551916108</v>
      </c>
      <c r="DD69" s="17">
        <f t="shared" ref="DD69:DD71" si="625">DC69-DB69</f>
        <v>-2095841.4738809913</v>
      </c>
      <c r="DE69" s="48">
        <f>IF(DB69=0,0,DC69/DB69)</f>
        <v>0.97129581566328171</v>
      </c>
    </row>
    <row r="70" spans="1:109" ht="18" customHeight="1" x14ac:dyDescent="0.3">
      <c r="A70" s="30" t="s">
        <v>119</v>
      </c>
      <c r="B70" s="7" t="s">
        <v>10</v>
      </c>
      <c r="C70" s="7" t="s">
        <v>10</v>
      </c>
      <c r="D70" s="7" t="s">
        <v>10</v>
      </c>
      <c r="E70" s="8" t="s">
        <v>11</v>
      </c>
      <c r="F70" s="9">
        <f>F67*0.2</f>
        <v>602503.69999999925</v>
      </c>
      <c r="G70" s="9">
        <f>G67*0.2</f>
        <v>599129.59999999928</v>
      </c>
      <c r="H70" s="9">
        <f>G70-F70</f>
        <v>-3374.0999999999767</v>
      </c>
      <c r="I70" s="10">
        <f>IF(F70=0,0,G70/F70)</f>
        <v>0.9943998684157459</v>
      </c>
      <c r="J70" s="9">
        <f t="shared" ref="J70:AY70" si="626">J67*0.2</f>
        <v>842728.48800000036</v>
      </c>
      <c r="K70" s="9">
        <f>K67*0.2</f>
        <v>744976.48576399987</v>
      </c>
      <c r="L70" s="9">
        <f t="shared" si="587"/>
        <v>-97752.002236000495</v>
      </c>
      <c r="M70" s="10">
        <f>IF(J70=0,0,K70/J70)</f>
        <v>0.88400534261279129</v>
      </c>
      <c r="N70" s="9">
        <f t="shared" si="626"/>
        <v>563076.39017999999</v>
      </c>
      <c r="O70" s="9">
        <f>O67*0.2</f>
        <v>503980.73841407895</v>
      </c>
      <c r="P70" s="9">
        <f t="shared" si="588"/>
        <v>-59095.651765921037</v>
      </c>
      <c r="Q70" s="10">
        <f>IF(N70=0,0,O70/N70)</f>
        <v>0.89504860655402407</v>
      </c>
      <c r="R70" s="9">
        <f t="shared" si="626"/>
        <v>627637.18571599876</v>
      </c>
      <c r="S70" s="9">
        <f>S67*0.2</f>
        <v>655975.83213724836</v>
      </c>
      <c r="T70" s="9">
        <f t="shared" si="589"/>
        <v>28338.646421249607</v>
      </c>
      <c r="U70" s="10">
        <f>IF(R70=0,0,S70/R70)</f>
        <v>1.045151318414828</v>
      </c>
      <c r="V70" s="9">
        <f t="shared" si="626"/>
        <v>1216522.0611026261</v>
      </c>
      <c r="W70" s="9">
        <f>W67*0.2</f>
        <v>1138846.2332479798</v>
      </c>
      <c r="X70" s="9">
        <f t="shared" si="590"/>
        <v>-77675.82785464637</v>
      </c>
      <c r="Y70" s="10">
        <f>IF(V70=0,0,W70/V70)</f>
        <v>0.93614926490996564</v>
      </c>
      <c r="Z70" s="9">
        <f t="shared" si="626"/>
        <v>669906.57517998444</v>
      </c>
      <c r="AA70" s="9">
        <f>AA67*0.2</f>
        <v>1038344.4695646786</v>
      </c>
      <c r="AB70" s="9">
        <f t="shared" si="591"/>
        <v>368437.89438469417</v>
      </c>
      <c r="AC70" s="10">
        <f>IF(Z70=0,0,AA70/Z70)</f>
        <v>1.5499839948364524</v>
      </c>
      <c r="AD70" s="9">
        <f t="shared" si="626"/>
        <v>648277.38167094556</v>
      </c>
      <c r="AE70" s="9">
        <f>AE67*0.2</f>
        <v>536830.14035355044</v>
      </c>
      <c r="AF70" s="9">
        <f t="shared" si="592"/>
        <v>-111447.24131739512</v>
      </c>
      <c r="AG70" s="10">
        <f>IF(AD70=0,0,AE70/AD70)</f>
        <v>0.82808710519849071</v>
      </c>
      <c r="AH70" s="9">
        <f t="shared" si="626"/>
        <v>493575.25551458041</v>
      </c>
      <c r="AI70" s="9">
        <v>0</v>
      </c>
      <c r="AJ70" s="9">
        <f t="shared" si="593"/>
        <v>-493575.25551458041</v>
      </c>
      <c r="AK70" s="10">
        <f>IF(AH70=0,0,AI70/AH70)</f>
        <v>0</v>
      </c>
      <c r="AL70" s="9">
        <f t="shared" si="626"/>
        <v>525141.05190549605</v>
      </c>
      <c r="AM70" s="9">
        <v>0</v>
      </c>
      <c r="AN70" s="9">
        <f t="shared" si="594"/>
        <v>-525141.05190549605</v>
      </c>
      <c r="AO70" s="10">
        <f>IF(AL70=0,0,AM70/AL70)</f>
        <v>0</v>
      </c>
      <c r="AP70" s="9">
        <f t="shared" si="626"/>
        <v>686855.7991870672</v>
      </c>
      <c r="AQ70" s="9">
        <f>AQ67*0.2</f>
        <v>1128970.7018455614</v>
      </c>
      <c r="AR70" s="9">
        <f t="shared" si="595"/>
        <v>442114.90265849419</v>
      </c>
      <c r="AS70" s="10">
        <f>IF(AP70=0,0,AQ70/AP70)</f>
        <v>1.6436793620753618</v>
      </c>
      <c r="AT70" s="9">
        <f t="shared" si="626"/>
        <v>793193.52470359544</v>
      </c>
      <c r="AU70" s="9">
        <f>AU67*0.2</f>
        <v>872998.19912375661</v>
      </c>
      <c r="AV70" s="9">
        <f t="shared" si="596"/>
        <v>79804.674420161173</v>
      </c>
      <c r="AW70" s="10">
        <f>IF(AT70=0,0,AU70/AT70)</f>
        <v>1.1006118581842723</v>
      </c>
      <c r="AX70" s="9">
        <f t="shared" si="626"/>
        <v>1536606.7919991256</v>
      </c>
      <c r="AY70" s="9">
        <f t="shared" si="626"/>
        <v>873304.11016346666</v>
      </c>
      <c r="AZ70" s="9">
        <f t="shared" si="597"/>
        <v>-663302.68183565896</v>
      </c>
      <c r="BA70" s="46">
        <f>IF(AX70=0,0,AY70/AX70)</f>
        <v>0.56833284527351202</v>
      </c>
      <c r="BB70" s="9">
        <f t="shared" si="598"/>
        <v>9206024.2051594201</v>
      </c>
      <c r="BC70" s="9">
        <f t="shared" si="599"/>
        <v>8093356.5106143206</v>
      </c>
      <c r="BD70" s="9">
        <f t="shared" si="600"/>
        <v>-1112667.6945450995</v>
      </c>
      <c r="BE70" s="46">
        <f>IF(BB70=0,0,BC70/BB70)</f>
        <v>0.87913700097361069</v>
      </c>
      <c r="BF70" s="9">
        <f>BF67*0.2</f>
        <v>602503.69999999925</v>
      </c>
      <c r="BG70" s="9">
        <f>BG67*0.2</f>
        <v>599129.59999999928</v>
      </c>
      <c r="BH70" s="9">
        <f>BG70-BF70</f>
        <v>-3374.0999999999767</v>
      </c>
      <c r="BI70" s="46">
        <f>IF(BF70=0,0,BG70/BF70)</f>
        <v>0.9943998684157459</v>
      </c>
      <c r="BJ70" s="9">
        <f t="shared" ref="BJ70" si="627">BJ67*0.2</f>
        <v>842728.48800000036</v>
      </c>
      <c r="BK70" s="9">
        <f>BK67*0.2</f>
        <v>744976.48576399987</v>
      </c>
      <c r="BL70" s="9">
        <f t="shared" si="602"/>
        <v>-97752.002236000495</v>
      </c>
      <c r="BM70" s="46">
        <f>IF(BJ70=0,0,BK70/BJ70)</f>
        <v>0.88400534261279129</v>
      </c>
      <c r="BN70" s="9">
        <f t="shared" ref="BN70" si="628">BN67*0.2</f>
        <v>563076.39017999999</v>
      </c>
      <c r="BO70" s="9">
        <f>BO67*0.2</f>
        <v>503980.73841407895</v>
      </c>
      <c r="BP70" s="9">
        <f t="shared" si="604"/>
        <v>-59095.651765921037</v>
      </c>
      <c r="BQ70" s="46">
        <f>IF(BN70=0,0,BO70/BN70)</f>
        <v>0.89504860655402407</v>
      </c>
      <c r="BR70" s="9">
        <f t="shared" ref="BR70" si="629">BR67*0.2</f>
        <v>627637.18571599876</v>
      </c>
      <c r="BS70" s="9">
        <f>BS67*0.2</f>
        <v>655975.83213724836</v>
      </c>
      <c r="BT70" s="9">
        <f t="shared" si="606"/>
        <v>28338.646421249607</v>
      </c>
      <c r="BU70" s="46">
        <f>IF(BR70=0,0,BS70/BR70)</f>
        <v>1.045151318414828</v>
      </c>
      <c r="BV70" s="9">
        <f t="shared" ref="BV70" si="630">BV67*0.2</f>
        <v>1216522.0611026261</v>
      </c>
      <c r="BW70" s="9">
        <f>BW67*0.2</f>
        <v>1138846.2332479798</v>
      </c>
      <c r="BX70" s="9">
        <f t="shared" si="608"/>
        <v>-77675.82785464637</v>
      </c>
      <c r="BY70" s="46">
        <f>IF(BV70=0,0,BW70/BV70)</f>
        <v>0.93614926490996564</v>
      </c>
      <c r="BZ70" s="9">
        <f t="shared" ref="BZ70" si="631">BZ67*0.2</f>
        <v>669906.57517998444</v>
      </c>
      <c r="CA70" s="9">
        <f>CA67*0.2</f>
        <v>1038344.4695646786</v>
      </c>
      <c r="CB70" s="9">
        <f t="shared" si="610"/>
        <v>368437.89438469417</v>
      </c>
      <c r="CC70" s="46">
        <f>IF(BZ70=0,0,CA70/BZ70)</f>
        <v>1.5499839948364524</v>
      </c>
      <c r="CD70" s="9">
        <f t="shared" ref="CD70" si="632">CD67*0.2</f>
        <v>648277.38167094556</v>
      </c>
      <c r="CE70" s="9">
        <f>CE67*0.2</f>
        <v>536830.14035355044</v>
      </c>
      <c r="CF70" s="9">
        <f t="shared" si="612"/>
        <v>-111447.24131739512</v>
      </c>
      <c r="CG70" s="46">
        <f>IF(CD70=0,0,CE70/CD70)</f>
        <v>0.82808710519849071</v>
      </c>
      <c r="CH70" s="9">
        <f t="shared" ref="CH70" si="633">CH67*0.2</f>
        <v>493575.25551458041</v>
      </c>
      <c r="CI70" s="9">
        <v>0</v>
      </c>
      <c r="CJ70" s="9">
        <f t="shared" si="614"/>
        <v>-493575.25551458041</v>
      </c>
      <c r="CK70" s="46">
        <f>IF(CH70=0,0,CI70/CH70)</f>
        <v>0</v>
      </c>
      <c r="CL70" s="9">
        <f t="shared" ref="CL70" si="634">CL67*0.2</f>
        <v>525141.05190549605</v>
      </c>
      <c r="CM70" s="9">
        <v>0</v>
      </c>
      <c r="CN70" s="9">
        <f t="shared" si="616"/>
        <v>-525141.05190549605</v>
      </c>
      <c r="CO70" s="46">
        <f>IF(CL70=0,0,CM70/CL70)</f>
        <v>0</v>
      </c>
      <c r="CP70" s="9">
        <f t="shared" ref="CP70" si="635">CP67*0.2</f>
        <v>686855.7991870672</v>
      </c>
      <c r="CQ70" s="9">
        <f>CQ67*0.2</f>
        <v>1128970.7018455614</v>
      </c>
      <c r="CR70" s="9">
        <f t="shared" si="618"/>
        <v>442114.90265849419</v>
      </c>
      <c r="CS70" s="46">
        <f>IF(CP70=0,0,CQ70/CP70)</f>
        <v>1.6436793620753618</v>
      </c>
      <c r="CT70" s="9">
        <f t="shared" ref="CT70" si="636">CT67*0.2</f>
        <v>793193.52470359544</v>
      </c>
      <c r="CU70" s="9">
        <f>CU67*0.2</f>
        <v>872998.19912375661</v>
      </c>
      <c r="CV70" s="9">
        <f t="shared" si="620"/>
        <v>79804.674420161173</v>
      </c>
      <c r="CW70" s="46">
        <f>IF(CT70=0,0,CU70/CT70)</f>
        <v>1.1006118581842723</v>
      </c>
      <c r="CX70" s="9">
        <f t="shared" ref="CX70:CY70" si="637">CX67*0.2</f>
        <v>1536606.7919991256</v>
      </c>
      <c r="CY70" s="9">
        <f t="shared" si="637"/>
        <v>873304.11016346666</v>
      </c>
      <c r="CZ70" s="9">
        <f t="shared" si="622"/>
        <v>-663302.68183565896</v>
      </c>
      <c r="DA70" s="46">
        <f>IF(CX70=0,0,CY70/CX70)</f>
        <v>0.56833284527351202</v>
      </c>
      <c r="DB70" s="9">
        <f t="shared" si="623"/>
        <v>9206024.2051594201</v>
      </c>
      <c r="DC70" s="9">
        <f t="shared" si="624"/>
        <v>8093356.5106143206</v>
      </c>
      <c r="DD70" s="9">
        <f t="shared" si="625"/>
        <v>-1112667.6945450995</v>
      </c>
      <c r="DE70" s="46">
        <f>IF(DB70=0,0,DC70/DB70)</f>
        <v>0.87913700097361069</v>
      </c>
    </row>
    <row r="71" spans="1:109" s="3" customFormat="1" ht="18" customHeight="1" x14ac:dyDescent="0.3">
      <c r="A71" s="30" t="s">
        <v>181</v>
      </c>
      <c r="B71" s="15" t="s">
        <v>8</v>
      </c>
      <c r="C71" s="15"/>
      <c r="D71" s="15"/>
      <c r="E71" s="16" t="s">
        <v>12</v>
      </c>
      <c r="F71" s="17">
        <f>F67-F70</f>
        <v>2410014.799999997</v>
      </c>
      <c r="G71" s="17">
        <f>G67-G70</f>
        <v>2396518.3999999971</v>
      </c>
      <c r="H71" s="17">
        <f>G71-F71</f>
        <v>-13496.399999999907</v>
      </c>
      <c r="I71" s="18">
        <f>IF(F71=0,0,G71/F71)</f>
        <v>0.9943998684157459</v>
      </c>
      <c r="J71" s="17">
        <f t="shared" ref="J71:AY71" si="638">J67-J70</f>
        <v>3370913.952000001</v>
      </c>
      <c r="K71" s="17">
        <f>K67-K70</f>
        <v>2979905.9430559995</v>
      </c>
      <c r="L71" s="17">
        <f t="shared" si="587"/>
        <v>-391008.00894400151</v>
      </c>
      <c r="M71" s="18">
        <f>IF(J71=0,0,K71/J71)</f>
        <v>0.8840053426127914</v>
      </c>
      <c r="N71" s="17">
        <f t="shared" si="638"/>
        <v>2252305.5607199995</v>
      </c>
      <c r="O71" s="17">
        <f>O67-O70</f>
        <v>2015922.9536563158</v>
      </c>
      <c r="P71" s="17">
        <f t="shared" si="588"/>
        <v>-236382.60706368368</v>
      </c>
      <c r="Q71" s="18">
        <f>IF(N71=0,0,O71/N71)</f>
        <v>0.8950486065540243</v>
      </c>
      <c r="R71" s="17">
        <f t="shared" si="638"/>
        <v>2510548.742863995</v>
      </c>
      <c r="S71" s="17">
        <f>S67-S70</f>
        <v>2623903.328548993</v>
      </c>
      <c r="T71" s="17">
        <f t="shared" si="589"/>
        <v>113354.58568499796</v>
      </c>
      <c r="U71" s="18">
        <f>IF(R71=0,0,S71/R71)</f>
        <v>1.0451513184148278</v>
      </c>
      <c r="V71" s="17">
        <f t="shared" si="638"/>
        <v>4866088.2444105046</v>
      </c>
      <c r="W71" s="17">
        <f>W67-W70</f>
        <v>4555384.9329919191</v>
      </c>
      <c r="X71" s="17">
        <f t="shared" si="590"/>
        <v>-310703.31141858548</v>
      </c>
      <c r="Y71" s="18">
        <f>IF(V71=0,0,W71/V71)</f>
        <v>0.93614926490996564</v>
      </c>
      <c r="Z71" s="17">
        <f t="shared" si="638"/>
        <v>2679626.3007199378</v>
      </c>
      <c r="AA71" s="17">
        <f>AA67-AA70</f>
        <v>4153377.878258714</v>
      </c>
      <c r="AB71" s="17">
        <f t="shared" si="591"/>
        <v>1473751.5775387762</v>
      </c>
      <c r="AC71" s="18">
        <f>IF(Z71=0,0,AA71/Z71)</f>
        <v>1.5499839948364524</v>
      </c>
      <c r="AD71" s="17">
        <f t="shared" si="638"/>
        <v>2593109.5266837822</v>
      </c>
      <c r="AE71" s="17">
        <f>AE67-AE70</f>
        <v>2147320.5614142017</v>
      </c>
      <c r="AF71" s="17">
        <f t="shared" si="592"/>
        <v>-445788.96526958048</v>
      </c>
      <c r="AG71" s="18">
        <f>IF(AD71=0,0,AE71/AD71)</f>
        <v>0.82808710519849071</v>
      </c>
      <c r="AH71" s="17">
        <f t="shared" si="638"/>
        <v>1974301.0220583216</v>
      </c>
      <c r="AI71" s="17">
        <f>AI67-AI70</f>
        <v>1704946.442243794</v>
      </c>
      <c r="AJ71" s="17">
        <f t="shared" si="593"/>
        <v>-269354.57981452765</v>
      </c>
      <c r="AK71" s="18">
        <f>IF(AH71=0,0,AI71/AH71)</f>
        <v>0.863569649812717</v>
      </c>
      <c r="AL71" s="17">
        <f t="shared" si="638"/>
        <v>2100564.2076219842</v>
      </c>
      <c r="AM71" s="17">
        <f>AM67-AM70</f>
        <v>1146805.5566007206</v>
      </c>
      <c r="AN71" s="17">
        <f t="shared" si="594"/>
        <v>-953758.65102126356</v>
      </c>
      <c r="AO71" s="18">
        <f>IF(AL71=0,0,AM71/AL71)</f>
        <v>0.54595120322410962</v>
      </c>
      <c r="AP71" s="17">
        <f t="shared" si="638"/>
        <v>2747423.1967482688</v>
      </c>
      <c r="AQ71" s="17">
        <f>AQ67-AQ70</f>
        <v>4515882.8073822455</v>
      </c>
      <c r="AR71" s="17">
        <f t="shared" si="595"/>
        <v>1768459.6106339768</v>
      </c>
      <c r="AS71" s="18">
        <f>IF(AP71=0,0,AQ71/AP71)</f>
        <v>1.6436793620753618</v>
      </c>
      <c r="AT71" s="17">
        <f t="shared" si="638"/>
        <v>3172774.0988143818</v>
      </c>
      <c r="AU71" s="17">
        <f>AU67-AU70</f>
        <v>3491992.7964950264</v>
      </c>
      <c r="AV71" s="17">
        <f t="shared" si="596"/>
        <v>319218.69768064469</v>
      </c>
      <c r="AW71" s="18">
        <f>IF(AT71=0,0,AU71/AT71)</f>
        <v>1.1006118581842723</v>
      </c>
      <c r="AX71" s="17">
        <f t="shared" si="638"/>
        <v>6146427.1679965016</v>
      </c>
      <c r="AY71" s="17">
        <f t="shared" si="638"/>
        <v>3493216.4406538666</v>
      </c>
      <c r="AZ71" s="17">
        <f t="shared" si="597"/>
        <v>-2653210.7273426349</v>
      </c>
      <c r="BA71" s="48">
        <f>IF(AX71=0,0,AY71/AX71)</f>
        <v>0.56833284527351202</v>
      </c>
      <c r="BB71" s="17">
        <f t="shared" si="598"/>
        <v>36824096.820637681</v>
      </c>
      <c r="BC71" s="17">
        <f t="shared" si="599"/>
        <v>35225178.041301787</v>
      </c>
      <c r="BD71" s="17">
        <f t="shared" si="600"/>
        <v>-1598918.7793358937</v>
      </c>
      <c r="BE71" s="48">
        <f>IF(BB71=0,0,BC71/BB71)</f>
        <v>0.9565795520491952</v>
      </c>
      <c r="BF71" s="17">
        <f>BF67-BF70</f>
        <v>2410014.799999997</v>
      </c>
      <c r="BG71" s="17">
        <f>BG67-BG70</f>
        <v>2396518.3999999971</v>
      </c>
      <c r="BH71" s="17">
        <f>BG71-BF71</f>
        <v>-13496.399999999907</v>
      </c>
      <c r="BI71" s="48">
        <f>IF(BF71=0,0,BG71/BF71)</f>
        <v>0.9943998684157459</v>
      </c>
      <c r="BJ71" s="17">
        <f t="shared" ref="BJ71" si="639">BJ67-BJ70</f>
        <v>3370913.952000001</v>
      </c>
      <c r="BK71" s="17">
        <f>BK67-BK70</f>
        <v>2979905.9430559995</v>
      </c>
      <c r="BL71" s="17">
        <f t="shared" si="602"/>
        <v>-391008.00894400151</v>
      </c>
      <c r="BM71" s="48">
        <f>IF(BJ71=0,0,BK71/BJ71)</f>
        <v>0.8840053426127914</v>
      </c>
      <c r="BN71" s="17">
        <f t="shared" ref="BN71" si="640">BN67-BN70</f>
        <v>2252305.5607199995</v>
      </c>
      <c r="BO71" s="17">
        <f>BO67-BO70</f>
        <v>2015922.9536563158</v>
      </c>
      <c r="BP71" s="17">
        <f t="shared" si="604"/>
        <v>-236382.60706368368</v>
      </c>
      <c r="BQ71" s="48">
        <f>IF(BN71=0,0,BO71/BN71)</f>
        <v>0.8950486065540243</v>
      </c>
      <c r="BR71" s="17">
        <f t="shared" ref="BR71" si="641">BR67-BR70</f>
        <v>2510548.742863995</v>
      </c>
      <c r="BS71" s="17">
        <f>BS67-BS70</f>
        <v>2623903.328548993</v>
      </c>
      <c r="BT71" s="17">
        <f t="shared" si="606"/>
        <v>113354.58568499796</v>
      </c>
      <c r="BU71" s="48">
        <f>IF(BR71=0,0,BS71/BR71)</f>
        <v>1.0451513184148278</v>
      </c>
      <c r="BV71" s="17">
        <f t="shared" ref="BV71" si="642">BV67-BV70</f>
        <v>4866088.2444105046</v>
      </c>
      <c r="BW71" s="17">
        <f>BW67-BW70</f>
        <v>4555384.9329919191</v>
      </c>
      <c r="BX71" s="17">
        <f t="shared" si="608"/>
        <v>-310703.31141858548</v>
      </c>
      <c r="BY71" s="48">
        <f>IF(BV71=0,0,BW71/BV71)</f>
        <v>0.93614926490996564</v>
      </c>
      <c r="BZ71" s="17">
        <f t="shared" ref="BZ71" si="643">BZ67-BZ70</f>
        <v>2679626.3007199378</v>
      </c>
      <c r="CA71" s="17">
        <f>CA67-CA70</f>
        <v>4153377.878258714</v>
      </c>
      <c r="CB71" s="17">
        <f t="shared" si="610"/>
        <v>1473751.5775387762</v>
      </c>
      <c r="CC71" s="48">
        <f>IF(BZ71=0,0,CA71/BZ71)</f>
        <v>1.5499839948364524</v>
      </c>
      <c r="CD71" s="17">
        <f t="shared" ref="CD71" si="644">CD67-CD70</f>
        <v>2593109.5266837822</v>
      </c>
      <c r="CE71" s="17">
        <f>CE67-CE70</f>
        <v>2147320.5614142017</v>
      </c>
      <c r="CF71" s="17">
        <f t="shared" si="612"/>
        <v>-445788.96526958048</v>
      </c>
      <c r="CG71" s="48">
        <f>IF(CD71=0,0,CE71/CD71)</f>
        <v>0.82808710519849071</v>
      </c>
      <c r="CH71" s="17">
        <f t="shared" ref="CH71" si="645">CH67-CH70</f>
        <v>1974301.0220583216</v>
      </c>
      <c r="CI71" s="17">
        <f>CI67-CI70</f>
        <v>1704946.442243794</v>
      </c>
      <c r="CJ71" s="17">
        <f t="shared" si="614"/>
        <v>-269354.57981452765</v>
      </c>
      <c r="CK71" s="48">
        <f>IF(CH71=0,0,CI71/CH71)</f>
        <v>0.863569649812717</v>
      </c>
      <c r="CL71" s="17">
        <f t="shared" ref="CL71" si="646">CL67-CL70</f>
        <v>2100564.2076219842</v>
      </c>
      <c r="CM71" s="17">
        <f>CM67-CM70</f>
        <v>1146805.5566007206</v>
      </c>
      <c r="CN71" s="17">
        <f t="shared" si="616"/>
        <v>-953758.65102126356</v>
      </c>
      <c r="CO71" s="48">
        <f>IF(CL71=0,0,CM71/CL71)</f>
        <v>0.54595120322410962</v>
      </c>
      <c r="CP71" s="17">
        <f t="shared" ref="CP71" si="647">CP67-CP70</f>
        <v>2747423.1967482688</v>
      </c>
      <c r="CQ71" s="17">
        <f>CQ67-CQ70</f>
        <v>4515882.8073822455</v>
      </c>
      <c r="CR71" s="17">
        <f t="shared" si="618"/>
        <v>1768459.6106339768</v>
      </c>
      <c r="CS71" s="48">
        <f>IF(CP71=0,0,CQ71/CP71)</f>
        <v>1.6436793620753618</v>
      </c>
      <c r="CT71" s="17">
        <f t="shared" ref="CT71" si="648">CT67-CT70</f>
        <v>3172774.0988143818</v>
      </c>
      <c r="CU71" s="17">
        <f>CU67-CU70</f>
        <v>3491992.7964950264</v>
      </c>
      <c r="CV71" s="17">
        <f t="shared" si="620"/>
        <v>319218.69768064469</v>
      </c>
      <c r="CW71" s="48">
        <f>IF(CT71=0,0,CU71/CT71)</f>
        <v>1.1006118581842723</v>
      </c>
      <c r="CX71" s="17">
        <f t="shared" ref="CX71:CY71" si="649">CX67-CX70</f>
        <v>6146427.1679965016</v>
      </c>
      <c r="CY71" s="17">
        <f t="shared" si="649"/>
        <v>3493216.4406538666</v>
      </c>
      <c r="CZ71" s="17">
        <f t="shared" si="622"/>
        <v>-2653210.7273426349</v>
      </c>
      <c r="DA71" s="48">
        <f>IF(CX71=0,0,CY71/CX71)</f>
        <v>0.56833284527351202</v>
      </c>
      <c r="DB71" s="17">
        <f t="shared" si="623"/>
        <v>36824096.820637681</v>
      </c>
      <c r="DC71" s="17">
        <f t="shared" si="624"/>
        <v>35225178.041301787</v>
      </c>
      <c r="DD71" s="17">
        <f t="shared" si="625"/>
        <v>-1598918.7793358937</v>
      </c>
      <c r="DE71" s="48">
        <f>IF(DB71=0,0,DC71/DB71)</f>
        <v>0.9565795520491952</v>
      </c>
    </row>
    <row r="72" spans="1:109" x14ac:dyDescent="0.3">
      <c r="A72" s="21"/>
    </row>
    <row r="83" spans="1:109" s="2" customFormat="1" x14ac:dyDescent="0.3">
      <c r="A83" s="20"/>
      <c r="B83" s="1"/>
      <c r="C83" s="1"/>
      <c r="D83" s="1"/>
      <c r="F83" s="1"/>
      <c r="G83" s="1"/>
      <c r="H83" s="1"/>
      <c r="I83" s="6"/>
      <c r="J83" s="1"/>
      <c r="K83" s="1"/>
      <c r="L83" s="1"/>
      <c r="M83" s="6"/>
      <c r="N83" s="1"/>
      <c r="O83" s="1"/>
      <c r="P83" s="1"/>
      <c r="Q83" s="6"/>
      <c r="R83" s="1"/>
      <c r="S83" s="1"/>
      <c r="T83" s="1"/>
      <c r="U83" s="6"/>
      <c r="V83" s="1"/>
      <c r="W83" s="1"/>
      <c r="X83" s="1"/>
      <c r="Y83" s="6"/>
      <c r="Z83" s="1"/>
      <c r="AA83" s="1"/>
      <c r="AB83" s="1"/>
      <c r="AC83" s="6"/>
      <c r="AD83" s="1"/>
      <c r="AE83" s="1"/>
      <c r="AF83" s="1"/>
      <c r="AG83" s="6"/>
      <c r="AH83" s="1"/>
      <c r="AI83" s="1"/>
      <c r="AJ83" s="1"/>
      <c r="AK83" s="6"/>
      <c r="AL83" s="1"/>
      <c r="AM83" s="1"/>
      <c r="AN83" s="1"/>
      <c r="AO83" s="6"/>
      <c r="AP83" s="1"/>
      <c r="AQ83" s="1"/>
      <c r="AR83" s="1"/>
      <c r="AS83" s="6"/>
      <c r="AT83" s="1"/>
      <c r="AU83" s="1"/>
      <c r="AV83" s="1"/>
      <c r="AW83" s="6"/>
      <c r="AX83" s="1"/>
      <c r="AY83" s="1"/>
      <c r="AZ83" s="1"/>
      <c r="BA83" s="6"/>
      <c r="BB83" s="1"/>
      <c r="BC83" s="1"/>
      <c r="BD83" s="1"/>
      <c r="BE83" s="6"/>
      <c r="BF83" s="1"/>
      <c r="BG83" s="1"/>
      <c r="BH83" s="1"/>
      <c r="BI83" s="6"/>
      <c r="BJ83" s="1"/>
      <c r="BK83" s="1"/>
      <c r="BL83" s="1"/>
      <c r="BM83" s="6"/>
      <c r="BN83" s="1"/>
      <c r="BO83" s="1"/>
      <c r="BP83" s="1"/>
      <c r="BQ83" s="6"/>
      <c r="BR83" s="1"/>
      <c r="BS83" s="1"/>
      <c r="BT83" s="1"/>
      <c r="BU83" s="6"/>
      <c r="BV83" s="1"/>
      <c r="BW83" s="1"/>
      <c r="BX83" s="1"/>
      <c r="BY83" s="6"/>
      <c r="BZ83" s="1"/>
      <c r="CA83" s="1"/>
      <c r="CB83" s="1"/>
      <c r="CC83" s="6"/>
      <c r="CD83" s="1"/>
      <c r="CE83" s="1"/>
      <c r="CF83" s="1"/>
      <c r="CG83" s="6"/>
      <c r="CH83" s="1"/>
      <c r="CI83" s="1"/>
      <c r="CJ83" s="1"/>
      <c r="CK83" s="6"/>
      <c r="CL83" s="1"/>
      <c r="CM83" s="1"/>
      <c r="CN83" s="1"/>
      <c r="CO83" s="6"/>
      <c r="CP83" s="1"/>
      <c r="CQ83" s="1"/>
      <c r="CR83" s="1"/>
      <c r="CS83" s="6"/>
      <c r="CT83" s="1"/>
      <c r="CU83" s="1"/>
      <c r="CV83" s="1"/>
      <c r="CW83" s="6"/>
      <c r="CX83" s="1"/>
      <c r="CY83" s="1"/>
      <c r="CZ83" s="1"/>
      <c r="DA83" s="6"/>
      <c r="DB83" s="1"/>
      <c r="DC83" s="1"/>
      <c r="DD83" s="1"/>
      <c r="DE83" s="6"/>
    </row>
    <row r="84" spans="1:109" s="2" customFormat="1" ht="14.4" x14ac:dyDescent="0.3">
      <c r="A84" s="20"/>
      <c r="B84" s="1"/>
      <c r="C84" s="1"/>
      <c r="D84"/>
      <c r="F84" s="1"/>
      <c r="G84" s="1"/>
      <c r="H84" s="1"/>
      <c r="I84" s="6"/>
      <c r="J84" s="1"/>
      <c r="K84" s="1"/>
      <c r="L84" s="1"/>
      <c r="M84" s="6"/>
      <c r="N84" s="1"/>
      <c r="O84" s="1"/>
      <c r="P84" s="1"/>
      <c r="Q84" s="6"/>
      <c r="R84" s="1"/>
      <c r="S84" s="1"/>
      <c r="T84" s="1"/>
      <c r="U84" s="6"/>
      <c r="V84" s="1"/>
      <c r="W84" s="1"/>
      <c r="X84" s="1"/>
      <c r="Y84" s="6"/>
      <c r="Z84" s="1"/>
      <c r="AA84" s="1"/>
      <c r="AB84" s="1"/>
      <c r="AC84" s="6"/>
      <c r="AD84" s="1"/>
      <c r="AE84" s="1"/>
      <c r="AF84" s="1"/>
      <c r="AG84" s="6"/>
      <c r="AH84" s="1"/>
      <c r="AI84" s="1"/>
      <c r="AJ84" s="1"/>
      <c r="AK84" s="6"/>
      <c r="AL84" s="1"/>
      <c r="AM84" s="1"/>
      <c r="AN84" s="1"/>
      <c r="AO84" s="6"/>
      <c r="AP84" s="1"/>
      <c r="AQ84" s="1"/>
      <c r="AR84" s="1"/>
      <c r="AS84" s="6"/>
      <c r="AT84" s="1"/>
      <c r="AU84" s="1"/>
      <c r="AV84" s="1"/>
      <c r="AW84" s="6"/>
      <c r="AX84" s="1"/>
      <c r="AY84" s="1"/>
      <c r="AZ84" s="1"/>
      <c r="BA84" s="6"/>
      <c r="BB84" s="1"/>
      <c r="BC84" s="1"/>
      <c r="BD84" s="1"/>
      <c r="BE84" s="6"/>
      <c r="BF84" s="1"/>
      <c r="BG84" s="1"/>
      <c r="BH84" s="1"/>
      <c r="BI84" s="6"/>
      <c r="BJ84" s="1"/>
      <c r="BK84" s="1"/>
      <c r="BL84" s="1"/>
      <c r="BM84" s="6"/>
      <c r="BN84" s="1"/>
      <c r="BO84" s="1"/>
      <c r="BP84" s="1"/>
      <c r="BQ84" s="6"/>
      <c r="BR84" s="1"/>
      <c r="BS84" s="1"/>
      <c r="BT84" s="1"/>
      <c r="BU84" s="6"/>
      <c r="BV84" s="1"/>
      <c r="BW84" s="1"/>
      <c r="BX84" s="1"/>
      <c r="BY84" s="6"/>
      <c r="BZ84" s="1"/>
      <c r="CA84" s="1"/>
      <c r="CB84" s="1"/>
      <c r="CC84" s="6"/>
      <c r="CD84" s="1"/>
      <c r="CE84" s="1"/>
      <c r="CF84" s="1"/>
      <c r="CG84" s="6"/>
      <c r="CH84" s="1"/>
      <c r="CI84" s="1"/>
      <c r="CJ84" s="1"/>
      <c r="CK84" s="6"/>
      <c r="CL84" s="1"/>
      <c r="CM84" s="1"/>
      <c r="CN84" s="1"/>
      <c r="CO84" s="6"/>
      <c r="CP84" s="1"/>
      <c r="CQ84" s="1"/>
      <c r="CR84" s="1"/>
      <c r="CS84" s="6"/>
      <c r="CT84" s="1"/>
      <c r="CU84" s="1"/>
      <c r="CV84" s="1"/>
      <c r="CW84" s="6"/>
      <c r="CX84" s="1"/>
      <c r="CY84" s="1"/>
      <c r="CZ84" s="1"/>
      <c r="DA84" s="6"/>
      <c r="DB84" s="1"/>
      <c r="DC84" s="1"/>
      <c r="DD84" s="1"/>
      <c r="DE84" s="6"/>
    </row>
    <row r="85" spans="1:109" s="2" customFormat="1" ht="14.4" x14ac:dyDescent="0.3">
      <c r="A85" s="20"/>
      <c r="B85" s="1"/>
      <c r="C85" s="1"/>
      <c r="D85"/>
      <c r="F85" s="1"/>
      <c r="G85" s="1"/>
      <c r="H85" s="1"/>
      <c r="I85" s="6"/>
      <c r="J85" s="1"/>
      <c r="K85" s="1"/>
      <c r="L85" s="1"/>
      <c r="M85" s="6"/>
      <c r="N85" s="1"/>
      <c r="O85" s="1"/>
      <c r="P85" s="1"/>
      <c r="Q85" s="6"/>
      <c r="R85" s="1"/>
      <c r="S85" s="1"/>
      <c r="T85" s="1"/>
      <c r="U85" s="6"/>
      <c r="V85" s="1"/>
      <c r="W85" s="1"/>
      <c r="X85" s="1"/>
      <c r="Y85" s="6"/>
      <c r="Z85" s="1"/>
      <c r="AA85" s="1"/>
      <c r="AB85" s="1"/>
      <c r="AC85" s="6"/>
      <c r="AD85" s="1"/>
      <c r="AE85" s="1"/>
      <c r="AF85" s="1"/>
      <c r="AG85" s="6"/>
      <c r="AH85" s="1"/>
      <c r="AI85" s="1"/>
      <c r="AJ85" s="1"/>
      <c r="AK85" s="6"/>
      <c r="AL85" s="1"/>
      <c r="AM85" s="1"/>
      <c r="AN85" s="1"/>
      <c r="AO85" s="6"/>
      <c r="AP85" s="1"/>
      <c r="AQ85" s="1"/>
      <c r="AR85" s="1"/>
      <c r="AS85" s="6"/>
      <c r="AT85" s="1"/>
      <c r="AU85" s="1"/>
      <c r="AV85" s="1"/>
      <c r="AW85" s="6"/>
      <c r="AX85" s="1"/>
      <c r="AY85" s="1"/>
      <c r="AZ85" s="1"/>
      <c r="BA85" s="6"/>
      <c r="BB85" s="1"/>
      <c r="BC85" s="1"/>
      <c r="BD85" s="1"/>
      <c r="BE85" s="6"/>
      <c r="BF85" s="1"/>
      <c r="BG85" s="1"/>
      <c r="BH85" s="1"/>
      <c r="BI85" s="6"/>
      <c r="BJ85" s="1"/>
      <c r="BK85" s="1"/>
      <c r="BL85" s="1"/>
      <c r="BM85" s="6"/>
      <c r="BN85" s="1"/>
      <c r="BO85" s="1"/>
      <c r="BP85" s="1"/>
      <c r="BQ85" s="6"/>
      <c r="BR85" s="1"/>
      <c r="BS85" s="1"/>
      <c r="BT85" s="1"/>
      <c r="BU85" s="6"/>
      <c r="BV85" s="1"/>
      <c r="BW85" s="1"/>
      <c r="BX85" s="1"/>
      <c r="BY85" s="6"/>
      <c r="BZ85" s="1"/>
      <c r="CA85" s="1"/>
      <c r="CB85" s="1"/>
      <c r="CC85" s="6"/>
      <c r="CD85" s="1"/>
      <c r="CE85" s="1"/>
      <c r="CF85" s="1"/>
      <c r="CG85" s="6"/>
      <c r="CH85" s="1"/>
      <c r="CI85" s="1"/>
      <c r="CJ85" s="1"/>
      <c r="CK85" s="6"/>
      <c r="CL85" s="1"/>
      <c r="CM85" s="1"/>
      <c r="CN85" s="1"/>
      <c r="CO85" s="6"/>
      <c r="CP85" s="1"/>
      <c r="CQ85" s="1"/>
      <c r="CR85" s="1"/>
      <c r="CS85" s="6"/>
      <c r="CT85" s="1"/>
      <c r="CU85" s="1"/>
      <c r="CV85" s="1"/>
      <c r="CW85" s="6"/>
      <c r="CX85" s="1"/>
      <c r="CY85" s="1"/>
      <c r="CZ85" s="1"/>
      <c r="DA85" s="6"/>
      <c r="DB85" s="1"/>
      <c r="DC85" s="1"/>
      <c r="DD85" s="1"/>
      <c r="DE85" s="6"/>
    </row>
    <row r="86" spans="1:109" s="2" customFormat="1" ht="14.4" x14ac:dyDescent="0.3">
      <c r="A86" s="20"/>
      <c r="B86" s="1"/>
      <c r="C86" s="1"/>
      <c r="D86"/>
      <c r="F86" s="1"/>
      <c r="G86" s="1"/>
      <c r="H86" s="1"/>
      <c r="I86" s="6"/>
      <c r="J86" s="1"/>
      <c r="K86" s="1"/>
      <c r="L86" s="1"/>
      <c r="M86" s="6"/>
      <c r="N86" s="1"/>
      <c r="O86" s="1"/>
      <c r="P86" s="1"/>
      <c r="Q86" s="6"/>
      <c r="R86" s="1"/>
      <c r="S86" s="1"/>
      <c r="T86" s="1"/>
      <c r="U86" s="6"/>
      <c r="V86" s="1"/>
      <c r="W86" s="1"/>
      <c r="X86" s="1"/>
      <c r="Y86" s="6"/>
      <c r="Z86" s="1"/>
      <c r="AA86" s="1"/>
      <c r="AB86" s="1"/>
      <c r="AC86" s="6"/>
      <c r="AD86" s="1"/>
      <c r="AE86" s="1"/>
      <c r="AF86" s="1"/>
      <c r="AG86" s="6"/>
      <c r="AH86" s="1"/>
      <c r="AI86" s="1"/>
      <c r="AJ86" s="1"/>
      <c r="AK86" s="6"/>
      <c r="AL86" s="1"/>
      <c r="AM86" s="1"/>
      <c r="AN86" s="1"/>
      <c r="AO86" s="6"/>
      <c r="AP86" s="1"/>
      <c r="AQ86" s="1"/>
      <c r="AR86" s="1"/>
      <c r="AS86" s="6"/>
      <c r="AT86" s="1"/>
      <c r="AU86" s="1"/>
      <c r="AV86" s="1"/>
      <c r="AW86" s="6"/>
      <c r="AX86" s="1"/>
      <c r="AY86" s="1"/>
      <c r="AZ86" s="1"/>
      <c r="BA86" s="6"/>
      <c r="BB86" s="1"/>
      <c r="BC86" s="1"/>
      <c r="BD86" s="1"/>
      <c r="BE86" s="6"/>
      <c r="BF86" s="1"/>
      <c r="BG86" s="1"/>
      <c r="BH86" s="1"/>
      <c r="BI86" s="6"/>
      <c r="BJ86" s="1"/>
      <c r="BK86" s="1"/>
      <c r="BL86" s="1"/>
      <c r="BM86" s="6"/>
      <c r="BN86" s="1"/>
      <c r="BO86" s="1"/>
      <c r="BP86" s="1"/>
      <c r="BQ86" s="6"/>
      <c r="BR86" s="1"/>
      <c r="BS86" s="1"/>
      <c r="BT86" s="1"/>
      <c r="BU86" s="6"/>
      <c r="BV86" s="1"/>
      <c r="BW86" s="1"/>
      <c r="BX86" s="1"/>
      <c r="BY86" s="6"/>
      <c r="BZ86" s="1"/>
      <c r="CA86" s="1"/>
      <c r="CB86" s="1"/>
      <c r="CC86" s="6"/>
      <c r="CD86" s="1"/>
      <c r="CE86" s="1"/>
      <c r="CF86" s="1"/>
      <c r="CG86" s="6"/>
      <c r="CH86" s="1"/>
      <c r="CI86" s="1"/>
      <c r="CJ86" s="1"/>
      <c r="CK86" s="6"/>
      <c r="CL86" s="1"/>
      <c r="CM86" s="1"/>
      <c r="CN86" s="1"/>
      <c r="CO86" s="6"/>
      <c r="CP86" s="1"/>
      <c r="CQ86" s="1"/>
      <c r="CR86" s="1"/>
      <c r="CS86" s="6"/>
      <c r="CT86" s="1"/>
      <c r="CU86" s="1"/>
      <c r="CV86" s="1"/>
      <c r="CW86" s="6"/>
      <c r="CX86" s="1"/>
      <c r="CY86" s="1"/>
      <c r="CZ86" s="1"/>
      <c r="DA86" s="6"/>
      <c r="DB86" s="1"/>
      <c r="DC86" s="1"/>
      <c r="DD86" s="1"/>
      <c r="DE86" s="6"/>
    </row>
    <row r="87" spans="1:109" s="2" customFormat="1" ht="14.4" x14ac:dyDescent="0.3">
      <c r="A87" s="20"/>
      <c r="B87" s="1"/>
      <c r="C87" s="1"/>
      <c r="D87"/>
      <c r="F87" s="1"/>
      <c r="G87" s="1"/>
      <c r="H87" s="1"/>
      <c r="I87" s="6"/>
      <c r="J87" s="1"/>
      <c r="K87" s="1"/>
      <c r="L87" s="1"/>
      <c r="M87" s="6"/>
      <c r="N87" s="1"/>
      <c r="O87" s="1"/>
      <c r="P87" s="1"/>
      <c r="Q87" s="6"/>
      <c r="R87" s="1"/>
      <c r="S87" s="1"/>
      <c r="T87" s="1"/>
      <c r="U87" s="6"/>
      <c r="V87" s="1"/>
      <c r="W87" s="1"/>
      <c r="X87" s="1"/>
      <c r="Y87" s="6"/>
      <c r="Z87" s="1"/>
      <c r="AA87" s="1"/>
      <c r="AB87" s="1"/>
      <c r="AC87" s="6"/>
      <c r="AD87" s="1"/>
      <c r="AE87" s="1"/>
      <c r="AF87" s="1"/>
      <c r="AG87" s="6"/>
      <c r="AH87" s="1"/>
      <c r="AI87" s="1"/>
      <c r="AJ87" s="1"/>
      <c r="AK87" s="6"/>
      <c r="AL87" s="1"/>
      <c r="AM87" s="1"/>
      <c r="AN87" s="1"/>
      <c r="AO87" s="6"/>
      <c r="AP87" s="1"/>
      <c r="AQ87" s="1"/>
      <c r="AR87" s="1"/>
      <c r="AS87" s="6"/>
      <c r="AT87" s="1"/>
      <c r="AU87" s="1"/>
      <c r="AV87" s="1"/>
      <c r="AW87" s="6"/>
      <c r="AX87" s="1"/>
      <c r="AY87" s="1"/>
      <c r="AZ87" s="1"/>
      <c r="BA87" s="6"/>
      <c r="BB87" s="1"/>
      <c r="BC87" s="1"/>
      <c r="BD87" s="1"/>
      <c r="BE87" s="6"/>
      <c r="BF87" s="1"/>
      <c r="BG87" s="1"/>
      <c r="BH87" s="1"/>
      <c r="BI87" s="6"/>
      <c r="BJ87" s="1"/>
      <c r="BK87" s="1"/>
      <c r="BL87" s="1"/>
      <c r="BM87" s="6"/>
      <c r="BN87" s="1"/>
      <c r="BO87" s="1"/>
      <c r="BP87" s="1"/>
      <c r="BQ87" s="6"/>
      <c r="BR87" s="1"/>
      <c r="BS87" s="1"/>
      <c r="BT87" s="1"/>
      <c r="BU87" s="6"/>
      <c r="BV87" s="1"/>
      <c r="BW87" s="1"/>
      <c r="BX87" s="1"/>
      <c r="BY87" s="6"/>
      <c r="BZ87" s="1"/>
      <c r="CA87" s="1"/>
      <c r="CB87" s="1"/>
      <c r="CC87" s="6"/>
      <c r="CD87" s="1"/>
      <c r="CE87" s="1"/>
      <c r="CF87" s="1"/>
      <c r="CG87" s="6"/>
      <c r="CH87" s="1"/>
      <c r="CI87" s="1"/>
      <c r="CJ87" s="1"/>
      <c r="CK87" s="6"/>
      <c r="CL87" s="1"/>
      <c r="CM87" s="1"/>
      <c r="CN87" s="1"/>
      <c r="CO87" s="6"/>
      <c r="CP87" s="1"/>
      <c r="CQ87" s="1"/>
      <c r="CR87" s="1"/>
      <c r="CS87" s="6"/>
      <c r="CT87" s="1"/>
      <c r="CU87" s="1"/>
      <c r="CV87" s="1"/>
      <c r="CW87" s="6"/>
      <c r="CX87" s="1"/>
      <c r="CY87" s="1"/>
      <c r="CZ87" s="1"/>
      <c r="DA87" s="6"/>
      <c r="DB87" s="1"/>
      <c r="DC87" s="1"/>
      <c r="DD87" s="1"/>
      <c r="DE87" s="6"/>
    </row>
  </sheetData>
  <phoneticPr fontId="13" type="noConversion"/>
  <dataValidations disablePrompts="1" count="1">
    <dataValidation type="list" errorStyle="information" allowBlank="1" showInputMessage="1" showErrorMessage="1" sqref="A4:A71" xr:uid="{FF0E6D44-063F-41D5-BCDF-8941B14C2454}">
      <formula1>"выручка,себестоимость,расходы,прочие доходы,прочие расходы,налог на прибыль,не учитывать,прибыль 1уровень,прибыль 2уровень,прибыль 3уровень,прибыль 4уровень"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DE30-56C1-4E73-B284-FB2B19E54A2A}">
  <sheetPr>
    <tabColor theme="0" tint="-0.249977111117893"/>
  </sheetPr>
  <dimension ref="A1:J2771"/>
  <sheetViews>
    <sheetView zoomScale="85" zoomScaleNormal="85" workbookViewId="0">
      <selection activeCell="G26" sqref="G26"/>
    </sheetView>
  </sheetViews>
  <sheetFormatPr defaultRowHeight="14.4" x14ac:dyDescent="0.3"/>
  <cols>
    <col min="1" max="1" width="10.33203125" bestFit="1" customWidth="1"/>
    <col min="2" max="2" width="6.6640625" bestFit="1" customWidth="1"/>
    <col min="3" max="3" width="18" bestFit="1" customWidth="1"/>
    <col min="4" max="4" width="29.21875" bestFit="1" customWidth="1"/>
    <col min="5" max="5" width="17.44140625" bestFit="1" customWidth="1"/>
    <col min="6" max="6" width="36.33203125" bestFit="1" customWidth="1"/>
    <col min="7" max="7" width="16.88671875" bestFit="1" customWidth="1"/>
    <col min="8" max="8" width="34.88671875" bestFit="1" customWidth="1"/>
    <col min="9" max="9" width="6.88671875" bestFit="1" customWidth="1"/>
    <col min="10" max="10" width="12.21875" bestFit="1" customWidth="1"/>
  </cols>
  <sheetData>
    <row r="1" spans="1:10" x14ac:dyDescent="0.3">
      <c r="A1" t="s">
        <v>166</v>
      </c>
      <c r="B1" t="s">
        <v>167</v>
      </c>
      <c r="C1" t="s">
        <v>113</v>
      </c>
      <c r="D1" t="s">
        <v>168</v>
      </c>
      <c r="E1" t="s">
        <v>174</v>
      </c>
      <c r="F1" t="s">
        <v>169</v>
      </c>
      <c r="G1" t="s">
        <v>175</v>
      </c>
      <c r="H1" t="s">
        <v>170</v>
      </c>
      <c r="I1" t="s">
        <v>171</v>
      </c>
      <c r="J1" t="s">
        <v>172</v>
      </c>
    </row>
    <row r="2" spans="1:10" x14ac:dyDescent="0.3">
      <c r="A2" s="23">
        <v>44197</v>
      </c>
      <c r="B2" t="s">
        <v>99</v>
      </c>
      <c r="C2" t="s">
        <v>114</v>
      </c>
      <c r="D2" t="s">
        <v>0</v>
      </c>
      <c r="E2" t="s">
        <v>176</v>
      </c>
      <c r="F2" t="s">
        <v>25</v>
      </c>
      <c r="G2" t="s">
        <v>173</v>
      </c>
      <c r="H2" t="s">
        <v>173</v>
      </c>
      <c r="I2" t="s">
        <v>124</v>
      </c>
      <c r="J2" s="26">
        <v>46910000</v>
      </c>
    </row>
    <row r="3" spans="1:10" x14ac:dyDescent="0.3">
      <c r="A3" s="23">
        <v>44197</v>
      </c>
      <c r="B3" t="s">
        <v>99</v>
      </c>
      <c r="C3" t="s">
        <v>114</v>
      </c>
      <c r="D3" t="s">
        <v>0</v>
      </c>
      <c r="E3" t="s">
        <v>173</v>
      </c>
      <c r="F3" t="s">
        <v>19</v>
      </c>
      <c r="G3" t="s">
        <v>177</v>
      </c>
      <c r="H3" t="s">
        <v>173</v>
      </c>
      <c r="I3" t="s">
        <v>43</v>
      </c>
      <c r="J3" s="26">
        <v>46250000</v>
      </c>
    </row>
    <row r="4" spans="1:10" x14ac:dyDescent="0.3">
      <c r="A4" s="23">
        <v>44197</v>
      </c>
      <c r="B4" t="s">
        <v>99</v>
      </c>
      <c r="C4" t="s">
        <v>114</v>
      </c>
      <c r="D4" t="s">
        <v>0</v>
      </c>
      <c r="E4" t="s">
        <v>173</v>
      </c>
      <c r="F4" t="s">
        <v>19</v>
      </c>
      <c r="G4" t="s">
        <v>173</v>
      </c>
      <c r="H4" t="s">
        <v>21</v>
      </c>
      <c r="I4" t="s">
        <v>74</v>
      </c>
      <c r="J4" s="26">
        <v>17500000</v>
      </c>
    </row>
    <row r="5" spans="1:10" x14ac:dyDescent="0.3">
      <c r="A5" s="23">
        <v>44197</v>
      </c>
      <c r="B5" t="s">
        <v>99</v>
      </c>
      <c r="C5" t="s">
        <v>114</v>
      </c>
      <c r="D5" t="s">
        <v>0</v>
      </c>
      <c r="E5" t="s">
        <v>173</v>
      </c>
      <c r="F5" t="s">
        <v>19</v>
      </c>
      <c r="G5" t="s">
        <v>173</v>
      </c>
      <c r="H5" t="s">
        <v>22</v>
      </c>
      <c r="I5" t="s">
        <v>75</v>
      </c>
      <c r="J5" s="26">
        <v>18750000</v>
      </c>
    </row>
    <row r="6" spans="1:10" x14ac:dyDescent="0.3">
      <c r="A6" s="23">
        <v>44197</v>
      </c>
      <c r="B6" t="s">
        <v>99</v>
      </c>
      <c r="C6" t="s">
        <v>114</v>
      </c>
      <c r="D6" t="s">
        <v>0</v>
      </c>
      <c r="E6" t="s">
        <v>173</v>
      </c>
      <c r="F6" t="s">
        <v>19</v>
      </c>
      <c r="G6" t="s">
        <v>173</v>
      </c>
      <c r="H6" t="s">
        <v>20</v>
      </c>
      <c r="I6" t="s">
        <v>76</v>
      </c>
      <c r="J6" s="26">
        <v>10000000</v>
      </c>
    </row>
    <row r="7" spans="1:10" x14ac:dyDescent="0.3">
      <c r="A7" s="23">
        <v>44197</v>
      </c>
      <c r="B7" t="s">
        <v>99</v>
      </c>
      <c r="C7" t="s">
        <v>114</v>
      </c>
      <c r="D7" t="s">
        <v>0</v>
      </c>
      <c r="E7" t="s">
        <v>173</v>
      </c>
      <c r="F7" t="s">
        <v>23</v>
      </c>
      <c r="G7" t="s">
        <v>177</v>
      </c>
      <c r="H7" t="s">
        <v>173</v>
      </c>
      <c r="I7" t="s">
        <v>44</v>
      </c>
      <c r="J7" s="26">
        <v>660000</v>
      </c>
    </row>
    <row r="8" spans="1:10" x14ac:dyDescent="0.3">
      <c r="A8" s="23">
        <v>44197</v>
      </c>
      <c r="B8" t="s">
        <v>99</v>
      </c>
      <c r="C8" t="s">
        <v>114</v>
      </c>
      <c r="D8" t="s">
        <v>0</v>
      </c>
      <c r="E8" t="s">
        <v>173</v>
      </c>
      <c r="F8" t="s">
        <v>23</v>
      </c>
      <c r="G8" t="s">
        <v>173</v>
      </c>
      <c r="H8" t="s">
        <v>196</v>
      </c>
      <c r="I8" t="s">
        <v>77</v>
      </c>
      <c r="J8" s="26">
        <v>577500</v>
      </c>
    </row>
    <row r="9" spans="1:10" x14ac:dyDescent="0.3">
      <c r="A9" s="23">
        <v>44197</v>
      </c>
      <c r="B9" t="s">
        <v>99</v>
      </c>
      <c r="C9" t="s">
        <v>114</v>
      </c>
      <c r="D9" t="s">
        <v>0</v>
      </c>
      <c r="E9" t="s">
        <v>173</v>
      </c>
      <c r="F9" t="s">
        <v>23</v>
      </c>
      <c r="G9" t="s">
        <v>173</v>
      </c>
      <c r="H9" t="s">
        <v>197</v>
      </c>
      <c r="I9" t="s">
        <v>78</v>
      </c>
      <c r="J9" s="26">
        <v>82500</v>
      </c>
    </row>
    <row r="10" spans="1:10" x14ac:dyDescent="0.3">
      <c r="A10" s="23">
        <v>44197</v>
      </c>
      <c r="B10" t="s">
        <v>99</v>
      </c>
      <c r="C10" t="s">
        <v>115</v>
      </c>
      <c r="D10" t="s">
        <v>1</v>
      </c>
      <c r="E10" t="s">
        <v>176</v>
      </c>
      <c r="F10" t="s">
        <v>23</v>
      </c>
      <c r="G10" t="s">
        <v>173</v>
      </c>
      <c r="H10" t="s">
        <v>173</v>
      </c>
      <c r="I10" t="s">
        <v>45</v>
      </c>
      <c r="J10" s="26">
        <v>30873675.000000004</v>
      </c>
    </row>
    <row r="11" spans="1:10" x14ac:dyDescent="0.3">
      <c r="A11" s="23">
        <v>44197</v>
      </c>
      <c r="B11" t="s">
        <v>99</v>
      </c>
      <c r="C11" t="s">
        <v>115</v>
      </c>
      <c r="D11" t="s">
        <v>1</v>
      </c>
      <c r="E11" t="s">
        <v>173</v>
      </c>
      <c r="F11" t="s">
        <v>19</v>
      </c>
      <c r="G11" t="s">
        <v>177</v>
      </c>
      <c r="H11" t="s">
        <v>173</v>
      </c>
      <c r="I11" t="s">
        <v>46</v>
      </c>
      <c r="J11" s="26">
        <v>30515625.000000004</v>
      </c>
    </row>
    <row r="12" spans="1:10" x14ac:dyDescent="0.3">
      <c r="A12" s="23">
        <v>44197</v>
      </c>
      <c r="B12" t="s">
        <v>99</v>
      </c>
      <c r="C12" t="s">
        <v>115</v>
      </c>
      <c r="D12" t="s">
        <v>1</v>
      </c>
      <c r="E12" t="s">
        <v>173</v>
      </c>
      <c r="F12" t="s">
        <v>19</v>
      </c>
      <c r="G12" t="s">
        <v>173</v>
      </c>
      <c r="H12" t="s">
        <v>21</v>
      </c>
      <c r="I12" t="s">
        <v>79</v>
      </c>
      <c r="J12" s="26">
        <v>11943750.000000002</v>
      </c>
    </row>
    <row r="13" spans="1:10" x14ac:dyDescent="0.3">
      <c r="A13" s="23">
        <v>44197</v>
      </c>
      <c r="B13" t="s">
        <v>99</v>
      </c>
      <c r="C13" t="s">
        <v>115</v>
      </c>
      <c r="D13" t="s">
        <v>1</v>
      </c>
      <c r="E13" t="s">
        <v>173</v>
      </c>
      <c r="F13" t="s">
        <v>19</v>
      </c>
      <c r="G13" t="s">
        <v>173</v>
      </c>
      <c r="H13" t="s">
        <v>22</v>
      </c>
      <c r="I13" t="s">
        <v>80</v>
      </c>
      <c r="J13" s="26">
        <v>12796875.000000002</v>
      </c>
    </row>
    <row r="14" spans="1:10" x14ac:dyDescent="0.3">
      <c r="A14" s="23">
        <v>44197</v>
      </c>
      <c r="B14" t="s">
        <v>99</v>
      </c>
      <c r="C14" t="s">
        <v>115</v>
      </c>
      <c r="D14" t="s">
        <v>1</v>
      </c>
      <c r="E14" t="s">
        <v>173</v>
      </c>
      <c r="F14" t="s">
        <v>19</v>
      </c>
      <c r="G14" t="s">
        <v>173</v>
      </c>
      <c r="H14" t="s">
        <v>20</v>
      </c>
      <c r="I14" t="s">
        <v>81</v>
      </c>
      <c r="J14" s="26">
        <v>5775000.0000000009</v>
      </c>
    </row>
    <row r="15" spans="1:10" x14ac:dyDescent="0.3">
      <c r="A15" s="23">
        <v>44197</v>
      </c>
      <c r="B15" t="s">
        <v>99</v>
      </c>
      <c r="C15" t="s">
        <v>115</v>
      </c>
      <c r="D15" t="s">
        <v>1</v>
      </c>
      <c r="E15" t="s">
        <v>173</v>
      </c>
      <c r="F15" t="s">
        <v>23</v>
      </c>
      <c r="G15" t="s">
        <v>177</v>
      </c>
      <c r="H15" t="s">
        <v>173</v>
      </c>
      <c r="I15" t="s">
        <v>47</v>
      </c>
      <c r="J15" s="26">
        <v>358050</v>
      </c>
    </row>
    <row r="16" spans="1:10" x14ac:dyDescent="0.3">
      <c r="A16" s="23">
        <v>44197</v>
      </c>
      <c r="B16" t="s">
        <v>99</v>
      </c>
      <c r="C16" t="s">
        <v>115</v>
      </c>
      <c r="D16" t="s">
        <v>1</v>
      </c>
      <c r="E16" t="s">
        <v>173</v>
      </c>
      <c r="F16" t="s">
        <v>23</v>
      </c>
      <c r="G16" t="s">
        <v>173</v>
      </c>
      <c r="H16" t="s">
        <v>196</v>
      </c>
      <c r="I16" t="s">
        <v>82</v>
      </c>
      <c r="J16" s="26">
        <v>288750</v>
      </c>
    </row>
    <row r="17" spans="1:10" x14ac:dyDescent="0.3">
      <c r="A17" s="23">
        <v>44197</v>
      </c>
      <c r="B17" t="s">
        <v>99</v>
      </c>
      <c r="C17" t="s">
        <v>115</v>
      </c>
      <c r="D17" t="s">
        <v>1</v>
      </c>
      <c r="E17" t="s">
        <v>173</v>
      </c>
      <c r="F17" t="s">
        <v>23</v>
      </c>
      <c r="G17" t="s">
        <v>173</v>
      </c>
      <c r="H17" t="s">
        <v>197</v>
      </c>
      <c r="I17" t="s">
        <v>83</v>
      </c>
      <c r="J17" s="26">
        <v>69300</v>
      </c>
    </row>
    <row r="18" spans="1:10" x14ac:dyDescent="0.3">
      <c r="A18" s="23">
        <v>44197</v>
      </c>
      <c r="B18" t="s">
        <v>99</v>
      </c>
      <c r="C18" t="s">
        <v>178</v>
      </c>
      <c r="D18" t="s">
        <v>203</v>
      </c>
      <c r="E18" t="s">
        <v>176</v>
      </c>
      <c r="F18" t="s">
        <v>23</v>
      </c>
      <c r="G18" t="s">
        <v>173</v>
      </c>
      <c r="H18" t="s">
        <v>173</v>
      </c>
      <c r="I18" t="s">
        <v>48</v>
      </c>
      <c r="J18" s="26">
        <v>16036324.999999996</v>
      </c>
    </row>
    <row r="19" spans="1:10" x14ac:dyDescent="0.3">
      <c r="A19" s="23">
        <v>44197</v>
      </c>
      <c r="B19" t="s">
        <v>99</v>
      </c>
      <c r="C19" t="s">
        <v>178</v>
      </c>
      <c r="D19" t="s">
        <v>203</v>
      </c>
      <c r="E19" t="s">
        <v>173</v>
      </c>
      <c r="F19" t="s">
        <v>19</v>
      </c>
      <c r="G19" t="s">
        <v>177</v>
      </c>
      <c r="H19" t="s">
        <v>173</v>
      </c>
      <c r="I19" t="s">
        <v>49</v>
      </c>
      <c r="J19" s="26">
        <v>15734374.999999996</v>
      </c>
    </row>
    <row r="20" spans="1:10" x14ac:dyDescent="0.3">
      <c r="A20" s="23">
        <v>44197</v>
      </c>
      <c r="B20" t="s">
        <v>99</v>
      </c>
      <c r="C20" t="s">
        <v>178</v>
      </c>
      <c r="D20" t="s">
        <v>203</v>
      </c>
      <c r="E20" t="s">
        <v>173</v>
      </c>
      <c r="F20" t="s">
        <v>19</v>
      </c>
      <c r="G20" t="s">
        <v>173</v>
      </c>
      <c r="H20" t="s">
        <v>21</v>
      </c>
      <c r="I20" t="s">
        <v>84</v>
      </c>
      <c r="J20" s="26">
        <v>5556249.9999999981</v>
      </c>
    </row>
    <row r="21" spans="1:10" x14ac:dyDescent="0.3">
      <c r="A21" s="23">
        <v>44197</v>
      </c>
      <c r="B21" t="s">
        <v>99</v>
      </c>
      <c r="C21" t="s">
        <v>178</v>
      </c>
      <c r="D21" t="s">
        <v>203</v>
      </c>
      <c r="E21" t="s">
        <v>173</v>
      </c>
      <c r="F21" t="s">
        <v>19</v>
      </c>
      <c r="G21" t="s">
        <v>173</v>
      </c>
      <c r="H21" t="s">
        <v>22</v>
      </c>
      <c r="I21" t="s">
        <v>85</v>
      </c>
      <c r="J21" s="26">
        <v>5953124.9999999981</v>
      </c>
    </row>
    <row r="22" spans="1:10" x14ac:dyDescent="0.3">
      <c r="A22" s="23">
        <v>44197</v>
      </c>
      <c r="B22" t="s">
        <v>99</v>
      </c>
      <c r="C22" t="s">
        <v>178</v>
      </c>
      <c r="D22" t="s">
        <v>203</v>
      </c>
      <c r="E22" t="s">
        <v>173</v>
      </c>
      <c r="F22" t="s">
        <v>19</v>
      </c>
      <c r="G22" t="s">
        <v>173</v>
      </c>
      <c r="H22" t="s">
        <v>20</v>
      </c>
      <c r="I22" t="s">
        <v>86</v>
      </c>
      <c r="J22" s="26">
        <v>4224999.9999999991</v>
      </c>
    </row>
    <row r="23" spans="1:10" x14ac:dyDescent="0.3">
      <c r="A23" s="23">
        <v>44197</v>
      </c>
      <c r="B23" t="s">
        <v>99</v>
      </c>
      <c r="C23" t="s">
        <v>178</v>
      </c>
      <c r="D23" t="s">
        <v>203</v>
      </c>
      <c r="E23" t="s">
        <v>173</v>
      </c>
      <c r="F23" t="s">
        <v>23</v>
      </c>
      <c r="G23" t="s">
        <v>177</v>
      </c>
      <c r="H23" t="s">
        <v>173</v>
      </c>
      <c r="I23" t="s">
        <v>50</v>
      </c>
      <c r="J23" s="26">
        <v>301950</v>
      </c>
    </row>
    <row r="24" spans="1:10" x14ac:dyDescent="0.3">
      <c r="A24" s="23">
        <v>44197</v>
      </c>
      <c r="B24" t="s">
        <v>99</v>
      </c>
      <c r="C24" t="s">
        <v>178</v>
      </c>
      <c r="D24" t="s">
        <v>203</v>
      </c>
      <c r="E24" t="s">
        <v>173</v>
      </c>
      <c r="F24" t="s">
        <v>23</v>
      </c>
      <c r="G24" t="s">
        <v>173</v>
      </c>
      <c r="H24" t="s">
        <v>196</v>
      </c>
      <c r="I24" t="s">
        <v>88</v>
      </c>
      <c r="J24" s="26">
        <v>288750</v>
      </c>
    </row>
    <row r="25" spans="1:10" x14ac:dyDescent="0.3">
      <c r="A25" s="23">
        <v>44197</v>
      </c>
      <c r="B25" t="s">
        <v>99</v>
      </c>
      <c r="C25" t="s">
        <v>178</v>
      </c>
      <c r="D25" t="s">
        <v>203</v>
      </c>
      <c r="E25" t="s">
        <v>173</v>
      </c>
      <c r="F25" t="s">
        <v>23</v>
      </c>
      <c r="G25" t="s">
        <v>173</v>
      </c>
      <c r="H25" t="s">
        <v>197</v>
      </c>
      <c r="I25" t="s">
        <v>87</v>
      </c>
      <c r="J25" s="26">
        <v>13200</v>
      </c>
    </row>
    <row r="26" spans="1:10" x14ac:dyDescent="0.3">
      <c r="A26" s="23">
        <v>44197</v>
      </c>
      <c r="B26" t="s">
        <v>99</v>
      </c>
      <c r="C26" t="s">
        <v>116</v>
      </c>
      <c r="D26" t="s">
        <v>14</v>
      </c>
      <c r="E26" t="s">
        <v>176</v>
      </c>
      <c r="F26" t="s">
        <v>23</v>
      </c>
      <c r="G26" t="s">
        <v>173</v>
      </c>
      <c r="H26" t="s">
        <v>173</v>
      </c>
      <c r="I26" t="s">
        <v>51</v>
      </c>
      <c r="J26" s="26">
        <v>792767</v>
      </c>
    </row>
    <row r="27" spans="1:10" x14ac:dyDescent="0.3">
      <c r="A27" s="23">
        <v>44197</v>
      </c>
      <c r="B27" t="s">
        <v>99</v>
      </c>
      <c r="C27" t="s">
        <v>116</v>
      </c>
      <c r="D27" t="s">
        <v>14</v>
      </c>
      <c r="E27" t="s">
        <v>173</v>
      </c>
      <c r="F27" t="s">
        <v>16</v>
      </c>
      <c r="G27" t="s">
        <v>177</v>
      </c>
      <c r="H27" t="s">
        <v>198</v>
      </c>
      <c r="I27" t="s">
        <v>52</v>
      </c>
      <c r="J27" s="26">
        <v>150000</v>
      </c>
    </row>
    <row r="28" spans="1:10" x14ac:dyDescent="0.3">
      <c r="A28" s="23">
        <v>44197</v>
      </c>
      <c r="B28" t="s">
        <v>99</v>
      </c>
      <c r="C28" t="s">
        <v>116</v>
      </c>
      <c r="D28" t="s">
        <v>14</v>
      </c>
      <c r="E28" t="s">
        <v>173</v>
      </c>
      <c r="F28" t="s">
        <v>271</v>
      </c>
      <c r="G28" t="s">
        <v>177</v>
      </c>
      <c r="H28" t="s">
        <v>173</v>
      </c>
      <c r="I28" t="s">
        <v>53</v>
      </c>
      <c r="J28" s="26">
        <v>457600</v>
      </c>
    </row>
    <row r="29" spans="1:10" x14ac:dyDescent="0.3">
      <c r="A29" s="23">
        <v>44197</v>
      </c>
      <c r="B29" t="s">
        <v>99</v>
      </c>
      <c r="C29" t="s">
        <v>116</v>
      </c>
      <c r="D29" t="s">
        <v>14</v>
      </c>
      <c r="E29" t="s">
        <v>173</v>
      </c>
      <c r="F29" t="s">
        <v>271</v>
      </c>
      <c r="G29" t="s">
        <v>173</v>
      </c>
      <c r="H29" t="s">
        <v>33</v>
      </c>
      <c r="I29" t="s">
        <v>89</v>
      </c>
      <c r="J29" s="26">
        <v>320000</v>
      </c>
    </row>
    <row r="30" spans="1:10" x14ac:dyDescent="0.3">
      <c r="A30" s="23">
        <v>44197</v>
      </c>
      <c r="B30" t="s">
        <v>99</v>
      </c>
      <c r="C30" t="s">
        <v>116</v>
      </c>
      <c r="D30" t="s">
        <v>14</v>
      </c>
      <c r="E30" t="s">
        <v>173</v>
      </c>
      <c r="F30" t="s">
        <v>271</v>
      </c>
      <c r="G30" t="s">
        <v>173</v>
      </c>
      <c r="H30" t="s">
        <v>34</v>
      </c>
      <c r="I30" t="s">
        <v>90</v>
      </c>
      <c r="J30" s="26">
        <v>32000</v>
      </c>
    </row>
    <row r="31" spans="1:10" x14ac:dyDescent="0.3">
      <c r="A31" s="23">
        <v>44197</v>
      </c>
      <c r="B31" t="s">
        <v>99</v>
      </c>
      <c r="C31" t="s">
        <v>116</v>
      </c>
      <c r="D31" t="s">
        <v>14</v>
      </c>
      <c r="E31" t="s">
        <v>173</v>
      </c>
      <c r="F31" t="s">
        <v>271</v>
      </c>
      <c r="G31" t="s">
        <v>173</v>
      </c>
      <c r="H31" t="s">
        <v>35</v>
      </c>
      <c r="I31" t="s">
        <v>90</v>
      </c>
      <c r="J31" s="26">
        <v>105600</v>
      </c>
    </row>
    <row r="32" spans="1:10" x14ac:dyDescent="0.3">
      <c r="A32" s="23">
        <v>44197</v>
      </c>
      <c r="B32" t="s">
        <v>99</v>
      </c>
      <c r="C32" t="s">
        <v>116</v>
      </c>
      <c r="D32" t="s">
        <v>14</v>
      </c>
      <c r="E32" t="s">
        <v>173</v>
      </c>
      <c r="F32" t="s">
        <v>15</v>
      </c>
      <c r="G32" t="s">
        <v>177</v>
      </c>
      <c r="H32" t="s">
        <v>173</v>
      </c>
      <c r="I32" t="s">
        <v>54</v>
      </c>
      <c r="J32" s="26">
        <v>99107</v>
      </c>
    </row>
    <row r="33" spans="1:10" x14ac:dyDescent="0.3">
      <c r="A33" s="23">
        <v>44197</v>
      </c>
      <c r="B33" t="s">
        <v>99</v>
      </c>
      <c r="C33" t="s">
        <v>116</v>
      </c>
      <c r="D33" t="s">
        <v>14</v>
      </c>
      <c r="E33" t="s">
        <v>173</v>
      </c>
      <c r="F33" t="s">
        <v>15</v>
      </c>
      <c r="G33" t="s">
        <v>173</v>
      </c>
      <c r="H33" t="s">
        <v>36</v>
      </c>
      <c r="I33" t="s">
        <v>91</v>
      </c>
      <c r="J33" s="26">
        <v>50000</v>
      </c>
    </row>
    <row r="34" spans="1:10" x14ac:dyDescent="0.3">
      <c r="A34" s="23">
        <v>44197</v>
      </c>
      <c r="B34" t="s">
        <v>99</v>
      </c>
      <c r="C34" t="s">
        <v>116</v>
      </c>
      <c r="D34" t="s">
        <v>14</v>
      </c>
      <c r="E34" t="s">
        <v>173</v>
      </c>
      <c r="F34" t="s">
        <v>15</v>
      </c>
      <c r="G34" t="s">
        <v>173</v>
      </c>
      <c r="H34" t="s">
        <v>37</v>
      </c>
      <c r="I34" t="s">
        <v>92</v>
      </c>
      <c r="J34" s="26">
        <v>21644</v>
      </c>
    </row>
    <row r="35" spans="1:10" x14ac:dyDescent="0.3">
      <c r="A35" s="23">
        <v>44197</v>
      </c>
      <c r="B35" t="s">
        <v>99</v>
      </c>
      <c r="C35" t="s">
        <v>116</v>
      </c>
      <c r="D35" t="s">
        <v>14</v>
      </c>
      <c r="E35" t="s">
        <v>173</v>
      </c>
      <c r="F35" t="s">
        <v>15</v>
      </c>
      <c r="G35" t="s">
        <v>173</v>
      </c>
      <c r="H35" t="s">
        <v>38</v>
      </c>
      <c r="I35" t="s">
        <v>93</v>
      </c>
      <c r="J35" s="26">
        <v>27463</v>
      </c>
    </row>
    <row r="36" spans="1:10" x14ac:dyDescent="0.3">
      <c r="A36" s="23">
        <v>44197</v>
      </c>
      <c r="B36" t="s">
        <v>99</v>
      </c>
      <c r="C36" t="s">
        <v>116</v>
      </c>
      <c r="D36" t="s">
        <v>14</v>
      </c>
      <c r="E36" t="s">
        <v>173</v>
      </c>
      <c r="F36" t="s">
        <v>269</v>
      </c>
      <c r="G36" t="s">
        <v>177</v>
      </c>
      <c r="H36" t="s">
        <v>269</v>
      </c>
      <c r="I36" t="s">
        <v>55</v>
      </c>
      <c r="J36" s="26">
        <v>31260</v>
      </c>
    </row>
    <row r="37" spans="1:10" x14ac:dyDescent="0.3">
      <c r="A37" s="23">
        <v>44197</v>
      </c>
      <c r="B37" t="s">
        <v>99</v>
      </c>
      <c r="C37" t="s">
        <v>116</v>
      </c>
      <c r="D37" t="s">
        <v>14</v>
      </c>
      <c r="E37" t="s">
        <v>173</v>
      </c>
      <c r="F37" t="s">
        <v>270</v>
      </c>
      <c r="G37" t="s">
        <v>177</v>
      </c>
      <c r="H37" t="s">
        <v>270</v>
      </c>
      <c r="I37" t="s">
        <v>56</v>
      </c>
      <c r="J37" s="26">
        <v>54800</v>
      </c>
    </row>
    <row r="38" spans="1:10" x14ac:dyDescent="0.3">
      <c r="A38" s="23">
        <v>44197</v>
      </c>
      <c r="B38" t="s">
        <v>99</v>
      </c>
      <c r="C38" t="s">
        <v>116</v>
      </c>
      <c r="D38" t="s">
        <v>2</v>
      </c>
      <c r="E38" t="s">
        <v>176</v>
      </c>
      <c r="F38" t="s">
        <v>270</v>
      </c>
      <c r="G38" t="s">
        <v>173</v>
      </c>
      <c r="H38" t="s">
        <v>173</v>
      </c>
      <c r="I38" t="s">
        <v>57</v>
      </c>
      <c r="J38" s="26">
        <v>10419321.5</v>
      </c>
    </row>
    <row r="39" spans="1:10" x14ac:dyDescent="0.3">
      <c r="A39" s="23">
        <v>44197</v>
      </c>
      <c r="B39" t="s">
        <v>99</v>
      </c>
      <c r="C39" t="s">
        <v>116</v>
      </c>
      <c r="D39" t="s">
        <v>2</v>
      </c>
      <c r="E39" t="s">
        <v>173</v>
      </c>
      <c r="F39" t="s">
        <v>16</v>
      </c>
      <c r="G39" t="s">
        <v>177</v>
      </c>
      <c r="H39" t="s">
        <v>16</v>
      </c>
      <c r="I39" t="s">
        <v>58</v>
      </c>
      <c r="J39" s="26">
        <v>1250000</v>
      </c>
    </row>
    <row r="40" spans="1:10" x14ac:dyDescent="0.3">
      <c r="A40" s="23">
        <v>44197</v>
      </c>
      <c r="B40" t="s">
        <v>99</v>
      </c>
      <c r="C40" t="s">
        <v>116</v>
      </c>
      <c r="D40" t="s">
        <v>2</v>
      </c>
      <c r="E40" t="s">
        <v>173</v>
      </c>
      <c r="F40" t="s">
        <v>271</v>
      </c>
      <c r="G40" t="s">
        <v>177</v>
      </c>
      <c r="H40" t="s">
        <v>173</v>
      </c>
      <c r="I40" t="s">
        <v>59</v>
      </c>
      <c r="J40" s="26">
        <v>1238737.5</v>
      </c>
    </row>
    <row r="41" spans="1:10" x14ac:dyDescent="0.3">
      <c r="A41" s="23">
        <v>44197</v>
      </c>
      <c r="B41" t="s">
        <v>99</v>
      </c>
      <c r="C41" t="s">
        <v>116</v>
      </c>
      <c r="D41" t="s">
        <v>2</v>
      </c>
      <c r="E41" t="s">
        <v>173</v>
      </c>
      <c r="F41" t="s">
        <v>271</v>
      </c>
      <c r="G41" t="s">
        <v>173</v>
      </c>
      <c r="H41" t="s">
        <v>33</v>
      </c>
      <c r="I41" t="s">
        <v>94</v>
      </c>
      <c r="J41" s="26">
        <v>577500</v>
      </c>
    </row>
    <row r="42" spans="1:10" x14ac:dyDescent="0.3">
      <c r="A42" s="23">
        <v>44197</v>
      </c>
      <c r="B42" t="s">
        <v>99</v>
      </c>
      <c r="C42" t="s">
        <v>116</v>
      </c>
      <c r="D42" t="s">
        <v>2</v>
      </c>
      <c r="E42" t="s">
        <v>173</v>
      </c>
      <c r="F42" t="s">
        <v>271</v>
      </c>
      <c r="G42" t="s">
        <v>173</v>
      </c>
      <c r="H42" t="s">
        <v>34</v>
      </c>
      <c r="I42" t="s">
        <v>95</v>
      </c>
      <c r="J42" s="26">
        <v>375375</v>
      </c>
    </row>
    <row r="43" spans="1:10" x14ac:dyDescent="0.3">
      <c r="A43" s="23">
        <v>44197</v>
      </c>
      <c r="B43" t="s">
        <v>99</v>
      </c>
      <c r="C43" t="s">
        <v>116</v>
      </c>
      <c r="D43" t="s">
        <v>2</v>
      </c>
      <c r="E43" t="s">
        <v>173</v>
      </c>
      <c r="F43" t="s">
        <v>271</v>
      </c>
      <c r="G43" t="s">
        <v>173</v>
      </c>
      <c r="H43" t="s">
        <v>35</v>
      </c>
      <c r="I43" t="s">
        <v>96</v>
      </c>
      <c r="J43" s="26">
        <v>285862.5</v>
      </c>
    </row>
    <row r="44" spans="1:10" x14ac:dyDescent="0.3">
      <c r="A44" s="23">
        <v>44197</v>
      </c>
      <c r="B44" t="s">
        <v>99</v>
      </c>
      <c r="C44" t="s">
        <v>116</v>
      </c>
      <c r="D44" t="s">
        <v>2</v>
      </c>
      <c r="E44" t="s">
        <v>173</v>
      </c>
      <c r="F44" t="s">
        <v>28</v>
      </c>
      <c r="G44" t="s">
        <v>177</v>
      </c>
      <c r="H44" t="s">
        <v>173</v>
      </c>
      <c r="I44" t="s">
        <v>60</v>
      </c>
      <c r="J44" s="26">
        <v>6098300</v>
      </c>
    </row>
    <row r="45" spans="1:10" x14ac:dyDescent="0.3">
      <c r="A45" s="23">
        <v>44197</v>
      </c>
      <c r="B45" t="s">
        <v>99</v>
      </c>
      <c r="C45" t="s">
        <v>116</v>
      </c>
      <c r="D45" t="s">
        <v>2</v>
      </c>
      <c r="E45" t="s">
        <v>173</v>
      </c>
      <c r="F45" t="s">
        <v>28</v>
      </c>
      <c r="G45" t="s">
        <v>173</v>
      </c>
      <c r="H45" t="s">
        <v>39</v>
      </c>
      <c r="I45" t="s">
        <v>97</v>
      </c>
      <c r="J45" s="26">
        <v>2814600</v>
      </c>
    </row>
    <row r="46" spans="1:10" x14ac:dyDescent="0.3">
      <c r="A46" s="23">
        <v>44197</v>
      </c>
      <c r="B46" t="s">
        <v>99</v>
      </c>
      <c r="C46" t="s">
        <v>116</v>
      </c>
      <c r="D46" t="s">
        <v>2</v>
      </c>
      <c r="E46" t="s">
        <v>173</v>
      </c>
      <c r="F46" t="s">
        <v>28</v>
      </c>
      <c r="G46" t="s">
        <v>173</v>
      </c>
      <c r="H46" t="s">
        <v>40</v>
      </c>
      <c r="I46" t="s">
        <v>98</v>
      </c>
      <c r="J46" s="26">
        <v>3283700.0000000005</v>
      </c>
    </row>
    <row r="47" spans="1:10" x14ac:dyDescent="0.3">
      <c r="A47" s="23">
        <v>44197</v>
      </c>
      <c r="B47" t="s">
        <v>99</v>
      </c>
      <c r="C47" t="s">
        <v>116</v>
      </c>
      <c r="D47" t="s">
        <v>2</v>
      </c>
      <c r="E47" t="s">
        <v>173</v>
      </c>
      <c r="F47" t="s">
        <v>32</v>
      </c>
      <c r="G47" t="s">
        <v>177</v>
      </c>
      <c r="H47" t="s">
        <v>32</v>
      </c>
      <c r="I47" t="s">
        <v>61</v>
      </c>
      <c r="J47" s="26">
        <v>270000</v>
      </c>
    </row>
    <row r="48" spans="1:10" x14ac:dyDescent="0.3">
      <c r="A48" s="23">
        <v>44197</v>
      </c>
      <c r="B48" t="s">
        <v>99</v>
      </c>
      <c r="C48" t="s">
        <v>116</v>
      </c>
      <c r="D48" t="s">
        <v>2</v>
      </c>
      <c r="E48" t="s">
        <v>173</v>
      </c>
      <c r="F48" t="s">
        <v>41</v>
      </c>
      <c r="G48" t="s">
        <v>177</v>
      </c>
      <c r="H48" t="s">
        <v>41</v>
      </c>
      <c r="I48" t="s">
        <v>62</v>
      </c>
      <c r="J48" s="26">
        <v>250000</v>
      </c>
    </row>
    <row r="49" spans="1:10" x14ac:dyDescent="0.3">
      <c r="A49" s="23">
        <v>44197</v>
      </c>
      <c r="B49" t="s">
        <v>99</v>
      </c>
      <c r="C49" t="s">
        <v>116</v>
      </c>
      <c r="D49" t="s">
        <v>2</v>
      </c>
      <c r="E49" t="s">
        <v>173</v>
      </c>
      <c r="F49" t="s">
        <v>29</v>
      </c>
      <c r="G49" t="s">
        <v>177</v>
      </c>
      <c r="H49" t="s">
        <v>29</v>
      </c>
      <c r="I49" t="s">
        <v>63</v>
      </c>
      <c r="J49" s="26">
        <v>700000</v>
      </c>
    </row>
    <row r="50" spans="1:10" x14ac:dyDescent="0.3">
      <c r="A50" s="23">
        <v>44197</v>
      </c>
      <c r="B50" t="s">
        <v>99</v>
      </c>
      <c r="C50" t="s">
        <v>116</v>
      </c>
      <c r="D50" t="s">
        <v>2</v>
      </c>
      <c r="E50" t="s">
        <v>173</v>
      </c>
      <c r="F50" t="s">
        <v>31</v>
      </c>
      <c r="G50" t="s">
        <v>177</v>
      </c>
      <c r="H50" t="s">
        <v>31</v>
      </c>
      <c r="I50" t="s">
        <v>64</v>
      </c>
      <c r="J50" s="26">
        <v>469100</v>
      </c>
    </row>
    <row r="51" spans="1:10" x14ac:dyDescent="0.3">
      <c r="A51" s="23">
        <v>44197</v>
      </c>
      <c r="B51" t="s">
        <v>99</v>
      </c>
      <c r="C51" t="s">
        <v>116</v>
      </c>
      <c r="D51" t="s">
        <v>2</v>
      </c>
      <c r="E51" t="s">
        <v>173</v>
      </c>
      <c r="F51" t="s">
        <v>30</v>
      </c>
      <c r="G51" t="s">
        <v>177</v>
      </c>
      <c r="H51" t="s">
        <v>30</v>
      </c>
      <c r="I51" t="s">
        <v>65</v>
      </c>
      <c r="J51" s="26">
        <v>143184</v>
      </c>
    </row>
    <row r="52" spans="1:10" x14ac:dyDescent="0.3">
      <c r="A52" s="23">
        <v>44197</v>
      </c>
      <c r="B52" t="s">
        <v>99</v>
      </c>
      <c r="C52" t="s">
        <v>179</v>
      </c>
      <c r="D52" t="s">
        <v>17</v>
      </c>
      <c r="E52" t="s">
        <v>176</v>
      </c>
      <c r="F52" t="s">
        <v>30</v>
      </c>
      <c r="G52" t="s">
        <v>173</v>
      </c>
      <c r="H52" t="s">
        <v>173</v>
      </c>
      <c r="I52" t="s">
        <v>66</v>
      </c>
      <c r="J52" s="26">
        <v>4824236.4999999963</v>
      </c>
    </row>
    <row r="53" spans="1:10" x14ac:dyDescent="0.3">
      <c r="A53" s="23">
        <v>44197</v>
      </c>
      <c r="B53" t="s">
        <v>99</v>
      </c>
      <c r="C53" t="s">
        <v>117</v>
      </c>
      <c r="D53" t="s">
        <v>5</v>
      </c>
      <c r="E53" t="s">
        <v>176</v>
      </c>
      <c r="F53" t="s">
        <v>30</v>
      </c>
      <c r="G53" t="s">
        <v>173</v>
      </c>
      <c r="H53" t="s">
        <v>173</v>
      </c>
      <c r="I53" t="s">
        <v>67</v>
      </c>
      <c r="J53" s="26">
        <v>0</v>
      </c>
    </row>
    <row r="54" spans="1:10" x14ac:dyDescent="0.3">
      <c r="A54" s="23">
        <v>44197</v>
      </c>
      <c r="B54" t="s">
        <v>99</v>
      </c>
      <c r="C54" t="s">
        <v>118</v>
      </c>
      <c r="D54" t="s">
        <v>6</v>
      </c>
      <c r="E54" t="s">
        <v>176</v>
      </c>
      <c r="F54" t="s">
        <v>27</v>
      </c>
      <c r="G54" t="s">
        <v>173</v>
      </c>
      <c r="H54" t="s">
        <v>173</v>
      </c>
      <c r="I54" t="s">
        <v>70</v>
      </c>
      <c r="J54" s="26">
        <v>1811718</v>
      </c>
    </row>
    <row r="55" spans="1:10" x14ac:dyDescent="0.3">
      <c r="A55" s="23">
        <v>44197</v>
      </c>
      <c r="B55" t="s">
        <v>99</v>
      </c>
      <c r="C55" t="s">
        <v>118</v>
      </c>
      <c r="D55" t="s">
        <v>6</v>
      </c>
      <c r="E55" t="s">
        <v>173</v>
      </c>
      <c r="F55" t="s">
        <v>4</v>
      </c>
      <c r="G55" t="s">
        <v>177</v>
      </c>
      <c r="H55" t="s">
        <v>4</v>
      </c>
      <c r="I55" t="s">
        <v>71</v>
      </c>
      <c r="J55" s="26">
        <v>1811718</v>
      </c>
    </row>
    <row r="56" spans="1:10" x14ac:dyDescent="0.3">
      <c r="A56" s="23">
        <v>44197</v>
      </c>
      <c r="B56" t="s">
        <v>99</v>
      </c>
      <c r="C56" t="s">
        <v>180</v>
      </c>
      <c r="D56" t="s">
        <v>7</v>
      </c>
      <c r="E56" t="s">
        <v>176</v>
      </c>
      <c r="F56" t="s">
        <v>18</v>
      </c>
      <c r="G56" t="s">
        <v>173</v>
      </c>
      <c r="H56" t="s">
        <v>173</v>
      </c>
      <c r="I56" t="s">
        <v>73</v>
      </c>
      <c r="J56" s="26">
        <v>3012518.4999999963</v>
      </c>
    </row>
    <row r="57" spans="1:10" x14ac:dyDescent="0.3">
      <c r="A57" s="23">
        <v>44197</v>
      </c>
      <c r="B57" t="s">
        <v>99</v>
      </c>
      <c r="C57" t="s">
        <v>119</v>
      </c>
      <c r="D57" t="s">
        <v>10</v>
      </c>
      <c r="E57" t="s">
        <v>176</v>
      </c>
      <c r="F57" t="s">
        <v>10</v>
      </c>
      <c r="G57" t="s">
        <v>177</v>
      </c>
      <c r="H57" t="s">
        <v>10</v>
      </c>
      <c r="I57" t="s">
        <v>11</v>
      </c>
      <c r="J57" s="26">
        <v>602503.69999999925</v>
      </c>
    </row>
    <row r="58" spans="1:10" x14ac:dyDescent="0.3">
      <c r="A58" s="23">
        <v>44197</v>
      </c>
      <c r="B58" t="s">
        <v>99</v>
      </c>
      <c r="C58" t="s">
        <v>181</v>
      </c>
      <c r="D58" t="s">
        <v>8</v>
      </c>
      <c r="E58" t="s">
        <v>176</v>
      </c>
      <c r="F58" t="s">
        <v>10</v>
      </c>
      <c r="G58" t="s">
        <v>173</v>
      </c>
      <c r="H58" t="s">
        <v>173</v>
      </c>
      <c r="I58" t="s">
        <v>12</v>
      </c>
      <c r="J58" s="26">
        <v>2410014.799999997</v>
      </c>
    </row>
    <row r="59" spans="1:10" x14ac:dyDescent="0.3">
      <c r="A59" s="23">
        <v>44197</v>
      </c>
      <c r="B59" t="s">
        <v>100</v>
      </c>
      <c r="C59" t="s">
        <v>114</v>
      </c>
      <c r="D59" t="s">
        <v>0</v>
      </c>
      <c r="E59" t="s">
        <v>176</v>
      </c>
      <c r="F59" t="s">
        <v>25</v>
      </c>
      <c r="G59" t="s">
        <v>173</v>
      </c>
      <c r="H59" t="s">
        <v>173</v>
      </c>
      <c r="I59" t="s">
        <v>124</v>
      </c>
      <c r="J59" s="26">
        <v>45648000</v>
      </c>
    </row>
    <row r="60" spans="1:10" x14ac:dyDescent="0.3">
      <c r="A60" s="23">
        <v>44197</v>
      </c>
      <c r="B60" t="s">
        <v>100</v>
      </c>
      <c r="C60" t="s">
        <v>114</v>
      </c>
      <c r="D60" t="s">
        <v>0</v>
      </c>
      <c r="E60" t="s">
        <v>173</v>
      </c>
      <c r="F60" t="s">
        <v>19</v>
      </c>
      <c r="G60" t="s">
        <v>177</v>
      </c>
      <c r="H60" t="s">
        <v>173</v>
      </c>
      <c r="I60" t="s">
        <v>43</v>
      </c>
      <c r="J60" s="26">
        <v>45000000</v>
      </c>
    </row>
    <row r="61" spans="1:10" x14ac:dyDescent="0.3">
      <c r="A61" s="23">
        <v>44197</v>
      </c>
      <c r="B61" t="s">
        <v>100</v>
      </c>
      <c r="C61" t="s">
        <v>114</v>
      </c>
      <c r="D61" t="s">
        <v>0</v>
      </c>
      <c r="E61" t="s">
        <v>173</v>
      </c>
      <c r="F61" t="s">
        <v>19</v>
      </c>
      <c r="G61" t="s">
        <v>173</v>
      </c>
      <c r="H61" t="s">
        <v>21</v>
      </c>
      <c r="I61" t="s">
        <v>74</v>
      </c>
      <c r="J61" s="26">
        <v>18750000</v>
      </c>
    </row>
    <row r="62" spans="1:10" x14ac:dyDescent="0.3">
      <c r="A62" s="23">
        <v>44197</v>
      </c>
      <c r="B62" t="s">
        <v>100</v>
      </c>
      <c r="C62" t="s">
        <v>114</v>
      </c>
      <c r="D62" t="s">
        <v>0</v>
      </c>
      <c r="E62" t="s">
        <v>173</v>
      </c>
      <c r="F62" t="s">
        <v>19</v>
      </c>
      <c r="G62" t="s">
        <v>173</v>
      </c>
      <c r="H62" t="s">
        <v>22</v>
      </c>
      <c r="I62" t="s">
        <v>75</v>
      </c>
      <c r="J62" s="26">
        <v>17250000</v>
      </c>
    </row>
    <row r="63" spans="1:10" x14ac:dyDescent="0.3">
      <c r="A63" s="23">
        <v>44197</v>
      </c>
      <c r="B63" t="s">
        <v>100</v>
      </c>
      <c r="C63" t="s">
        <v>114</v>
      </c>
      <c r="D63" t="s">
        <v>0</v>
      </c>
      <c r="E63" t="s">
        <v>173</v>
      </c>
      <c r="F63" t="s">
        <v>19</v>
      </c>
      <c r="G63" t="s">
        <v>173</v>
      </c>
      <c r="H63" t="s">
        <v>20</v>
      </c>
      <c r="I63" t="s">
        <v>76</v>
      </c>
      <c r="J63" s="26">
        <v>9000000</v>
      </c>
    </row>
    <row r="64" spans="1:10" x14ac:dyDescent="0.3">
      <c r="A64" s="23">
        <v>44197</v>
      </c>
      <c r="B64" t="s">
        <v>100</v>
      </c>
      <c r="C64" t="s">
        <v>114</v>
      </c>
      <c r="D64" t="s">
        <v>0</v>
      </c>
      <c r="E64" t="s">
        <v>173</v>
      </c>
      <c r="F64" t="s">
        <v>23</v>
      </c>
      <c r="G64" t="s">
        <v>177</v>
      </c>
      <c r="H64" t="s">
        <v>173</v>
      </c>
      <c r="I64" t="s">
        <v>44</v>
      </c>
      <c r="J64" s="26">
        <v>648000</v>
      </c>
    </row>
    <row r="65" spans="1:10" x14ac:dyDescent="0.3">
      <c r="A65" s="23">
        <v>44197</v>
      </c>
      <c r="B65" t="s">
        <v>100</v>
      </c>
      <c r="C65" t="s">
        <v>114</v>
      </c>
      <c r="D65" t="s">
        <v>0</v>
      </c>
      <c r="E65" t="s">
        <v>173</v>
      </c>
      <c r="F65" t="s">
        <v>23</v>
      </c>
      <c r="G65" t="s">
        <v>173</v>
      </c>
      <c r="H65" t="s">
        <v>196</v>
      </c>
      <c r="I65" t="s">
        <v>77</v>
      </c>
      <c r="J65" s="26">
        <v>567000</v>
      </c>
    </row>
    <row r="66" spans="1:10" x14ac:dyDescent="0.3">
      <c r="A66" s="23">
        <v>44197</v>
      </c>
      <c r="B66" t="s">
        <v>100</v>
      </c>
      <c r="C66" t="s">
        <v>114</v>
      </c>
      <c r="D66" t="s">
        <v>0</v>
      </c>
      <c r="E66" t="s">
        <v>173</v>
      </c>
      <c r="F66" t="s">
        <v>23</v>
      </c>
      <c r="G66" t="s">
        <v>173</v>
      </c>
      <c r="H66" t="s">
        <v>197</v>
      </c>
      <c r="I66" t="s">
        <v>78</v>
      </c>
      <c r="J66" s="26">
        <v>81000</v>
      </c>
    </row>
    <row r="67" spans="1:10" x14ac:dyDescent="0.3">
      <c r="A67" s="23">
        <v>44197</v>
      </c>
      <c r="B67" t="s">
        <v>100</v>
      </c>
      <c r="C67" t="s">
        <v>115</v>
      </c>
      <c r="D67" t="s">
        <v>1</v>
      </c>
      <c r="E67" t="s">
        <v>176</v>
      </c>
      <c r="F67" t="s">
        <v>23</v>
      </c>
      <c r="G67" t="s">
        <v>173</v>
      </c>
      <c r="H67" t="s">
        <v>173</v>
      </c>
      <c r="I67" t="s">
        <v>45</v>
      </c>
      <c r="J67" s="26">
        <v>30119040.000000004</v>
      </c>
    </row>
    <row r="68" spans="1:10" x14ac:dyDescent="0.3">
      <c r="A68" s="23">
        <v>44197</v>
      </c>
      <c r="B68" t="s">
        <v>100</v>
      </c>
      <c r="C68" t="s">
        <v>115</v>
      </c>
      <c r="D68" t="s">
        <v>1</v>
      </c>
      <c r="E68" t="s">
        <v>173</v>
      </c>
      <c r="F68" t="s">
        <v>19</v>
      </c>
      <c r="G68" t="s">
        <v>177</v>
      </c>
      <c r="H68" t="s">
        <v>173</v>
      </c>
      <c r="I68" t="s">
        <v>46</v>
      </c>
      <c r="J68" s="26">
        <v>29767500.000000004</v>
      </c>
    </row>
    <row r="69" spans="1:10" x14ac:dyDescent="0.3">
      <c r="A69" s="23">
        <v>44197</v>
      </c>
      <c r="B69" t="s">
        <v>100</v>
      </c>
      <c r="C69" t="s">
        <v>115</v>
      </c>
      <c r="D69" t="s">
        <v>1</v>
      </c>
      <c r="E69" t="s">
        <v>173</v>
      </c>
      <c r="F69" t="s">
        <v>19</v>
      </c>
      <c r="G69" t="s">
        <v>173</v>
      </c>
      <c r="H69" t="s">
        <v>21</v>
      </c>
      <c r="I69" t="s">
        <v>79</v>
      </c>
      <c r="J69" s="26">
        <v>12796875.000000002</v>
      </c>
    </row>
    <row r="70" spans="1:10" x14ac:dyDescent="0.3">
      <c r="A70" s="23">
        <v>44197</v>
      </c>
      <c r="B70" t="s">
        <v>100</v>
      </c>
      <c r="C70" t="s">
        <v>115</v>
      </c>
      <c r="D70" t="s">
        <v>1</v>
      </c>
      <c r="E70" t="s">
        <v>173</v>
      </c>
      <c r="F70" t="s">
        <v>19</v>
      </c>
      <c r="G70" t="s">
        <v>173</v>
      </c>
      <c r="H70" t="s">
        <v>22</v>
      </c>
      <c r="I70" t="s">
        <v>80</v>
      </c>
      <c r="J70" s="26">
        <v>11773125.000000002</v>
      </c>
    </row>
    <row r="71" spans="1:10" x14ac:dyDescent="0.3">
      <c r="A71" s="23">
        <v>44197</v>
      </c>
      <c r="B71" t="s">
        <v>100</v>
      </c>
      <c r="C71" t="s">
        <v>115</v>
      </c>
      <c r="D71" t="s">
        <v>1</v>
      </c>
      <c r="E71" t="s">
        <v>173</v>
      </c>
      <c r="F71" t="s">
        <v>19</v>
      </c>
      <c r="G71" t="s">
        <v>173</v>
      </c>
      <c r="H71" t="s">
        <v>20</v>
      </c>
      <c r="I71" t="s">
        <v>81</v>
      </c>
      <c r="J71" s="26">
        <v>5197500.0000000009</v>
      </c>
    </row>
    <row r="72" spans="1:10" x14ac:dyDescent="0.3">
      <c r="A72" s="23">
        <v>44197</v>
      </c>
      <c r="B72" t="s">
        <v>100</v>
      </c>
      <c r="C72" t="s">
        <v>115</v>
      </c>
      <c r="D72" t="s">
        <v>1</v>
      </c>
      <c r="E72" t="s">
        <v>173</v>
      </c>
      <c r="F72" t="s">
        <v>23</v>
      </c>
      <c r="G72" t="s">
        <v>177</v>
      </c>
      <c r="H72" t="s">
        <v>173</v>
      </c>
      <c r="I72" t="s">
        <v>47</v>
      </c>
      <c r="J72" s="26">
        <v>351540</v>
      </c>
    </row>
    <row r="73" spans="1:10" x14ac:dyDescent="0.3">
      <c r="A73" s="23">
        <v>44197</v>
      </c>
      <c r="B73" t="s">
        <v>100</v>
      </c>
      <c r="C73" t="s">
        <v>115</v>
      </c>
      <c r="D73" t="s">
        <v>1</v>
      </c>
      <c r="E73" t="s">
        <v>173</v>
      </c>
      <c r="F73" t="s">
        <v>23</v>
      </c>
      <c r="G73" t="s">
        <v>173</v>
      </c>
      <c r="H73" t="s">
        <v>196</v>
      </c>
      <c r="I73" t="s">
        <v>82</v>
      </c>
      <c r="J73" s="26">
        <v>283500</v>
      </c>
    </row>
    <row r="74" spans="1:10" x14ac:dyDescent="0.3">
      <c r="A74" s="23">
        <v>44197</v>
      </c>
      <c r="B74" t="s">
        <v>100</v>
      </c>
      <c r="C74" t="s">
        <v>115</v>
      </c>
      <c r="D74" t="s">
        <v>1</v>
      </c>
      <c r="E74" t="s">
        <v>173</v>
      </c>
      <c r="F74" t="s">
        <v>23</v>
      </c>
      <c r="G74" t="s">
        <v>173</v>
      </c>
      <c r="H74" t="s">
        <v>197</v>
      </c>
      <c r="I74" t="s">
        <v>83</v>
      </c>
      <c r="J74" s="26">
        <v>68040</v>
      </c>
    </row>
    <row r="75" spans="1:10" x14ac:dyDescent="0.3">
      <c r="A75" s="23">
        <v>44197</v>
      </c>
      <c r="B75" t="s">
        <v>100</v>
      </c>
      <c r="C75" t="s">
        <v>178</v>
      </c>
      <c r="D75" t="s">
        <v>203</v>
      </c>
      <c r="E75" t="s">
        <v>176</v>
      </c>
      <c r="F75" t="s">
        <v>23</v>
      </c>
      <c r="G75" t="s">
        <v>173</v>
      </c>
      <c r="H75" t="s">
        <v>173</v>
      </c>
      <c r="I75" t="s">
        <v>48</v>
      </c>
      <c r="J75" s="26">
        <v>15528959.999999996</v>
      </c>
    </row>
    <row r="76" spans="1:10" x14ac:dyDescent="0.3">
      <c r="A76" s="23">
        <v>44197</v>
      </c>
      <c r="B76" t="s">
        <v>100</v>
      </c>
      <c r="C76" t="s">
        <v>178</v>
      </c>
      <c r="D76" t="s">
        <v>203</v>
      </c>
      <c r="E76" t="s">
        <v>173</v>
      </c>
      <c r="F76" t="s">
        <v>19</v>
      </c>
      <c r="G76" t="s">
        <v>177</v>
      </c>
      <c r="H76" t="s">
        <v>173</v>
      </c>
      <c r="I76" t="s">
        <v>49</v>
      </c>
      <c r="J76" s="26">
        <v>15232499.999999996</v>
      </c>
    </row>
    <row r="77" spans="1:10" x14ac:dyDescent="0.3">
      <c r="A77" s="23">
        <v>44197</v>
      </c>
      <c r="B77" t="s">
        <v>100</v>
      </c>
      <c r="C77" t="s">
        <v>178</v>
      </c>
      <c r="D77" t="s">
        <v>203</v>
      </c>
      <c r="E77" t="s">
        <v>173</v>
      </c>
      <c r="F77" t="s">
        <v>19</v>
      </c>
      <c r="G77" t="s">
        <v>173</v>
      </c>
      <c r="H77" t="s">
        <v>21</v>
      </c>
      <c r="I77" t="s">
        <v>84</v>
      </c>
      <c r="J77" s="26">
        <v>5953124.9999999981</v>
      </c>
    </row>
    <row r="78" spans="1:10" x14ac:dyDescent="0.3">
      <c r="A78" s="23">
        <v>44197</v>
      </c>
      <c r="B78" t="s">
        <v>100</v>
      </c>
      <c r="C78" t="s">
        <v>178</v>
      </c>
      <c r="D78" t="s">
        <v>203</v>
      </c>
      <c r="E78" t="s">
        <v>173</v>
      </c>
      <c r="F78" t="s">
        <v>19</v>
      </c>
      <c r="G78" t="s">
        <v>173</v>
      </c>
      <c r="H78" t="s">
        <v>22</v>
      </c>
      <c r="I78" t="s">
        <v>85</v>
      </c>
      <c r="J78" s="26">
        <v>5476874.9999999981</v>
      </c>
    </row>
    <row r="79" spans="1:10" x14ac:dyDescent="0.3">
      <c r="A79" s="23">
        <v>44197</v>
      </c>
      <c r="B79" t="s">
        <v>100</v>
      </c>
      <c r="C79" t="s">
        <v>178</v>
      </c>
      <c r="D79" t="s">
        <v>203</v>
      </c>
      <c r="E79" t="s">
        <v>173</v>
      </c>
      <c r="F79" t="s">
        <v>19</v>
      </c>
      <c r="G79" t="s">
        <v>173</v>
      </c>
      <c r="H79" t="s">
        <v>20</v>
      </c>
      <c r="I79" t="s">
        <v>86</v>
      </c>
      <c r="J79" s="26">
        <v>3802499.9999999991</v>
      </c>
    </row>
    <row r="80" spans="1:10" x14ac:dyDescent="0.3">
      <c r="A80" s="23">
        <v>44197</v>
      </c>
      <c r="B80" t="s">
        <v>100</v>
      </c>
      <c r="C80" t="s">
        <v>178</v>
      </c>
      <c r="D80" t="s">
        <v>203</v>
      </c>
      <c r="E80" t="s">
        <v>173</v>
      </c>
      <c r="F80" t="s">
        <v>23</v>
      </c>
      <c r="G80" t="s">
        <v>177</v>
      </c>
      <c r="H80" t="s">
        <v>173</v>
      </c>
      <c r="I80" t="s">
        <v>50</v>
      </c>
      <c r="J80" s="26">
        <v>296460</v>
      </c>
    </row>
    <row r="81" spans="1:10" x14ac:dyDescent="0.3">
      <c r="A81" s="23">
        <v>44197</v>
      </c>
      <c r="B81" t="s">
        <v>100</v>
      </c>
      <c r="C81" t="s">
        <v>178</v>
      </c>
      <c r="D81" t="s">
        <v>203</v>
      </c>
      <c r="E81" t="s">
        <v>173</v>
      </c>
      <c r="F81" t="s">
        <v>23</v>
      </c>
      <c r="G81" t="s">
        <v>173</v>
      </c>
      <c r="H81" t="s">
        <v>196</v>
      </c>
      <c r="I81" t="s">
        <v>88</v>
      </c>
      <c r="J81" s="26">
        <v>283500</v>
      </c>
    </row>
    <row r="82" spans="1:10" x14ac:dyDescent="0.3">
      <c r="A82" s="23">
        <v>44197</v>
      </c>
      <c r="B82" t="s">
        <v>100</v>
      </c>
      <c r="C82" t="s">
        <v>178</v>
      </c>
      <c r="D82" t="s">
        <v>203</v>
      </c>
      <c r="E82" t="s">
        <v>173</v>
      </c>
      <c r="F82" t="s">
        <v>23</v>
      </c>
      <c r="G82" t="s">
        <v>173</v>
      </c>
      <c r="H82" t="s">
        <v>197</v>
      </c>
      <c r="I82" t="s">
        <v>87</v>
      </c>
      <c r="J82" s="26">
        <v>12960</v>
      </c>
    </row>
    <row r="83" spans="1:10" x14ac:dyDescent="0.3">
      <c r="A83" s="23">
        <v>44197</v>
      </c>
      <c r="B83" t="s">
        <v>100</v>
      </c>
      <c r="C83" t="s">
        <v>116</v>
      </c>
      <c r="D83" t="s">
        <v>14</v>
      </c>
      <c r="E83" t="s">
        <v>176</v>
      </c>
      <c r="F83" t="s">
        <v>23</v>
      </c>
      <c r="G83" t="s">
        <v>173</v>
      </c>
      <c r="H83" t="s">
        <v>173</v>
      </c>
      <c r="I83" t="s">
        <v>51</v>
      </c>
      <c r="J83" s="26">
        <v>728934</v>
      </c>
    </row>
    <row r="84" spans="1:10" x14ac:dyDescent="0.3">
      <c r="A84" s="23">
        <v>44197</v>
      </c>
      <c r="B84" t="s">
        <v>100</v>
      </c>
      <c r="C84" t="s">
        <v>116</v>
      </c>
      <c r="D84" t="s">
        <v>14</v>
      </c>
      <c r="E84" t="s">
        <v>173</v>
      </c>
      <c r="F84" t="s">
        <v>16</v>
      </c>
      <c r="G84" t="s">
        <v>177</v>
      </c>
      <c r="H84" t="s">
        <v>198</v>
      </c>
      <c r="I84" t="s">
        <v>52</v>
      </c>
      <c r="J84" s="26">
        <v>150000</v>
      </c>
    </row>
    <row r="85" spans="1:10" x14ac:dyDescent="0.3">
      <c r="A85" s="23">
        <v>44197</v>
      </c>
      <c r="B85" t="s">
        <v>100</v>
      </c>
      <c r="C85" t="s">
        <v>116</v>
      </c>
      <c r="D85" t="s">
        <v>14</v>
      </c>
      <c r="E85" t="s">
        <v>173</v>
      </c>
      <c r="F85" t="s">
        <v>271</v>
      </c>
      <c r="G85" t="s">
        <v>177</v>
      </c>
      <c r="H85" t="s">
        <v>173</v>
      </c>
      <c r="I85" t="s">
        <v>53</v>
      </c>
      <c r="J85" s="26">
        <v>400400</v>
      </c>
    </row>
    <row r="86" spans="1:10" x14ac:dyDescent="0.3">
      <c r="A86" s="23">
        <v>44197</v>
      </c>
      <c r="B86" t="s">
        <v>100</v>
      </c>
      <c r="C86" t="s">
        <v>116</v>
      </c>
      <c r="D86" t="s">
        <v>14</v>
      </c>
      <c r="E86" t="s">
        <v>173</v>
      </c>
      <c r="F86" t="s">
        <v>271</v>
      </c>
      <c r="G86" t="s">
        <v>173</v>
      </c>
      <c r="H86" t="s">
        <v>33</v>
      </c>
      <c r="I86" t="s">
        <v>89</v>
      </c>
      <c r="J86" s="26">
        <v>280000</v>
      </c>
    </row>
    <row r="87" spans="1:10" x14ac:dyDescent="0.3">
      <c r="A87" s="23">
        <v>44197</v>
      </c>
      <c r="B87" t="s">
        <v>100</v>
      </c>
      <c r="C87" t="s">
        <v>116</v>
      </c>
      <c r="D87" t="s">
        <v>14</v>
      </c>
      <c r="E87" t="s">
        <v>173</v>
      </c>
      <c r="F87" t="s">
        <v>271</v>
      </c>
      <c r="G87" t="s">
        <v>173</v>
      </c>
      <c r="H87" t="s">
        <v>34</v>
      </c>
      <c r="I87" t="s">
        <v>90</v>
      </c>
      <c r="J87" s="26">
        <v>28000</v>
      </c>
    </row>
    <row r="88" spans="1:10" x14ac:dyDescent="0.3">
      <c r="A88" s="23">
        <v>44197</v>
      </c>
      <c r="B88" t="s">
        <v>100</v>
      </c>
      <c r="C88" t="s">
        <v>116</v>
      </c>
      <c r="D88" t="s">
        <v>14</v>
      </c>
      <c r="E88" t="s">
        <v>173</v>
      </c>
      <c r="F88" t="s">
        <v>271</v>
      </c>
      <c r="G88" t="s">
        <v>173</v>
      </c>
      <c r="H88" t="s">
        <v>35</v>
      </c>
      <c r="I88" t="s">
        <v>90</v>
      </c>
      <c r="J88" s="26">
        <v>92400</v>
      </c>
    </row>
    <row r="89" spans="1:10" x14ac:dyDescent="0.3">
      <c r="A89" s="23">
        <v>44197</v>
      </c>
      <c r="B89" t="s">
        <v>100</v>
      </c>
      <c r="C89" t="s">
        <v>116</v>
      </c>
      <c r="D89" t="s">
        <v>14</v>
      </c>
      <c r="E89" t="s">
        <v>173</v>
      </c>
      <c r="F89" t="s">
        <v>15</v>
      </c>
      <c r="G89" t="s">
        <v>177</v>
      </c>
      <c r="H89" t="s">
        <v>173</v>
      </c>
      <c r="I89" t="s">
        <v>54</v>
      </c>
      <c r="J89" s="26">
        <v>123081</v>
      </c>
    </row>
    <row r="90" spans="1:10" x14ac:dyDescent="0.3">
      <c r="A90" s="23">
        <v>44197</v>
      </c>
      <c r="B90" t="s">
        <v>100</v>
      </c>
      <c r="C90" t="s">
        <v>116</v>
      </c>
      <c r="D90" t="s">
        <v>14</v>
      </c>
      <c r="E90" t="s">
        <v>173</v>
      </c>
      <c r="F90" t="s">
        <v>15</v>
      </c>
      <c r="G90" t="s">
        <v>173</v>
      </c>
      <c r="H90" t="s">
        <v>36</v>
      </c>
      <c r="I90" t="s">
        <v>91</v>
      </c>
      <c r="J90" s="26">
        <v>41261</v>
      </c>
    </row>
    <row r="91" spans="1:10" x14ac:dyDescent="0.3">
      <c r="A91" s="23">
        <v>44197</v>
      </c>
      <c r="B91" t="s">
        <v>100</v>
      </c>
      <c r="C91" t="s">
        <v>116</v>
      </c>
      <c r="D91" t="s">
        <v>14</v>
      </c>
      <c r="E91" t="s">
        <v>173</v>
      </c>
      <c r="F91" t="s">
        <v>15</v>
      </c>
      <c r="G91" t="s">
        <v>173</v>
      </c>
      <c r="H91" t="s">
        <v>37</v>
      </c>
      <c r="I91" t="s">
        <v>92</v>
      </c>
      <c r="J91" s="26">
        <v>47917</v>
      </c>
    </row>
    <row r="92" spans="1:10" x14ac:dyDescent="0.3">
      <c r="A92" s="23">
        <v>44197</v>
      </c>
      <c r="B92" t="s">
        <v>100</v>
      </c>
      <c r="C92" t="s">
        <v>116</v>
      </c>
      <c r="D92" t="s">
        <v>14</v>
      </c>
      <c r="E92" t="s">
        <v>173</v>
      </c>
      <c r="F92" t="s">
        <v>15</v>
      </c>
      <c r="G92" t="s">
        <v>173</v>
      </c>
      <c r="H92" t="s">
        <v>38</v>
      </c>
      <c r="I92" t="s">
        <v>93</v>
      </c>
      <c r="J92" s="26">
        <v>33903</v>
      </c>
    </row>
    <row r="93" spans="1:10" x14ac:dyDescent="0.3">
      <c r="A93" s="23">
        <v>44197</v>
      </c>
      <c r="B93" t="s">
        <v>100</v>
      </c>
      <c r="C93" t="s">
        <v>116</v>
      </c>
      <c r="D93" t="s">
        <v>14</v>
      </c>
      <c r="E93" t="s">
        <v>173</v>
      </c>
      <c r="F93" t="s">
        <v>269</v>
      </c>
      <c r="G93" t="s">
        <v>177</v>
      </c>
      <c r="H93" t="s">
        <v>269</v>
      </c>
      <c r="I93" t="s">
        <v>55</v>
      </c>
      <c r="J93" s="26">
        <v>8861</v>
      </c>
    </row>
    <row r="94" spans="1:10" x14ac:dyDescent="0.3">
      <c r="A94" s="23">
        <v>44197</v>
      </c>
      <c r="B94" t="s">
        <v>100</v>
      </c>
      <c r="C94" t="s">
        <v>116</v>
      </c>
      <c r="D94" t="s">
        <v>14</v>
      </c>
      <c r="E94" t="s">
        <v>173</v>
      </c>
      <c r="F94" t="s">
        <v>270</v>
      </c>
      <c r="G94" t="s">
        <v>177</v>
      </c>
      <c r="H94" t="s">
        <v>270</v>
      </c>
      <c r="I94" t="s">
        <v>56</v>
      </c>
      <c r="J94" s="26">
        <v>46592</v>
      </c>
    </row>
    <row r="95" spans="1:10" x14ac:dyDescent="0.3">
      <c r="A95" s="23">
        <v>44197</v>
      </c>
      <c r="B95" t="s">
        <v>100</v>
      </c>
      <c r="C95" t="s">
        <v>116</v>
      </c>
      <c r="D95" t="s">
        <v>2</v>
      </c>
      <c r="E95" t="s">
        <v>176</v>
      </c>
      <c r="F95" t="s">
        <v>270</v>
      </c>
      <c r="G95" t="s">
        <v>173</v>
      </c>
      <c r="H95" t="s">
        <v>173</v>
      </c>
      <c r="I95" t="s">
        <v>57</v>
      </c>
      <c r="J95" s="26">
        <v>9687983</v>
      </c>
    </row>
    <row r="96" spans="1:10" x14ac:dyDescent="0.3">
      <c r="A96" s="23">
        <v>44197</v>
      </c>
      <c r="B96" t="s">
        <v>100</v>
      </c>
      <c r="C96" t="s">
        <v>116</v>
      </c>
      <c r="D96" t="s">
        <v>2</v>
      </c>
      <c r="E96" t="s">
        <v>173</v>
      </c>
      <c r="F96" t="s">
        <v>16</v>
      </c>
      <c r="G96" t="s">
        <v>177</v>
      </c>
      <c r="H96" t="s">
        <v>16</v>
      </c>
      <c r="I96" t="s">
        <v>58</v>
      </c>
      <c r="J96" s="26">
        <v>1250000</v>
      </c>
    </row>
    <row r="97" spans="1:10" x14ac:dyDescent="0.3">
      <c r="A97" s="23">
        <v>44197</v>
      </c>
      <c r="B97" t="s">
        <v>100</v>
      </c>
      <c r="C97" t="s">
        <v>116</v>
      </c>
      <c r="D97" t="s">
        <v>2</v>
      </c>
      <c r="E97" t="s">
        <v>173</v>
      </c>
      <c r="F97" t="s">
        <v>271</v>
      </c>
      <c r="G97" t="s">
        <v>177</v>
      </c>
      <c r="H97" t="s">
        <v>173</v>
      </c>
      <c r="I97" t="s">
        <v>59</v>
      </c>
      <c r="J97" s="26">
        <v>1201200</v>
      </c>
    </row>
    <row r="98" spans="1:10" x14ac:dyDescent="0.3">
      <c r="A98" s="23">
        <v>44197</v>
      </c>
      <c r="B98" t="s">
        <v>100</v>
      </c>
      <c r="C98" t="s">
        <v>116</v>
      </c>
      <c r="D98" t="s">
        <v>2</v>
      </c>
      <c r="E98" t="s">
        <v>173</v>
      </c>
      <c r="F98" t="s">
        <v>271</v>
      </c>
      <c r="G98" t="s">
        <v>173</v>
      </c>
      <c r="H98" t="s">
        <v>33</v>
      </c>
      <c r="I98" t="s">
        <v>94</v>
      </c>
      <c r="J98" s="26">
        <v>577500</v>
      </c>
    </row>
    <row r="99" spans="1:10" x14ac:dyDescent="0.3">
      <c r="A99" s="23">
        <v>44197</v>
      </c>
      <c r="B99" t="s">
        <v>100</v>
      </c>
      <c r="C99" t="s">
        <v>116</v>
      </c>
      <c r="D99" t="s">
        <v>2</v>
      </c>
      <c r="E99" t="s">
        <v>173</v>
      </c>
      <c r="F99" t="s">
        <v>271</v>
      </c>
      <c r="G99" t="s">
        <v>173</v>
      </c>
      <c r="H99" t="s">
        <v>34</v>
      </c>
      <c r="I99" t="s">
        <v>95</v>
      </c>
      <c r="J99" s="26">
        <v>346500</v>
      </c>
    </row>
    <row r="100" spans="1:10" x14ac:dyDescent="0.3">
      <c r="A100" s="23">
        <v>44197</v>
      </c>
      <c r="B100" t="s">
        <v>100</v>
      </c>
      <c r="C100" t="s">
        <v>116</v>
      </c>
      <c r="D100" t="s">
        <v>2</v>
      </c>
      <c r="E100" t="s">
        <v>173</v>
      </c>
      <c r="F100" t="s">
        <v>271</v>
      </c>
      <c r="G100" t="s">
        <v>173</v>
      </c>
      <c r="H100" t="s">
        <v>35</v>
      </c>
      <c r="I100" t="s">
        <v>96</v>
      </c>
      <c r="J100" s="26">
        <v>277200</v>
      </c>
    </row>
    <row r="101" spans="1:10" x14ac:dyDescent="0.3">
      <c r="A101" s="23">
        <v>44197</v>
      </c>
      <c r="B101" t="s">
        <v>100</v>
      </c>
      <c r="C101" t="s">
        <v>116</v>
      </c>
      <c r="D101" t="s">
        <v>2</v>
      </c>
      <c r="E101" t="s">
        <v>173</v>
      </c>
      <c r="F101" t="s">
        <v>28</v>
      </c>
      <c r="G101" t="s">
        <v>177</v>
      </c>
      <c r="H101" t="s">
        <v>173</v>
      </c>
      <c r="I101" t="s">
        <v>60</v>
      </c>
      <c r="J101" s="26">
        <v>5477760</v>
      </c>
    </row>
    <row r="102" spans="1:10" x14ac:dyDescent="0.3">
      <c r="A102" s="23">
        <v>44197</v>
      </c>
      <c r="B102" t="s">
        <v>100</v>
      </c>
      <c r="C102" t="s">
        <v>116</v>
      </c>
      <c r="D102" t="s">
        <v>2</v>
      </c>
      <c r="E102" t="s">
        <v>173</v>
      </c>
      <c r="F102" t="s">
        <v>28</v>
      </c>
      <c r="G102" t="s">
        <v>173</v>
      </c>
      <c r="H102" t="s">
        <v>39</v>
      </c>
      <c r="I102" t="s">
        <v>97</v>
      </c>
      <c r="J102" s="26">
        <v>2282400</v>
      </c>
    </row>
    <row r="103" spans="1:10" x14ac:dyDescent="0.3">
      <c r="A103" s="23">
        <v>44197</v>
      </c>
      <c r="B103" t="s">
        <v>100</v>
      </c>
      <c r="C103" t="s">
        <v>116</v>
      </c>
      <c r="D103" t="s">
        <v>2</v>
      </c>
      <c r="E103" t="s">
        <v>173</v>
      </c>
      <c r="F103" t="s">
        <v>28</v>
      </c>
      <c r="G103" t="s">
        <v>173</v>
      </c>
      <c r="H103" t="s">
        <v>40</v>
      </c>
      <c r="I103" t="s">
        <v>98</v>
      </c>
      <c r="J103" s="26">
        <v>3195360.0000000005</v>
      </c>
    </row>
    <row r="104" spans="1:10" x14ac:dyDescent="0.3">
      <c r="A104" s="23">
        <v>44197</v>
      </c>
      <c r="B104" t="s">
        <v>100</v>
      </c>
      <c r="C104" t="s">
        <v>116</v>
      </c>
      <c r="D104" t="s">
        <v>2</v>
      </c>
      <c r="E104" t="s">
        <v>173</v>
      </c>
      <c r="F104" t="s">
        <v>32</v>
      </c>
      <c r="G104" t="s">
        <v>177</v>
      </c>
      <c r="H104" t="s">
        <v>32</v>
      </c>
      <c r="I104" t="s">
        <v>61</v>
      </c>
      <c r="J104" s="26">
        <v>270000</v>
      </c>
    </row>
    <row r="105" spans="1:10" x14ac:dyDescent="0.3">
      <c r="A105" s="23">
        <v>44197</v>
      </c>
      <c r="B105" t="s">
        <v>100</v>
      </c>
      <c r="C105" t="s">
        <v>116</v>
      </c>
      <c r="D105" t="s">
        <v>2</v>
      </c>
      <c r="E105" t="s">
        <v>173</v>
      </c>
      <c r="F105" t="s">
        <v>41</v>
      </c>
      <c r="G105" t="s">
        <v>177</v>
      </c>
      <c r="H105" t="s">
        <v>41</v>
      </c>
      <c r="I105" t="s">
        <v>62</v>
      </c>
      <c r="J105" s="26">
        <v>250000</v>
      </c>
    </row>
    <row r="106" spans="1:10" x14ac:dyDescent="0.3">
      <c r="A106" s="23">
        <v>44197</v>
      </c>
      <c r="B106" t="s">
        <v>100</v>
      </c>
      <c r="C106" t="s">
        <v>116</v>
      </c>
      <c r="D106" t="s">
        <v>2</v>
      </c>
      <c r="E106" t="s">
        <v>173</v>
      </c>
      <c r="F106" t="s">
        <v>29</v>
      </c>
      <c r="G106" t="s">
        <v>177</v>
      </c>
      <c r="H106" t="s">
        <v>29</v>
      </c>
      <c r="I106" t="s">
        <v>63</v>
      </c>
      <c r="J106" s="26">
        <v>671000</v>
      </c>
    </row>
    <row r="107" spans="1:10" x14ac:dyDescent="0.3">
      <c r="A107" s="23">
        <v>44197</v>
      </c>
      <c r="B107" t="s">
        <v>100</v>
      </c>
      <c r="C107" t="s">
        <v>116</v>
      </c>
      <c r="D107" t="s">
        <v>2</v>
      </c>
      <c r="E107" t="s">
        <v>173</v>
      </c>
      <c r="F107" t="s">
        <v>31</v>
      </c>
      <c r="G107" t="s">
        <v>177</v>
      </c>
      <c r="H107" t="s">
        <v>31</v>
      </c>
      <c r="I107" t="s">
        <v>64</v>
      </c>
      <c r="J107" s="26">
        <v>456480</v>
      </c>
    </row>
    <row r="108" spans="1:10" x14ac:dyDescent="0.3">
      <c r="A108" s="23">
        <v>44197</v>
      </c>
      <c r="B108" t="s">
        <v>100</v>
      </c>
      <c r="C108" t="s">
        <v>116</v>
      </c>
      <c r="D108" t="s">
        <v>2</v>
      </c>
      <c r="E108" t="s">
        <v>173</v>
      </c>
      <c r="F108" t="s">
        <v>30</v>
      </c>
      <c r="G108" t="s">
        <v>177</v>
      </c>
      <c r="H108" t="s">
        <v>30</v>
      </c>
      <c r="I108" t="s">
        <v>65</v>
      </c>
      <c r="J108" s="26">
        <v>111543</v>
      </c>
    </row>
    <row r="109" spans="1:10" x14ac:dyDescent="0.3">
      <c r="A109" s="23">
        <v>44197</v>
      </c>
      <c r="B109" t="s">
        <v>100</v>
      </c>
      <c r="C109" t="s">
        <v>179</v>
      </c>
      <c r="D109" t="s">
        <v>17</v>
      </c>
      <c r="E109" t="s">
        <v>176</v>
      </c>
      <c r="F109" t="s">
        <v>30</v>
      </c>
      <c r="G109" t="s">
        <v>173</v>
      </c>
      <c r="H109" t="s">
        <v>173</v>
      </c>
      <c r="I109" t="s">
        <v>66</v>
      </c>
      <c r="J109" s="26">
        <v>5112042.9999999963</v>
      </c>
    </row>
    <row r="110" spans="1:10" x14ac:dyDescent="0.3">
      <c r="A110" s="23">
        <v>44197</v>
      </c>
      <c r="B110" t="s">
        <v>100</v>
      </c>
      <c r="C110" t="s">
        <v>117</v>
      </c>
      <c r="D110" t="s">
        <v>5</v>
      </c>
      <c r="E110" t="s">
        <v>176</v>
      </c>
      <c r="F110" t="s">
        <v>30</v>
      </c>
      <c r="G110" t="s">
        <v>173</v>
      </c>
      <c r="H110" t="s">
        <v>173</v>
      </c>
      <c r="I110" t="s">
        <v>67</v>
      </c>
      <c r="J110" s="26">
        <v>1895</v>
      </c>
    </row>
    <row r="111" spans="1:10" x14ac:dyDescent="0.3">
      <c r="A111" s="23">
        <v>44197</v>
      </c>
      <c r="B111" t="s">
        <v>100</v>
      </c>
      <c r="C111" t="s">
        <v>117</v>
      </c>
      <c r="D111" t="s">
        <v>5</v>
      </c>
      <c r="E111" t="s">
        <v>173</v>
      </c>
      <c r="F111" t="s">
        <v>3</v>
      </c>
      <c r="G111" t="s">
        <v>177</v>
      </c>
      <c r="H111" t="s">
        <v>3</v>
      </c>
      <c r="I111" t="s">
        <v>68</v>
      </c>
      <c r="J111" s="26">
        <v>1895</v>
      </c>
    </row>
    <row r="112" spans="1:10" x14ac:dyDescent="0.3">
      <c r="A112" s="23">
        <v>44197</v>
      </c>
      <c r="B112" t="s">
        <v>100</v>
      </c>
      <c r="C112" t="s">
        <v>118</v>
      </c>
      <c r="D112" t="s">
        <v>6</v>
      </c>
      <c r="E112" t="s">
        <v>176</v>
      </c>
      <c r="F112" t="s">
        <v>27</v>
      </c>
      <c r="G112" t="s">
        <v>173</v>
      </c>
      <c r="H112" t="s">
        <v>173</v>
      </c>
      <c r="I112" t="s">
        <v>70</v>
      </c>
      <c r="J112" s="26">
        <v>2118290</v>
      </c>
    </row>
    <row r="113" spans="1:10" x14ac:dyDescent="0.3">
      <c r="A113" s="23">
        <v>44197</v>
      </c>
      <c r="B113" t="s">
        <v>100</v>
      </c>
      <c r="C113" t="s">
        <v>118</v>
      </c>
      <c r="D113" t="s">
        <v>6</v>
      </c>
      <c r="E113" t="s">
        <v>173</v>
      </c>
      <c r="F113" t="s">
        <v>4</v>
      </c>
      <c r="G113" t="s">
        <v>177</v>
      </c>
      <c r="H113" t="s">
        <v>4</v>
      </c>
      <c r="I113" t="s">
        <v>71</v>
      </c>
      <c r="J113" s="26">
        <v>2118290</v>
      </c>
    </row>
    <row r="114" spans="1:10" x14ac:dyDescent="0.3">
      <c r="A114" s="23">
        <v>44197</v>
      </c>
      <c r="B114" t="s">
        <v>100</v>
      </c>
      <c r="C114" t="s">
        <v>180</v>
      </c>
      <c r="D114" t="s">
        <v>7</v>
      </c>
      <c r="E114" t="s">
        <v>176</v>
      </c>
      <c r="F114" t="s">
        <v>18</v>
      </c>
      <c r="G114" t="s">
        <v>173</v>
      </c>
      <c r="H114" t="s">
        <v>173</v>
      </c>
      <c r="I114" t="s">
        <v>73</v>
      </c>
      <c r="J114" s="26">
        <v>2995647.9999999963</v>
      </c>
    </row>
    <row r="115" spans="1:10" x14ac:dyDescent="0.3">
      <c r="A115" s="23">
        <v>44197</v>
      </c>
      <c r="B115" t="s">
        <v>100</v>
      </c>
      <c r="C115" t="s">
        <v>119</v>
      </c>
      <c r="D115" t="s">
        <v>10</v>
      </c>
      <c r="E115" t="s">
        <v>176</v>
      </c>
      <c r="F115" t="s">
        <v>10</v>
      </c>
      <c r="G115" t="s">
        <v>177</v>
      </c>
      <c r="H115" t="s">
        <v>10</v>
      </c>
      <c r="I115" t="s">
        <v>11</v>
      </c>
      <c r="J115" s="26">
        <v>599129.59999999928</v>
      </c>
    </row>
    <row r="116" spans="1:10" x14ac:dyDescent="0.3">
      <c r="A116" s="23">
        <v>44197</v>
      </c>
      <c r="B116" t="s">
        <v>100</v>
      </c>
      <c r="C116" t="s">
        <v>181</v>
      </c>
      <c r="D116" t="s">
        <v>8</v>
      </c>
      <c r="E116" t="s">
        <v>176</v>
      </c>
      <c r="F116" t="s">
        <v>10</v>
      </c>
      <c r="G116" t="s">
        <v>173</v>
      </c>
      <c r="H116" t="s">
        <v>173</v>
      </c>
      <c r="I116" t="s">
        <v>12</v>
      </c>
      <c r="J116" s="26">
        <v>2396518.3999999971</v>
      </c>
    </row>
    <row r="117" spans="1:10" x14ac:dyDescent="0.3">
      <c r="A117" s="23">
        <v>44228</v>
      </c>
      <c r="B117" t="s">
        <v>99</v>
      </c>
      <c r="C117" t="s">
        <v>114</v>
      </c>
      <c r="D117" t="s">
        <v>0</v>
      </c>
      <c r="E117" t="s">
        <v>176</v>
      </c>
      <c r="F117" t="s">
        <v>25</v>
      </c>
      <c r="G117" t="s">
        <v>173</v>
      </c>
      <c r="H117" t="s">
        <v>173</v>
      </c>
      <c r="I117" t="s">
        <v>124</v>
      </c>
      <c r="J117" s="26">
        <v>44653629</v>
      </c>
    </row>
    <row r="118" spans="1:10" x14ac:dyDescent="0.3">
      <c r="A118" s="23">
        <v>44228</v>
      </c>
      <c r="B118" t="s">
        <v>99</v>
      </c>
      <c r="C118" t="s">
        <v>114</v>
      </c>
      <c r="D118" t="s">
        <v>0</v>
      </c>
      <c r="E118" t="s">
        <v>173</v>
      </c>
      <c r="F118" t="s">
        <v>19</v>
      </c>
      <c r="G118" t="s">
        <v>177</v>
      </c>
      <c r="H118" t="s">
        <v>173</v>
      </c>
      <c r="I118" t="s">
        <v>43</v>
      </c>
      <c r="J118" s="26">
        <v>44025375</v>
      </c>
    </row>
    <row r="119" spans="1:10" x14ac:dyDescent="0.3">
      <c r="A119" s="23">
        <v>44228</v>
      </c>
      <c r="B119" t="s">
        <v>99</v>
      </c>
      <c r="C119" t="s">
        <v>114</v>
      </c>
      <c r="D119" t="s">
        <v>0</v>
      </c>
      <c r="E119" t="s">
        <v>173</v>
      </c>
      <c r="F119" t="s">
        <v>19</v>
      </c>
      <c r="G119" t="s">
        <v>173</v>
      </c>
      <c r="H119" t="s">
        <v>21</v>
      </c>
      <c r="I119" t="s">
        <v>74</v>
      </c>
      <c r="J119" s="26">
        <v>16658250</v>
      </c>
    </row>
    <row r="120" spans="1:10" x14ac:dyDescent="0.3">
      <c r="A120" s="23">
        <v>44228</v>
      </c>
      <c r="B120" t="s">
        <v>99</v>
      </c>
      <c r="C120" t="s">
        <v>114</v>
      </c>
      <c r="D120" t="s">
        <v>0</v>
      </c>
      <c r="E120" t="s">
        <v>173</v>
      </c>
      <c r="F120" t="s">
        <v>19</v>
      </c>
      <c r="G120" t="s">
        <v>173</v>
      </c>
      <c r="H120" t="s">
        <v>22</v>
      </c>
      <c r="I120" t="s">
        <v>75</v>
      </c>
      <c r="J120" s="26">
        <v>17848125</v>
      </c>
    </row>
    <row r="121" spans="1:10" x14ac:dyDescent="0.3">
      <c r="A121" s="23">
        <v>44228</v>
      </c>
      <c r="B121" t="s">
        <v>99</v>
      </c>
      <c r="C121" t="s">
        <v>114</v>
      </c>
      <c r="D121" t="s">
        <v>0</v>
      </c>
      <c r="E121" t="s">
        <v>173</v>
      </c>
      <c r="F121" t="s">
        <v>19</v>
      </c>
      <c r="G121" t="s">
        <v>173</v>
      </c>
      <c r="H121" t="s">
        <v>20</v>
      </c>
      <c r="I121" t="s">
        <v>76</v>
      </c>
      <c r="J121" s="26">
        <v>9519000</v>
      </c>
    </row>
    <row r="122" spans="1:10" x14ac:dyDescent="0.3">
      <c r="A122" s="23">
        <v>44228</v>
      </c>
      <c r="B122" t="s">
        <v>99</v>
      </c>
      <c r="C122" t="s">
        <v>114</v>
      </c>
      <c r="D122" t="s">
        <v>0</v>
      </c>
      <c r="E122" t="s">
        <v>173</v>
      </c>
      <c r="F122" t="s">
        <v>23</v>
      </c>
      <c r="G122" t="s">
        <v>177</v>
      </c>
      <c r="H122" t="s">
        <v>173</v>
      </c>
      <c r="I122" t="s">
        <v>44</v>
      </c>
      <c r="J122" s="26">
        <v>628254</v>
      </c>
    </row>
    <row r="123" spans="1:10" x14ac:dyDescent="0.3">
      <c r="A123" s="23">
        <v>44228</v>
      </c>
      <c r="B123" t="s">
        <v>99</v>
      </c>
      <c r="C123" t="s">
        <v>114</v>
      </c>
      <c r="D123" t="s">
        <v>0</v>
      </c>
      <c r="E123" t="s">
        <v>173</v>
      </c>
      <c r="F123" t="s">
        <v>23</v>
      </c>
      <c r="G123" t="s">
        <v>173</v>
      </c>
      <c r="H123" t="s">
        <v>196</v>
      </c>
      <c r="I123" t="s">
        <v>77</v>
      </c>
      <c r="J123" s="26">
        <v>549722.25</v>
      </c>
    </row>
    <row r="124" spans="1:10" x14ac:dyDescent="0.3">
      <c r="A124" s="23">
        <v>44228</v>
      </c>
      <c r="B124" t="s">
        <v>99</v>
      </c>
      <c r="C124" t="s">
        <v>114</v>
      </c>
      <c r="D124" t="s">
        <v>0</v>
      </c>
      <c r="E124" t="s">
        <v>173</v>
      </c>
      <c r="F124" t="s">
        <v>23</v>
      </c>
      <c r="G124" t="s">
        <v>173</v>
      </c>
      <c r="H124" t="s">
        <v>197</v>
      </c>
      <c r="I124" t="s">
        <v>78</v>
      </c>
      <c r="J124" s="26">
        <v>78531.75</v>
      </c>
    </row>
    <row r="125" spans="1:10" x14ac:dyDescent="0.3">
      <c r="A125" s="23">
        <v>44228</v>
      </c>
      <c r="B125" t="s">
        <v>99</v>
      </c>
      <c r="C125" t="s">
        <v>115</v>
      </c>
      <c r="D125" t="s">
        <v>1</v>
      </c>
      <c r="E125" t="s">
        <v>176</v>
      </c>
      <c r="F125" t="s">
        <v>23</v>
      </c>
      <c r="G125" t="s">
        <v>173</v>
      </c>
      <c r="H125" t="s">
        <v>173</v>
      </c>
      <c r="I125" t="s">
        <v>45</v>
      </c>
      <c r="J125" s="26">
        <v>27447609</v>
      </c>
    </row>
    <row r="126" spans="1:10" x14ac:dyDescent="0.3">
      <c r="A126" s="23">
        <v>44228</v>
      </c>
      <c r="B126" t="s">
        <v>99</v>
      </c>
      <c r="C126" t="s">
        <v>115</v>
      </c>
      <c r="D126" t="s">
        <v>1</v>
      </c>
      <c r="E126" t="s">
        <v>173</v>
      </c>
      <c r="F126" t="s">
        <v>19</v>
      </c>
      <c r="G126" t="s">
        <v>177</v>
      </c>
      <c r="H126" t="s">
        <v>173</v>
      </c>
      <c r="I126" t="s">
        <v>46</v>
      </c>
      <c r="J126" s="26">
        <v>27111301.875</v>
      </c>
    </row>
    <row r="127" spans="1:10" x14ac:dyDescent="0.3">
      <c r="A127" s="23">
        <v>44228</v>
      </c>
      <c r="B127" t="s">
        <v>99</v>
      </c>
      <c r="C127" t="s">
        <v>115</v>
      </c>
      <c r="D127" t="s">
        <v>1</v>
      </c>
      <c r="E127" t="s">
        <v>173</v>
      </c>
      <c r="F127" t="s">
        <v>19</v>
      </c>
      <c r="G127" t="s">
        <v>173</v>
      </c>
      <c r="H127" t="s">
        <v>21</v>
      </c>
      <c r="I127" t="s">
        <v>79</v>
      </c>
      <c r="J127" s="26">
        <v>10611305.25</v>
      </c>
    </row>
    <row r="128" spans="1:10" x14ac:dyDescent="0.3">
      <c r="A128" s="23">
        <v>44228</v>
      </c>
      <c r="B128" t="s">
        <v>99</v>
      </c>
      <c r="C128" t="s">
        <v>115</v>
      </c>
      <c r="D128" t="s">
        <v>1</v>
      </c>
      <c r="E128" t="s">
        <v>173</v>
      </c>
      <c r="F128" t="s">
        <v>19</v>
      </c>
      <c r="G128" t="s">
        <v>173</v>
      </c>
      <c r="H128" t="s">
        <v>22</v>
      </c>
      <c r="I128" t="s">
        <v>80</v>
      </c>
      <c r="J128" s="26">
        <v>11369255.625</v>
      </c>
    </row>
    <row r="129" spans="1:10" x14ac:dyDescent="0.3">
      <c r="A129" s="23">
        <v>44228</v>
      </c>
      <c r="B129" t="s">
        <v>99</v>
      </c>
      <c r="C129" t="s">
        <v>115</v>
      </c>
      <c r="D129" t="s">
        <v>1</v>
      </c>
      <c r="E129" t="s">
        <v>173</v>
      </c>
      <c r="F129" t="s">
        <v>19</v>
      </c>
      <c r="G129" t="s">
        <v>173</v>
      </c>
      <c r="H129" t="s">
        <v>20</v>
      </c>
      <c r="I129" t="s">
        <v>81</v>
      </c>
      <c r="J129" s="26">
        <v>5130741</v>
      </c>
    </row>
    <row r="130" spans="1:10" x14ac:dyDescent="0.3">
      <c r="A130" s="23">
        <v>44228</v>
      </c>
      <c r="B130" t="s">
        <v>99</v>
      </c>
      <c r="C130" t="s">
        <v>115</v>
      </c>
      <c r="D130" t="s">
        <v>1</v>
      </c>
      <c r="E130" t="s">
        <v>173</v>
      </c>
      <c r="F130" t="s">
        <v>23</v>
      </c>
      <c r="G130" t="s">
        <v>177</v>
      </c>
      <c r="H130" t="s">
        <v>173</v>
      </c>
      <c r="I130" t="s">
        <v>47</v>
      </c>
      <c r="J130" s="26">
        <v>336307.125</v>
      </c>
    </row>
    <row r="131" spans="1:10" x14ac:dyDescent="0.3">
      <c r="A131" s="23">
        <v>44228</v>
      </c>
      <c r="B131" t="s">
        <v>99</v>
      </c>
      <c r="C131" t="s">
        <v>115</v>
      </c>
      <c r="D131" t="s">
        <v>1</v>
      </c>
      <c r="E131" t="s">
        <v>173</v>
      </c>
      <c r="F131" t="s">
        <v>23</v>
      </c>
      <c r="G131" t="s">
        <v>173</v>
      </c>
      <c r="H131" t="s">
        <v>196</v>
      </c>
      <c r="I131" t="s">
        <v>82</v>
      </c>
      <c r="J131" s="26">
        <v>274861.125</v>
      </c>
    </row>
    <row r="132" spans="1:10" x14ac:dyDescent="0.3">
      <c r="A132" s="23">
        <v>44228</v>
      </c>
      <c r="B132" t="s">
        <v>99</v>
      </c>
      <c r="C132" t="s">
        <v>115</v>
      </c>
      <c r="D132" t="s">
        <v>1</v>
      </c>
      <c r="E132" t="s">
        <v>173</v>
      </c>
      <c r="F132" t="s">
        <v>23</v>
      </c>
      <c r="G132" t="s">
        <v>173</v>
      </c>
      <c r="H132" t="s">
        <v>197</v>
      </c>
      <c r="I132" t="s">
        <v>83</v>
      </c>
      <c r="J132" s="26">
        <v>61446</v>
      </c>
    </row>
    <row r="133" spans="1:10" x14ac:dyDescent="0.3">
      <c r="A133" s="23">
        <v>44228</v>
      </c>
      <c r="B133" t="s">
        <v>99</v>
      </c>
      <c r="C133" t="s">
        <v>178</v>
      </c>
      <c r="D133" t="s">
        <v>203</v>
      </c>
      <c r="E133" t="s">
        <v>176</v>
      </c>
      <c r="F133" t="s">
        <v>23</v>
      </c>
      <c r="G133" t="s">
        <v>173</v>
      </c>
      <c r="H133" t="s">
        <v>173</v>
      </c>
      <c r="I133" t="s">
        <v>48</v>
      </c>
      <c r="J133" s="26">
        <v>17206020</v>
      </c>
    </row>
    <row r="134" spans="1:10" x14ac:dyDescent="0.3">
      <c r="A134" s="23">
        <v>44228</v>
      </c>
      <c r="B134" t="s">
        <v>99</v>
      </c>
      <c r="C134" t="s">
        <v>178</v>
      </c>
      <c r="D134" t="s">
        <v>203</v>
      </c>
      <c r="E134" t="s">
        <v>173</v>
      </c>
      <c r="F134" t="s">
        <v>19</v>
      </c>
      <c r="G134" t="s">
        <v>177</v>
      </c>
      <c r="H134" t="s">
        <v>173</v>
      </c>
      <c r="I134" t="s">
        <v>49</v>
      </c>
      <c r="J134" s="26">
        <v>16914073.125</v>
      </c>
    </row>
    <row r="135" spans="1:10" x14ac:dyDescent="0.3">
      <c r="A135" s="23">
        <v>44228</v>
      </c>
      <c r="B135" t="s">
        <v>99</v>
      </c>
      <c r="C135" t="s">
        <v>178</v>
      </c>
      <c r="D135" t="s">
        <v>203</v>
      </c>
      <c r="E135" t="s">
        <v>173</v>
      </c>
      <c r="F135" t="s">
        <v>19</v>
      </c>
      <c r="G135" t="s">
        <v>173</v>
      </c>
      <c r="H135" t="s">
        <v>21</v>
      </c>
      <c r="I135" t="s">
        <v>84</v>
      </c>
      <c r="J135" s="26">
        <v>6046944.75</v>
      </c>
    </row>
    <row r="136" spans="1:10" x14ac:dyDescent="0.3">
      <c r="A136" s="23">
        <v>44228</v>
      </c>
      <c r="B136" t="s">
        <v>99</v>
      </c>
      <c r="C136" t="s">
        <v>178</v>
      </c>
      <c r="D136" t="s">
        <v>203</v>
      </c>
      <c r="E136" t="s">
        <v>173</v>
      </c>
      <c r="F136" t="s">
        <v>19</v>
      </c>
      <c r="G136" t="s">
        <v>173</v>
      </c>
      <c r="H136" t="s">
        <v>22</v>
      </c>
      <c r="I136" t="s">
        <v>85</v>
      </c>
      <c r="J136" s="26">
        <v>6478869.375</v>
      </c>
    </row>
    <row r="137" spans="1:10" x14ac:dyDescent="0.3">
      <c r="A137" s="23">
        <v>44228</v>
      </c>
      <c r="B137" t="s">
        <v>99</v>
      </c>
      <c r="C137" t="s">
        <v>178</v>
      </c>
      <c r="D137" t="s">
        <v>203</v>
      </c>
      <c r="E137" t="s">
        <v>173</v>
      </c>
      <c r="F137" t="s">
        <v>19</v>
      </c>
      <c r="G137" t="s">
        <v>173</v>
      </c>
      <c r="H137" t="s">
        <v>20</v>
      </c>
      <c r="I137" t="s">
        <v>86</v>
      </c>
      <c r="J137" s="26">
        <v>4388259</v>
      </c>
    </row>
    <row r="138" spans="1:10" x14ac:dyDescent="0.3">
      <c r="A138" s="23">
        <v>44228</v>
      </c>
      <c r="B138" t="s">
        <v>99</v>
      </c>
      <c r="C138" t="s">
        <v>178</v>
      </c>
      <c r="D138" t="s">
        <v>203</v>
      </c>
      <c r="E138" t="s">
        <v>173</v>
      </c>
      <c r="F138" t="s">
        <v>23</v>
      </c>
      <c r="G138" t="s">
        <v>177</v>
      </c>
      <c r="H138" t="s">
        <v>173</v>
      </c>
      <c r="I138" t="s">
        <v>50</v>
      </c>
      <c r="J138" s="26">
        <v>291946.875</v>
      </c>
    </row>
    <row r="139" spans="1:10" x14ac:dyDescent="0.3">
      <c r="A139" s="23">
        <v>44228</v>
      </c>
      <c r="B139" t="s">
        <v>99</v>
      </c>
      <c r="C139" t="s">
        <v>178</v>
      </c>
      <c r="D139" t="s">
        <v>203</v>
      </c>
      <c r="E139" t="s">
        <v>173</v>
      </c>
      <c r="F139" t="s">
        <v>23</v>
      </c>
      <c r="G139" t="s">
        <v>173</v>
      </c>
      <c r="H139" t="s">
        <v>196</v>
      </c>
      <c r="I139" t="s">
        <v>88</v>
      </c>
      <c r="J139" s="26">
        <v>274861.125</v>
      </c>
    </row>
    <row r="140" spans="1:10" x14ac:dyDescent="0.3">
      <c r="A140" s="23">
        <v>44228</v>
      </c>
      <c r="B140" t="s">
        <v>99</v>
      </c>
      <c r="C140" t="s">
        <v>178</v>
      </c>
      <c r="D140" t="s">
        <v>203</v>
      </c>
      <c r="E140" t="s">
        <v>173</v>
      </c>
      <c r="F140" t="s">
        <v>23</v>
      </c>
      <c r="G140" t="s">
        <v>173</v>
      </c>
      <c r="H140" t="s">
        <v>197</v>
      </c>
      <c r="I140" t="s">
        <v>87</v>
      </c>
      <c r="J140" s="26">
        <v>17085.75</v>
      </c>
    </row>
    <row r="141" spans="1:10" x14ac:dyDescent="0.3">
      <c r="A141" s="23">
        <v>44228</v>
      </c>
      <c r="B141" t="s">
        <v>99</v>
      </c>
      <c r="C141" t="s">
        <v>116</v>
      </c>
      <c r="D141" t="s">
        <v>14</v>
      </c>
      <c r="E141" t="s">
        <v>176</v>
      </c>
      <c r="F141" t="s">
        <v>23</v>
      </c>
      <c r="G141" t="s">
        <v>173</v>
      </c>
      <c r="H141" t="s">
        <v>173</v>
      </c>
      <c r="I141" t="s">
        <v>51</v>
      </c>
      <c r="J141" s="26">
        <v>761706</v>
      </c>
    </row>
    <row r="142" spans="1:10" x14ac:dyDescent="0.3">
      <c r="A142" s="23">
        <v>44228</v>
      </c>
      <c r="B142" t="s">
        <v>99</v>
      </c>
      <c r="C142" t="s">
        <v>116</v>
      </c>
      <c r="D142" t="s">
        <v>14</v>
      </c>
      <c r="E142" t="s">
        <v>173</v>
      </c>
      <c r="F142" t="s">
        <v>16</v>
      </c>
      <c r="G142" t="s">
        <v>177</v>
      </c>
      <c r="H142" t="s">
        <v>198</v>
      </c>
      <c r="I142" t="s">
        <v>52</v>
      </c>
      <c r="J142" s="26">
        <v>150000</v>
      </c>
    </row>
    <row r="143" spans="1:10" x14ac:dyDescent="0.3">
      <c r="A143" s="23">
        <v>44228</v>
      </c>
      <c r="B143" t="s">
        <v>99</v>
      </c>
      <c r="C143" t="s">
        <v>116</v>
      </c>
      <c r="D143" t="s">
        <v>14</v>
      </c>
      <c r="E143" t="s">
        <v>173</v>
      </c>
      <c r="F143" t="s">
        <v>271</v>
      </c>
      <c r="G143" t="s">
        <v>177</v>
      </c>
      <c r="H143" t="s">
        <v>173</v>
      </c>
      <c r="I143" t="s">
        <v>53</v>
      </c>
      <c r="J143" s="26">
        <v>457600</v>
      </c>
    </row>
    <row r="144" spans="1:10" x14ac:dyDescent="0.3">
      <c r="A144" s="23">
        <v>44228</v>
      </c>
      <c r="B144" t="s">
        <v>99</v>
      </c>
      <c r="C144" t="s">
        <v>116</v>
      </c>
      <c r="D144" t="s">
        <v>14</v>
      </c>
      <c r="E144" t="s">
        <v>173</v>
      </c>
      <c r="F144" t="s">
        <v>271</v>
      </c>
      <c r="G144" t="s">
        <v>173</v>
      </c>
      <c r="H144" t="s">
        <v>33</v>
      </c>
      <c r="I144" t="s">
        <v>89</v>
      </c>
      <c r="J144" s="26">
        <v>320000</v>
      </c>
    </row>
    <row r="145" spans="1:10" x14ac:dyDescent="0.3">
      <c r="A145" s="23">
        <v>44228</v>
      </c>
      <c r="B145" t="s">
        <v>99</v>
      </c>
      <c r="C145" t="s">
        <v>116</v>
      </c>
      <c r="D145" t="s">
        <v>14</v>
      </c>
      <c r="E145" t="s">
        <v>173</v>
      </c>
      <c r="F145" t="s">
        <v>271</v>
      </c>
      <c r="G145" t="s">
        <v>173</v>
      </c>
      <c r="H145" t="s">
        <v>34</v>
      </c>
      <c r="I145" t="s">
        <v>90</v>
      </c>
      <c r="J145" s="26">
        <v>32000</v>
      </c>
    </row>
    <row r="146" spans="1:10" x14ac:dyDescent="0.3">
      <c r="A146" s="23">
        <v>44228</v>
      </c>
      <c r="B146" t="s">
        <v>99</v>
      </c>
      <c r="C146" t="s">
        <v>116</v>
      </c>
      <c r="D146" t="s">
        <v>14</v>
      </c>
      <c r="E146" t="s">
        <v>173</v>
      </c>
      <c r="F146" t="s">
        <v>271</v>
      </c>
      <c r="G146" t="s">
        <v>173</v>
      </c>
      <c r="H146" t="s">
        <v>35</v>
      </c>
      <c r="I146" t="s">
        <v>90</v>
      </c>
      <c r="J146" s="26">
        <v>105600</v>
      </c>
    </row>
    <row r="147" spans="1:10" x14ac:dyDescent="0.3">
      <c r="A147" s="23">
        <v>44228</v>
      </c>
      <c r="B147" t="s">
        <v>99</v>
      </c>
      <c r="C147" t="s">
        <v>116</v>
      </c>
      <c r="D147" t="s">
        <v>14</v>
      </c>
      <c r="E147" t="s">
        <v>173</v>
      </c>
      <c r="F147" t="s">
        <v>15</v>
      </c>
      <c r="G147" t="s">
        <v>177</v>
      </c>
      <c r="H147" t="s">
        <v>173</v>
      </c>
      <c r="I147" t="s">
        <v>54</v>
      </c>
      <c r="J147" s="26">
        <v>91541</v>
      </c>
    </row>
    <row r="148" spans="1:10" x14ac:dyDescent="0.3">
      <c r="A148" s="23">
        <v>44228</v>
      </c>
      <c r="B148" t="s">
        <v>99</v>
      </c>
      <c r="C148" t="s">
        <v>116</v>
      </c>
      <c r="D148" t="s">
        <v>14</v>
      </c>
      <c r="E148" t="s">
        <v>173</v>
      </c>
      <c r="F148" t="s">
        <v>15</v>
      </c>
      <c r="G148" t="s">
        <v>173</v>
      </c>
      <c r="H148" t="s">
        <v>36</v>
      </c>
      <c r="I148" t="s">
        <v>91</v>
      </c>
      <c r="J148" s="26">
        <v>50000</v>
      </c>
    </row>
    <row r="149" spans="1:10" x14ac:dyDescent="0.3">
      <c r="A149" s="23">
        <v>44228</v>
      </c>
      <c r="B149" t="s">
        <v>99</v>
      </c>
      <c r="C149" t="s">
        <v>116</v>
      </c>
      <c r="D149" t="s">
        <v>14</v>
      </c>
      <c r="E149" t="s">
        <v>173</v>
      </c>
      <c r="F149" t="s">
        <v>15</v>
      </c>
      <c r="G149" t="s">
        <v>173</v>
      </c>
      <c r="H149" t="s">
        <v>37</v>
      </c>
      <c r="I149" t="s">
        <v>92</v>
      </c>
      <c r="J149" s="26">
        <v>26928</v>
      </c>
    </row>
    <row r="150" spans="1:10" x14ac:dyDescent="0.3">
      <c r="A150" s="23">
        <v>44228</v>
      </c>
      <c r="B150" t="s">
        <v>99</v>
      </c>
      <c r="C150" t="s">
        <v>116</v>
      </c>
      <c r="D150" t="s">
        <v>14</v>
      </c>
      <c r="E150" t="s">
        <v>173</v>
      </c>
      <c r="F150" t="s">
        <v>15</v>
      </c>
      <c r="G150" t="s">
        <v>173</v>
      </c>
      <c r="H150" t="s">
        <v>38</v>
      </c>
      <c r="I150" t="s">
        <v>93</v>
      </c>
      <c r="J150" s="26">
        <v>14613</v>
      </c>
    </row>
    <row r="151" spans="1:10" x14ac:dyDescent="0.3">
      <c r="A151" s="23">
        <v>44228</v>
      </c>
      <c r="B151" t="s">
        <v>99</v>
      </c>
      <c r="C151" t="s">
        <v>116</v>
      </c>
      <c r="D151" t="s">
        <v>14</v>
      </c>
      <c r="E151" t="s">
        <v>173</v>
      </c>
      <c r="F151" t="s">
        <v>269</v>
      </c>
      <c r="G151" t="s">
        <v>177</v>
      </c>
      <c r="H151" t="s">
        <v>269</v>
      </c>
      <c r="I151" t="s">
        <v>55</v>
      </c>
      <c r="J151" s="26">
        <v>12667</v>
      </c>
    </row>
    <row r="152" spans="1:10" x14ac:dyDescent="0.3">
      <c r="A152" s="23">
        <v>44228</v>
      </c>
      <c r="B152" t="s">
        <v>99</v>
      </c>
      <c r="C152" t="s">
        <v>116</v>
      </c>
      <c r="D152" t="s">
        <v>14</v>
      </c>
      <c r="E152" t="s">
        <v>173</v>
      </c>
      <c r="F152" t="s">
        <v>270</v>
      </c>
      <c r="G152" t="s">
        <v>177</v>
      </c>
      <c r="H152" t="s">
        <v>270</v>
      </c>
      <c r="I152" t="s">
        <v>56</v>
      </c>
      <c r="J152" s="26">
        <v>49898</v>
      </c>
    </row>
    <row r="153" spans="1:10" x14ac:dyDescent="0.3">
      <c r="A153" s="23">
        <v>44228</v>
      </c>
      <c r="B153" t="s">
        <v>99</v>
      </c>
      <c r="C153" t="s">
        <v>116</v>
      </c>
      <c r="D153" t="s">
        <v>2</v>
      </c>
      <c r="E153" t="s">
        <v>176</v>
      </c>
      <c r="F153" t="s">
        <v>270</v>
      </c>
      <c r="G153" t="s">
        <v>173</v>
      </c>
      <c r="H153" t="s">
        <v>173</v>
      </c>
      <c r="I153" t="s">
        <v>57</v>
      </c>
      <c r="J153" s="26">
        <v>10340243.559999999</v>
      </c>
    </row>
    <row r="154" spans="1:10" x14ac:dyDescent="0.3">
      <c r="A154" s="23">
        <v>44228</v>
      </c>
      <c r="B154" t="s">
        <v>99</v>
      </c>
      <c r="C154" t="s">
        <v>116</v>
      </c>
      <c r="D154" t="s">
        <v>2</v>
      </c>
      <c r="E154" t="s">
        <v>173</v>
      </c>
      <c r="F154" t="s">
        <v>16</v>
      </c>
      <c r="G154" t="s">
        <v>177</v>
      </c>
      <c r="H154" t="s">
        <v>16</v>
      </c>
      <c r="I154" t="s">
        <v>58</v>
      </c>
      <c r="J154" s="26">
        <v>1250000</v>
      </c>
    </row>
    <row r="155" spans="1:10" x14ac:dyDescent="0.3">
      <c r="A155" s="23">
        <v>44228</v>
      </c>
      <c r="B155" t="s">
        <v>99</v>
      </c>
      <c r="C155" t="s">
        <v>116</v>
      </c>
      <c r="D155" t="s">
        <v>2</v>
      </c>
      <c r="E155" t="s">
        <v>173</v>
      </c>
      <c r="F155" t="s">
        <v>271</v>
      </c>
      <c r="G155" t="s">
        <v>177</v>
      </c>
      <c r="H155" t="s">
        <v>173</v>
      </c>
      <c r="I155" t="s">
        <v>59</v>
      </c>
      <c r="J155" s="26">
        <v>1238737.5</v>
      </c>
    </row>
    <row r="156" spans="1:10" x14ac:dyDescent="0.3">
      <c r="A156" s="23">
        <v>44228</v>
      </c>
      <c r="B156" t="s">
        <v>99</v>
      </c>
      <c r="C156" t="s">
        <v>116</v>
      </c>
      <c r="D156" t="s">
        <v>2</v>
      </c>
      <c r="E156" t="s">
        <v>173</v>
      </c>
      <c r="F156" t="s">
        <v>271</v>
      </c>
      <c r="G156" t="s">
        <v>173</v>
      </c>
      <c r="H156" t="s">
        <v>33</v>
      </c>
      <c r="I156" t="s">
        <v>94</v>
      </c>
      <c r="J156" s="26">
        <v>577500</v>
      </c>
    </row>
    <row r="157" spans="1:10" x14ac:dyDescent="0.3">
      <c r="A157" s="23">
        <v>44228</v>
      </c>
      <c r="B157" t="s">
        <v>99</v>
      </c>
      <c r="C157" t="s">
        <v>116</v>
      </c>
      <c r="D157" t="s">
        <v>2</v>
      </c>
      <c r="E157" t="s">
        <v>173</v>
      </c>
      <c r="F157" t="s">
        <v>271</v>
      </c>
      <c r="G157" t="s">
        <v>173</v>
      </c>
      <c r="H157" t="s">
        <v>34</v>
      </c>
      <c r="I157" t="s">
        <v>95</v>
      </c>
      <c r="J157" s="26">
        <v>375375</v>
      </c>
    </row>
    <row r="158" spans="1:10" x14ac:dyDescent="0.3">
      <c r="A158" s="23">
        <v>44228</v>
      </c>
      <c r="B158" t="s">
        <v>99</v>
      </c>
      <c r="C158" t="s">
        <v>116</v>
      </c>
      <c r="D158" t="s">
        <v>2</v>
      </c>
      <c r="E158" t="s">
        <v>173</v>
      </c>
      <c r="F158" t="s">
        <v>271</v>
      </c>
      <c r="G158" t="s">
        <v>173</v>
      </c>
      <c r="H158" t="s">
        <v>35</v>
      </c>
      <c r="I158" t="s">
        <v>96</v>
      </c>
      <c r="J158" s="26">
        <v>285862.5</v>
      </c>
    </row>
    <row r="159" spans="1:10" x14ac:dyDescent="0.3">
      <c r="A159" s="23">
        <v>44228</v>
      </c>
      <c r="B159" t="s">
        <v>99</v>
      </c>
      <c r="C159" t="s">
        <v>116</v>
      </c>
      <c r="D159" t="s">
        <v>2</v>
      </c>
      <c r="E159" t="s">
        <v>173</v>
      </c>
      <c r="F159" t="s">
        <v>28</v>
      </c>
      <c r="G159" t="s">
        <v>177</v>
      </c>
      <c r="H159" t="s">
        <v>173</v>
      </c>
      <c r="I159" t="s">
        <v>60</v>
      </c>
      <c r="J159" s="26">
        <v>5804971.7699999996</v>
      </c>
    </row>
    <row r="160" spans="1:10" x14ac:dyDescent="0.3">
      <c r="A160" s="23">
        <v>44228</v>
      </c>
      <c r="B160" t="s">
        <v>99</v>
      </c>
      <c r="C160" t="s">
        <v>116</v>
      </c>
      <c r="D160" t="s">
        <v>2</v>
      </c>
      <c r="E160" t="s">
        <v>173</v>
      </c>
      <c r="F160" t="s">
        <v>28</v>
      </c>
      <c r="G160" t="s">
        <v>173</v>
      </c>
      <c r="H160" t="s">
        <v>39</v>
      </c>
      <c r="I160" t="s">
        <v>97</v>
      </c>
      <c r="J160" s="26">
        <v>2679217.7399999998</v>
      </c>
    </row>
    <row r="161" spans="1:10" x14ac:dyDescent="0.3">
      <c r="A161" s="23">
        <v>44228</v>
      </c>
      <c r="B161" t="s">
        <v>99</v>
      </c>
      <c r="C161" t="s">
        <v>116</v>
      </c>
      <c r="D161" t="s">
        <v>2</v>
      </c>
      <c r="E161" t="s">
        <v>173</v>
      </c>
      <c r="F161" t="s">
        <v>28</v>
      </c>
      <c r="G161" t="s">
        <v>173</v>
      </c>
      <c r="H161" t="s">
        <v>40</v>
      </c>
      <c r="I161" t="s">
        <v>98</v>
      </c>
      <c r="J161" s="26">
        <v>3125754.0300000003</v>
      </c>
    </row>
    <row r="162" spans="1:10" x14ac:dyDescent="0.3">
      <c r="A162" s="23">
        <v>44228</v>
      </c>
      <c r="B162" t="s">
        <v>99</v>
      </c>
      <c r="C162" t="s">
        <v>116</v>
      </c>
      <c r="D162" t="s">
        <v>2</v>
      </c>
      <c r="E162" t="s">
        <v>173</v>
      </c>
      <c r="F162" t="s">
        <v>32</v>
      </c>
      <c r="G162" t="s">
        <v>177</v>
      </c>
      <c r="H162" t="s">
        <v>32</v>
      </c>
      <c r="I162" t="s">
        <v>61</v>
      </c>
      <c r="J162" s="26">
        <v>270000</v>
      </c>
    </row>
    <row r="163" spans="1:10" x14ac:dyDescent="0.3">
      <c r="A163" s="23">
        <v>44228</v>
      </c>
      <c r="B163" t="s">
        <v>99</v>
      </c>
      <c r="C163" t="s">
        <v>116</v>
      </c>
      <c r="D163" t="s">
        <v>2</v>
      </c>
      <c r="E163" t="s">
        <v>173</v>
      </c>
      <c r="F163" t="s">
        <v>41</v>
      </c>
      <c r="G163" t="s">
        <v>177</v>
      </c>
      <c r="H163" t="s">
        <v>41</v>
      </c>
      <c r="I163" t="s">
        <v>62</v>
      </c>
      <c r="J163" s="26">
        <v>250000</v>
      </c>
    </row>
    <row r="164" spans="1:10" x14ac:dyDescent="0.3">
      <c r="A164" s="23">
        <v>44228</v>
      </c>
      <c r="B164" t="s">
        <v>99</v>
      </c>
      <c r="C164" t="s">
        <v>116</v>
      </c>
      <c r="D164" t="s">
        <v>2</v>
      </c>
      <c r="E164" t="s">
        <v>173</v>
      </c>
      <c r="F164" t="s">
        <v>29</v>
      </c>
      <c r="G164" t="s">
        <v>177</v>
      </c>
      <c r="H164" t="s">
        <v>29</v>
      </c>
      <c r="I164" t="s">
        <v>63</v>
      </c>
      <c r="J164" s="26">
        <v>933000</v>
      </c>
    </row>
    <row r="165" spans="1:10" x14ac:dyDescent="0.3">
      <c r="A165" s="23">
        <v>44228</v>
      </c>
      <c r="B165" t="s">
        <v>99</v>
      </c>
      <c r="C165" t="s">
        <v>116</v>
      </c>
      <c r="D165" t="s">
        <v>2</v>
      </c>
      <c r="E165" t="s">
        <v>173</v>
      </c>
      <c r="F165" t="s">
        <v>31</v>
      </c>
      <c r="G165" t="s">
        <v>177</v>
      </c>
      <c r="H165" t="s">
        <v>31</v>
      </c>
      <c r="I165" t="s">
        <v>64</v>
      </c>
      <c r="J165" s="26">
        <v>446536.29000000004</v>
      </c>
    </row>
    <row r="166" spans="1:10" x14ac:dyDescent="0.3">
      <c r="A166" s="23">
        <v>44228</v>
      </c>
      <c r="B166" t="s">
        <v>99</v>
      </c>
      <c r="C166" t="s">
        <v>116</v>
      </c>
      <c r="D166" t="s">
        <v>2</v>
      </c>
      <c r="E166" t="s">
        <v>173</v>
      </c>
      <c r="F166" t="s">
        <v>30</v>
      </c>
      <c r="G166" t="s">
        <v>177</v>
      </c>
      <c r="H166" t="s">
        <v>30</v>
      </c>
      <c r="I166" t="s">
        <v>65</v>
      </c>
      <c r="J166" s="26">
        <v>146998</v>
      </c>
    </row>
    <row r="167" spans="1:10" x14ac:dyDescent="0.3">
      <c r="A167" s="23">
        <v>44228</v>
      </c>
      <c r="B167" t="s">
        <v>99</v>
      </c>
      <c r="C167" t="s">
        <v>179</v>
      </c>
      <c r="D167" t="s">
        <v>17</v>
      </c>
      <c r="E167" t="s">
        <v>176</v>
      </c>
      <c r="F167" t="s">
        <v>30</v>
      </c>
      <c r="G167" t="s">
        <v>173</v>
      </c>
      <c r="H167" t="s">
        <v>173</v>
      </c>
      <c r="I167" t="s">
        <v>66</v>
      </c>
      <c r="J167" s="26">
        <v>6104070.4400000013</v>
      </c>
    </row>
    <row r="168" spans="1:10" x14ac:dyDescent="0.3">
      <c r="A168" s="23">
        <v>44228</v>
      </c>
      <c r="B168" t="s">
        <v>99</v>
      </c>
      <c r="C168" t="s">
        <v>117</v>
      </c>
      <c r="D168" t="s">
        <v>5</v>
      </c>
      <c r="E168" t="s">
        <v>176</v>
      </c>
      <c r="F168" t="s">
        <v>30</v>
      </c>
      <c r="G168" t="s">
        <v>173</v>
      </c>
      <c r="H168" t="s">
        <v>173</v>
      </c>
      <c r="I168" t="s">
        <v>67</v>
      </c>
      <c r="J168" s="26">
        <v>0</v>
      </c>
    </row>
    <row r="169" spans="1:10" x14ac:dyDescent="0.3">
      <c r="A169" s="23">
        <v>44228</v>
      </c>
      <c r="B169" t="s">
        <v>99</v>
      </c>
      <c r="C169" t="s">
        <v>118</v>
      </c>
      <c r="D169" t="s">
        <v>6</v>
      </c>
      <c r="E169" t="s">
        <v>176</v>
      </c>
      <c r="F169" t="s">
        <v>27</v>
      </c>
      <c r="G169" t="s">
        <v>173</v>
      </c>
      <c r="H169" t="s">
        <v>173</v>
      </c>
      <c r="I169" t="s">
        <v>70</v>
      </c>
      <c r="J169" s="26">
        <v>1890428</v>
      </c>
    </row>
    <row r="170" spans="1:10" x14ac:dyDescent="0.3">
      <c r="A170" s="23">
        <v>44228</v>
      </c>
      <c r="B170" t="s">
        <v>99</v>
      </c>
      <c r="C170" t="s">
        <v>118</v>
      </c>
      <c r="D170" t="s">
        <v>6</v>
      </c>
      <c r="E170" t="s">
        <v>173</v>
      </c>
      <c r="F170" t="s">
        <v>4</v>
      </c>
      <c r="G170" t="s">
        <v>177</v>
      </c>
      <c r="H170" t="s">
        <v>4</v>
      </c>
      <c r="I170" t="s">
        <v>71</v>
      </c>
      <c r="J170" s="26">
        <v>1890428</v>
      </c>
    </row>
    <row r="171" spans="1:10" x14ac:dyDescent="0.3">
      <c r="A171" s="23">
        <v>44228</v>
      </c>
      <c r="B171" t="s">
        <v>99</v>
      </c>
      <c r="C171" t="s">
        <v>180</v>
      </c>
      <c r="D171" t="s">
        <v>7</v>
      </c>
      <c r="E171" t="s">
        <v>176</v>
      </c>
      <c r="F171" t="s">
        <v>18</v>
      </c>
      <c r="G171" t="s">
        <v>173</v>
      </c>
      <c r="H171" t="s">
        <v>173</v>
      </c>
      <c r="I171" t="s">
        <v>73</v>
      </c>
      <c r="J171" s="26">
        <v>4213642.4400000013</v>
      </c>
    </row>
    <row r="172" spans="1:10" x14ac:dyDescent="0.3">
      <c r="A172" s="23">
        <v>44228</v>
      </c>
      <c r="B172" t="s">
        <v>99</v>
      </c>
      <c r="C172" t="s">
        <v>119</v>
      </c>
      <c r="D172" t="s">
        <v>10</v>
      </c>
      <c r="E172" t="s">
        <v>176</v>
      </c>
      <c r="F172" t="s">
        <v>10</v>
      </c>
      <c r="G172" t="s">
        <v>177</v>
      </c>
      <c r="H172" t="s">
        <v>10</v>
      </c>
      <c r="I172" t="s">
        <v>11</v>
      </c>
      <c r="J172" s="26">
        <v>842728.48800000036</v>
      </c>
    </row>
    <row r="173" spans="1:10" x14ac:dyDescent="0.3">
      <c r="A173" s="23">
        <v>44228</v>
      </c>
      <c r="B173" t="s">
        <v>99</v>
      </c>
      <c r="C173" t="s">
        <v>181</v>
      </c>
      <c r="D173" t="s">
        <v>8</v>
      </c>
      <c r="E173" t="s">
        <v>176</v>
      </c>
      <c r="F173" t="s">
        <v>10</v>
      </c>
      <c r="G173" t="s">
        <v>173</v>
      </c>
      <c r="H173" t="s">
        <v>173</v>
      </c>
      <c r="I173" t="s">
        <v>12</v>
      </c>
      <c r="J173" s="26">
        <v>3370913.952000001</v>
      </c>
    </row>
    <row r="174" spans="1:10" x14ac:dyDescent="0.3">
      <c r="A174" s="23">
        <v>44228</v>
      </c>
      <c r="B174" t="s">
        <v>100</v>
      </c>
      <c r="C174" t="s">
        <v>114</v>
      </c>
      <c r="D174" t="s">
        <v>0</v>
      </c>
      <c r="E174" t="s">
        <v>176</v>
      </c>
      <c r="F174" t="s">
        <v>25</v>
      </c>
      <c r="G174" t="s">
        <v>173</v>
      </c>
      <c r="H174" t="s">
        <v>173</v>
      </c>
      <c r="I174" t="s">
        <v>124</v>
      </c>
      <c r="J174" s="26">
        <v>43886854.511999995</v>
      </c>
    </row>
    <row r="175" spans="1:10" x14ac:dyDescent="0.3">
      <c r="A175" s="23">
        <v>44228</v>
      </c>
      <c r="B175" t="s">
        <v>100</v>
      </c>
      <c r="C175" t="s">
        <v>114</v>
      </c>
      <c r="D175" t="s">
        <v>0</v>
      </c>
      <c r="E175" t="s">
        <v>173</v>
      </c>
      <c r="F175" t="s">
        <v>19</v>
      </c>
      <c r="G175" t="s">
        <v>177</v>
      </c>
      <c r="H175" t="s">
        <v>173</v>
      </c>
      <c r="I175" t="s">
        <v>43</v>
      </c>
      <c r="J175" s="26">
        <v>43263854.999999993</v>
      </c>
    </row>
    <row r="176" spans="1:10" x14ac:dyDescent="0.3">
      <c r="A176" s="23">
        <v>44228</v>
      </c>
      <c r="B176" t="s">
        <v>100</v>
      </c>
      <c r="C176" t="s">
        <v>114</v>
      </c>
      <c r="D176" t="s">
        <v>0</v>
      </c>
      <c r="E176" t="s">
        <v>173</v>
      </c>
      <c r="F176" t="s">
        <v>19</v>
      </c>
      <c r="G176" t="s">
        <v>173</v>
      </c>
      <c r="H176" t="s">
        <v>21</v>
      </c>
      <c r="I176" t="s">
        <v>74</v>
      </c>
      <c r="J176" s="26">
        <v>18026606.249999996</v>
      </c>
    </row>
    <row r="177" spans="1:10" x14ac:dyDescent="0.3">
      <c r="A177" s="23">
        <v>44228</v>
      </c>
      <c r="B177" t="s">
        <v>100</v>
      </c>
      <c r="C177" t="s">
        <v>114</v>
      </c>
      <c r="D177" t="s">
        <v>0</v>
      </c>
      <c r="E177" t="s">
        <v>173</v>
      </c>
      <c r="F177" t="s">
        <v>19</v>
      </c>
      <c r="G177" t="s">
        <v>173</v>
      </c>
      <c r="H177" t="s">
        <v>22</v>
      </c>
      <c r="I177" t="s">
        <v>75</v>
      </c>
      <c r="J177" s="26">
        <v>16584477.749999998</v>
      </c>
    </row>
    <row r="178" spans="1:10" x14ac:dyDescent="0.3">
      <c r="A178" s="23">
        <v>44228</v>
      </c>
      <c r="B178" t="s">
        <v>100</v>
      </c>
      <c r="C178" t="s">
        <v>114</v>
      </c>
      <c r="D178" t="s">
        <v>0</v>
      </c>
      <c r="E178" t="s">
        <v>173</v>
      </c>
      <c r="F178" t="s">
        <v>19</v>
      </c>
      <c r="G178" t="s">
        <v>173</v>
      </c>
      <c r="H178" t="s">
        <v>20</v>
      </c>
      <c r="I178" t="s">
        <v>76</v>
      </c>
      <c r="J178" s="26">
        <v>8652770.9999999981</v>
      </c>
    </row>
    <row r="179" spans="1:10" x14ac:dyDescent="0.3">
      <c r="A179" s="23">
        <v>44228</v>
      </c>
      <c r="B179" t="s">
        <v>100</v>
      </c>
      <c r="C179" t="s">
        <v>114</v>
      </c>
      <c r="D179" t="s">
        <v>0</v>
      </c>
      <c r="E179" t="s">
        <v>173</v>
      </c>
      <c r="F179" t="s">
        <v>23</v>
      </c>
      <c r="G179" t="s">
        <v>177</v>
      </c>
      <c r="H179" t="s">
        <v>173</v>
      </c>
      <c r="I179" t="s">
        <v>44</v>
      </c>
      <c r="J179" s="26">
        <v>622999.51199999999</v>
      </c>
    </row>
    <row r="180" spans="1:10" x14ac:dyDescent="0.3">
      <c r="A180" s="23">
        <v>44228</v>
      </c>
      <c r="B180" t="s">
        <v>100</v>
      </c>
      <c r="C180" t="s">
        <v>114</v>
      </c>
      <c r="D180" t="s">
        <v>0</v>
      </c>
      <c r="E180" t="s">
        <v>173</v>
      </c>
      <c r="F180" t="s">
        <v>23</v>
      </c>
      <c r="G180" t="s">
        <v>173</v>
      </c>
      <c r="H180" t="s">
        <v>196</v>
      </c>
      <c r="I180" t="s">
        <v>77</v>
      </c>
      <c r="J180" s="26">
        <v>545124.57299999997</v>
      </c>
    </row>
    <row r="181" spans="1:10" x14ac:dyDescent="0.3">
      <c r="A181" s="23">
        <v>44228</v>
      </c>
      <c r="B181" t="s">
        <v>100</v>
      </c>
      <c r="C181" t="s">
        <v>114</v>
      </c>
      <c r="D181" t="s">
        <v>0</v>
      </c>
      <c r="E181" t="s">
        <v>173</v>
      </c>
      <c r="F181" t="s">
        <v>23</v>
      </c>
      <c r="G181" t="s">
        <v>173</v>
      </c>
      <c r="H181" t="s">
        <v>197</v>
      </c>
      <c r="I181" t="s">
        <v>78</v>
      </c>
      <c r="J181" s="26">
        <v>77874.938999999998</v>
      </c>
    </row>
    <row r="182" spans="1:10" x14ac:dyDescent="0.3">
      <c r="A182" s="23">
        <v>44228</v>
      </c>
      <c r="B182" t="s">
        <v>100</v>
      </c>
      <c r="C182" t="s">
        <v>115</v>
      </c>
      <c r="D182" t="s">
        <v>1</v>
      </c>
      <c r="E182" t="s">
        <v>176</v>
      </c>
      <c r="F182" t="s">
        <v>23</v>
      </c>
      <c r="G182" t="s">
        <v>173</v>
      </c>
      <c r="H182" t="s">
        <v>173</v>
      </c>
      <c r="I182" t="s">
        <v>45</v>
      </c>
      <c r="J182" s="26">
        <v>27044598.451499995</v>
      </c>
    </row>
    <row r="183" spans="1:10" x14ac:dyDescent="0.3">
      <c r="A183" s="23">
        <v>44228</v>
      </c>
      <c r="B183" t="s">
        <v>100</v>
      </c>
      <c r="C183" t="s">
        <v>115</v>
      </c>
      <c r="D183" t="s">
        <v>1</v>
      </c>
      <c r="E183" t="s">
        <v>173</v>
      </c>
      <c r="F183" t="s">
        <v>19</v>
      </c>
      <c r="G183" t="s">
        <v>177</v>
      </c>
      <c r="H183" t="s">
        <v>173</v>
      </c>
      <c r="I183" t="s">
        <v>46</v>
      </c>
      <c r="J183" s="26">
        <v>26711104.076999996</v>
      </c>
    </row>
    <row r="184" spans="1:10" x14ac:dyDescent="0.3">
      <c r="A184" s="23">
        <v>44228</v>
      </c>
      <c r="B184" t="s">
        <v>100</v>
      </c>
      <c r="C184" t="s">
        <v>115</v>
      </c>
      <c r="D184" t="s">
        <v>1</v>
      </c>
      <c r="E184" t="s">
        <v>173</v>
      </c>
      <c r="F184" t="s">
        <v>19</v>
      </c>
      <c r="G184" t="s">
        <v>173</v>
      </c>
      <c r="H184" t="s">
        <v>21</v>
      </c>
      <c r="I184" t="s">
        <v>79</v>
      </c>
      <c r="J184" s="26">
        <v>11482948.181249999</v>
      </c>
    </row>
    <row r="185" spans="1:10" x14ac:dyDescent="0.3">
      <c r="A185" s="23">
        <v>44228</v>
      </c>
      <c r="B185" t="s">
        <v>100</v>
      </c>
      <c r="C185" t="s">
        <v>115</v>
      </c>
      <c r="D185" t="s">
        <v>1</v>
      </c>
      <c r="E185" t="s">
        <v>173</v>
      </c>
      <c r="F185" t="s">
        <v>19</v>
      </c>
      <c r="G185" t="s">
        <v>173</v>
      </c>
      <c r="H185" t="s">
        <v>22</v>
      </c>
      <c r="I185" t="s">
        <v>80</v>
      </c>
      <c r="J185" s="26">
        <v>10564312.326749999</v>
      </c>
    </row>
    <row r="186" spans="1:10" x14ac:dyDescent="0.3">
      <c r="A186" s="23">
        <v>44228</v>
      </c>
      <c r="B186" t="s">
        <v>100</v>
      </c>
      <c r="C186" t="s">
        <v>115</v>
      </c>
      <c r="D186" t="s">
        <v>1</v>
      </c>
      <c r="E186" t="s">
        <v>173</v>
      </c>
      <c r="F186" t="s">
        <v>19</v>
      </c>
      <c r="G186" t="s">
        <v>173</v>
      </c>
      <c r="H186" t="s">
        <v>20</v>
      </c>
      <c r="I186" t="s">
        <v>81</v>
      </c>
      <c r="J186" s="26">
        <v>4663843.5689999992</v>
      </c>
    </row>
    <row r="187" spans="1:10" x14ac:dyDescent="0.3">
      <c r="A187" s="23">
        <v>44228</v>
      </c>
      <c r="B187" t="s">
        <v>100</v>
      </c>
      <c r="C187" t="s">
        <v>115</v>
      </c>
      <c r="D187" t="s">
        <v>1</v>
      </c>
      <c r="E187" t="s">
        <v>173</v>
      </c>
      <c r="F187" t="s">
        <v>23</v>
      </c>
      <c r="G187" t="s">
        <v>177</v>
      </c>
      <c r="H187" t="s">
        <v>173</v>
      </c>
      <c r="I187" t="s">
        <v>47</v>
      </c>
      <c r="J187" s="26">
        <v>333494.37449999998</v>
      </c>
    </row>
    <row r="188" spans="1:10" x14ac:dyDescent="0.3">
      <c r="A188" s="23">
        <v>44228</v>
      </c>
      <c r="B188" t="s">
        <v>100</v>
      </c>
      <c r="C188" t="s">
        <v>115</v>
      </c>
      <c r="D188" t="s">
        <v>1</v>
      </c>
      <c r="E188" t="s">
        <v>173</v>
      </c>
      <c r="F188" t="s">
        <v>23</v>
      </c>
      <c r="G188" t="s">
        <v>173</v>
      </c>
      <c r="H188" t="s">
        <v>196</v>
      </c>
      <c r="I188" t="s">
        <v>82</v>
      </c>
      <c r="J188" s="26">
        <v>272562.28649999999</v>
      </c>
    </row>
    <row r="189" spans="1:10" x14ac:dyDescent="0.3">
      <c r="A189" s="23">
        <v>44228</v>
      </c>
      <c r="B189" t="s">
        <v>100</v>
      </c>
      <c r="C189" t="s">
        <v>115</v>
      </c>
      <c r="D189" t="s">
        <v>1</v>
      </c>
      <c r="E189" t="s">
        <v>173</v>
      </c>
      <c r="F189" t="s">
        <v>23</v>
      </c>
      <c r="G189" t="s">
        <v>173</v>
      </c>
      <c r="H189" t="s">
        <v>197</v>
      </c>
      <c r="I189" t="s">
        <v>83</v>
      </c>
      <c r="J189" s="26">
        <v>60932.087999999996</v>
      </c>
    </row>
    <row r="190" spans="1:10" x14ac:dyDescent="0.3">
      <c r="A190" s="23">
        <v>44228</v>
      </c>
      <c r="B190" t="s">
        <v>100</v>
      </c>
      <c r="C190" t="s">
        <v>178</v>
      </c>
      <c r="D190" t="s">
        <v>203</v>
      </c>
      <c r="E190" t="s">
        <v>176</v>
      </c>
      <c r="F190" t="s">
        <v>23</v>
      </c>
      <c r="G190" t="s">
        <v>173</v>
      </c>
      <c r="H190" t="s">
        <v>173</v>
      </c>
      <c r="I190" t="s">
        <v>48</v>
      </c>
      <c r="J190" s="26">
        <v>16842256.0605</v>
      </c>
    </row>
    <row r="191" spans="1:10" x14ac:dyDescent="0.3">
      <c r="A191" s="23">
        <v>44228</v>
      </c>
      <c r="B191" t="s">
        <v>100</v>
      </c>
      <c r="C191" t="s">
        <v>178</v>
      </c>
      <c r="D191" t="s">
        <v>203</v>
      </c>
      <c r="E191" t="s">
        <v>173</v>
      </c>
      <c r="F191" t="s">
        <v>19</v>
      </c>
      <c r="G191" t="s">
        <v>177</v>
      </c>
      <c r="H191" t="s">
        <v>173</v>
      </c>
      <c r="I191" t="s">
        <v>49</v>
      </c>
      <c r="J191" s="26">
        <v>16552750.922999997</v>
      </c>
    </row>
    <row r="192" spans="1:10" x14ac:dyDescent="0.3">
      <c r="A192" s="23">
        <v>44228</v>
      </c>
      <c r="B192" t="s">
        <v>100</v>
      </c>
      <c r="C192" t="s">
        <v>178</v>
      </c>
      <c r="D192" t="s">
        <v>203</v>
      </c>
      <c r="E192" t="s">
        <v>173</v>
      </c>
      <c r="F192" t="s">
        <v>19</v>
      </c>
      <c r="G192" t="s">
        <v>173</v>
      </c>
      <c r="H192" t="s">
        <v>21</v>
      </c>
      <c r="I192" t="s">
        <v>84</v>
      </c>
      <c r="J192" s="26">
        <v>6543658.0687499978</v>
      </c>
    </row>
    <row r="193" spans="1:10" x14ac:dyDescent="0.3">
      <c r="A193" s="23">
        <v>44228</v>
      </c>
      <c r="B193" t="s">
        <v>100</v>
      </c>
      <c r="C193" t="s">
        <v>178</v>
      </c>
      <c r="D193" t="s">
        <v>203</v>
      </c>
      <c r="E193" t="s">
        <v>173</v>
      </c>
      <c r="F193" t="s">
        <v>19</v>
      </c>
      <c r="G193" t="s">
        <v>173</v>
      </c>
      <c r="H193" t="s">
        <v>22</v>
      </c>
      <c r="I193" t="s">
        <v>85</v>
      </c>
      <c r="J193" s="26">
        <v>6020165.4232499991</v>
      </c>
    </row>
    <row r="194" spans="1:10" x14ac:dyDescent="0.3">
      <c r="A194" s="23">
        <v>44228</v>
      </c>
      <c r="B194" t="s">
        <v>100</v>
      </c>
      <c r="C194" t="s">
        <v>178</v>
      </c>
      <c r="D194" t="s">
        <v>203</v>
      </c>
      <c r="E194" t="s">
        <v>173</v>
      </c>
      <c r="F194" t="s">
        <v>19</v>
      </c>
      <c r="G194" t="s">
        <v>173</v>
      </c>
      <c r="H194" t="s">
        <v>20</v>
      </c>
      <c r="I194" t="s">
        <v>86</v>
      </c>
      <c r="J194" s="26">
        <v>3988927.4309999989</v>
      </c>
    </row>
    <row r="195" spans="1:10" x14ac:dyDescent="0.3">
      <c r="A195" s="23">
        <v>44228</v>
      </c>
      <c r="B195" t="s">
        <v>100</v>
      </c>
      <c r="C195" t="s">
        <v>178</v>
      </c>
      <c r="D195" t="s">
        <v>203</v>
      </c>
      <c r="E195" t="s">
        <v>173</v>
      </c>
      <c r="F195" t="s">
        <v>23</v>
      </c>
      <c r="G195" t="s">
        <v>177</v>
      </c>
      <c r="H195" t="s">
        <v>173</v>
      </c>
      <c r="I195" t="s">
        <v>50</v>
      </c>
      <c r="J195" s="26">
        <v>289505.13750000001</v>
      </c>
    </row>
    <row r="196" spans="1:10" x14ac:dyDescent="0.3">
      <c r="A196" s="23">
        <v>44228</v>
      </c>
      <c r="B196" t="s">
        <v>100</v>
      </c>
      <c r="C196" t="s">
        <v>178</v>
      </c>
      <c r="D196" t="s">
        <v>203</v>
      </c>
      <c r="E196" t="s">
        <v>173</v>
      </c>
      <c r="F196" t="s">
        <v>23</v>
      </c>
      <c r="G196" t="s">
        <v>173</v>
      </c>
      <c r="H196" t="s">
        <v>196</v>
      </c>
      <c r="I196" t="s">
        <v>88</v>
      </c>
      <c r="J196" s="26">
        <v>272562.28649999999</v>
      </c>
    </row>
    <row r="197" spans="1:10" x14ac:dyDescent="0.3">
      <c r="A197" s="23">
        <v>44228</v>
      </c>
      <c r="B197" t="s">
        <v>100</v>
      </c>
      <c r="C197" t="s">
        <v>178</v>
      </c>
      <c r="D197" t="s">
        <v>203</v>
      </c>
      <c r="E197" t="s">
        <v>173</v>
      </c>
      <c r="F197" t="s">
        <v>23</v>
      </c>
      <c r="G197" t="s">
        <v>173</v>
      </c>
      <c r="H197" t="s">
        <v>197</v>
      </c>
      <c r="I197" t="s">
        <v>87</v>
      </c>
      <c r="J197" s="26">
        <v>16942.851000000002</v>
      </c>
    </row>
    <row r="198" spans="1:10" x14ac:dyDescent="0.3">
      <c r="A198" s="23">
        <v>44228</v>
      </c>
      <c r="B198" t="s">
        <v>100</v>
      </c>
      <c r="C198" t="s">
        <v>116</v>
      </c>
      <c r="D198" t="s">
        <v>14</v>
      </c>
      <c r="E198" t="s">
        <v>176</v>
      </c>
      <c r="F198" t="s">
        <v>23</v>
      </c>
      <c r="G198" t="s">
        <v>173</v>
      </c>
      <c r="H198" t="s">
        <v>173</v>
      </c>
      <c r="I198" t="s">
        <v>51</v>
      </c>
      <c r="J198" s="26">
        <v>754883</v>
      </c>
    </row>
    <row r="199" spans="1:10" x14ac:dyDescent="0.3">
      <c r="A199" s="23">
        <v>44228</v>
      </c>
      <c r="B199" t="s">
        <v>100</v>
      </c>
      <c r="C199" t="s">
        <v>116</v>
      </c>
      <c r="D199" t="s">
        <v>14</v>
      </c>
      <c r="E199" t="s">
        <v>173</v>
      </c>
      <c r="F199" t="s">
        <v>16</v>
      </c>
      <c r="G199" t="s">
        <v>177</v>
      </c>
      <c r="H199" t="s">
        <v>198</v>
      </c>
      <c r="I199" t="s">
        <v>52</v>
      </c>
      <c r="J199" s="26">
        <v>150000</v>
      </c>
    </row>
    <row r="200" spans="1:10" x14ac:dyDescent="0.3">
      <c r="A200" s="23">
        <v>44228</v>
      </c>
      <c r="B200" t="s">
        <v>100</v>
      </c>
      <c r="C200" t="s">
        <v>116</v>
      </c>
      <c r="D200" t="s">
        <v>14</v>
      </c>
      <c r="E200" t="s">
        <v>173</v>
      </c>
      <c r="F200" t="s">
        <v>271</v>
      </c>
      <c r="G200" t="s">
        <v>177</v>
      </c>
      <c r="H200" t="s">
        <v>173</v>
      </c>
      <c r="I200" t="s">
        <v>53</v>
      </c>
      <c r="J200" s="26">
        <v>400400</v>
      </c>
    </row>
    <row r="201" spans="1:10" x14ac:dyDescent="0.3">
      <c r="A201" s="23">
        <v>44228</v>
      </c>
      <c r="B201" t="s">
        <v>100</v>
      </c>
      <c r="C201" t="s">
        <v>116</v>
      </c>
      <c r="D201" t="s">
        <v>14</v>
      </c>
      <c r="E201" t="s">
        <v>173</v>
      </c>
      <c r="F201" t="s">
        <v>271</v>
      </c>
      <c r="G201" t="s">
        <v>173</v>
      </c>
      <c r="H201" t="s">
        <v>33</v>
      </c>
      <c r="I201" t="s">
        <v>89</v>
      </c>
      <c r="J201" s="26">
        <v>280000</v>
      </c>
    </row>
    <row r="202" spans="1:10" x14ac:dyDescent="0.3">
      <c r="A202" s="23">
        <v>44228</v>
      </c>
      <c r="B202" t="s">
        <v>100</v>
      </c>
      <c r="C202" t="s">
        <v>116</v>
      </c>
      <c r="D202" t="s">
        <v>14</v>
      </c>
      <c r="E202" t="s">
        <v>173</v>
      </c>
      <c r="F202" t="s">
        <v>271</v>
      </c>
      <c r="G202" t="s">
        <v>173</v>
      </c>
      <c r="H202" t="s">
        <v>34</v>
      </c>
      <c r="I202" t="s">
        <v>90</v>
      </c>
      <c r="J202" s="26">
        <v>28000</v>
      </c>
    </row>
    <row r="203" spans="1:10" x14ac:dyDescent="0.3">
      <c r="A203" s="23">
        <v>44228</v>
      </c>
      <c r="B203" t="s">
        <v>100</v>
      </c>
      <c r="C203" t="s">
        <v>116</v>
      </c>
      <c r="D203" t="s">
        <v>14</v>
      </c>
      <c r="E203" t="s">
        <v>173</v>
      </c>
      <c r="F203" t="s">
        <v>271</v>
      </c>
      <c r="G203" t="s">
        <v>173</v>
      </c>
      <c r="H203" t="s">
        <v>35</v>
      </c>
      <c r="I203" t="s">
        <v>90</v>
      </c>
      <c r="J203" s="26">
        <v>92400</v>
      </c>
    </row>
    <row r="204" spans="1:10" x14ac:dyDescent="0.3">
      <c r="A204" s="23">
        <v>44228</v>
      </c>
      <c r="B204" t="s">
        <v>100</v>
      </c>
      <c r="C204" t="s">
        <v>116</v>
      </c>
      <c r="D204" t="s">
        <v>14</v>
      </c>
      <c r="E204" t="s">
        <v>173</v>
      </c>
      <c r="F204" t="s">
        <v>15</v>
      </c>
      <c r="G204" t="s">
        <v>177</v>
      </c>
      <c r="H204" t="s">
        <v>173</v>
      </c>
      <c r="I204" t="s">
        <v>54</v>
      </c>
      <c r="J204" s="26">
        <v>124359</v>
      </c>
    </row>
    <row r="205" spans="1:10" x14ac:dyDescent="0.3">
      <c r="A205" s="23">
        <v>44228</v>
      </c>
      <c r="B205" t="s">
        <v>100</v>
      </c>
      <c r="C205" t="s">
        <v>116</v>
      </c>
      <c r="D205" t="s">
        <v>14</v>
      </c>
      <c r="E205" t="s">
        <v>173</v>
      </c>
      <c r="F205" t="s">
        <v>15</v>
      </c>
      <c r="G205" t="s">
        <v>173</v>
      </c>
      <c r="H205" t="s">
        <v>36</v>
      </c>
      <c r="I205" t="s">
        <v>91</v>
      </c>
      <c r="J205" s="26">
        <v>52074</v>
      </c>
    </row>
    <row r="206" spans="1:10" x14ac:dyDescent="0.3">
      <c r="A206" s="23">
        <v>44228</v>
      </c>
      <c r="B206" t="s">
        <v>100</v>
      </c>
      <c r="C206" t="s">
        <v>116</v>
      </c>
      <c r="D206" t="s">
        <v>14</v>
      </c>
      <c r="E206" t="s">
        <v>173</v>
      </c>
      <c r="F206" t="s">
        <v>15</v>
      </c>
      <c r="G206" t="s">
        <v>173</v>
      </c>
      <c r="H206" t="s">
        <v>37</v>
      </c>
      <c r="I206" t="s">
        <v>92</v>
      </c>
      <c r="J206" s="26">
        <v>37614</v>
      </c>
    </row>
    <row r="207" spans="1:10" x14ac:dyDescent="0.3">
      <c r="A207" s="23">
        <v>44228</v>
      </c>
      <c r="B207" t="s">
        <v>100</v>
      </c>
      <c r="C207" t="s">
        <v>116</v>
      </c>
      <c r="D207" t="s">
        <v>14</v>
      </c>
      <c r="E207" t="s">
        <v>173</v>
      </c>
      <c r="F207" t="s">
        <v>15</v>
      </c>
      <c r="G207" t="s">
        <v>173</v>
      </c>
      <c r="H207" t="s">
        <v>38</v>
      </c>
      <c r="I207" t="s">
        <v>93</v>
      </c>
      <c r="J207" s="26">
        <v>34671</v>
      </c>
    </row>
    <row r="208" spans="1:10" x14ac:dyDescent="0.3">
      <c r="A208" s="23">
        <v>44228</v>
      </c>
      <c r="B208" t="s">
        <v>100</v>
      </c>
      <c r="C208" t="s">
        <v>116</v>
      </c>
      <c r="D208" t="s">
        <v>14</v>
      </c>
      <c r="E208" t="s">
        <v>173</v>
      </c>
      <c r="F208" t="s">
        <v>269</v>
      </c>
      <c r="G208" t="s">
        <v>177</v>
      </c>
      <c r="H208" t="s">
        <v>269</v>
      </c>
      <c r="I208" t="s">
        <v>55</v>
      </c>
      <c r="J208" s="26">
        <v>30932</v>
      </c>
    </row>
    <row r="209" spans="1:10" x14ac:dyDescent="0.3">
      <c r="A209" s="23">
        <v>44228</v>
      </c>
      <c r="B209" t="s">
        <v>100</v>
      </c>
      <c r="C209" t="s">
        <v>116</v>
      </c>
      <c r="D209" t="s">
        <v>14</v>
      </c>
      <c r="E209" t="s">
        <v>173</v>
      </c>
      <c r="F209" t="s">
        <v>270</v>
      </c>
      <c r="G209" t="s">
        <v>177</v>
      </c>
      <c r="H209" t="s">
        <v>270</v>
      </c>
      <c r="I209" t="s">
        <v>56</v>
      </c>
      <c r="J209" s="26">
        <v>49192</v>
      </c>
    </row>
    <row r="210" spans="1:10" x14ac:dyDescent="0.3">
      <c r="A210" s="23">
        <v>44228</v>
      </c>
      <c r="B210" t="s">
        <v>100</v>
      </c>
      <c r="C210" t="s">
        <v>116</v>
      </c>
      <c r="D210" t="s">
        <v>2</v>
      </c>
      <c r="E210" t="s">
        <v>176</v>
      </c>
      <c r="F210" t="s">
        <v>270</v>
      </c>
      <c r="G210" t="s">
        <v>173</v>
      </c>
      <c r="H210" t="s">
        <v>173</v>
      </c>
      <c r="I210" t="s">
        <v>57</v>
      </c>
      <c r="J210" s="26">
        <v>10187090.631680001</v>
      </c>
    </row>
    <row r="211" spans="1:10" x14ac:dyDescent="0.3">
      <c r="A211" s="23">
        <v>44228</v>
      </c>
      <c r="B211" t="s">
        <v>100</v>
      </c>
      <c r="C211" t="s">
        <v>116</v>
      </c>
      <c r="D211" t="s">
        <v>2</v>
      </c>
      <c r="E211" t="s">
        <v>173</v>
      </c>
      <c r="F211" t="s">
        <v>16</v>
      </c>
      <c r="G211" t="s">
        <v>177</v>
      </c>
      <c r="H211" t="s">
        <v>16</v>
      </c>
      <c r="I211" t="s">
        <v>58</v>
      </c>
      <c r="J211" s="26">
        <v>1250000</v>
      </c>
    </row>
    <row r="212" spans="1:10" x14ac:dyDescent="0.3">
      <c r="A212" s="23">
        <v>44228</v>
      </c>
      <c r="B212" t="s">
        <v>100</v>
      </c>
      <c r="C212" t="s">
        <v>116</v>
      </c>
      <c r="D212" t="s">
        <v>2</v>
      </c>
      <c r="E212" t="s">
        <v>173</v>
      </c>
      <c r="F212" t="s">
        <v>271</v>
      </c>
      <c r="G212" t="s">
        <v>177</v>
      </c>
      <c r="H212" t="s">
        <v>173</v>
      </c>
      <c r="I212" t="s">
        <v>59</v>
      </c>
      <c r="J212" s="26">
        <v>1276275</v>
      </c>
    </row>
    <row r="213" spans="1:10" x14ac:dyDescent="0.3">
      <c r="A213" s="23">
        <v>44228</v>
      </c>
      <c r="B213" t="s">
        <v>100</v>
      </c>
      <c r="C213" t="s">
        <v>116</v>
      </c>
      <c r="D213" t="s">
        <v>2</v>
      </c>
      <c r="E213" t="s">
        <v>173</v>
      </c>
      <c r="F213" t="s">
        <v>271</v>
      </c>
      <c r="G213" t="s">
        <v>173</v>
      </c>
      <c r="H213" t="s">
        <v>33</v>
      </c>
      <c r="I213" t="s">
        <v>94</v>
      </c>
      <c r="J213" s="26">
        <v>577500</v>
      </c>
    </row>
    <row r="214" spans="1:10" x14ac:dyDescent="0.3">
      <c r="A214" s="23">
        <v>44228</v>
      </c>
      <c r="B214" t="s">
        <v>100</v>
      </c>
      <c r="C214" t="s">
        <v>116</v>
      </c>
      <c r="D214" t="s">
        <v>2</v>
      </c>
      <c r="E214" t="s">
        <v>173</v>
      </c>
      <c r="F214" t="s">
        <v>271</v>
      </c>
      <c r="G214" t="s">
        <v>173</v>
      </c>
      <c r="H214" t="s">
        <v>34</v>
      </c>
      <c r="I214" t="s">
        <v>95</v>
      </c>
      <c r="J214" s="26">
        <v>404250</v>
      </c>
    </row>
    <row r="215" spans="1:10" x14ac:dyDescent="0.3">
      <c r="A215" s="23">
        <v>44228</v>
      </c>
      <c r="B215" t="s">
        <v>100</v>
      </c>
      <c r="C215" t="s">
        <v>116</v>
      </c>
      <c r="D215" t="s">
        <v>2</v>
      </c>
      <c r="E215" t="s">
        <v>173</v>
      </c>
      <c r="F215" t="s">
        <v>271</v>
      </c>
      <c r="G215" t="s">
        <v>173</v>
      </c>
      <c r="H215" t="s">
        <v>35</v>
      </c>
      <c r="I215" t="s">
        <v>96</v>
      </c>
      <c r="J215" s="26">
        <v>294525</v>
      </c>
    </row>
    <row r="216" spans="1:10" x14ac:dyDescent="0.3">
      <c r="A216" s="23">
        <v>44228</v>
      </c>
      <c r="B216" t="s">
        <v>100</v>
      </c>
      <c r="C216" t="s">
        <v>116</v>
      </c>
      <c r="D216" t="s">
        <v>2</v>
      </c>
      <c r="E216" t="s">
        <v>173</v>
      </c>
      <c r="F216" t="s">
        <v>28</v>
      </c>
      <c r="G216" t="s">
        <v>177</v>
      </c>
      <c r="H216" t="s">
        <v>173</v>
      </c>
      <c r="I216" t="s">
        <v>60</v>
      </c>
      <c r="J216" s="26">
        <v>5705291.0865599997</v>
      </c>
    </row>
    <row r="217" spans="1:10" x14ac:dyDescent="0.3">
      <c r="A217" s="23">
        <v>44228</v>
      </c>
      <c r="B217" t="s">
        <v>100</v>
      </c>
      <c r="C217" t="s">
        <v>116</v>
      </c>
      <c r="D217" t="s">
        <v>2</v>
      </c>
      <c r="E217" t="s">
        <v>173</v>
      </c>
      <c r="F217" t="s">
        <v>28</v>
      </c>
      <c r="G217" t="s">
        <v>173</v>
      </c>
      <c r="H217" t="s">
        <v>39</v>
      </c>
      <c r="I217" t="s">
        <v>97</v>
      </c>
      <c r="J217" s="26">
        <v>2633211.2707199994</v>
      </c>
    </row>
    <row r="218" spans="1:10" x14ac:dyDescent="0.3">
      <c r="A218" s="23">
        <v>44228</v>
      </c>
      <c r="B218" t="s">
        <v>100</v>
      </c>
      <c r="C218" t="s">
        <v>116</v>
      </c>
      <c r="D218" t="s">
        <v>2</v>
      </c>
      <c r="E218" t="s">
        <v>173</v>
      </c>
      <c r="F218" t="s">
        <v>28</v>
      </c>
      <c r="G218" t="s">
        <v>173</v>
      </c>
      <c r="H218" t="s">
        <v>40</v>
      </c>
      <c r="I218" t="s">
        <v>98</v>
      </c>
      <c r="J218" s="26">
        <v>3072079.8158399998</v>
      </c>
    </row>
    <row r="219" spans="1:10" x14ac:dyDescent="0.3">
      <c r="A219" s="23">
        <v>44228</v>
      </c>
      <c r="B219" t="s">
        <v>100</v>
      </c>
      <c r="C219" t="s">
        <v>116</v>
      </c>
      <c r="D219" t="s">
        <v>2</v>
      </c>
      <c r="E219" t="s">
        <v>173</v>
      </c>
      <c r="F219" t="s">
        <v>32</v>
      </c>
      <c r="G219" t="s">
        <v>177</v>
      </c>
      <c r="H219" t="s">
        <v>32</v>
      </c>
      <c r="I219" t="s">
        <v>61</v>
      </c>
      <c r="J219" s="26">
        <v>270000</v>
      </c>
    </row>
    <row r="220" spans="1:10" x14ac:dyDescent="0.3">
      <c r="A220" s="23">
        <v>44228</v>
      </c>
      <c r="B220" t="s">
        <v>100</v>
      </c>
      <c r="C220" t="s">
        <v>116</v>
      </c>
      <c r="D220" t="s">
        <v>2</v>
      </c>
      <c r="E220" t="s">
        <v>173</v>
      </c>
      <c r="F220" t="s">
        <v>41</v>
      </c>
      <c r="G220" t="s">
        <v>177</v>
      </c>
      <c r="H220" t="s">
        <v>41</v>
      </c>
      <c r="I220" t="s">
        <v>62</v>
      </c>
      <c r="J220" s="26">
        <v>250000</v>
      </c>
    </row>
    <row r="221" spans="1:10" x14ac:dyDescent="0.3">
      <c r="A221" s="23">
        <v>44228</v>
      </c>
      <c r="B221" t="s">
        <v>100</v>
      </c>
      <c r="C221" t="s">
        <v>116</v>
      </c>
      <c r="D221" t="s">
        <v>2</v>
      </c>
      <c r="E221" t="s">
        <v>173</v>
      </c>
      <c r="F221" t="s">
        <v>29</v>
      </c>
      <c r="G221" t="s">
        <v>177</v>
      </c>
      <c r="H221" t="s">
        <v>29</v>
      </c>
      <c r="I221" t="s">
        <v>63</v>
      </c>
      <c r="J221" s="26">
        <v>901000</v>
      </c>
    </row>
    <row r="222" spans="1:10" x14ac:dyDescent="0.3">
      <c r="A222" s="23">
        <v>44228</v>
      </c>
      <c r="B222" t="s">
        <v>100</v>
      </c>
      <c r="C222" t="s">
        <v>116</v>
      </c>
      <c r="D222" t="s">
        <v>2</v>
      </c>
      <c r="E222" t="s">
        <v>173</v>
      </c>
      <c r="F222" t="s">
        <v>31</v>
      </c>
      <c r="G222" t="s">
        <v>177</v>
      </c>
      <c r="H222" t="s">
        <v>31</v>
      </c>
      <c r="I222" t="s">
        <v>64</v>
      </c>
      <c r="J222" s="26">
        <v>438868.54511999997</v>
      </c>
    </row>
    <row r="223" spans="1:10" x14ac:dyDescent="0.3">
      <c r="A223" s="23">
        <v>44228</v>
      </c>
      <c r="B223" t="s">
        <v>100</v>
      </c>
      <c r="C223" t="s">
        <v>116</v>
      </c>
      <c r="D223" t="s">
        <v>2</v>
      </c>
      <c r="E223" t="s">
        <v>173</v>
      </c>
      <c r="F223" t="s">
        <v>30</v>
      </c>
      <c r="G223" t="s">
        <v>177</v>
      </c>
      <c r="H223" t="s">
        <v>30</v>
      </c>
      <c r="I223" t="s">
        <v>65</v>
      </c>
      <c r="J223" s="26">
        <v>95656</v>
      </c>
    </row>
    <row r="224" spans="1:10" x14ac:dyDescent="0.3">
      <c r="A224" s="23">
        <v>44228</v>
      </c>
      <c r="B224" t="s">
        <v>100</v>
      </c>
      <c r="C224" t="s">
        <v>179</v>
      </c>
      <c r="D224" t="s">
        <v>17</v>
      </c>
      <c r="E224" t="s">
        <v>176</v>
      </c>
      <c r="F224" t="s">
        <v>30</v>
      </c>
      <c r="G224" t="s">
        <v>173</v>
      </c>
      <c r="H224" t="s">
        <v>173</v>
      </c>
      <c r="I224" t="s">
        <v>66</v>
      </c>
      <c r="J224" s="26">
        <v>5900282.4288199991</v>
      </c>
    </row>
    <row r="225" spans="1:10" x14ac:dyDescent="0.3">
      <c r="A225" s="23">
        <v>44228</v>
      </c>
      <c r="B225" t="s">
        <v>100</v>
      </c>
      <c r="C225" t="s">
        <v>117</v>
      </c>
      <c r="D225" t="s">
        <v>5</v>
      </c>
      <c r="E225" t="s">
        <v>176</v>
      </c>
      <c r="F225" t="s">
        <v>30</v>
      </c>
      <c r="G225" t="s">
        <v>173</v>
      </c>
      <c r="H225" t="s">
        <v>173</v>
      </c>
      <c r="I225" t="s">
        <v>67</v>
      </c>
      <c r="J225" s="26">
        <v>3923</v>
      </c>
    </row>
    <row r="226" spans="1:10" x14ac:dyDescent="0.3">
      <c r="A226" s="23">
        <v>44228</v>
      </c>
      <c r="B226" t="s">
        <v>100</v>
      </c>
      <c r="C226" t="s">
        <v>117</v>
      </c>
      <c r="D226" t="s">
        <v>5</v>
      </c>
      <c r="E226" t="s">
        <v>173</v>
      </c>
      <c r="F226" t="s">
        <v>3</v>
      </c>
      <c r="G226" t="s">
        <v>177</v>
      </c>
      <c r="H226" t="s">
        <v>3</v>
      </c>
      <c r="I226" t="s">
        <v>68</v>
      </c>
      <c r="J226" s="26">
        <v>3923</v>
      </c>
    </row>
    <row r="227" spans="1:10" x14ac:dyDescent="0.3">
      <c r="A227" s="23">
        <v>44228</v>
      </c>
      <c r="B227" t="s">
        <v>100</v>
      </c>
      <c r="C227" t="s">
        <v>118</v>
      </c>
      <c r="D227" t="s">
        <v>6</v>
      </c>
      <c r="E227" t="s">
        <v>176</v>
      </c>
      <c r="F227" t="s">
        <v>27</v>
      </c>
      <c r="G227" t="s">
        <v>173</v>
      </c>
      <c r="H227" t="s">
        <v>173</v>
      </c>
      <c r="I227" t="s">
        <v>70</v>
      </c>
      <c r="J227" s="26">
        <v>2179323</v>
      </c>
    </row>
    <row r="228" spans="1:10" x14ac:dyDescent="0.3">
      <c r="A228" s="23">
        <v>44228</v>
      </c>
      <c r="B228" t="s">
        <v>100</v>
      </c>
      <c r="C228" t="s">
        <v>118</v>
      </c>
      <c r="D228" t="s">
        <v>6</v>
      </c>
      <c r="E228" t="s">
        <v>173</v>
      </c>
      <c r="F228" t="s">
        <v>4</v>
      </c>
      <c r="G228" t="s">
        <v>177</v>
      </c>
      <c r="H228" t="s">
        <v>4</v>
      </c>
      <c r="I228" t="s">
        <v>71</v>
      </c>
      <c r="J228" s="26">
        <v>2179323</v>
      </c>
    </row>
    <row r="229" spans="1:10" x14ac:dyDescent="0.3">
      <c r="A229" s="23">
        <v>44228</v>
      </c>
      <c r="B229" t="s">
        <v>100</v>
      </c>
      <c r="C229" t="s">
        <v>180</v>
      </c>
      <c r="D229" t="s">
        <v>7</v>
      </c>
      <c r="E229" t="s">
        <v>176</v>
      </c>
      <c r="F229" t="s">
        <v>18</v>
      </c>
      <c r="G229" t="s">
        <v>173</v>
      </c>
      <c r="H229" t="s">
        <v>173</v>
      </c>
      <c r="I229" t="s">
        <v>73</v>
      </c>
      <c r="J229" s="26">
        <v>3724882.4288199991</v>
      </c>
    </row>
    <row r="230" spans="1:10" x14ac:dyDescent="0.3">
      <c r="A230" s="23">
        <v>44228</v>
      </c>
      <c r="B230" t="s">
        <v>100</v>
      </c>
      <c r="C230" t="s">
        <v>119</v>
      </c>
      <c r="D230" t="s">
        <v>10</v>
      </c>
      <c r="E230" t="s">
        <v>176</v>
      </c>
      <c r="F230" t="s">
        <v>10</v>
      </c>
      <c r="G230" t="s">
        <v>177</v>
      </c>
      <c r="H230" t="s">
        <v>10</v>
      </c>
      <c r="I230" t="s">
        <v>11</v>
      </c>
      <c r="J230" s="26">
        <v>744976.48576399987</v>
      </c>
    </row>
    <row r="231" spans="1:10" x14ac:dyDescent="0.3">
      <c r="A231" s="23">
        <v>44228</v>
      </c>
      <c r="B231" t="s">
        <v>100</v>
      </c>
      <c r="C231" t="s">
        <v>181</v>
      </c>
      <c r="D231" t="s">
        <v>8</v>
      </c>
      <c r="E231" t="s">
        <v>176</v>
      </c>
      <c r="F231" t="s">
        <v>10</v>
      </c>
      <c r="G231" t="s">
        <v>173</v>
      </c>
      <c r="H231" t="s">
        <v>173</v>
      </c>
      <c r="I231" t="s">
        <v>12</v>
      </c>
      <c r="J231" s="26">
        <v>2979905.9430559995</v>
      </c>
    </row>
    <row r="232" spans="1:10" x14ac:dyDescent="0.3">
      <c r="A232" s="23">
        <v>44256</v>
      </c>
      <c r="B232" t="s">
        <v>99</v>
      </c>
      <c r="C232" t="s">
        <v>114</v>
      </c>
      <c r="D232" t="s">
        <v>0</v>
      </c>
      <c r="E232" t="s">
        <v>176</v>
      </c>
      <c r="F232" t="s">
        <v>25</v>
      </c>
      <c r="G232" t="s">
        <v>173</v>
      </c>
      <c r="H232" t="s">
        <v>173</v>
      </c>
      <c r="I232" t="s">
        <v>124</v>
      </c>
      <c r="J232" s="26">
        <v>40752311.939999998</v>
      </c>
    </row>
    <row r="233" spans="1:10" x14ac:dyDescent="0.3">
      <c r="A233" s="23">
        <v>44256</v>
      </c>
      <c r="B233" t="s">
        <v>99</v>
      </c>
      <c r="C233" t="s">
        <v>114</v>
      </c>
      <c r="D233" t="s">
        <v>0</v>
      </c>
      <c r="E233" t="s">
        <v>173</v>
      </c>
      <c r="F233" t="s">
        <v>19</v>
      </c>
      <c r="G233" t="s">
        <v>177</v>
      </c>
      <c r="H233" t="s">
        <v>173</v>
      </c>
      <c r="I233" t="s">
        <v>43</v>
      </c>
      <c r="J233" s="26">
        <v>40178947.5</v>
      </c>
    </row>
    <row r="234" spans="1:10" x14ac:dyDescent="0.3">
      <c r="A234" s="23">
        <v>44256</v>
      </c>
      <c r="B234" t="s">
        <v>99</v>
      </c>
      <c r="C234" t="s">
        <v>114</v>
      </c>
      <c r="D234" t="s">
        <v>0</v>
      </c>
      <c r="E234" t="s">
        <v>173</v>
      </c>
      <c r="F234" t="s">
        <v>19</v>
      </c>
      <c r="G234" t="s">
        <v>173</v>
      </c>
      <c r="H234" t="s">
        <v>21</v>
      </c>
      <c r="I234" t="s">
        <v>74</v>
      </c>
      <c r="J234" s="26">
        <v>15202845</v>
      </c>
    </row>
    <row r="235" spans="1:10" x14ac:dyDescent="0.3">
      <c r="A235" s="23">
        <v>44256</v>
      </c>
      <c r="B235" t="s">
        <v>99</v>
      </c>
      <c r="C235" t="s">
        <v>114</v>
      </c>
      <c r="D235" t="s">
        <v>0</v>
      </c>
      <c r="E235" t="s">
        <v>173</v>
      </c>
      <c r="F235" t="s">
        <v>19</v>
      </c>
      <c r="G235" t="s">
        <v>173</v>
      </c>
      <c r="H235" t="s">
        <v>22</v>
      </c>
      <c r="I235" t="s">
        <v>75</v>
      </c>
      <c r="J235" s="26">
        <v>16288762.5</v>
      </c>
    </row>
    <row r="236" spans="1:10" x14ac:dyDescent="0.3">
      <c r="A236" s="23">
        <v>44256</v>
      </c>
      <c r="B236" t="s">
        <v>99</v>
      </c>
      <c r="C236" t="s">
        <v>114</v>
      </c>
      <c r="D236" t="s">
        <v>0</v>
      </c>
      <c r="E236" t="s">
        <v>173</v>
      </c>
      <c r="F236" t="s">
        <v>19</v>
      </c>
      <c r="G236" t="s">
        <v>173</v>
      </c>
      <c r="H236" t="s">
        <v>20</v>
      </c>
      <c r="I236" t="s">
        <v>76</v>
      </c>
      <c r="J236" s="26">
        <v>8687340</v>
      </c>
    </row>
    <row r="237" spans="1:10" x14ac:dyDescent="0.3">
      <c r="A237" s="23">
        <v>44256</v>
      </c>
      <c r="B237" t="s">
        <v>99</v>
      </c>
      <c r="C237" t="s">
        <v>114</v>
      </c>
      <c r="D237" t="s">
        <v>0</v>
      </c>
      <c r="E237" t="s">
        <v>173</v>
      </c>
      <c r="F237" t="s">
        <v>23</v>
      </c>
      <c r="G237" t="s">
        <v>177</v>
      </c>
      <c r="H237" t="s">
        <v>173</v>
      </c>
      <c r="I237" t="s">
        <v>44</v>
      </c>
      <c r="J237" s="26">
        <v>573364.44000000006</v>
      </c>
    </row>
    <row r="238" spans="1:10" x14ac:dyDescent="0.3">
      <c r="A238" s="23">
        <v>44256</v>
      </c>
      <c r="B238" t="s">
        <v>99</v>
      </c>
      <c r="C238" t="s">
        <v>114</v>
      </c>
      <c r="D238" t="s">
        <v>0</v>
      </c>
      <c r="E238" t="s">
        <v>173</v>
      </c>
      <c r="F238" t="s">
        <v>23</v>
      </c>
      <c r="G238" t="s">
        <v>173</v>
      </c>
      <c r="H238" t="s">
        <v>196</v>
      </c>
      <c r="I238" t="s">
        <v>77</v>
      </c>
      <c r="J238" s="26">
        <v>501693.88500000001</v>
      </c>
    </row>
    <row r="239" spans="1:10" x14ac:dyDescent="0.3">
      <c r="A239" s="23">
        <v>44256</v>
      </c>
      <c r="B239" t="s">
        <v>99</v>
      </c>
      <c r="C239" t="s">
        <v>114</v>
      </c>
      <c r="D239" t="s">
        <v>0</v>
      </c>
      <c r="E239" t="s">
        <v>173</v>
      </c>
      <c r="F239" t="s">
        <v>23</v>
      </c>
      <c r="G239" t="s">
        <v>173</v>
      </c>
      <c r="H239" t="s">
        <v>197</v>
      </c>
      <c r="I239" t="s">
        <v>78</v>
      </c>
      <c r="J239" s="26">
        <v>71670.555000000008</v>
      </c>
    </row>
    <row r="240" spans="1:10" x14ac:dyDescent="0.3">
      <c r="A240" s="23">
        <v>44256</v>
      </c>
      <c r="B240" t="s">
        <v>99</v>
      </c>
      <c r="C240" t="s">
        <v>115</v>
      </c>
      <c r="D240" t="s">
        <v>1</v>
      </c>
      <c r="E240" t="s">
        <v>176</v>
      </c>
      <c r="F240" t="s">
        <v>23</v>
      </c>
      <c r="G240" t="s">
        <v>173</v>
      </c>
      <c r="H240" t="s">
        <v>173</v>
      </c>
      <c r="I240" t="s">
        <v>45</v>
      </c>
      <c r="J240" s="26">
        <v>25554528.817499999</v>
      </c>
    </row>
    <row r="241" spans="1:10" x14ac:dyDescent="0.3">
      <c r="A241" s="23">
        <v>44256</v>
      </c>
      <c r="B241" t="s">
        <v>99</v>
      </c>
      <c r="C241" t="s">
        <v>115</v>
      </c>
      <c r="D241" t="s">
        <v>1</v>
      </c>
      <c r="E241" t="s">
        <v>173</v>
      </c>
      <c r="F241" t="s">
        <v>19</v>
      </c>
      <c r="G241" t="s">
        <v>177</v>
      </c>
      <c r="H241" t="s">
        <v>173</v>
      </c>
      <c r="I241" t="s">
        <v>46</v>
      </c>
      <c r="J241" s="26">
        <v>25247581.875</v>
      </c>
    </row>
    <row r="242" spans="1:10" x14ac:dyDescent="0.3">
      <c r="A242" s="23">
        <v>44256</v>
      </c>
      <c r="B242" t="s">
        <v>99</v>
      </c>
      <c r="C242" t="s">
        <v>115</v>
      </c>
      <c r="D242" t="s">
        <v>1</v>
      </c>
      <c r="E242" t="s">
        <v>173</v>
      </c>
      <c r="F242" t="s">
        <v>19</v>
      </c>
      <c r="G242" t="s">
        <v>173</v>
      </c>
      <c r="H242" t="s">
        <v>21</v>
      </c>
      <c r="I242" t="s">
        <v>79</v>
      </c>
      <c r="J242" s="26">
        <v>9881849.25</v>
      </c>
    </row>
    <row r="243" spans="1:10" x14ac:dyDescent="0.3">
      <c r="A243" s="23">
        <v>44256</v>
      </c>
      <c r="B243" t="s">
        <v>99</v>
      </c>
      <c r="C243" t="s">
        <v>115</v>
      </c>
      <c r="D243" t="s">
        <v>1</v>
      </c>
      <c r="E243" t="s">
        <v>173</v>
      </c>
      <c r="F243" t="s">
        <v>19</v>
      </c>
      <c r="G243" t="s">
        <v>173</v>
      </c>
      <c r="H243" t="s">
        <v>22</v>
      </c>
      <c r="I243" t="s">
        <v>80</v>
      </c>
      <c r="J243" s="26">
        <v>10587695.625</v>
      </c>
    </row>
    <row r="244" spans="1:10" x14ac:dyDescent="0.3">
      <c r="A244" s="23">
        <v>44256</v>
      </c>
      <c r="B244" t="s">
        <v>99</v>
      </c>
      <c r="C244" t="s">
        <v>115</v>
      </c>
      <c r="D244" t="s">
        <v>1</v>
      </c>
      <c r="E244" t="s">
        <v>173</v>
      </c>
      <c r="F244" t="s">
        <v>19</v>
      </c>
      <c r="G244" t="s">
        <v>173</v>
      </c>
      <c r="H244" t="s">
        <v>20</v>
      </c>
      <c r="I244" t="s">
        <v>81</v>
      </c>
      <c r="J244" s="26">
        <v>4778037</v>
      </c>
    </row>
    <row r="245" spans="1:10" x14ac:dyDescent="0.3">
      <c r="A245" s="23">
        <v>44256</v>
      </c>
      <c r="B245" t="s">
        <v>99</v>
      </c>
      <c r="C245" t="s">
        <v>115</v>
      </c>
      <c r="D245" t="s">
        <v>1</v>
      </c>
      <c r="E245" t="s">
        <v>173</v>
      </c>
      <c r="F245" t="s">
        <v>23</v>
      </c>
      <c r="G245" t="s">
        <v>177</v>
      </c>
      <c r="H245" t="s">
        <v>173</v>
      </c>
      <c r="I245" t="s">
        <v>47</v>
      </c>
      <c r="J245" s="26">
        <v>306946.9425</v>
      </c>
    </row>
    <row r="246" spans="1:10" x14ac:dyDescent="0.3">
      <c r="A246" s="23">
        <v>44256</v>
      </c>
      <c r="B246" t="s">
        <v>99</v>
      </c>
      <c r="C246" t="s">
        <v>115</v>
      </c>
      <c r="D246" t="s">
        <v>1</v>
      </c>
      <c r="E246" t="s">
        <v>173</v>
      </c>
      <c r="F246" t="s">
        <v>23</v>
      </c>
      <c r="G246" t="s">
        <v>173</v>
      </c>
      <c r="H246" t="s">
        <v>196</v>
      </c>
      <c r="I246" t="s">
        <v>82</v>
      </c>
      <c r="J246" s="26">
        <v>250846.9425</v>
      </c>
    </row>
    <row r="247" spans="1:10" x14ac:dyDescent="0.3">
      <c r="A247" s="23">
        <v>44256</v>
      </c>
      <c r="B247" t="s">
        <v>99</v>
      </c>
      <c r="C247" t="s">
        <v>115</v>
      </c>
      <c r="D247" t="s">
        <v>1</v>
      </c>
      <c r="E247" t="s">
        <v>173</v>
      </c>
      <c r="F247" t="s">
        <v>23</v>
      </c>
      <c r="G247" t="s">
        <v>173</v>
      </c>
      <c r="H247" t="s">
        <v>197</v>
      </c>
      <c r="I247" t="s">
        <v>83</v>
      </c>
      <c r="J247" s="26">
        <v>56100</v>
      </c>
    </row>
    <row r="248" spans="1:10" x14ac:dyDescent="0.3">
      <c r="A248" s="23">
        <v>44256</v>
      </c>
      <c r="B248" t="s">
        <v>99</v>
      </c>
      <c r="C248" t="s">
        <v>178</v>
      </c>
      <c r="D248" t="s">
        <v>203</v>
      </c>
      <c r="E248" t="s">
        <v>176</v>
      </c>
      <c r="F248" t="s">
        <v>23</v>
      </c>
      <c r="G248" t="s">
        <v>173</v>
      </c>
      <c r="H248" t="s">
        <v>173</v>
      </c>
      <c r="I248" t="s">
        <v>48</v>
      </c>
      <c r="J248" s="26">
        <v>15197783.122499999</v>
      </c>
    </row>
    <row r="249" spans="1:10" x14ac:dyDescent="0.3">
      <c r="A249" s="23">
        <v>44256</v>
      </c>
      <c r="B249" t="s">
        <v>99</v>
      </c>
      <c r="C249" t="s">
        <v>178</v>
      </c>
      <c r="D249" t="s">
        <v>203</v>
      </c>
      <c r="E249" t="s">
        <v>173</v>
      </c>
      <c r="F249" t="s">
        <v>19</v>
      </c>
      <c r="G249" t="s">
        <v>177</v>
      </c>
      <c r="H249" t="s">
        <v>173</v>
      </c>
      <c r="I249" t="s">
        <v>49</v>
      </c>
      <c r="J249" s="26">
        <v>14931365.625</v>
      </c>
    </row>
    <row r="250" spans="1:10" x14ac:dyDescent="0.3">
      <c r="A250" s="23">
        <v>44256</v>
      </c>
      <c r="B250" t="s">
        <v>99</v>
      </c>
      <c r="C250" t="s">
        <v>178</v>
      </c>
      <c r="D250" t="s">
        <v>203</v>
      </c>
      <c r="E250" t="s">
        <v>173</v>
      </c>
      <c r="F250" t="s">
        <v>19</v>
      </c>
      <c r="G250" t="s">
        <v>173</v>
      </c>
      <c r="H250" t="s">
        <v>21</v>
      </c>
      <c r="I250" t="s">
        <v>84</v>
      </c>
      <c r="J250" s="26">
        <v>5320995.75</v>
      </c>
    </row>
    <row r="251" spans="1:10" x14ac:dyDescent="0.3">
      <c r="A251" s="23">
        <v>44256</v>
      </c>
      <c r="B251" t="s">
        <v>99</v>
      </c>
      <c r="C251" t="s">
        <v>178</v>
      </c>
      <c r="D251" t="s">
        <v>203</v>
      </c>
      <c r="E251" t="s">
        <v>173</v>
      </c>
      <c r="F251" t="s">
        <v>19</v>
      </c>
      <c r="G251" t="s">
        <v>173</v>
      </c>
      <c r="H251" t="s">
        <v>22</v>
      </c>
      <c r="I251" t="s">
        <v>85</v>
      </c>
      <c r="J251" s="26">
        <v>5701066.875</v>
      </c>
    </row>
    <row r="252" spans="1:10" x14ac:dyDescent="0.3">
      <c r="A252" s="23">
        <v>44256</v>
      </c>
      <c r="B252" t="s">
        <v>99</v>
      </c>
      <c r="C252" t="s">
        <v>178</v>
      </c>
      <c r="D252" t="s">
        <v>203</v>
      </c>
      <c r="E252" t="s">
        <v>173</v>
      </c>
      <c r="F252" t="s">
        <v>19</v>
      </c>
      <c r="G252" t="s">
        <v>173</v>
      </c>
      <c r="H252" t="s">
        <v>20</v>
      </c>
      <c r="I252" t="s">
        <v>86</v>
      </c>
      <c r="J252" s="26">
        <v>3909303</v>
      </c>
    </row>
    <row r="253" spans="1:10" x14ac:dyDescent="0.3">
      <c r="A253" s="23">
        <v>44256</v>
      </c>
      <c r="B253" t="s">
        <v>99</v>
      </c>
      <c r="C253" t="s">
        <v>178</v>
      </c>
      <c r="D253" t="s">
        <v>203</v>
      </c>
      <c r="E253" t="s">
        <v>173</v>
      </c>
      <c r="F253" t="s">
        <v>23</v>
      </c>
      <c r="G253" t="s">
        <v>177</v>
      </c>
      <c r="H253" t="s">
        <v>173</v>
      </c>
      <c r="I253" t="s">
        <v>50</v>
      </c>
      <c r="J253" s="26">
        <v>266417.49750000006</v>
      </c>
    </row>
    <row r="254" spans="1:10" x14ac:dyDescent="0.3">
      <c r="A254" s="23">
        <v>44256</v>
      </c>
      <c r="B254" t="s">
        <v>99</v>
      </c>
      <c r="C254" t="s">
        <v>178</v>
      </c>
      <c r="D254" t="s">
        <v>203</v>
      </c>
      <c r="E254" t="s">
        <v>173</v>
      </c>
      <c r="F254" t="s">
        <v>23</v>
      </c>
      <c r="G254" t="s">
        <v>173</v>
      </c>
      <c r="H254" t="s">
        <v>196</v>
      </c>
      <c r="I254" t="s">
        <v>88</v>
      </c>
      <c r="J254" s="26">
        <v>250846.9425</v>
      </c>
    </row>
    <row r="255" spans="1:10" x14ac:dyDescent="0.3">
      <c r="A255" s="23">
        <v>44256</v>
      </c>
      <c r="B255" t="s">
        <v>99</v>
      </c>
      <c r="C255" t="s">
        <v>178</v>
      </c>
      <c r="D255" t="s">
        <v>203</v>
      </c>
      <c r="E255" t="s">
        <v>173</v>
      </c>
      <c r="F255" t="s">
        <v>23</v>
      </c>
      <c r="G255" t="s">
        <v>173</v>
      </c>
      <c r="H255" t="s">
        <v>197</v>
      </c>
      <c r="I255" t="s">
        <v>87</v>
      </c>
      <c r="J255" s="26">
        <v>15570.555000000008</v>
      </c>
    </row>
    <row r="256" spans="1:10" x14ac:dyDescent="0.3">
      <c r="A256" s="23">
        <v>44256</v>
      </c>
      <c r="B256" t="s">
        <v>99</v>
      </c>
      <c r="C256" t="s">
        <v>116</v>
      </c>
      <c r="D256" t="s">
        <v>14</v>
      </c>
      <c r="E256" t="s">
        <v>176</v>
      </c>
      <c r="F256" t="s">
        <v>23</v>
      </c>
      <c r="G256" t="s">
        <v>173</v>
      </c>
      <c r="H256" t="s">
        <v>173</v>
      </c>
      <c r="I256" t="s">
        <v>51</v>
      </c>
      <c r="J256" s="26">
        <v>759055</v>
      </c>
    </row>
    <row r="257" spans="1:10" x14ac:dyDescent="0.3">
      <c r="A257" s="23">
        <v>44256</v>
      </c>
      <c r="B257" t="s">
        <v>99</v>
      </c>
      <c r="C257" t="s">
        <v>116</v>
      </c>
      <c r="D257" t="s">
        <v>14</v>
      </c>
      <c r="E257" t="s">
        <v>173</v>
      </c>
      <c r="F257" t="s">
        <v>16</v>
      </c>
      <c r="G257" t="s">
        <v>177</v>
      </c>
      <c r="H257" t="s">
        <v>198</v>
      </c>
      <c r="I257" t="s">
        <v>52</v>
      </c>
      <c r="J257" s="26">
        <v>150000</v>
      </c>
    </row>
    <row r="258" spans="1:10" x14ac:dyDescent="0.3">
      <c r="A258" s="23">
        <v>44256</v>
      </c>
      <c r="B258" t="s">
        <v>99</v>
      </c>
      <c r="C258" t="s">
        <v>116</v>
      </c>
      <c r="D258" t="s">
        <v>14</v>
      </c>
      <c r="E258" t="s">
        <v>173</v>
      </c>
      <c r="F258" t="s">
        <v>271</v>
      </c>
      <c r="G258" t="s">
        <v>177</v>
      </c>
      <c r="H258" t="s">
        <v>173</v>
      </c>
      <c r="I258" t="s">
        <v>53</v>
      </c>
      <c r="J258" s="26">
        <v>457600</v>
      </c>
    </row>
    <row r="259" spans="1:10" x14ac:dyDescent="0.3">
      <c r="A259" s="23">
        <v>44256</v>
      </c>
      <c r="B259" t="s">
        <v>99</v>
      </c>
      <c r="C259" t="s">
        <v>116</v>
      </c>
      <c r="D259" t="s">
        <v>14</v>
      </c>
      <c r="E259" t="s">
        <v>173</v>
      </c>
      <c r="F259" t="s">
        <v>271</v>
      </c>
      <c r="G259" t="s">
        <v>173</v>
      </c>
      <c r="H259" t="s">
        <v>33</v>
      </c>
      <c r="I259" t="s">
        <v>89</v>
      </c>
      <c r="J259" s="26">
        <v>320000</v>
      </c>
    </row>
    <row r="260" spans="1:10" x14ac:dyDescent="0.3">
      <c r="A260" s="23">
        <v>44256</v>
      </c>
      <c r="B260" t="s">
        <v>99</v>
      </c>
      <c r="C260" t="s">
        <v>116</v>
      </c>
      <c r="D260" t="s">
        <v>14</v>
      </c>
      <c r="E260" t="s">
        <v>173</v>
      </c>
      <c r="F260" t="s">
        <v>271</v>
      </c>
      <c r="G260" t="s">
        <v>173</v>
      </c>
      <c r="H260" t="s">
        <v>34</v>
      </c>
      <c r="I260" t="s">
        <v>90</v>
      </c>
      <c r="J260" s="26">
        <v>32000</v>
      </c>
    </row>
    <row r="261" spans="1:10" x14ac:dyDescent="0.3">
      <c r="A261" s="23">
        <v>44256</v>
      </c>
      <c r="B261" t="s">
        <v>99</v>
      </c>
      <c r="C261" t="s">
        <v>116</v>
      </c>
      <c r="D261" t="s">
        <v>14</v>
      </c>
      <c r="E261" t="s">
        <v>173</v>
      </c>
      <c r="F261" t="s">
        <v>271</v>
      </c>
      <c r="G261" t="s">
        <v>173</v>
      </c>
      <c r="H261" t="s">
        <v>35</v>
      </c>
      <c r="I261" t="s">
        <v>90</v>
      </c>
      <c r="J261" s="26">
        <v>105600</v>
      </c>
    </row>
    <row r="262" spans="1:10" x14ac:dyDescent="0.3">
      <c r="A262" s="23">
        <v>44256</v>
      </c>
      <c r="B262" t="s">
        <v>99</v>
      </c>
      <c r="C262" t="s">
        <v>116</v>
      </c>
      <c r="D262" t="s">
        <v>14</v>
      </c>
      <c r="E262" t="s">
        <v>173</v>
      </c>
      <c r="F262" t="s">
        <v>15</v>
      </c>
      <c r="G262" t="s">
        <v>177</v>
      </c>
      <c r="H262" t="s">
        <v>173</v>
      </c>
      <c r="I262" t="s">
        <v>54</v>
      </c>
      <c r="J262" s="26">
        <v>84499</v>
      </c>
    </row>
    <row r="263" spans="1:10" x14ac:dyDescent="0.3">
      <c r="A263" s="23">
        <v>44256</v>
      </c>
      <c r="B263" t="s">
        <v>99</v>
      </c>
      <c r="C263" t="s">
        <v>116</v>
      </c>
      <c r="D263" t="s">
        <v>14</v>
      </c>
      <c r="E263" t="s">
        <v>173</v>
      </c>
      <c r="F263" t="s">
        <v>15</v>
      </c>
      <c r="G263" t="s">
        <v>173</v>
      </c>
      <c r="H263" t="s">
        <v>36</v>
      </c>
      <c r="I263" t="s">
        <v>91</v>
      </c>
      <c r="J263" s="26">
        <v>50000</v>
      </c>
    </row>
    <row r="264" spans="1:10" x14ac:dyDescent="0.3">
      <c r="A264" s="23">
        <v>44256</v>
      </c>
      <c r="B264" t="s">
        <v>99</v>
      </c>
      <c r="C264" t="s">
        <v>116</v>
      </c>
      <c r="D264" t="s">
        <v>14</v>
      </c>
      <c r="E264" t="s">
        <v>173</v>
      </c>
      <c r="F264" t="s">
        <v>15</v>
      </c>
      <c r="G264" t="s">
        <v>173</v>
      </c>
      <c r="H264" t="s">
        <v>37</v>
      </c>
      <c r="I264" t="s">
        <v>92</v>
      </c>
      <c r="J264" s="26">
        <v>14390</v>
      </c>
    </row>
    <row r="265" spans="1:10" x14ac:dyDescent="0.3">
      <c r="A265" s="23">
        <v>44256</v>
      </c>
      <c r="B265" t="s">
        <v>99</v>
      </c>
      <c r="C265" t="s">
        <v>116</v>
      </c>
      <c r="D265" t="s">
        <v>14</v>
      </c>
      <c r="E265" t="s">
        <v>173</v>
      </c>
      <c r="F265" t="s">
        <v>15</v>
      </c>
      <c r="G265" t="s">
        <v>173</v>
      </c>
      <c r="H265" t="s">
        <v>38</v>
      </c>
      <c r="I265" t="s">
        <v>93</v>
      </c>
      <c r="J265" s="26">
        <v>20109</v>
      </c>
    </row>
    <row r="266" spans="1:10" x14ac:dyDescent="0.3">
      <c r="A266" s="23">
        <v>44256</v>
      </c>
      <c r="B266" t="s">
        <v>99</v>
      </c>
      <c r="C266" t="s">
        <v>116</v>
      </c>
      <c r="D266" t="s">
        <v>14</v>
      </c>
      <c r="E266" t="s">
        <v>173</v>
      </c>
      <c r="F266" t="s">
        <v>269</v>
      </c>
      <c r="G266" t="s">
        <v>177</v>
      </c>
      <c r="H266" t="s">
        <v>269</v>
      </c>
      <c r="I266" t="s">
        <v>55</v>
      </c>
      <c r="J266" s="26">
        <v>19112</v>
      </c>
    </row>
    <row r="267" spans="1:10" x14ac:dyDescent="0.3">
      <c r="A267" s="23">
        <v>44256</v>
      </c>
      <c r="B267" t="s">
        <v>99</v>
      </c>
      <c r="C267" t="s">
        <v>116</v>
      </c>
      <c r="D267" t="s">
        <v>14</v>
      </c>
      <c r="E267" t="s">
        <v>173</v>
      </c>
      <c r="F267" t="s">
        <v>270</v>
      </c>
      <c r="G267" t="s">
        <v>177</v>
      </c>
      <c r="H267" t="s">
        <v>270</v>
      </c>
      <c r="I267" t="s">
        <v>56</v>
      </c>
      <c r="J267" s="26">
        <v>47844</v>
      </c>
    </row>
    <row r="268" spans="1:10" x14ac:dyDescent="0.3">
      <c r="A268" s="23">
        <v>44256</v>
      </c>
      <c r="B268" t="s">
        <v>99</v>
      </c>
      <c r="C268" t="s">
        <v>116</v>
      </c>
      <c r="D268" t="s">
        <v>2</v>
      </c>
      <c r="E268" t="s">
        <v>176</v>
      </c>
      <c r="F268" t="s">
        <v>270</v>
      </c>
      <c r="G268" t="s">
        <v>173</v>
      </c>
      <c r="H268" t="s">
        <v>173</v>
      </c>
      <c r="I268" t="s">
        <v>57</v>
      </c>
      <c r="J268" s="26">
        <v>9568322.1715999991</v>
      </c>
    </row>
    <row r="269" spans="1:10" x14ac:dyDescent="0.3">
      <c r="A269" s="23">
        <v>44256</v>
      </c>
      <c r="B269" t="s">
        <v>99</v>
      </c>
      <c r="C269" t="s">
        <v>116</v>
      </c>
      <c r="D269" t="s">
        <v>2</v>
      </c>
      <c r="E269" t="s">
        <v>173</v>
      </c>
      <c r="F269" t="s">
        <v>16</v>
      </c>
      <c r="G269" t="s">
        <v>177</v>
      </c>
      <c r="H269" t="s">
        <v>16</v>
      </c>
      <c r="I269" t="s">
        <v>58</v>
      </c>
      <c r="J269" s="26">
        <v>1250000</v>
      </c>
    </row>
    <row r="270" spans="1:10" x14ac:dyDescent="0.3">
      <c r="A270" s="23">
        <v>44256</v>
      </c>
      <c r="B270" t="s">
        <v>99</v>
      </c>
      <c r="C270" t="s">
        <v>116</v>
      </c>
      <c r="D270" t="s">
        <v>2</v>
      </c>
      <c r="E270" t="s">
        <v>173</v>
      </c>
      <c r="F270" t="s">
        <v>271</v>
      </c>
      <c r="G270" t="s">
        <v>177</v>
      </c>
      <c r="H270" t="s">
        <v>173</v>
      </c>
      <c r="I270" t="s">
        <v>59</v>
      </c>
      <c r="J270" s="26">
        <v>1238737.5</v>
      </c>
    </row>
    <row r="271" spans="1:10" x14ac:dyDescent="0.3">
      <c r="A271" s="23">
        <v>44256</v>
      </c>
      <c r="B271" t="s">
        <v>99</v>
      </c>
      <c r="C271" t="s">
        <v>116</v>
      </c>
      <c r="D271" t="s">
        <v>2</v>
      </c>
      <c r="E271" t="s">
        <v>173</v>
      </c>
      <c r="F271" t="s">
        <v>271</v>
      </c>
      <c r="G271" t="s">
        <v>173</v>
      </c>
      <c r="H271" t="s">
        <v>33</v>
      </c>
      <c r="I271" t="s">
        <v>94</v>
      </c>
      <c r="J271" s="26">
        <v>577500</v>
      </c>
    </row>
    <row r="272" spans="1:10" x14ac:dyDescent="0.3">
      <c r="A272" s="23">
        <v>44256</v>
      </c>
      <c r="B272" t="s">
        <v>99</v>
      </c>
      <c r="C272" t="s">
        <v>116</v>
      </c>
      <c r="D272" t="s">
        <v>2</v>
      </c>
      <c r="E272" t="s">
        <v>173</v>
      </c>
      <c r="F272" t="s">
        <v>271</v>
      </c>
      <c r="G272" t="s">
        <v>173</v>
      </c>
      <c r="H272" t="s">
        <v>34</v>
      </c>
      <c r="I272" t="s">
        <v>95</v>
      </c>
      <c r="J272" s="26">
        <v>375375</v>
      </c>
    </row>
    <row r="273" spans="1:10" x14ac:dyDescent="0.3">
      <c r="A273" s="23">
        <v>44256</v>
      </c>
      <c r="B273" t="s">
        <v>99</v>
      </c>
      <c r="C273" t="s">
        <v>116</v>
      </c>
      <c r="D273" t="s">
        <v>2</v>
      </c>
      <c r="E273" t="s">
        <v>173</v>
      </c>
      <c r="F273" t="s">
        <v>271</v>
      </c>
      <c r="G273" t="s">
        <v>173</v>
      </c>
      <c r="H273" t="s">
        <v>35</v>
      </c>
      <c r="I273" t="s">
        <v>96</v>
      </c>
      <c r="J273" s="26">
        <v>285862.5</v>
      </c>
    </row>
    <row r="274" spans="1:10" x14ac:dyDescent="0.3">
      <c r="A274" s="23">
        <v>44256</v>
      </c>
      <c r="B274" t="s">
        <v>99</v>
      </c>
      <c r="C274" t="s">
        <v>116</v>
      </c>
      <c r="D274" t="s">
        <v>2</v>
      </c>
      <c r="E274" t="s">
        <v>173</v>
      </c>
      <c r="F274" t="s">
        <v>28</v>
      </c>
      <c r="G274" t="s">
        <v>177</v>
      </c>
      <c r="H274" t="s">
        <v>173</v>
      </c>
      <c r="I274" t="s">
        <v>60</v>
      </c>
      <c r="J274" s="26">
        <v>5297800.5521999998</v>
      </c>
    </row>
    <row r="275" spans="1:10" x14ac:dyDescent="0.3">
      <c r="A275" s="23">
        <v>44256</v>
      </c>
      <c r="B275" t="s">
        <v>99</v>
      </c>
      <c r="C275" t="s">
        <v>116</v>
      </c>
      <c r="D275" t="s">
        <v>2</v>
      </c>
      <c r="E275" t="s">
        <v>173</v>
      </c>
      <c r="F275" t="s">
        <v>28</v>
      </c>
      <c r="G275" t="s">
        <v>173</v>
      </c>
      <c r="H275" t="s">
        <v>39</v>
      </c>
      <c r="I275" t="s">
        <v>97</v>
      </c>
      <c r="J275" s="26">
        <v>2445138.7163999998</v>
      </c>
    </row>
    <row r="276" spans="1:10" x14ac:dyDescent="0.3">
      <c r="A276" s="23">
        <v>44256</v>
      </c>
      <c r="B276" t="s">
        <v>99</v>
      </c>
      <c r="C276" t="s">
        <v>116</v>
      </c>
      <c r="D276" t="s">
        <v>2</v>
      </c>
      <c r="E276" t="s">
        <v>173</v>
      </c>
      <c r="F276" t="s">
        <v>28</v>
      </c>
      <c r="G276" t="s">
        <v>173</v>
      </c>
      <c r="H276" t="s">
        <v>40</v>
      </c>
      <c r="I276" t="s">
        <v>98</v>
      </c>
      <c r="J276" s="26">
        <v>2852661.8358</v>
      </c>
    </row>
    <row r="277" spans="1:10" x14ac:dyDescent="0.3">
      <c r="A277" s="23">
        <v>44256</v>
      </c>
      <c r="B277" t="s">
        <v>99</v>
      </c>
      <c r="C277" t="s">
        <v>116</v>
      </c>
      <c r="D277" t="s">
        <v>2</v>
      </c>
      <c r="E277" t="s">
        <v>173</v>
      </c>
      <c r="F277" t="s">
        <v>32</v>
      </c>
      <c r="G277" t="s">
        <v>177</v>
      </c>
      <c r="H277" t="s">
        <v>32</v>
      </c>
      <c r="I277" t="s">
        <v>61</v>
      </c>
      <c r="J277" s="26">
        <v>270000</v>
      </c>
    </row>
    <row r="278" spans="1:10" x14ac:dyDescent="0.3">
      <c r="A278" s="23">
        <v>44256</v>
      </c>
      <c r="B278" t="s">
        <v>99</v>
      </c>
      <c r="C278" t="s">
        <v>116</v>
      </c>
      <c r="D278" t="s">
        <v>2</v>
      </c>
      <c r="E278" t="s">
        <v>173</v>
      </c>
      <c r="F278" t="s">
        <v>41</v>
      </c>
      <c r="G278" t="s">
        <v>177</v>
      </c>
      <c r="H278" t="s">
        <v>41</v>
      </c>
      <c r="I278" t="s">
        <v>62</v>
      </c>
      <c r="J278" s="26">
        <v>250000</v>
      </c>
    </row>
    <row r="279" spans="1:10" x14ac:dyDescent="0.3">
      <c r="A279" s="23">
        <v>44256</v>
      </c>
      <c r="B279" t="s">
        <v>99</v>
      </c>
      <c r="C279" t="s">
        <v>116</v>
      </c>
      <c r="D279" t="s">
        <v>2</v>
      </c>
      <c r="E279" t="s">
        <v>173</v>
      </c>
      <c r="F279" t="s">
        <v>29</v>
      </c>
      <c r="G279" t="s">
        <v>177</v>
      </c>
      <c r="H279" t="s">
        <v>29</v>
      </c>
      <c r="I279" t="s">
        <v>63</v>
      </c>
      <c r="J279" s="26">
        <v>731999.99999999988</v>
      </c>
    </row>
    <row r="280" spans="1:10" x14ac:dyDescent="0.3">
      <c r="A280" s="23">
        <v>44256</v>
      </c>
      <c r="B280" t="s">
        <v>99</v>
      </c>
      <c r="C280" t="s">
        <v>116</v>
      </c>
      <c r="D280" t="s">
        <v>2</v>
      </c>
      <c r="E280" t="s">
        <v>173</v>
      </c>
      <c r="F280" t="s">
        <v>31</v>
      </c>
      <c r="G280" t="s">
        <v>177</v>
      </c>
      <c r="H280" t="s">
        <v>31</v>
      </c>
      <c r="I280" t="s">
        <v>64</v>
      </c>
      <c r="J280" s="26">
        <v>407523.11939999997</v>
      </c>
    </row>
    <row r="281" spans="1:10" x14ac:dyDescent="0.3">
      <c r="A281" s="23">
        <v>44256</v>
      </c>
      <c r="B281" t="s">
        <v>99</v>
      </c>
      <c r="C281" t="s">
        <v>116</v>
      </c>
      <c r="D281" t="s">
        <v>2</v>
      </c>
      <c r="E281" t="s">
        <v>173</v>
      </c>
      <c r="F281" t="s">
        <v>30</v>
      </c>
      <c r="G281" t="s">
        <v>177</v>
      </c>
      <c r="H281" t="s">
        <v>30</v>
      </c>
      <c r="I281" t="s">
        <v>65</v>
      </c>
      <c r="J281" s="26">
        <v>122261</v>
      </c>
    </row>
    <row r="282" spans="1:10" x14ac:dyDescent="0.3">
      <c r="A282" s="23">
        <v>44256</v>
      </c>
      <c r="B282" t="s">
        <v>99</v>
      </c>
      <c r="C282" t="s">
        <v>179</v>
      </c>
      <c r="D282" t="s">
        <v>17</v>
      </c>
      <c r="E282" t="s">
        <v>176</v>
      </c>
      <c r="F282" t="s">
        <v>30</v>
      </c>
      <c r="G282" t="s">
        <v>173</v>
      </c>
      <c r="H282" t="s">
        <v>173</v>
      </c>
      <c r="I282" t="s">
        <v>66</v>
      </c>
      <c r="J282" s="26">
        <v>4870405.9508999996</v>
      </c>
    </row>
    <row r="283" spans="1:10" x14ac:dyDescent="0.3">
      <c r="A283" s="23">
        <v>44256</v>
      </c>
      <c r="B283" t="s">
        <v>99</v>
      </c>
      <c r="C283" t="s">
        <v>117</v>
      </c>
      <c r="D283" t="s">
        <v>5</v>
      </c>
      <c r="E283" t="s">
        <v>176</v>
      </c>
      <c r="F283" t="s">
        <v>30</v>
      </c>
      <c r="G283" t="s">
        <v>173</v>
      </c>
      <c r="H283" t="s">
        <v>173</v>
      </c>
      <c r="I283" t="s">
        <v>67</v>
      </c>
      <c r="J283" s="26">
        <v>0</v>
      </c>
    </row>
    <row r="284" spans="1:10" x14ac:dyDescent="0.3">
      <c r="A284" s="23">
        <v>44256</v>
      </c>
      <c r="B284" t="s">
        <v>99</v>
      </c>
      <c r="C284" t="s">
        <v>118</v>
      </c>
      <c r="D284" t="s">
        <v>6</v>
      </c>
      <c r="E284" t="s">
        <v>176</v>
      </c>
      <c r="F284" t="s">
        <v>27</v>
      </c>
      <c r="G284" t="s">
        <v>173</v>
      </c>
      <c r="H284" t="s">
        <v>173</v>
      </c>
      <c r="I284" t="s">
        <v>70</v>
      </c>
      <c r="J284" s="26">
        <v>2055024</v>
      </c>
    </row>
    <row r="285" spans="1:10" x14ac:dyDescent="0.3">
      <c r="A285" s="23">
        <v>44256</v>
      </c>
      <c r="B285" t="s">
        <v>99</v>
      </c>
      <c r="C285" t="s">
        <v>118</v>
      </c>
      <c r="D285" t="s">
        <v>6</v>
      </c>
      <c r="E285" t="s">
        <v>173</v>
      </c>
      <c r="F285" t="s">
        <v>4</v>
      </c>
      <c r="G285" t="s">
        <v>177</v>
      </c>
      <c r="H285" t="s">
        <v>4</v>
      </c>
      <c r="I285" t="s">
        <v>71</v>
      </c>
      <c r="J285" s="26">
        <v>2055024</v>
      </c>
    </row>
    <row r="286" spans="1:10" x14ac:dyDescent="0.3">
      <c r="A286" s="23">
        <v>44256</v>
      </c>
      <c r="B286" t="s">
        <v>99</v>
      </c>
      <c r="C286" t="s">
        <v>180</v>
      </c>
      <c r="D286" t="s">
        <v>7</v>
      </c>
      <c r="E286" t="s">
        <v>176</v>
      </c>
      <c r="F286" t="s">
        <v>18</v>
      </c>
      <c r="G286" t="s">
        <v>173</v>
      </c>
      <c r="H286" t="s">
        <v>173</v>
      </c>
      <c r="I286" t="s">
        <v>73</v>
      </c>
      <c r="J286" s="26">
        <v>2815381.9508999996</v>
      </c>
    </row>
    <row r="287" spans="1:10" x14ac:dyDescent="0.3">
      <c r="A287" s="23">
        <v>44256</v>
      </c>
      <c r="B287" t="s">
        <v>99</v>
      </c>
      <c r="C287" t="s">
        <v>119</v>
      </c>
      <c r="D287" t="s">
        <v>10</v>
      </c>
      <c r="E287" t="s">
        <v>176</v>
      </c>
      <c r="F287" t="s">
        <v>10</v>
      </c>
      <c r="G287" t="s">
        <v>177</v>
      </c>
      <c r="H287" t="s">
        <v>10</v>
      </c>
      <c r="I287" t="s">
        <v>11</v>
      </c>
      <c r="J287" s="26">
        <v>563076.39017999999</v>
      </c>
    </row>
    <row r="288" spans="1:10" x14ac:dyDescent="0.3">
      <c r="A288" s="23">
        <v>44256</v>
      </c>
      <c r="B288" t="s">
        <v>99</v>
      </c>
      <c r="C288" t="s">
        <v>181</v>
      </c>
      <c r="D288" t="s">
        <v>8</v>
      </c>
      <c r="E288" t="s">
        <v>176</v>
      </c>
      <c r="F288" t="s">
        <v>10</v>
      </c>
      <c r="G288" t="s">
        <v>173</v>
      </c>
      <c r="H288" t="s">
        <v>173</v>
      </c>
      <c r="I288" t="s">
        <v>12</v>
      </c>
      <c r="J288" s="26">
        <v>2252305.5607199995</v>
      </c>
    </row>
    <row r="289" spans="1:10" x14ac:dyDescent="0.3">
      <c r="A289" s="23">
        <v>44256</v>
      </c>
      <c r="B289" t="s">
        <v>100</v>
      </c>
      <c r="C289" t="s">
        <v>114</v>
      </c>
      <c r="D289" t="s">
        <v>0</v>
      </c>
      <c r="E289" t="s">
        <v>176</v>
      </c>
      <c r="F289" t="s">
        <v>25</v>
      </c>
      <c r="G289" t="s">
        <v>173</v>
      </c>
      <c r="H289" t="s">
        <v>173</v>
      </c>
      <c r="I289" t="s">
        <v>124</v>
      </c>
      <c r="J289" s="26">
        <v>40449089.024640001</v>
      </c>
    </row>
    <row r="290" spans="1:10" x14ac:dyDescent="0.3">
      <c r="A290" s="23">
        <v>44256</v>
      </c>
      <c r="B290" t="s">
        <v>100</v>
      </c>
      <c r="C290" t="s">
        <v>114</v>
      </c>
      <c r="D290" t="s">
        <v>0</v>
      </c>
      <c r="E290" t="s">
        <v>173</v>
      </c>
      <c r="F290" t="s">
        <v>19</v>
      </c>
      <c r="G290" t="s">
        <v>177</v>
      </c>
      <c r="H290" t="s">
        <v>173</v>
      </c>
      <c r="I290" t="s">
        <v>43</v>
      </c>
      <c r="J290" s="26">
        <v>39874890.600000001</v>
      </c>
    </row>
    <row r="291" spans="1:10" x14ac:dyDescent="0.3">
      <c r="A291" s="23">
        <v>44256</v>
      </c>
      <c r="B291" t="s">
        <v>100</v>
      </c>
      <c r="C291" t="s">
        <v>114</v>
      </c>
      <c r="D291" t="s">
        <v>0</v>
      </c>
      <c r="E291" t="s">
        <v>173</v>
      </c>
      <c r="F291" t="s">
        <v>19</v>
      </c>
      <c r="G291" t="s">
        <v>173</v>
      </c>
      <c r="H291" t="s">
        <v>21</v>
      </c>
      <c r="I291" t="s">
        <v>74</v>
      </c>
      <c r="J291" s="26">
        <v>16614537.75</v>
      </c>
    </row>
    <row r="292" spans="1:10" x14ac:dyDescent="0.3">
      <c r="A292" s="23">
        <v>44256</v>
      </c>
      <c r="B292" t="s">
        <v>100</v>
      </c>
      <c r="C292" t="s">
        <v>114</v>
      </c>
      <c r="D292" t="s">
        <v>0</v>
      </c>
      <c r="E292" t="s">
        <v>173</v>
      </c>
      <c r="F292" t="s">
        <v>19</v>
      </c>
      <c r="G292" t="s">
        <v>173</v>
      </c>
      <c r="H292" t="s">
        <v>22</v>
      </c>
      <c r="I292" t="s">
        <v>75</v>
      </c>
      <c r="J292" s="26">
        <v>15285374.73</v>
      </c>
    </row>
    <row r="293" spans="1:10" x14ac:dyDescent="0.3">
      <c r="A293" s="23">
        <v>44256</v>
      </c>
      <c r="B293" t="s">
        <v>100</v>
      </c>
      <c r="C293" t="s">
        <v>114</v>
      </c>
      <c r="D293" t="s">
        <v>0</v>
      </c>
      <c r="E293" t="s">
        <v>173</v>
      </c>
      <c r="F293" t="s">
        <v>19</v>
      </c>
      <c r="G293" t="s">
        <v>173</v>
      </c>
      <c r="H293" t="s">
        <v>20</v>
      </c>
      <c r="I293" t="s">
        <v>76</v>
      </c>
      <c r="J293" s="26">
        <v>7974978.1200000001</v>
      </c>
    </row>
    <row r="294" spans="1:10" x14ac:dyDescent="0.3">
      <c r="A294" s="23">
        <v>44256</v>
      </c>
      <c r="B294" t="s">
        <v>100</v>
      </c>
      <c r="C294" t="s">
        <v>114</v>
      </c>
      <c r="D294" t="s">
        <v>0</v>
      </c>
      <c r="E294" t="s">
        <v>173</v>
      </c>
      <c r="F294" t="s">
        <v>23</v>
      </c>
      <c r="G294" t="s">
        <v>177</v>
      </c>
      <c r="H294" t="s">
        <v>173</v>
      </c>
      <c r="I294" t="s">
        <v>44</v>
      </c>
      <c r="J294" s="26">
        <v>574198.42463999998</v>
      </c>
    </row>
    <row r="295" spans="1:10" x14ac:dyDescent="0.3">
      <c r="A295" s="23">
        <v>44256</v>
      </c>
      <c r="B295" t="s">
        <v>100</v>
      </c>
      <c r="C295" t="s">
        <v>114</v>
      </c>
      <c r="D295" t="s">
        <v>0</v>
      </c>
      <c r="E295" t="s">
        <v>173</v>
      </c>
      <c r="F295" t="s">
        <v>23</v>
      </c>
      <c r="G295" t="s">
        <v>173</v>
      </c>
      <c r="H295" t="s">
        <v>196</v>
      </c>
      <c r="I295" t="s">
        <v>77</v>
      </c>
      <c r="J295" s="26">
        <v>502423.62156</v>
      </c>
    </row>
    <row r="296" spans="1:10" x14ac:dyDescent="0.3">
      <c r="A296" s="23">
        <v>44256</v>
      </c>
      <c r="B296" t="s">
        <v>100</v>
      </c>
      <c r="C296" t="s">
        <v>114</v>
      </c>
      <c r="D296" t="s">
        <v>0</v>
      </c>
      <c r="E296" t="s">
        <v>173</v>
      </c>
      <c r="F296" t="s">
        <v>23</v>
      </c>
      <c r="G296" t="s">
        <v>173</v>
      </c>
      <c r="H296" t="s">
        <v>197</v>
      </c>
      <c r="I296" t="s">
        <v>78</v>
      </c>
      <c r="J296" s="26">
        <v>71774.803080000012</v>
      </c>
    </row>
    <row r="297" spans="1:10" x14ac:dyDescent="0.3">
      <c r="A297" s="23">
        <v>44256</v>
      </c>
      <c r="B297" t="s">
        <v>100</v>
      </c>
      <c r="C297" t="s">
        <v>115</v>
      </c>
      <c r="D297" t="s">
        <v>1</v>
      </c>
      <c r="E297" t="s">
        <v>176</v>
      </c>
      <c r="F297" t="s">
        <v>23</v>
      </c>
      <c r="G297" t="s">
        <v>173</v>
      </c>
      <c r="H297" t="s">
        <v>173</v>
      </c>
      <c r="I297" t="s">
        <v>45</v>
      </c>
      <c r="J297" s="26">
        <v>26183895.369120006</v>
      </c>
    </row>
    <row r="298" spans="1:10" x14ac:dyDescent="0.3">
      <c r="A298" s="23">
        <v>44256</v>
      </c>
      <c r="B298" t="s">
        <v>100</v>
      </c>
      <c r="C298" t="s">
        <v>115</v>
      </c>
      <c r="D298" t="s">
        <v>1</v>
      </c>
      <c r="E298" t="s">
        <v>173</v>
      </c>
      <c r="F298" t="s">
        <v>19</v>
      </c>
      <c r="G298" t="s">
        <v>177</v>
      </c>
      <c r="H298" t="s">
        <v>173</v>
      </c>
      <c r="I298" t="s">
        <v>46</v>
      </c>
      <c r="J298" s="26">
        <v>25874816.510340005</v>
      </c>
    </row>
    <row r="299" spans="1:10" x14ac:dyDescent="0.3">
      <c r="A299" s="23">
        <v>44256</v>
      </c>
      <c r="B299" t="s">
        <v>100</v>
      </c>
      <c r="C299" t="s">
        <v>115</v>
      </c>
      <c r="D299" t="s">
        <v>1</v>
      </c>
      <c r="E299" t="s">
        <v>173</v>
      </c>
      <c r="F299" t="s">
        <v>19</v>
      </c>
      <c r="G299" t="s">
        <v>173</v>
      </c>
      <c r="H299" t="s">
        <v>21</v>
      </c>
      <c r="I299" t="s">
        <v>79</v>
      </c>
      <c r="J299" s="26">
        <v>11123433.023625001</v>
      </c>
    </row>
    <row r="300" spans="1:10" x14ac:dyDescent="0.3">
      <c r="A300" s="23">
        <v>44256</v>
      </c>
      <c r="B300" t="s">
        <v>100</v>
      </c>
      <c r="C300" t="s">
        <v>115</v>
      </c>
      <c r="D300" t="s">
        <v>1</v>
      </c>
      <c r="E300" t="s">
        <v>173</v>
      </c>
      <c r="F300" t="s">
        <v>19</v>
      </c>
      <c r="G300" t="s">
        <v>173</v>
      </c>
      <c r="H300" t="s">
        <v>22</v>
      </c>
      <c r="I300" t="s">
        <v>80</v>
      </c>
      <c r="J300" s="26">
        <v>10233558.381735003</v>
      </c>
    </row>
    <row r="301" spans="1:10" x14ac:dyDescent="0.3">
      <c r="A301" s="23">
        <v>44256</v>
      </c>
      <c r="B301" t="s">
        <v>100</v>
      </c>
      <c r="C301" t="s">
        <v>115</v>
      </c>
      <c r="D301" t="s">
        <v>1</v>
      </c>
      <c r="E301" t="s">
        <v>173</v>
      </c>
      <c r="F301" t="s">
        <v>19</v>
      </c>
      <c r="G301" t="s">
        <v>173</v>
      </c>
      <c r="H301" t="s">
        <v>20</v>
      </c>
      <c r="I301" t="s">
        <v>81</v>
      </c>
      <c r="J301" s="26">
        <v>4517825.1049800012</v>
      </c>
    </row>
    <row r="302" spans="1:10" x14ac:dyDescent="0.3">
      <c r="A302" s="23">
        <v>44256</v>
      </c>
      <c r="B302" t="s">
        <v>100</v>
      </c>
      <c r="C302" t="s">
        <v>115</v>
      </c>
      <c r="D302" t="s">
        <v>1</v>
      </c>
      <c r="E302" t="s">
        <v>173</v>
      </c>
      <c r="F302" t="s">
        <v>23</v>
      </c>
      <c r="G302" t="s">
        <v>177</v>
      </c>
      <c r="H302" t="s">
        <v>173</v>
      </c>
      <c r="I302" t="s">
        <v>47</v>
      </c>
      <c r="J302" s="26">
        <v>309078.85878000001</v>
      </c>
    </row>
    <row r="303" spans="1:10" x14ac:dyDescent="0.3">
      <c r="A303" s="23">
        <v>44256</v>
      </c>
      <c r="B303" t="s">
        <v>100</v>
      </c>
      <c r="C303" t="s">
        <v>115</v>
      </c>
      <c r="D303" t="s">
        <v>1</v>
      </c>
      <c r="E303" t="s">
        <v>173</v>
      </c>
      <c r="F303" t="s">
        <v>23</v>
      </c>
      <c r="G303" t="s">
        <v>173</v>
      </c>
      <c r="H303" t="s">
        <v>196</v>
      </c>
      <c r="I303" t="s">
        <v>82</v>
      </c>
      <c r="J303" s="26">
        <v>251211.81078</v>
      </c>
    </row>
    <row r="304" spans="1:10" x14ac:dyDescent="0.3">
      <c r="A304" s="23">
        <v>44256</v>
      </c>
      <c r="B304" t="s">
        <v>100</v>
      </c>
      <c r="C304" t="s">
        <v>115</v>
      </c>
      <c r="D304" t="s">
        <v>1</v>
      </c>
      <c r="E304" t="s">
        <v>173</v>
      </c>
      <c r="F304" t="s">
        <v>23</v>
      </c>
      <c r="G304" t="s">
        <v>173</v>
      </c>
      <c r="H304" t="s">
        <v>197</v>
      </c>
      <c r="I304" t="s">
        <v>83</v>
      </c>
      <c r="J304" s="26">
        <v>57867.048000000003</v>
      </c>
    </row>
    <row r="305" spans="1:10" x14ac:dyDescent="0.3">
      <c r="A305" s="23">
        <v>44256</v>
      </c>
      <c r="B305" t="s">
        <v>100</v>
      </c>
      <c r="C305" t="s">
        <v>178</v>
      </c>
      <c r="D305" t="s">
        <v>203</v>
      </c>
      <c r="E305" t="s">
        <v>176</v>
      </c>
      <c r="F305" t="s">
        <v>23</v>
      </c>
      <c r="G305" t="s">
        <v>173</v>
      </c>
      <c r="H305" t="s">
        <v>173</v>
      </c>
      <c r="I305" t="s">
        <v>48</v>
      </c>
      <c r="J305" s="26">
        <v>14265193.655519996</v>
      </c>
    </row>
    <row r="306" spans="1:10" x14ac:dyDescent="0.3">
      <c r="A306" s="23">
        <v>44256</v>
      </c>
      <c r="B306" t="s">
        <v>100</v>
      </c>
      <c r="C306" t="s">
        <v>178</v>
      </c>
      <c r="D306" t="s">
        <v>203</v>
      </c>
      <c r="E306" t="s">
        <v>173</v>
      </c>
      <c r="F306" t="s">
        <v>19</v>
      </c>
      <c r="G306" t="s">
        <v>177</v>
      </c>
      <c r="H306" t="s">
        <v>173</v>
      </c>
      <c r="I306" t="s">
        <v>49</v>
      </c>
      <c r="J306" s="26">
        <v>14000074.089659996</v>
      </c>
    </row>
    <row r="307" spans="1:10" x14ac:dyDescent="0.3">
      <c r="A307" s="23">
        <v>44256</v>
      </c>
      <c r="B307" t="s">
        <v>100</v>
      </c>
      <c r="C307" t="s">
        <v>178</v>
      </c>
      <c r="D307" t="s">
        <v>203</v>
      </c>
      <c r="E307" t="s">
        <v>173</v>
      </c>
      <c r="F307" t="s">
        <v>19</v>
      </c>
      <c r="G307" t="s">
        <v>173</v>
      </c>
      <c r="H307" t="s">
        <v>21</v>
      </c>
      <c r="I307" t="s">
        <v>84</v>
      </c>
      <c r="J307" s="26">
        <v>5491104.7263749987</v>
      </c>
    </row>
    <row r="308" spans="1:10" x14ac:dyDescent="0.3">
      <c r="A308" s="23">
        <v>44256</v>
      </c>
      <c r="B308" t="s">
        <v>100</v>
      </c>
      <c r="C308" t="s">
        <v>178</v>
      </c>
      <c r="D308" t="s">
        <v>203</v>
      </c>
      <c r="E308" t="s">
        <v>173</v>
      </c>
      <c r="F308" t="s">
        <v>19</v>
      </c>
      <c r="G308" t="s">
        <v>173</v>
      </c>
      <c r="H308" t="s">
        <v>22</v>
      </c>
      <c r="I308" t="s">
        <v>85</v>
      </c>
      <c r="J308" s="26">
        <v>5051816.3482649978</v>
      </c>
    </row>
    <row r="309" spans="1:10" x14ac:dyDescent="0.3">
      <c r="A309" s="23">
        <v>44256</v>
      </c>
      <c r="B309" t="s">
        <v>100</v>
      </c>
      <c r="C309" t="s">
        <v>178</v>
      </c>
      <c r="D309" t="s">
        <v>203</v>
      </c>
      <c r="E309" t="s">
        <v>173</v>
      </c>
      <c r="F309" t="s">
        <v>19</v>
      </c>
      <c r="G309" t="s">
        <v>173</v>
      </c>
      <c r="H309" t="s">
        <v>20</v>
      </c>
      <c r="I309" t="s">
        <v>86</v>
      </c>
      <c r="J309" s="26">
        <v>3457153.0150199989</v>
      </c>
    </row>
    <row r="310" spans="1:10" x14ac:dyDescent="0.3">
      <c r="A310" s="23">
        <v>44256</v>
      </c>
      <c r="B310" t="s">
        <v>100</v>
      </c>
      <c r="C310" t="s">
        <v>178</v>
      </c>
      <c r="D310" t="s">
        <v>203</v>
      </c>
      <c r="E310" t="s">
        <v>173</v>
      </c>
      <c r="F310" t="s">
        <v>23</v>
      </c>
      <c r="G310" t="s">
        <v>177</v>
      </c>
      <c r="H310" t="s">
        <v>173</v>
      </c>
      <c r="I310" t="s">
        <v>50</v>
      </c>
      <c r="J310" s="26">
        <v>265119.56585999997</v>
      </c>
    </row>
    <row r="311" spans="1:10" x14ac:dyDescent="0.3">
      <c r="A311" s="23">
        <v>44256</v>
      </c>
      <c r="B311" t="s">
        <v>100</v>
      </c>
      <c r="C311" t="s">
        <v>178</v>
      </c>
      <c r="D311" t="s">
        <v>203</v>
      </c>
      <c r="E311" t="s">
        <v>173</v>
      </c>
      <c r="F311" t="s">
        <v>23</v>
      </c>
      <c r="G311" t="s">
        <v>173</v>
      </c>
      <c r="H311" t="s">
        <v>196</v>
      </c>
      <c r="I311" t="s">
        <v>88</v>
      </c>
      <c r="J311" s="26">
        <v>251211.81078</v>
      </c>
    </row>
    <row r="312" spans="1:10" x14ac:dyDescent="0.3">
      <c r="A312" s="23">
        <v>44256</v>
      </c>
      <c r="B312" t="s">
        <v>100</v>
      </c>
      <c r="C312" t="s">
        <v>178</v>
      </c>
      <c r="D312" t="s">
        <v>203</v>
      </c>
      <c r="E312" t="s">
        <v>173</v>
      </c>
      <c r="F312" t="s">
        <v>23</v>
      </c>
      <c r="G312" t="s">
        <v>173</v>
      </c>
      <c r="H312" t="s">
        <v>197</v>
      </c>
      <c r="I312" t="s">
        <v>87</v>
      </c>
      <c r="J312" s="26">
        <v>13907.75508000001</v>
      </c>
    </row>
    <row r="313" spans="1:10" x14ac:dyDescent="0.3">
      <c r="A313" s="23">
        <v>44256</v>
      </c>
      <c r="B313" t="s">
        <v>100</v>
      </c>
      <c r="C313" t="s">
        <v>116</v>
      </c>
      <c r="D313" t="s">
        <v>14</v>
      </c>
      <c r="E313" t="s">
        <v>176</v>
      </c>
      <c r="F313" t="s">
        <v>23</v>
      </c>
      <c r="G313" t="s">
        <v>173</v>
      </c>
      <c r="H313" t="s">
        <v>173</v>
      </c>
      <c r="I313" t="s">
        <v>51</v>
      </c>
      <c r="J313" s="26">
        <v>723335</v>
      </c>
    </row>
    <row r="314" spans="1:10" x14ac:dyDescent="0.3">
      <c r="A314" s="23">
        <v>44256</v>
      </c>
      <c r="B314" t="s">
        <v>100</v>
      </c>
      <c r="C314" t="s">
        <v>116</v>
      </c>
      <c r="D314" t="s">
        <v>14</v>
      </c>
      <c r="E314" t="s">
        <v>173</v>
      </c>
      <c r="F314" t="s">
        <v>16</v>
      </c>
      <c r="G314" t="s">
        <v>177</v>
      </c>
      <c r="H314" t="s">
        <v>198</v>
      </c>
      <c r="I314" t="s">
        <v>52</v>
      </c>
      <c r="J314" s="26">
        <v>150000</v>
      </c>
    </row>
    <row r="315" spans="1:10" x14ac:dyDescent="0.3">
      <c r="A315" s="23">
        <v>44256</v>
      </c>
      <c r="B315" t="s">
        <v>100</v>
      </c>
      <c r="C315" t="s">
        <v>116</v>
      </c>
      <c r="D315" t="s">
        <v>14</v>
      </c>
      <c r="E315" t="s">
        <v>173</v>
      </c>
      <c r="F315" t="s">
        <v>271</v>
      </c>
      <c r="G315" t="s">
        <v>177</v>
      </c>
      <c r="H315" t="s">
        <v>173</v>
      </c>
      <c r="I315" t="s">
        <v>53</v>
      </c>
      <c r="J315" s="26">
        <v>400400</v>
      </c>
    </row>
    <row r="316" spans="1:10" x14ac:dyDescent="0.3">
      <c r="A316" s="23">
        <v>44256</v>
      </c>
      <c r="B316" t="s">
        <v>100</v>
      </c>
      <c r="C316" t="s">
        <v>116</v>
      </c>
      <c r="D316" t="s">
        <v>14</v>
      </c>
      <c r="E316" t="s">
        <v>173</v>
      </c>
      <c r="F316" t="s">
        <v>271</v>
      </c>
      <c r="G316" t="s">
        <v>173</v>
      </c>
      <c r="H316" t="s">
        <v>33</v>
      </c>
      <c r="I316" t="s">
        <v>89</v>
      </c>
      <c r="J316" s="26">
        <v>280000</v>
      </c>
    </row>
    <row r="317" spans="1:10" x14ac:dyDescent="0.3">
      <c r="A317" s="23">
        <v>44256</v>
      </c>
      <c r="B317" t="s">
        <v>100</v>
      </c>
      <c r="C317" t="s">
        <v>116</v>
      </c>
      <c r="D317" t="s">
        <v>14</v>
      </c>
      <c r="E317" t="s">
        <v>173</v>
      </c>
      <c r="F317" t="s">
        <v>271</v>
      </c>
      <c r="G317" t="s">
        <v>173</v>
      </c>
      <c r="H317" t="s">
        <v>34</v>
      </c>
      <c r="I317" t="s">
        <v>90</v>
      </c>
      <c r="J317" s="26">
        <v>28000</v>
      </c>
    </row>
    <row r="318" spans="1:10" x14ac:dyDescent="0.3">
      <c r="A318" s="23">
        <v>44256</v>
      </c>
      <c r="B318" t="s">
        <v>100</v>
      </c>
      <c r="C318" t="s">
        <v>116</v>
      </c>
      <c r="D318" t="s">
        <v>14</v>
      </c>
      <c r="E318" t="s">
        <v>173</v>
      </c>
      <c r="F318" t="s">
        <v>271</v>
      </c>
      <c r="G318" t="s">
        <v>173</v>
      </c>
      <c r="H318" t="s">
        <v>35</v>
      </c>
      <c r="I318" t="s">
        <v>90</v>
      </c>
      <c r="J318" s="26">
        <v>92400</v>
      </c>
    </row>
    <row r="319" spans="1:10" x14ac:dyDescent="0.3">
      <c r="A319" s="23">
        <v>44256</v>
      </c>
      <c r="B319" t="s">
        <v>100</v>
      </c>
      <c r="C319" t="s">
        <v>116</v>
      </c>
      <c r="D319" t="s">
        <v>14</v>
      </c>
      <c r="E319" t="s">
        <v>173</v>
      </c>
      <c r="F319" t="s">
        <v>15</v>
      </c>
      <c r="G319" t="s">
        <v>177</v>
      </c>
      <c r="H319" t="s">
        <v>173</v>
      </c>
      <c r="I319" t="s">
        <v>54</v>
      </c>
      <c r="J319" s="26">
        <v>113777</v>
      </c>
    </row>
    <row r="320" spans="1:10" x14ac:dyDescent="0.3">
      <c r="A320" s="23">
        <v>44256</v>
      </c>
      <c r="B320" t="s">
        <v>100</v>
      </c>
      <c r="C320" t="s">
        <v>116</v>
      </c>
      <c r="D320" t="s">
        <v>14</v>
      </c>
      <c r="E320" t="s">
        <v>173</v>
      </c>
      <c r="F320" t="s">
        <v>15</v>
      </c>
      <c r="G320" t="s">
        <v>173</v>
      </c>
      <c r="H320" t="s">
        <v>36</v>
      </c>
      <c r="I320" t="s">
        <v>91</v>
      </c>
      <c r="J320" s="26">
        <v>50085</v>
      </c>
    </row>
    <row r="321" spans="1:10" x14ac:dyDescent="0.3">
      <c r="A321" s="23">
        <v>44256</v>
      </c>
      <c r="B321" t="s">
        <v>100</v>
      </c>
      <c r="C321" t="s">
        <v>116</v>
      </c>
      <c r="D321" t="s">
        <v>14</v>
      </c>
      <c r="E321" t="s">
        <v>173</v>
      </c>
      <c r="F321" t="s">
        <v>15</v>
      </c>
      <c r="G321" t="s">
        <v>173</v>
      </c>
      <c r="H321" t="s">
        <v>37</v>
      </c>
      <c r="I321" t="s">
        <v>92</v>
      </c>
      <c r="J321" s="26">
        <v>37977</v>
      </c>
    </row>
    <row r="322" spans="1:10" x14ac:dyDescent="0.3">
      <c r="A322" s="23">
        <v>44256</v>
      </c>
      <c r="B322" t="s">
        <v>100</v>
      </c>
      <c r="C322" t="s">
        <v>116</v>
      </c>
      <c r="D322" t="s">
        <v>14</v>
      </c>
      <c r="E322" t="s">
        <v>173</v>
      </c>
      <c r="F322" t="s">
        <v>15</v>
      </c>
      <c r="G322" t="s">
        <v>173</v>
      </c>
      <c r="H322" t="s">
        <v>38</v>
      </c>
      <c r="I322" t="s">
        <v>93</v>
      </c>
      <c r="J322" s="26">
        <v>25715</v>
      </c>
    </row>
    <row r="323" spans="1:10" x14ac:dyDescent="0.3">
      <c r="A323" s="23">
        <v>44256</v>
      </c>
      <c r="B323" t="s">
        <v>100</v>
      </c>
      <c r="C323" t="s">
        <v>116</v>
      </c>
      <c r="D323" t="s">
        <v>14</v>
      </c>
      <c r="E323" t="s">
        <v>173</v>
      </c>
      <c r="F323" t="s">
        <v>269</v>
      </c>
      <c r="G323" t="s">
        <v>177</v>
      </c>
      <c r="H323" t="s">
        <v>269</v>
      </c>
      <c r="I323" t="s">
        <v>55</v>
      </c>
      <c r="J323" s="26">
        <v>11109</v>
      </c>
    </row>
    <row r="324" spans="1:10" x14ac:dyDescent="0.3">
      <c r="A324" s="23">
        <v>44256</v>
      </c>
      <c r="B324" t="s">
        <v>100</v>
      </c>
      <c r="C324" t="s">
        <v>116</v>
      </c>
      <c r="D324" t="s">
        <v>14</v>
      </c>
      <c r="E324" t="s">
        <v>173</v>
      </c>
      <c r="F324" t="s">
        <v>270</v>
      </c>
      <c r="G324" t="s">
        <v>177</v>
      </c>
      <c r="H324" t="s">
        <v>270</v>
      </c>
      <c r="I324" t="s">
        <v>56</v>
      </c>
      <c r="J324" s="26">
        <v>48049</v>
      </c>
    </row>
    <row r="325" spans="1:10" x14ac:dyDescent="0.3">
      <c r="A325" s="23">
        <v>44256</v>
      </c>
      <c r="B325" t="s">
        <v>100</v>
      </c>
      <c r="C325" t="s">
        <v>116</v>
      </c>
      <c r="D325" t="s">
        <v>2</v>
      </c>
      <c r="E325" t="s">
        <v>176</v>
      </c>
      <c r="F325" t="s">
        <v>270</v>
      </c>
      <c r="G325" t="s">
        <v>173</v>
      </c>
      <c r="H325" t="s">
        <v>173</v>
      </c>
      <c r="I325" t="s">
        <v>57</v>
      </c>
      <c r="J325" s="26">
        <v>9150129.9634496011</v>
      </c>
    </row>
    <row r="326" spans="1:10" x14ac:dyDescent="0.3">
      <c r="A326" s="23">
        <v>44256</v>
      </c>
      <c r="B326" t="s">
        <v>100</v>
      </c>
      <c r="C326" t="s">
        <v>116</v>
      </c>
      <c r="D326" t="s">
        <v>2</v>
      </c>
      <c r="E326" t="s">
        <v>173</v>
      </c>
      <c r="F326" t="s">
        <v>16</v>
      </c>
      <c r="G326" t="s">
        <v>177</v>
      </c>
      <c r="H326" t="s">
        <v>16</v>
      </c>
      <c r="I326" t="s">
        <v>58</v>
      </c>
      <c r="J326" s="26">
        <v>1250000</v>
      </c>
    </row>
    <row r="327" spans="1:10" x14ac:dyDescent="0.3">
      <c r="A327" s="23">
        <v>44256</v>
      </c>
      <c r="B327" t="s">
        <v>100</v>
      </c>
      <c r="C327" t="s">
        <v>116</v>
      </c>
      <c r="D327" t="s">
        <v>2</v>
      </c>
      <c r="E327" t="s">
        <v>173</v>
      </c>
      <c r="F327" t="s">
        <v>271</v>
      </c>
      <c r="G327" t="s">
        <v>177</v>
      </c>
      <c r="H327" t="s">
        <v>173</v>
      </c>
      <c r="I327" t="s">
        <v>59</v>
      </c>
      <c r="J327" s="26">
        <v>1223722.5</v>
      </c>
    </row>
    <row r="328" spans="1:10" x14ac:dyDescent="0.3">
      <c r="A328" s="23">
        <v>44256</v>
      </c>
      <c r="B328" t="s">
        <v>100</v>
      </c>
      <c r="C328" t="s">
        <v>116</v>
      </c>
      <c r="D328" t="s">
        <v>2</v>
      </c>
      <c r="E328" t="s">
        <v>173</v>
      </c>
      <c r="F328" t="s">
        <v>271</v>
      </c>
      <c r="G328" t="s">
        <v>173</v>
      </c>
      <c r="H328" t="s">
        <v>33</v>
      </c>
      <c r="I328" t="s">
        <v>94</v>
      </c>
      <c r="J328" s="26">
        <v>577500</v>
      </c>
    </row>
    <row r="329" spans="1:10" x14ac:dyDescent="0.3">
      <c r="A329" s="23">
        <v>44256</v>
      </c>
      <c r="B329" t="s">
        <v>100</v>
      </c>
      <c r="C329" t="s">
        <v>116</v>
      </c>
      <c r="D329" t="s">
        <v>2</v>
      </c>
      <c r="E329" t="s">
        <v>173</v>
      </c>
      <c r="F329" t="s">
        <v>271</v>
      </c>
      <c r="G329" t="s">
        <v>173</v>
      </c>
      <c r="H329" t="s">
        <v>34</v>
      </c>
      <c r="I329" t="s">
        <v>95</v>
      </c>
      <c r="J329" s="26">
        <v>363825</v>
      </c>
    </row>
    <row r="330" spans="1:10" x14ac:dyDescent="0.3">
      <c r="A330" s="23">
        <v>44256</v>
      </c>
      <c r="B330" t="s">
        <v>100</v>
      </c>
      <c r="C330" t="s">
        <v>116</v>
      </c>
      <c r="D330" t="s">
        <v>2</v>
      </c>
      <c r="E330" t="s">
        <v>173</v>
      </c>
      <c r="F330" t="s">
        <v>271</v>
      </c>
      <c r="G330" t="s">
        <v>173</v>
      </c>
      <c r="H330" t="s">
        <v>35</v>
      </c>
      <c r="I330" t="s">
        <v>96</v>
      </c>
      <c r="J330" s="26">
        <v>282397.5</v>
      </c>
    </row>
    <row r="331" spans="1:10" x14ac:dyDescent="0.3">
      <c r="A331" s="23">
        <v>44256</v>
      </c>
      <c r="B331" t="s">
        <v>100</v>
      </c>
      <c r="C331" t="s">
        <v>116</v>
      </c>
      <c r="D331" t="s">
        <v>2</v>
      </c>
      <c r="E331" t="s">
        <v>173</v>
      </c>
      <c r="F331" t="s">
        <v>28</v>
      </c>
      <c r="G331" t="s">
        <v>177</v>
      </c>
      <c r="H331" t="s">
        <v>173</v>
      </c>
      <c r="I331" t="s">
        <v>60</v>
      </c>
      <c r="J331" s="26">
        <v>5258381.5732032005</v>
      </c>
    </row>
    <row r="332" spans="1:10" x14ac:dyDescent="0.3">
      <c r="A332" s="23">
        <v>44256</v>
      </c>
      <c r="B332" t="s">
        <v>100</v>
      </c>
      <c r="C332" t="s">
        <v>116</v>
      </c>
      <c r="D332" t="s">
        <v>2</v>
      </c>
      <c r="E332" t="s">
        <v>173</v>
      </c>
      <c r="F332" t="s">
        <v>28</v>
      </c>
      <c r="G332" t="s">
        <v>173</v>
      </c>
      <c r="H332" t="s">
        <v>39</v>
      </c>
      <c r="I332" t="s">
        <v>97</v>
      </c>
      <c r="J332" s="26">
        <v>2426945.3414783999</v>
      </c>
    </row>
    <row r="333" spans="1:10" x14ac:dyDescent="0.3">
      <c r="A333" s="23">
        <v>44256</v>
      </c>
      <c r="B333" t="s">
        <v>100</v>
      </c>
      <c r="C333" t="s">
        <v>116</v>
      </c>
      <c r="D333" t="s">
        <v>2</v>
      </c>
      <c r="E333" t="s">
        <v>173</v>
      </c>
      <c r="F333" t="s">
        <v>28</v>
      </c>
      <c r="G333" t="s">
        <v>173</v>
      </c>
      <c r="H333" t="s">
        <v>40</v>
      </c>
      <c r="I333" t="s">
        <v>98</v>
      </c>
      <c r="J333" s="26">
        <v>2831436.2317248005</v>
      </c>
    </row>
    <row r="334" spans="1:10" x14ac:dyDescent="0.3">
      <c r="A334" s="23">
        <v>44256</v>
      </c>
      <c r="B334" t="s">
        <v>100</v>
      </c>
      <c r="C334" t="s">
        <v>116</v>
      </c>
      <c r="D334" t="s">
        <v>2</v>
      </c>
      <c r="E334" t="s">
        <v>173</v>
      </c>
      <c r="F334" t="s">
        <v>32</v>
      </c>
      <c r="G334" t="s">
        <v>177</v>
      </c>
      <c r="H334" t="s">
        <v>32</v>
      </c>
      <c r="I334" t="s">
        <v>61</v>
      </c>
      <c r="J334" s="26">
        <v>270000</v>
      </c>
    </row>
    <row r="335" spans="1:10" x14ac:dyDescent="0.3">
      <c r="A335" s="23">
        <v>44256</v>
      </c>
      <c r="B335" t="s">
        <v>100</v>
      </c>
      <c r="C335" t="s">
        <v>116</v>
      </c>
      <c r="D335" t="s">
        <v>2</v>
      </c>
      <c r="E335" t="s">
        <v>173</v>
      </c>
      <c r="F335" t="s">
        <v>41</v>
      </c>
      <c r="G335" t="s">
        <v>177</v>
      </c>
      <c r="H335" t="s">
        <v>41</v>
      </c>
      <c r="I335" t="s">
        <v>62</v>
      </c>
      <c r="J335" s="26">
        <v>250000</v>
      </c>
    </row>
    <row r="336" spans="1:10" x14ac:dyDescent="0.3">
      <c r="A336" s="23">
        <v>44256</v>
      </c>
      <c r="B336" t="s">
        <v>100</v>
      </c>
      <c r="C336" t="s">
        <v>116</v>
      </c>
      <c r="D336" t="s">
        <v>2</v>
      </c>
      <c r="E336" t="s">
        <v>173</v>
      </c>
      <c r="F336" t="s">
        <v>29</v>
      </c>
      <c r="G336" t="s">
        <v>177</v>
      </c>
      <c r="H336" t="s">
        <v>29</v>
      </c>
      <c r="I336" t="s">
        <v>63</v>
      </c>
      <c r="J336" s="26">
        <v>511000</v>
      </c>
    </row>
    <row r="337" spans="1:10" x14ac:dyDescent="0.3">
      <c r="A337" s="23">
        <v>44256</v>
      </c>
      <c r="B337" t="s">
        <v>100</v>
      </c>
      <c r="C337" t="s">
        <v>116</v>
      </c>
      <c r="D337" t="s">
        <v>2</v>
      </c>
      <c r="E337" t="s">
        <v>173</v>
      </c>
      <c r="F337" t="s">
        <v>31</v>
      </c>
      <c r="G337" t="s">
        <v>177</v>
      </c>
      <c r="H337" t="s">
        <v>31</v>
      </c>
      <c r="I337" t="s">
        <v>64</v>
      </c>
      <c r="J337" s="26">
        <v>304490.89024640003</v>
      </c>
    </row>
    <row r="338" spans="1:10" x14ac:dyDescent="0.3">
      <c r="A338" s="23">
        <v>44256</v>
      </c>
      <c r="B338" t="s">
        <v>100</v>
      </c>
      <c r="C338" t="s">
        <v>116</v>
      </c>
      <c r="D338" t="s">
        <v>2</v>
      </c>
      <c r="E338" t="s">
        <v>173</v>
      </c>
      <c r="F338" t="s">
        <v>30</v>
      </c>
      <c r="G338" t="s">
        <v>177</v>
      </c>
      <c r="H338" t="s">
        <v>30</v>
      </c>
      <c r="I338" t="s">
        <v>65</v>
      </c>
      <c r="J338" s="26">
        <v>82535</v>
      </c>
    </row>
    <row r="339" spans="1:10" x14ac:dyDescent="0.3">
      <c r="A339" s="23">
        <v>44256</v>
      </c>
      <c r="B339" t="s">
        <v>100</v>
      </c>
      <c r="C339" t="s">
        <v>179</v>
      </c>
      <c r="D339" t="s">
        <v>17</v>
      </c>
      <c r="E339" t="s">
        <v>176</v>
      </c>
      <c r="F339" t="s">
        <v>30</v>
      </c>
      <c r="G339" t="s">
        <v>173</v>
      </c>
      <c r="H339" t="s">
        <v>173</v>
      </c>
      <c r="I339" t="s">
        <v>66</v>
      </c>
      <c r="J339" s="26">
        <v>4391728.6920703948</v>
      </c>
    </row>
    <row r="340" spans="1:10" x14ac:dyDescent="0.3">
      <c r="A340" s="23">
        <v>44256</v>
      </c>
      <c r="B340" t="s">
        <v>100</v>
      </c>
      <c r="C340" t="s">
        <v>117</v>
      </c>
      <c r="D340" t="s">
        <v>5</v>
      </c>
      <c r="E340" t="s">
        <v>176</v>
      </c>
      <c r="F340" t="s">
        <v>30</v>
      </c>
      <c r="G340" t="s">
        <v>173</v>
      </c>
      <c r="H340" t="s">
        <v>173</v>
      </c>
      <c r="I340" t="s">
        <v>67</v>
      </c>
      <c r="J340" s="26">
        <v>5690</v>
      </c>
    </row>
    <row r="341" spans="1:10" x14ac:dyDescent="0.3">
      <c r="A341" s="23">
        <v>44256</v>
      </c>
      <c r="B341" t="s">
        <v>100</v>
      </c>
      <c r="C341" t="s">
        <v>117</v>
      </c>
      <c r="D341" t="s">
        <v>5</v>
      </c>
      <c r="E341" t="s">
        <v>173</v>
      </c>
      <c r="F341" t="s">
        <v>3</v>
      </c>
      <c r="G341" t="s">
        <v>177</v>
      </c>
      <c r="H341" t="s">
        <v>3</v>
      </c>
      <c r="I341" t="s">
        <v>68</v>
      </c>
      <c r="J341" s="26">
        <v>5690</v>
      </c>
    </row>
    <row r="342" spans="1:10" x14ac:dyDescent="0.3">
      <c r="A342" s="23">
        <v>44256</v>
      </c>
      <c r="B342" t="s">
        <v>100</v>
      </c>
      <c r="C342" t="s">
        <v>118</v>
      </c>
      <c r="D342" t="s">
        <v>6</v>
      </c>
      <c r="E342" t="s">
        <v>176</v>
      </c>
      <c r="F342" t="s">
        <v>27</v>
      </c>
      <c r="G342" t="s">
        <v>173</v>
      </c>
      <c r="H342" t="s">
        <v>173</v>
      </c>
      <c r="I342" t="s">
        <v>70</v>
      </c>
      <c r="J342" s="26">
        <v>1877515</v>
      </c>
    </row>
    <row r="343" spans="1:10" x14ac:dyDescent="0.3">
      <c r="A343" s="23">
        <v>44256</v>
      </c>
      <c r="B343" t="s">
        <v>100</v>
      </c>
      <c r="C343" t="s">
        <v>118</v>
      </c>
      <c r="D343" t="s">
        <v>6</v>
      </c>
      <c r="E343" t="s">
        <v>173</v>
      </c>
      <c r="F343" t="s">
        <v>4</v>
      </c>
      <c r="G343" t="s">
        <v>177</v>
      </c>
      <c r="H343" t="s">
        <v>4</v>
      </c>
      <c r="I343" t="s">
        <v>71</v>
      </c>
      <c r="J343" s="26">
        <v>1877515</v>
      </c>
    </row>
    <row r="344" spans="1:10" x14ac:dyDescent="0.3">
      <c r="A344" s="23">
        <v>44256</v>
      </c>
      <c r="B344" t="s">
        <v>100</v>
      </c>
      <c r="C344" t="s">
        <v>180</v>
      </c>
      <c r="D344" t="s">
        <v>7</v>
      </c>
      <c r="E344" t="s">
        <v>176</v>
      </c>
      <c r="F344" t="s">
        <v>18</v>
      </c>
      <c r="G344" t="s">
        <v>173</v>
      </c>
      <c r="H344" t="s">
        <v>173</v>
      </c>
      <c r="I344" t="s">
        <v>73</v>
      </c>
      <c r="J344" s="26">
        <v>2519903.6920703948</v>
      </c>
    </row>
    <row r="345" spans="1:10" x14ac:dyDescent="0.3">
      <c r="A345" s="23">
        <v>44256</v>
      </c>
      <c r="B345" t="s">
        <v>100</v>
      </c>
      <c r="C345" t="s">
        <v>119</v>
      </c>
      <c r="D345" t="s">
        <v>10</v>
      </c>
      <c r="E345" t="s">
        <v>176</v>
      </c>
      <c r="F345" t="s">
        <v>10</v>
      </c>
      <c r="G345" t="s">
        <v>177</v>
      </c>
      <c r="H345" t="s">
        <v>10</v>
      </c>
      <c r="I345" t="s">
        <v>11</v>
      </c>
      <c r="J345" s="26">
        <v>503980.73841407895</v>
      </c>
    </row>
    <row r="346" spans="1:10" x14ac:dyDescent="0.3">
      <c r="A346" s="23">
        <v>44256</v>
      </c>
      <c r="B346" t="s">
        <v>100</v>
      </c>
      <c r="C346" t="s">
        <v>181</v>
      </c>
      <c r="D346" t="s">
        <v>8</v>
      </c>
      <c r="E346" t="s">
        <v>176</v>
      </c>
      <c r="F346" t="s">
        <v>10</v>
      </c>
      <c r="G346" t="s">
        <v>173</v>
      </c>
      <c r="H346" t="s">
        <v>173</v>
      </c>
      <c r="I346" t="s">
        <v>12</v>
      </c>
      <c r="J346" s="26">
        <v>2015922.9536563158</v>
      </c>
    </row>
    <row r="347" spans="1:10" x14ac:dyDescent="0.3">
      <c r="A347" s="23">
        <v>44287</v>
      </c>
      <c r="B347" t="s">
        <v>99</v>
      </c>
      <c r="C347" t="s">
        <v>114</v>
      </c>
      <c r="D347" t="s">
        <v>0</v>
      </c>
      <c r="E347" t="s">
        <v>176</v>
      </c>
      <c r="F347" t="s">
        <v>25</v>
      </c>
      <c r="G347" t="s">
        <v>173</v>
      </c>
      <c r="H347" t="s">
        <v>173</v>
      </c>
      <c r="I347" t="s">
        <v>124</v>
      </c>
      <c r="J347" s="26">
        <v>48902774.328000009</v>
      </c>
    </row>
    <row r="348" spans="1:10" x14ac:dyDescent="0.3">
      <c r="A348" s="23">
        <v>44287</v>
      </c>
      <c r="B348" t="s">
        <v>99</v>
      </c>
      <c r="C348" t="s">
        <v>114</v>
      </c>
      <c r="D348" t="s">
        <v>0</v>
      </c>
      <c r="E348" t="s">
        <v>173</v>
      </c>
      <c r="F348" t="s">
        <v>19</v>
      </c>
      <c r="G348" t="s">
        <v>177</v>
      </c>
      <c r="H348" t="s">
        <v>173</v>
      </c>
      <c r="I348" t="s">
        <v>43</v>
      </c>
      <c r="J348" s="26">
        <v>48214737.000000007</v>
      </c>
    </row>
    <row r="349" spans="1:10" x14ac:dyDescent="0.3">
      <c r="A349" s="23">
        <v>44287</v>
      </c>
      <c r="B349" t="s">
        <v>99</v>
      </c>
      <c r="C349" t="s">
        <v>114</v>
      </c>
      <c r="D349" t="s">
        <v>0</v>
      </c>
      <c r="E349" t="s">
        <v>173</v>
      </c>
      <c r="F349" t="s">
        <v>19</v>
      </c>
      <c r="G349" t="s">
        <v>173</v>
      </c>
      <c r="H349" t="s">
        <v>21</v>
      </c>
      <c r="I349" t="s">
        <v>74</v>
      </c>
      <c r="J349" s="26">
        <v>18243414.000000004</v>
      </c>
    </row>
    <row r="350" spans="1:10" x14ac:dyDescent="0.3">
      <c r="A350" s="23">
        <v>44287</v>
      </c>
      <c r="B350" t="s">
        <v>99</v>
      </c>
      <c r="C350" t="s">
        <v>114</v>
      </c>
      <c r="D350" t="s">
        <v>0</v>
      </c>
      <c r="E350" t="s">
        <v>173</v>
      </c>
      <c r="F350" t="s">
        <v>19</v>
      </c>
      <c r="G350" t="s">
        <v>173</v>
      </c>
      <c r="H350" t="s">
        <v>22</v>
      </c>
      <c r="I350" t="s">
        <v>75</v>
      </c>
      <c r="J350" s="26">
        <v>19546515.000000004</v>
      </c>
    </row>
    <row r="351" spans="1:10" x14ac:dyDescent="0.3">
      <c r="A351" s="23">
        <v>44287</v>
      </c>
      <c r="B351" t="s">
        <v>99</v>
      </c>
      <c r="C351" t="s">
        <v>114</v>
      </c>
      <c r="D351" t="s">
        <v>0</v>
      </c>
      <c r="E351" t="s">
        <v>173</v>
      </c>
      <c r="F351" t="s">
        <v>19</v>
      </c>
      <c r="G351" t="s">
        <v>173</v>
      </c>
      <c r="H351" t="s">
        <v>20</v>
      </c>
      <c r="I351" t="s">
        <v>76</v>
      </c>
      <c r="J351" s="26">
        <v>10424808.000000002</v>
      </c>
    </row>
    <row r="352" spans="1:10" x14ac:dyDescent="0.3">
      <c r="A352" s="23">
        <v>44287</v>
      </c>
      <c r="B352" t="s">
        <v>99</v>
      </c>
      <c r="C352" t="s">
        <v>114</v>
      </c>
      <c r="D352" t="s">
        <v>0</v>
      </c>
      <c r="E352" t="s">
        <v>173</v>
      </c>
      <c r="F352" t="s">
        <v>23</v>
      </c>
      <c r="G352" t="s">
        <v>177</v>
      </c>
      <c r="H352" t="s">
        <v>173</v>
      </c>
      <c r="I352" t="s">
        <v>44</v>
      </c>
      <c r="J352" s="26">
        <v>688037.32799999998</v>
      </c>
    </row>
    <row r="353" spans="1:10" x14ac:dyDescent="0.3">
      <c r="A353" s="23">
        <v>44287</v>
      </c>
      <c r="B353" t="s">
        <v>99</v>
      </c>
      <c r="C353" t="s">
        <v>114</v>
      </c>
      <c r="D353" t="s">
        <v>0</v>
      </c>
      <c r="E353" t="s">
        <v>173</v>
      </c>
      <c r="F353" t="s">
        <v>23</v>
      </c>
      <c r="G353" t="s">
        <v>173</v>
      </c>
      <c r="H353" t="s">
        <v>196</v>
      </c>
      <c r="I353" t="s">
        <v>77</v>
      </c>
      <c r="J353" s="26">
        <v>602032.66200000001</v>
      </c>
    </row>
    <row r="354" spans="1:10" x14ac:dyDescent="0.3">
      <c r="A354" s="23">
        <v>44287</v>
      </c>
      <c r="B354" t="s">
        <v>99</v>
      </c>
      <c r="C354" t="s">
        <v>114</v>
      </c>
      <c r="D354" t="s">
        <v>0</v>
      </c>
      <c r="E354" t="s">
        <v>173</v>
      </c>
      <c r="F354" t="s">
        <v>23</v>
      </c>
      <c r="G354" t="s">
        <v>173</v>
      </c>
      <c r="H354" t="s">
        <v>197</v>
      </c>
      <c r="I354" t="s">
        <v>78</v>
      </c>
      <c r="J354" s="26">
        <v>86004.665999999997</v>
      </c>
    </row>
    <row r="355" spans="1:10" x14ac:dyDescent="0.3">
      <c r="A355" s="23">
        <v>44287</v>
      </c>
      <c r="B355" t="s">
        <v>99</v>
      </c>
      <c r="C355" t="s">
        <v>115</v>
      </c>
      <c r="D355" t="s">
        <v>1</v>
      </c>
      <c r="E355" t="s">
        <v>176</v>
      </c>
      <c r="F355" t="s">
        <v>23</v>
      </c>
      <c r="G355" t="s">
        <v>173</v>
      </c>
      <c r="H355" t="s">
        <v>173</v>
      </c>
      <c r="I355" t="s">
        <v>45</v>
      </c>
      <c r="J355" s="26">
        <v>32182269.493500013</v>
      </c>
    </row>
    <row r="356" spans="1:10" x14ac:dyDescent="0.3">
      <c r="A356" s="23">
        <v>44287</v>
      </c>
      <c r="B356" t="s">
        <v>99</v>
      </c>
      <c r="C356" t="s">
        <v>115</v>
      </c>
      <c r="D356" t="s">
        <v>1</v>
      </c>
      <c r="E356" t="s">
        <v>173</v>
      </c>
      <c r="F356" t="s">
        <v>19</v>
      </c>
      <c r="G356" t="s">
        <v>177</v>
      </c>
      <c r="H356" t="s">
        <v>173</v>
      </c>
      <c r="I356" t="s">
        <v>46</v>
      </c>
      <c r="J356" s="26">
        <v>31811953.162500013</v>
      </c>
    </row>
    <row r="357" spans="1:10" x14ac:dyDescent="0.3">
      <c r="A357" s="23">
        <v>44287</v>
      </c>
      <c r="B357" t="s">
        <v>99</v>
      </c>
      <c r="C357" t="s">
        <v>115</v>
      </c>
      <c r="D357" t="s">
        <v>1</v>
      </c>
      <c r="E357" t="s">
        <v>173</v>
      </c>
      <c r="F357" t="s">
        <v>19</v>
      </c>
      <c r="G357" t="s">
        <v>173</v>
      </c>
      <c r="H357" t="s">
        <v>21</v>
      </c>
      <c r="I357" t="s">
        <v>79</v>
      </c>
      <c r="J357" s="26">
        <v>12451130.055000005</v>
      </c>
    </row>
    <row r="358" spans="1:10" x14ac:dyDescent="0.3">
      <c r="A358" s="23">
        <v>44287</v>
      </c>
      <c r="B358" t="s">
        <v>99</v>
      </c>
      <c r="C358" t="s">
        <v>115</v>
      </c>
      <c r="D358" t="s">
        <v>1</v>
      </c>
      <c r="E358" t="s">
        <v>173</v>
      </c>
      <c r="F358" t="s">
        <v>19</v>
      </c>
      <c r="G358" t="s">
        <v>173</v>
      </c>
      <c r="H358" t="s">
        <v>22</v>
      </c>
      <c r="I358" t="s">
        <v>80</v>
      </c>
      <c r="J358" s="26">
        <v>13340496.487500004</v>
      </c>
    </row>
    <row r="359" spans="1:10" x14ac:dyDescent="0.3">
      <c r="A359" s="23">
        <v>44287</v>
      </c>
      <c r="B359" t="s">
        <v>99</v>
      </c>
      <c r="C359" t="s">
        <v>115</v>
      </c>
      <c r="D359" t="s">
        <v>1</v>
      </c>
      <c r="E359" t="s">
        <v>173</v>
      </c>
      <c r="F359" t="s">
        <v>19</v>
      </c>
      <c r="G359" t="s">
        <v>173</v>
      </c>
      <c r="H359" t="s">
        <v>20</v>
      </c>
      <c r="I359" t="s">
        <v>81</v>
      </c>
      <c r="J359" s="26">
        <v>6020326.620000002</v>
      </c>
    </row>
    <row r="360" spans="1:10" x14ac:dyDescent="0.3">
      <c r="A360" s="23">
        <v>44287</v>
      </c>
      <c r="B360" t="s">
        <v>99</v>
      </c>
      <c r="C360" t="s">
        <v>115</v>
      </c>
      <c r="D360" t="s">
        <v>1</v>
      </c>
      <c r="E360" t="s">
        <v>173</v>
      </c>
      <c r="F360" t="s">
        <v>23</v>
      </c>
      <c r="G360" t="s">
        <v>177</v>
      </c>
      <c r="H360" t="s">
        <v>173</v>
      </c>
      <c r="I360" t="s">
        <v>47</v>
      </c>
      <c r="J360" s="26">
        <v>370316.33100000001</v>
      </c>
    </row>
    <row r="361" spans="1:10" x14ac:dyDescent="0.3">
      <c r="A361" s="23">
        <v>44287</v>
      </c>
      <c r="B361" t="s">
        <v>99</v>
      </c>
      <c r="C361" t="s">
        <v>115</v>
      </c>
      <c r="D361" t="s">
        <v>1</v>
      </c>
      <c r="E361" t="s">
        <v>173</v>
      </c>
      <c r="F361" t="s">
        <v>23</v>
      </c>
      <c r="G361" t="s">
        <v>173</v>
      </c>
      <c r="H361" t="s">
        <v>196</v>
      </c>
      <c r="I361" t="s">
        <v>82</v>
      </c>
      <c r="J361" s="26">
        <v>301016.33100000001</v>
      </c>
    </row>
    <row r="362" spans="1:10" x14ac:dyDescent="0.3">
      <c r="A362" s="23">
        <v>44287</v>
      </c>
      <c r="B362" t="s">
        <v>99</v>
      </c>
      <c r="C362" t="s">
        <v>115</v>
      </c>
      <c r="D362" t="s">
        <v>1</v>
      </c>
      <c r="E362" t="s">
        <v>173</v>
      </c>
      <c r="F362" t="s">
        <v>23</v>
      </c>
      <c r="G362" t="s">
        <v>173</v>
      </c>
      <c r="H362" t="s">
        <v>197</v>
      </c>
      <c r="I362" t="s">
        <v>83</v>
      </c>
      <c r="J362" s="26">
        <v>69300</v>
      </c>
    </row>
    <row r="363" spans="1:10" x14ac:dyDescent="0.3">
      <c r="A363" s="23">
        <v>44287</v>
      </c>
      <c r="B363" t="s">
        <v>99</v>
      </c>
      <c r="C363" t="s">
        <v>178</v>
      </c>
      <c r="D363" t="s">
        <v>203</v>
      </c>
      <c r="E363" t="s">
        <v>176</v>
      </c>
      <c r="F363" t="s">
        <v>23</v>
      </c>
      <c r="G363" t="s">
        <v>173</v>
      </c>
      <c r="H363" t="s">
        <v>173</v>
      </c>
      <c r="I363" t="s">
        <v>48</v>
      </c>
      <c r="J363" s="26">
        <v>16720504.834499996</v>
      </c>
    </row>
    <row r="364" spans="1:10" x14ac:dyDescent="0.3">
      <c r="A364" s="23">
        <v>44287</v>
      </c>
      <c r="B364" t="s">
        <v>99</v>
      </c>
      <c r="C364" t="s">
        <v>178</v>
      </c>
      <c r="D364" t="s">
        <v>203</v>
      </c>
      <c r="E364" t="s">
        <v>173</v>
      </c>
      <c r="F364" t="s">
        <v>19</v>
      </c>
      <c r="G364" t="s">
        <v>177</v>
      </c>
      <c r="H364" t="s">
        <v>173</v>
      </c>
      <c r="I364" t="s">
        <v>49</v>
      </c>
      <c r="J364" s="26">
        <v>16402783.837499995</v>
      </c>
    </row>
    <row r="365" spans="1:10" x14ac:dyDescent="0.3">
      <c r="A365" s="23">
        <v>44287</v>
      </c>
      <c r="B365" t="s">
        <v>99</v>
      </c>
      <c r="C365" t="s">
        <v>178</v>
      </c>
      <c r="D365" t="s">
        <v>203</v>
      </c>
      <c r="E365" t="s">
        <v>173</v>
      </c>
      <c r="F365" t="s">
        <v>19</v>
      </c>
      <c r="G365" t="s">
        <v>173</v>
      </c>
      <c r="H365" t="s">
        <v>21</v>
      </c>
      <c r="I365" t="s">
        <v>84</v>
      </c>
      <c r="J365" s="26">
        <v>5792283.9449999984</v>
      </c>
    </row>
    <row r="366" spans="1:10" x14ac:dyDescent="0.3">
      <c r="A366" s="23">
        <v>44287</v>
      </c>
      <c r="B366" t="s">
        <v>99</v>
      </c>
      <c r="C366" t="s">
        <v>178</v>
      </c>
      <c r="D366" t="s">
        <v>203</v>
      </c>
      <c r="E366" t="s">
        <v>173</v>
      </c>
      <c r="F366" t="s">
        <v>19</v>
      </c>
      <c r="G366" t="s">
        <v>173</v>
      </c>
      <c r="H366" t="s">
        <v>22</v>
      </c>
      <c r="I366" t="s">
        <v>85</v>
      </c>
      <c r="J366" s="26">
        <v>6206018.5124999993</v>
      </c>
    </row>
    <row r="367" spans="1:10" x14ac:dyDescent="0.3">
      <c r="A367" s="23">
        <v>44287</v>
      </c>
      <c r="B367" t="s">
        <v>99</v>
      </c>
      <c r="C367" t="s">
        <v>178</v>
      </c>
      <c r="D367" t="s">
        <v>203</v>
      </c>
      <c r="E367" t="s">
        <v>173</v>
      </c>
      <c r="F367" t="s">
        <v>19</v>
      </c>
      <c r="G367" t="s">
        <v>173</v>
      </c>
      <c r="H367" t="s">
        <v>20</v>
      </c>
      <c r="I367" t="s">
        <v>86</v>
      </c>
      <c r="J367" s="26">
        <v>4404481.38</v>
      </c>
    </row>
    <row r="368" spans="1:10" x14ac:dyDescent="0.3">
      <c r="A368" s="23">
        <v>44287</v>
      </c>
      <c r="B368" t="s">
        <v>99</v>
      </c>
      <c r="C368" t="s">
        <v>178</v>
      </c>
      <c r="D368" t="s">
        <v>203</v>
      </c>
      <c r="E368" t="s">
        <v>173</v>
      </c>
      <c r="F368" t="s">
        <v>23</v>
      </c>
      <c r="G368" t="s">
        <v>177</v>
      </c>
      <c r="H368" t="s">
        <v>173</v>
      </c>
      <c r="I368" t="s">
        <v>50</v>
      </c>
      <c r="J368" s="26">
        <v>317720.99699999997</v>
      </c>
    </row>
    <row r="369" spans="1:10" x14ac:dyDescent="0.3">
      <c r="A369" s="23">
        <v>44287</v>
      </c>
      <c r="B369" t="s">
        <v>99</v>
      </c>
      <c r="C369" t="s">
        <v>178</v>
      </c>
      <c r="D369" t="s">
        <v>203</v>
      </c>
      <c r="E369" t="s">
        <v>173</v>
      </c>
      <c r="F369" t="s">
        <v>23</v>
      </c>
      <c r="G369" t="s">
        <v>173</v>
      </c>
      <c r="H369" t="s">
        <v>196</v>
      </c>
      <c r="I369" t="s">
        <v>88</v>
      </c>
      <c r="J369" s="26">
        <v>301016.33100000001</v>
      </c>
    </row>
    <row r="370" spans="1:10" x14ac:dyDescent="0.3">
      <c r="A370" s="23">
        <v>44287</v>
      </c>
      <c r="B370" t="s">
        <v>99</v>
      </c>
      <c r="C370" t="s">
        <v>178</v>
      </c>
      <c r="D370" t="s">
        <v>203</v>
      </c>
      <c r="E370" t="s">
        <v>173</v>
      </c>
      <c r="F370" t="s">
        <v>23</v>
      </c>
      <c r="G370" t="s">
        <v>173</v>
      </c>
      <c r="H370" t="s">
        <v>197</v>
      </c>
      <c r="I370" t="s">
        <v>87</v>
      </c>
      <c r="J370" s="26">
        <v>16704.665999999997</v>
      </c>
    </row>
    <row r="371" spans="1:10" x14ac:dyDescent="0.3">
      <c r="A371" s="23">
        <v>44287</v>
      </c>
      <c r="B371" t="s">
        <v>99</v>
      </c>
      <c r="C371" t="s">
        <v>116</v>
      </c>
      <c r="D371" t="s">
        <v>14</v>
      </c>
      <c r="E371" t="s">
        <v>176</v>
      </c>
      <c r="F371" t="s">
        <v>23</v>
      </c>
      <c r="G371" t="s">
        <v>173</v>
      </c>
      <c r="H371" t="s">
        <v>173</v>
      </c>
      <c r="I371" t="s">
        <v>51</v>
      </c>
      <c r="J371" s="26">
        <v>810495</v>
      </c>
    </row>
    <row r="372" spans="1:10" x14ac:dyDescent="0.3">
      <c r="A372" s="23">
        <v>44287</v>
      </c>
      <c r="B372" t="s">
        <v>99</v>
      </c>
      <c r="C372" t="s">
        <v>116</v>
      </c>
      <c r="D372" t="s">
        <v>14</v>
      </c>
      <c r="E372" t="s">
        <v>173</v>
      </c>
      <c r="F372" t="s">
        <v>16</v>
      </c>
      <c r="G372" t="s">
        <v>177</v>
      </c>
      <c r="H372" t="s">
        <v>198</v>
      </c>
      <c r="I372" t="s">
        <v>52</v>
      </c>
      <c r="J372" s="26">
        <v>150000</v>
      </c>
    </row>
    <row r="373" spans="1:10" x14ac:dyDescent="0.3">
      <c r="A373" s="23">
        <v>44287</v>
      </c>
      <c r="B373" t="s">
        <v>99</v>
      </c>
      <c r="C373" t="s">
        <v>116</v>
      </c>
      <c r="D373" t="s">
        <v>14</v>
      </c>
      <c r="E373" t="s">
        <v>173</v>
      </c>
      <c r="F373" t="s">
        <v>271</v>
      </c>
      <c r="G373" t="s">
        <v>177</v>
      </c>
      <c r="H373" t="s">
        <v>173</v>
      </c>
      <c r="I373" t="s">
        <v>53</v>
      </c>
      <c r="J373" s="26">
        <v>457600</v>
      </c>
    </row>
    <row r="374" spans="1:10" x14ac:dyDescent="0.3">
      <c r="A374" s="23">
        <v>44287</v>
      </c>
      <c r="B374" t="s">
        <v>99</v>
      </c>
      <c r="C374" t="s">
        <v>116</v>
      </c>
      <c r="D374" t="s">
        <v>14</v>
      </c>
      <c r="E374" t="s">
        <v>173</v>
      </c>
      <c r="F374" t="s">
        <v>271</v>
      </c>
      <c r="G374" t="s">
        <v>173</v>
      </c>
      <c r="H374" t="s">
        <v>33</v>
      </c>
      <c r="I374" t="s">
        <v>89</v>
      </c>
      <c r="J374" s="26">
        <v>320000</v>
      </c>
    </row>
    <row r="375" spans="1:10" x14ac:dyDescent="0.3">
      <c r="A375" s="23">
        <v>44287</v>
      </c>
      <c r="B375" t="s">
        <v>99</v>
      </c>
      <c r="C375" t="s">
        <v>116</v>
      </c>
      <c r="D375" t="s">
        <v>14</v>
      </c>
      <c r="E375" t="s">
        <v>173</v>
      </c>
      <c r="F375" t="s">
        <v>271</v>
      </c>
      <c r="G375" t="s">
        <v>173</v>
      </c>
      <c r="H375" t="s">
        <v>34</v>
      </c>
      <c r="I375" t="s">
        <v>90</v>
      </c>
      <c r="J375" s="26">
        <v>32000</v>
      </c>
    </row>
    <row r="376" spans="1:10" x14ac:dyDescent="0.3">
      <c r="A376" s="23">
        <v>44287</v>
      </c>
      <c r="B376" t="s">
        <v>99</v>
      </c>
      <c r="C376" t="s">
        <v>116</v>
      </c>
      <c r="D376" t="s">
        <v>14</v>
      </c>
      <c r="E376" t="s">
        <v>173</v>
      </c>
      <c r="F376" t="s">
        <v>271</v>
      </c>
      <c r="G376" t="s">
        <v>173</v>
      </c>
      <c r="H376" t="s">
        <v>35</v>
      </c>
      <c r="I376" t="s">
        <v>90</v>
      </c>
      <c r="J376" s="26">
        <v>105600</v>
      </c>
    </row>
    <row r="377" spans="1:10" x14ac:dyDescent="0.3">
      <c r="A377" s="23">
        <v>44287</v>
      </c>
      <c r="B377" t="s">
        <v>99</v>
      </c>
      <c r="C377" t="s">
        <v>116</v>
      </c>
      <c r="D377" t="s">
        <v>14</v>
      </c>
      <c r="E377" t="s">
        <v>173</v>
      </c>
      <c r="F377" t="s">
        <v>15</v>
      </c>
      <c r="G377" t="s">
        <v>177</v>
      </c>
      <c r="H377" t="s">
        <v>173</v>
      </c>
      <c r="I377" t="s">
        <v>54</v>
      </c>
      <c r="J377" s="26">
        <v>140360</v>
      </c>
    </row>
    <row r="378" spans="1:10" x14ac:dyDescent="0.3">
      <c r="A378" s="23">
        <v>44287</v>
      </c>
      <c r="B378" t="s">
        <v>99</v>
      </c>
      <c r="C378" t="s">
        <v>116</v>
      </c>
      <c r="D378" t="s">
        <v>14</v>
      </c>
      <c r="E378" t="s">
        <v>173</v>
      </c>
      <c r="F378" t="s">
        <v>15</v>
      </c>
      <c r="G378" t="s">
        <v>173</v>
      </c>
      <c r="H378" t="s">
        <v>36</v>
      </c>
      <c r="I378" t="s">
        <v>91</v>
      </c>
      <c r="J378" s="26">
        <v>50000</v>
      </c>
    </row>
    <row r="379" spans="1:10" x14ac:dyDescent="0.3">
      <c r="A379" s="23">
        <v>44287</v>
      </c>
      <c r="B379" t="s">
        <v>99</v>
      </c>
      <c r="C379" t="s">
        <v>116</v>
      </c>
      <c r="D379" t="s">
        <v>14</v>
      </c>
      <c r="E379" t="s">
        <v>173</v>
      </c>
      <c r="F379" t="s">
        <v>15</v>
      </c>
      <c r="G379" t="s">
        <v>173</v>
      </c>
      <c r="H379" t="s">
        <v>37</v>
      </c>
      <c r="I379" t="s">
        <v>92</v>
      </c>
      <c r="J379" s="26">
        <v>69713</v>
      </c>
    </row>
    <row r="380" spans="1:10" x14ac:dyDescent="0.3">
      <c r="A380" s="23">
        <v>44287</v>
      </c>
      <c r="B380" t="s">
        <v>99</v>
      </c>
      <c r="C380" t="s">
        <v>116</v>
      </c>
      <c r="D380" t="s">
        <v>14</v>
      </c>
      <c r="E380" t="s">
        <v>173</v>
      </c>
      <c r="F380" t="s">
        <v>15</v>
      </c>
      <c r="G380" t="s">
        <v>173</v>
      </c>
      <c r="H380" t="s">
        <v>38</v>
      </c>
      <c r="I380" t="s">
        <v>93</v>
      </c>
      <c r="J380" s="26">
        <v>20647</v>
      </c>
    </row>
    <row r="381" spans="1:10" x14ac:dyDescent="0.3">
      <c r="A381" s="23">
        <v>44287</v>
      </c>
      <c r="B381" t="s">
        <v>99</v>
      </c>
      <c r="C381" t="s">
        <v>116</v>
      </c>
      <c r="D381" t="s">
        <v>14</v>
      </c>
      <c r="E381" t="s">
        <v>173</v>
      </c>
      <c r="F381" t="s">
        <v>269</v>
      </c>
      <c r="G381" t="s">
        <v>177</v>
      </c>
      <c r="H381" t="s">
        <v>269</v>
      </c>
      <c r="I381" t="s">
        <v>55</v>
      </c>
      <c r="J381" s="26">
        <v>16449</v>
      </c>
    </row>
    <row r="382" spans="1:10" x14ac:dyDescent="0.3">
      <c r="A382" s="23">
        <v>44287</v>
      </c>
      <c r="B382" t="s">
        <v>99</v>
      </c>
      <c r="C382" t="s">
        <v>116</v>
      </c>
      <c r="D382" t="s">
        <v>14</v>
      </c>
      <c r="E382" t="s">
        <v>173</v>
      </c>
      <c r="F382" t="s">
        <v>270</v>
      </c>
      <c r="G382" t="s">
        <v>177</v>
      </c>
      <c r="H382" t="s">
        <v>270</v>
      </c>
      <c r="I382" t="s">
        <v>56</v>
      </c>
      <c r="J382" s="26">
        <v>46086</v>
      </c>
    </row>
    <row r="383" spans="1:10" x14ac:dyDescent="0.3">
      <c r="A383" s="23">
        <v>44287</v>
      </c>
      <c r="B383" t="s">
        <v>99</v>
      </c>
      <c r="C383" t="s">
        <v>116</v>
      </c>
      <c r="D383" t="s">
        <v>2</v>
      </c>
      <c r="E383" t="s">
        <v>176</v>
      </c>
      <c r="F383" t="s">
        <v>270</v>
      </c>
      <c r="G383" t="s">
        <v>173</v>
      </c>
      <c r="H383" t="s">
        <v>173</v>
      </c>
      <c r="I383" t="s">
        <v>57</v>
      </c>
      <c r="J383" s="26">
        <v>10703403.905920003</v>
      </c>
    </row>
    <row r="384" spans="1:10" x14ac:dyDescent="0.3">
      <c r="A384" s="23">
        <v>44287</v>
      </c>
      <c r="B384" t="s">
        <v>99</v>
      </c>
      <c r="C384" t="s">
        <v>116</v>
      </c>
      <c r="D384" t="s">
        <v>2</v>
      </c>
      <c r="E384" t="s">
        <v>173</v>
      </c>
      <c r="F384" t="s">
        <v>16</v>
      </c>
      <c r="G384" t="s">
        <v>177</v>
      </c>
      <c r="H384" t="s">
        <v>16</v>
      </c>
      <c r="I384" t="s">
        <v>58</v>
      </c>
      <c r="J384" s="26">
        <v>1250000</v>
      </c>
    </row>
    <row r="385" spans="1:10" x14ac:dyDescent="0.3">
      <c r="A385" s="23">
        <v>44287</v>
      </c>
      <c r="B385" t="s">
        <v>99</v>
      </c>
      <c r="C385" t="s">
        <v>116</v>
      </c>
      <c r="D385" t="s">
        <v>2</v>
      </c>
      <c r="E385" t="s">
        <v>173</v>
      </c>
      <c r="F385" t="s">
        <v>271</v>
      </c>
      <c r="G385" t="s">
        <v>177</v>
      </c>
      <c r="H385" t="s">
        <v>173</v>
      </c>
      <c r="I385" t="s">
        <v>59</v>
      </c>
      <c r="J385" s="26">
        <v>1238737.5</v>
      </c>
    </row>
    <row r="386" spans="1:10" x14ac:dyDescent="0.3">
      <c r="A386" s="23">
        <v>44287</v>
      </c>
      <c r="B386" t="s">
        <v>99</v>
      </c>
      <c r="C386" t="s">
        <v>116</v>
      </c>
      <c r="D386" t="s">
        <v>2</v>
      </c>
      <c r="E386" t="s">
        <v>173</v>
      </c>
      <c r="F386" t="s">
        <v>271</v>
      </c>
      <c r="G386" t="s">
        <v>173</v>
      </c>
      <c r="H386" t="s">
        <v>33</v>
      </c>
      <c r="I386" t="s">
        <v>94</v>
      </c>
      <c r="J386" s="26">
        <v>577500</v>
      </c>
    </row>
    <row r="387" spans="1:10" x14ac:dyDescent="0.3">
      <c r="A387" s="23">
        <v>44287</v>
      </c>
      <c r="B387" t="s">
        <v>99</v>
      </c>
      <c r="C387" t="s">
        <v>116</v>
      </c>
      <c r="D387" t="s">
        <v>2</v>
      </c>
      <c r="E387" t="s">
        <v>173</v>
      </c>
      <c r="F387" t="s">
        <v>271</v>
      </c>
      <c r="G387" t="s">
        <v>173</v>
      </c>
      <c r="H387" t="s">
        <v>34</v>
      </c>
      <c r="I387" t="s">
        <v>95</v>
      </c>
      <c r="J387" s="26">
        <v>375375</v>
      </c>
    </row>
    <row r="388" spans="1:10" x14ac:dyDescent="0.3">
      <c r="A388" s="23">
        <v>44287</v>
      </c>
      <c r="B388" t="s">
        <v>99</v>
      </c>
      <c r="C388" t="s">
        <v>116</v>
      </c>
      <c r="D388" t="s">
        <v>2</v>
      </c>
      <c r="E388" t="s">
        <v>173</v>
      </c>
      <c r="F388" t="s">
        <v>271</v>
      </c>
      <c r="G388" t="s">
        <v>173</v>
      </c>
      <c r="H388" t="s">
        <v>35</v>
      </c>
      <c r="I388" t="s">
        <v>96</v>
      </c>
      <c r="J388" s="26">
        <v>285862.5</v>
      </c>
    </row>
    <row r="389" spans="1:10" x14ac:dyDescent="0.3">
      <c r="A389" s="23">
        <v>44287</v>
      </c>
      <c r="B389" t="s">
        <v>99</v>
      </c>
      <c r="C389" t="s">
        <v>116</v>
      </c>
      <c r="D389" t="s">
        <v>2</v>
      </c>
      <c r="E389" t="s">
        <v>173</v>
      </c>
      <c r="F389" t="s">
        <v>28</v>
      </c>
      <c r="G389" t="s">
        <v>177</v>
      </c>
      <c r="H389" t="s">
        <v>173</v>
      </c>
      <c r="I389" t="s">
        <v>60</v>
      </c>
      <c r="J389" s="26">
        <v>6357360.6626400016</v>
      </c>
    </row>
    <row r="390" spans="1:10" x14ac:dyDescent="0.3">
      <c r="A390" s="23">
        <v>44287</v>
      </c>
      <c r="B390" t="s">
        <v>99</v>
      </c>
      <c r="C390" t="s">
        <v>116</v>
      </c>
      <c r="D390" t="s">
        <v>2</v>
      </c>
      <c r="E390" t="s">
        <v>173</v>
      </c>
      <c r="F390" t="s">
        <v>28</v>
      </c>
      <c r="G390" t="s">
        <v>173</v>
      </c>
      <c r="H390" t="s">
        <v>39</v>
      </c>
      <c r="I390" t="s">
        <v>97</v>
      </c>
      <c r="J390" s="26">
        <v>2934166.4596800003</v>
      </c>
    </row>
    <row r="391" spans="1:10" x14ac:dyDescent="0.3">
      <c r="A391" s="23">
        <v>44287</v>
      </c>
      <c r="B391" t="s">
        <v>99</v>
      </c>
      <c r="C391" t="s">
        <v>116</v>
      </c>
      <c r="D391" t="s">
        <v>2</v>
      </c>
      <c r="E391" t="s">
        <v>173</v>
      </c>
      <c r="F391" t="s">
        <v>28</v>
      </c>
      <c r="G391" t="s">
        <v>173</v>
      </c>
      <c r="H391" t="s">
        <v>40</v>
      </c>
      <c r="I391" t="s">
        <v>98</v>
      </c>
      <c r="J391" s="26">
        <v>3423194.2029600008</v>
      </c>
    </row>
    <row r="392" spans="1:10" x14ac:dyDescent="0.3">
      <c r="A392" s="23">
        <v>44287</v>
      </c>
      <c r="B392" t="s">
        <v>99</v>
      </c>
      <c r="C392" t="s">
        <v>116</v>
      </c>
      <c r="D392" t="s">
        <v>2</v>
      </c>
      <c r="E392" t="s">
        <v>173</v>
      </c>
      <c r="F392" t="s">
        <v>32</v>
      </c>
      <c r="G392" t="s">
        <v>177</v>
      </c>
      <c r="H392" t="s">
        <v>32</v>
      </c>
      <c r="I392" t="s">
        <v>61</v>
      </c>
      <c r="J392" s="26">
        <v>270000</v>
      </c>
    </row>
    <row r="393" spans="1:10" x14ac:dyDescent="0.3">
      <c r="A393" s="23">
        <v>44287</v>
      </c>
      <c r="B393" t="s">
        <v>99</v>
      </c>
      <c r="C393" t="s">
        <v>116</v>
      </c>
      <c r="D393" t="s">
        <v>2</v>
      </c>
      <c r="E393" t="s">
        <v>173</v>
      </c>
      <c r="F393" t="s">
        <v>41</v>
      </c>
      <c r="G393" t="s">
        <v>177</v>
      </c>
      <c r="H393" t="s">
        <v>41</v>
      </c>
      <c r="I393" t="s">
        <v>62</v>
      </c>
      <c r="J393" s="26">
        <v>250000</v>
      </c>
    </row>
    <row r="394" spans="1:10" x14ac:dyDescent="0.3">
      <c r="A394" s="23">
        <v>44287</v>
      </c>
      <c r="B394" t="s">
        <v>99</v>
      </c>
      <c r="C394" t="s">
        <v>116</v>
      </c>
      <c r="D394" t="s">
        <v>2</v>
      </c>
      <c r="E394" t="s">
        <v>173</v>
      </c>
      <c r="F394" t="s">
        <v>29</v>
      </c>
      <c r="G394" t="s">
        <v>177</v>
      </c>
      <c r="H394" t="s">
        <v>29</v>
      </c>
      <c r="I394" t="s">
        <v>63</v>
      </c>
      <c r="J394" s="26">
        <v>753000</v>
      </c>
    </row>
    <row r="395" spans="1:10" x14ac:dyDescent="0.3">
      <c r="A395" s="23">
        <v>44287</v>
      </c>
      <c r="B395" t="s">
        <v>99</v>
      </c>
      <c r="C395" t="s">
        <v>116</v>
      </c>
      <c r="D395" t="s">
        <v>2</v>
      </c>
      <c r="E395" t="s">
        <v>173</v>
      </c>
      <c r="F395" t="s">
        <v>31</v>
      </c>
      <c r="G395" t="s">
        <v>177</v>
      </c>
      <c r="H395" t="s">
        <v>31</v>
      </c>
      <c r="I395" t="s">
        <v>64</v>
      </c>
      <c r="J395" s="26">
        <v>489027.74328000011</v>
      </c>
    </row>
    <row r="396" spans="1:10" x14ac:dyDescent="0.3">
      <c r="A396" s="23">
        <v>44287</v>
      </c>
      <c r="B396" t="s">
        <v>99</v>
      </c>
      <c r="C396" t="s">
        <v>116</v>
      </c>
      <c r="D396" t="s">
        <v>2</v>
      </c>
      <c r="E396" t="s">
        <v>173</v>
      </c>
      <c r="F396" t="s">
        <v>30</v>
      </c>
      <c r="G396" t="s">
        <v>177</v>
      </c>
      <c r="H396" t="s">
        <v>30</v>
      </c>
      <c r="I396" t="s">
        <v>65</v>
      </c>
      <c r="J396" s="26">
        <v>95278</v>
      </c>
    </row>
    <row r="397" spans="1:10" x14ac:dyDescent="0.3">
      <c r="A397" s="23">
        <v>44287</v>
      </c>
      <c r="B397" t="s">
        <v>99</v>
      </c>
      <c r="C397" t="s">
        <v>179</v>
      </c>
      <c r="D397" t="s">
        <v>17</v>
      </c>
      <c r="E397" t="s">
        <v>176</v>
      </c>
      <c r="F397" t="s">
        <v>30</v>
      </c>
      <c r="G397" t="s">
        <v>173</v>
      </c>
      <c r="H397" t="s">
        <v>173</v>
      </c>
      <c r="I397" t="s">
        <v>66</v>
      </c>
      <c r="J397" s="26">
        <v>5206605.9285799935</v>
      </c>
    </row>
    <row r="398" spans="1:10" x14ac:dyDescent="0.3">
      <c r="A398" s="23">
        <v>44287</v>
      </c>
      <c r="B398" t="s">
        <v>99</v>
      </c>
      <c r="C398" t="s">
        <v>117</v>
      </c>
      <c r="D398" t="s">
        <v>5</v>
      </c>
      <c r="E398" t="s">
        <v>176</v>
      </c>
      <c r="F398" t="s">
        <v>30</v>
      </c>
      <c r="G398" t="s">
        <v>173</v>
      </c>
      <c r="H398" t="s">
        <v>173</v>
      </c>
      <c r="I398" t="s">
        <v>67</v>
      </c>
      <c r="J398" s="26">
        <v>15000</v>
      </c>
    </row>
    <row r="399" spans="1:10" x14ac:dyDescent="0.3">
      <c r="A399" s="23">
        <v>44287</v>
      </c>
      <c r="B399" t="s">
        <v>99</v>
      </c>
      <c r="C399" t="s">
        <v>117</v>
      </c>
      <c r="D399" t="s">
        <v>5</v>
      </c>
      <c r="E399" t="s">
        <v>173</v>
      </c>
      <c r="F399" t="s">
        <v>3</v>
      </c>
      <c r="G399" t="s">
        <v>177</v>
      </c>
      <c r="H399" t="s">
        <v>3</v>
      </c>
      <c r="I399" t="s">
        <v>68</v>
      </c>
      <c r="J399" s="26">
        <v>15000</v>
      </c>
    </row>
    <row r="400" spans="1:10" x14ac:dyDescent="0.3">
      <c r="A400" s="23">
        <v>44287</v>
      </c>
      <c r="B400" t="s">
        <v>99</v>
      </c>
      <c r="C400" t="s">
        <v>118</v>
      </c>
      <c r="D400" t="s">
        <v>6</v>
      </c>
      <c r="E400" t="s">
        <v>176</v>
      </c>
      <c r="F400" t="s">
        <v>27</v>
      </c>
      <c r="G400" t="s">
        <v>173</v>
      </c>
      <c r="H400" t="s">
        <v>173</v>
      </c>
      <c r="I400" t="s">
        <v>70</v>
      </c>
      <c r="J400" s="26">
        <v>2083420</v>
      </c>
    </row>
    <row r="401" spans="1:10" x14ac:dyDescent="0.3">
      <c r="A401" s="23">
        <v>44287</v>
      </c>
      <c r="B401" t="s">
        <v>99</v>
      </c>
      <c r="C401" t="s">
        <v>118</v>
      </c>
      <c r="D401" t="s">
        <v>6</v>
      </c>
      <c r="E401" t="s">
        <v>173</v>
      </c>
      <c r="F401" t="s">
        <v>4</v>
      </c>
      <c r="G401" t="s">
        <v>177</v>
      </c>
      <c r="H401" t="s">
        <v>4</v>
      </c>
      <c r="I401" t="s">
        <v>71</v>
      </c>
      <c r="J401" s="26">
        <v>2083420</v>
      </c>
    </row>
    <row r="402" spans="1:10" x14ac:dyDescent="0.3">
      <c r="A402" s="23">
        <v>44287</v>
      </c>
      <c r="B402" t="s">
        <v>99</v>
      </c>
      <c r="C402" t="s">
        <v>180</v>
      </c>
      <c r="D402" t="s">
        <v>7</v>
      </c>
      <c r="E402" t="s">
        <v>176</v>
      </c>
      <c r="F402" t="s">
        <v>18</v>
      </c>
      <c r="G402" t="s">
        <v>173</v>
      </c>
      <c r="H402" t="s">
        <v>173</v>
      </c>
      <c r="I402" t="s">
        <v>73</v>
      </c>
      <c r="J402" s="26">
        <v>3138185.9285799935</v>
      </c>
    </row>
    <row r="403" spans="1:10" x14ac:dyDescent="0.3">
      <c r="A403" s="23">
        <v>44287</v>
      </c>
      <c r="B403" t="s">
        <v>99</v>
      </c>
      <c r="C403" t="s">
        <v>119</v>
      </c>
      <c r="D403" t="s">
        <v>10</v>
      </c>
      <c r="E403" t="s">
        <v>176</v>
      </c>
      <c r="F403" t="s">
        <v>10</v>
      </c>
      <c r="G403" t="s">
        <v>177</v>
      </c>
      <c r="H403" t="s">
        <v>10</v>
      </c>
      <c r="I403" t="s">
        <v>11</v>
      </c>
      <c r="J403" s="26">
        <v>627637.18571599876</v>
      </c>
    </row>
    <row r="404" spans="1:10" x14ac:dyDescent="0.3">
      <c r="A404" s="23">
        <v>44287</v>
      </c>
      <c r="B404" t="s">
        <v>99</v>
      </c>
      <c r="C404" t="s">
        <v>181</v>
      </c>
      <c r="D404" t="s">
        <v>8</v>
      </c>
      <c r="E404" t="s">
        <v>176</v>
      </c>
      <c r="F404" t="s">
        <v>10</v>
      </c>
      <c r="G404" t="s">
        <v>173</v>
      </c>
      <c r="H404" t="s">
        <v>173</v>
      </c>
      <c r="I404" t="s">
        <v>12</v>
      </c>
      <c r="J404" s="26">
        <v>2510548.742863995</v>
      </c>
    </row>
    <row r="405" spans="1:10" x14ac:dyDescent="0.3">
      <c r="A405" s="23">
        <v>44287</v>
      </c>
      <c r="B405" t="s">
        <v>100</v>
      </c>
      <c r="C405" t="s">
        <v>114</v>
      </c>
      <c r="D405" t="s">
        <v>0</v>
      </c>
      <c r="E405" t="s">
        <v>176</v>
      </c>
      <c r="F405" t="s">
        <v>25</v>
      </c>
      <c r="G405" t="s">
        <v>173</v>
      </c>
      <c r="H405" t="s">
        <v>173</v>
      </c>
      <c r="I405" t="s">
        <v>124</v>
      </c>
      <c r="J405" s="26">
        <v>48063035.193984009</v>
      </c>
    </row>
    <row r="406" spans="1:10" x14ac:dyDescent="0.3">
      <c r="A406" s="23">
        <v>44287</v>
      </c>
      <c r="B406" t="s">
        <v>100</v>
      </c>
      <c r="C406" t="s">
        <v>114</v>
      </c>
      <c r="D406" t="s">
        <v>0</v>
      </c>
      <c r="E406" t="s">
        <v>173</v>
      </c>
      <c r="F406" t="s">
        <v>19</v>
      </c>
      <c r="G406" t="s">
        <v>177</v>
      </c>
      <c r="H406" t="s">
        <v>173</v>
      </c>
      <c r="I406" t="s">
        <v>43</v>
      </c>
      <c r="J406" s="26">
        <v>47380752.360000007</v>
      </c>
    </row>
    <row r="407" spans="1:10" x14ac:dyDescent="0.3">
      <c r="A407" s="23">
        <v>44287</v>
      </c>
      <c r="B407" t="s">
        <v>100</v>
      </c>
      <c r="C407" t="s">
        <v>114</v>
      </c>
      <c r="D407" t="s">
        <v>0</v>
      </c>
      <c r="E407" t="s">
        <v>173</v>
      </c>
      <c r="F407" t="s">
        <v>19</v>
      </c>
      <c r="G407" t="s">
        <v>173</v>
      </c>
      <c r="H407" t="s">
        <v>21</v>
      </c>
      <c r="I407" t="s">
        <v>74</v>
      </c>
      <c r="J407" s="26">
        <v>19741980.150000002</v>
      </c>
    </row>
    <row r="408" spans="1:10" x14ac:dyDescent="0.3">
      <c r="A408" s="23">
        <v>44287</v>
      </c>
      <c r="B408" t="s">
        <v>100</v>
      </c>
      <c r="C408" t="s">
        <v>114</v>
      </c>
      <c r="D408" t="s">
        <v>0</v>
      </c>
      <c r="E408" t="s">
        <v>173</v>
      </c>
      <c r="F408" t="s">
        <v>19</v>
      </c>
      <c r="G408" t="s">
        <v>173</v>
      </c>
      <c r="H408" t="s">
        <v>22</v>
      </c>
      <c r="I408" t="s">
        <v>75</v>
      </c>
      <c r="J408" s="26">
        <v>18162621.738000002</v>
      </c>
    </row>
    <row r="409" spans="1:10" x14ac:dyDescent="0.3">
      <c r="A409" s="23">
        <v>44287</v>
      </c>
      <c r="B409" t="s">
        <v>100</v>
      </c>
      <c r="C409" t="s">
        <v>114</v>
      </c>
      <c r="D409" t="s">
        <v>0</v>
      </c>
      <c r="E409" t="s">
        <v>173</v>
      </c>
      <c r="F409" t="s">
        <v>19</v>
      </c>
      <c r="G409" t="s">
        <v>173</v>
      </c>
      <c r="H409" t="s">
        <v>20</v>
      </c>
      <c r="I409" t="s">
        <v>76</v>
      </c>
      <c r="J409" s="26">
        <v>9476150.4720000029</v>
      </c>
    </row>
    <row r="410" spans="1:10" x14ac:dyDescent="0.3">
      <c r="A410" s="23">
        <v>44287</v>
      </c>
      <c r="B410" t="s">
        <v>100</v>
      </c>
      <c r="C410" t="s">
        <v>114</v>
      </c>
      <c r="D410" t="s">
        <v>0</v>
      </c>
      <c r="E410" t="s">
        <v>173</v>
      </c>
      <c r="F410" t="s">
        <v>23</v>
      </c>
      <c r="G410" t="s">
        <v>177</v>
      </c>
      <c r="H410" t="s">
        <v>173</v>
      </c>
      <c r="I410" t="s">
        <v>44</v>
      </c>
      <c r="J410" s="26">
        <v>682282.83398400003</v>
      </c>
    </row>
    <row r="411" spans="1:10" x14ac:dyDescent="0.3">
      <c r="A411" s="23">
        <v>44287</v>
      </c>
      <c r="B411" t="s">
        <v>100</v>
      </c>
      <c r="C411" t="s">
        <v>114</v>
      </c>
      <c r="D411" t="s">
        <v>0</v>
      </c>
      <c r="E411" t="s">
        <v>173</v>
      </c>
      <c r="F411" t="s">
        <v>23</v>
      </c>
      <c r="G411" t="s">
        <v>173</v>
      </c>
      <c r="H411" t="s">
        <v>196</v>
      </c>
      <c r="I411" t="s">
        <v>77</v>
      </c>
      <c r="J411" s="26">
        <v>596997.47973600007</v>
      </c>
    </row>
    <row r="412" spans="1:10" x14ac:dyDescent="0.3">
      <c r="A412" s="23">
        <v>44287</v>
      </c>
      <c r="B412" t="s">
        <v>100</v>
      </c>
      <c r="C412" t="s">
        <v>114</v>
      </c>
      <c r="D412" t="s">
        <v>0</v>
      </c>
      <c r="E412" t="s">
        <v>173</v>
      </c>
      <c r="F412" t="s">
        <v>23</v>
      </c>
      <c r="G412" t="s">
        <v>173</v>
      </c>
      <c r="H412" t="s">
        <v>197</v>
      </c>
      <c r="I412" t="s">
        <v>78</v>
      </c>
      <c r="J412" s="26">
        <v>85285.354248000003</v>
      </c>
    </row>
    <row r="413" spans="1:10" x14ac:dyDescent="0.3">
      <c r="A413" s="23">
        <v>44287</v>
      </c>
      <c r="B413" t="s">
        <v>100</v>
      </c>
      <c r="C413" t="s">
        <v>115</v>
      </c>
      <c r="D413" t="s">
        <v>1</v>
      </c>
      <c r="E413" t="s">
        <v>176</v>
      </c>
      <c r="F413" t="s">
        <v>23</v>
      </c>
      <c r="G413" t="s">
        <v>173</v>
      </c>
      <c r="H413" t="s">
        <v>173</v>
      </c>
      <c r="I413" t="s">
        <v>45</v>
      </c>
      <c r="J413" s="26">
        <v>31410433.606140006</v>
      </c>
    </row>
    <row r="414" spans="1:10" x14ac:dyDescent="0.3">
      <c r="A414" s="23">
        <v>44287</v>
      </c>
      <c r="B414" t="s">
        <v>100</v>
      </c>
      <c r="C414" t="s">
        <v>115</v>
      </c>
      <c r="D414" t="s">
        <v>1</v>
      </c>
      <c r="E414" t="s">
        <v>173</v>
      </c>
      <c r="F414" t="s">
        <v>19</v>
      </c>
      <c r="G414" t="s">
        <v>177</v>
      </c>
      <c r="H414" t="s">
        <v>173</v>
      </c>
      <c r="I414" t="s">
        <v>46</v>
      </c>
      <c r="J414" s="26">
        <v>31043868.946272008</v>
      </c>
    </row>
    <row r="415" spans="1:10" x14ac:dyDescent="0.3">
      <c r="A415" s="23">
        <v>44287</v>
      </c>
      <c r="B415" t="s">
        <v>100</v>
      </c>
      <c r="C415" t="s">
        <v>115</v>
      </c>
      <c r="D415" t="s">
        <v>1</v>
      </c>
      <c r="E415" t="s">
        <v>173</v>
      </c>
      <c r="F415" t="s">
        <v>19</v>
      </c>
      <c r="G415" t="s">
        <v>173</v>
      </c>
      <c r="H415" t="s">
        <v>21</v>
      </c>
      <c r="I415" t="s">
        <v>79</v>
      </c>
      <c r="J415" s="26">
        <v>13345578.581400003</v>
      </c>
    </row>
    <row r="416" spans="1:10" x14ac:dyDescent="0.3">
      <c r="A416" s="23">
        <v>44287</v>
      </c>
      <c r="B416" t="s">
        <v>100</v>
      </c>
      <c r="C416" t="s">
        <v>115</v>
      </c>
      <c r="D416" t="s">
        <v>1</v>
      </c>
      <c r="E416" t="s">
        <v>173</v>
      </c>
      <c r="F416" t="s">
        <v>19</v>
      </c>
      <c r="G416" t="s">
        <v>173</v>
      </c>
      <c r="H416" t="s">
        <v>22</v>
      </c>
      <c r="I416" t="s">
        <v>80</v>
      </c>
      <c r="J416" s="26">
        <v>12277932.294888003</v>
      </c>
    </row>
    <row r="417" spans="1:10" x14ac:dyDescent="0.3">
      <c r="A417" s="23">
        <v>44287</v>
      </c>
      <c r="B417" t="s">
        <v>100</v>
      </c>
      <c r="C417" t="s">
        <v>115</v>
      </c>
      <c r="D417" t="s">
        <v>1</v>
      </c>
      <c r="E417" t="s">
        <v>173</v>
      </c>
      <c r="F417" t="s">
        <v>19</v>
      </c>
      <c r="G417" t="s">
        <v>173</v>
      </c>
      <c r="H417" t="s">
        <v>20</v>
      </c>
      <c r="I417" t="s">
        <v>81</v>
      </c>
      <c r="J417" s="26">
        <v>5420358.069984002</v>
      </c>
    </row>
    <row r="418" spans="1:10" x14ac:dyDescent="0.3">
      <c r="A418" s="23">
        <v>44287</v>
      </c>
      <c r="B418" t="s">
        <v>100</v>
      </c>
      <c r="C418" t="s">
        <v>115</v>
      </c>
      <c r="D418" t="s">
        <v>1</v>
      </c>
      <c r="E418" t="s">
        <v>173</v>
      </c>
      <c r="F418" t="s">
        <v>23</v>
      </c>
      <c r="G418" t="s">
        <v>177</v>
      </c>
      <c r="H418" t="s">
        <v>173</v>
      </c>
      <c r="I418" t="s">
        <v>47</v>
      </c>
      <c r="J418" s="26">
        <v>366564.65986800002</v>
      </c>
    </row>
    <row r="419" spans="1:10" x14ac:dyDescent="0.3">
      <c r="A419" s="23">
        <v>44287</v>
      </c>
      <c r="B419" t="s">
        <v>100</v>
      </c>
      <c r="C419" t="s">
        <v>115</v>
      </c>
      <c r="D419" t="s">
        <v>1</v>
      </c>
      <c r="E419" t="s">
        <v>173</v>
      </c>
      <c r="F419" t="s">
        <v>23</v>
      </c>
      <c r="G419" t="s">
        <v>173</v>
      </c>
      <c r="H419" t="s">
        <v>196</v>
      </c>
      <c r="I419" t="s">
        <v>82</v>
      </c>
      <c r="J419" s="26">
        <v>298498.73986800003</v>
      </c>
    </row>
    <row r="420" spans="1:10" x14ac:dyDescent="0.3">
      <c r="A420" s="23">
        <v>44287</v>
      </c>
      <c r="B420" t="s">
        <v>100</v>
      </c>
      <c r="C420" t="s">
        <v>115</v>
      </c>
      <c r="D420" t="s">
        <v>1</v>
      </c>
      <c r="E420" t="s">
        <v>173</v>
      </c>
      <c r="F420" t="s">
        <v>23</v>
      </c>
      <c r="G420" t="s">
        <v>173</v>
      </c>
      <c r="H420" t="s">
        <v>197</v>
      </c>
      <c r="I420" t="s">
        <v>83</v>
      </c>
      <c r="J420" s="26">
        <v>68065.919999999998</v>
      </c>
    </row>
    <row r="421" spans="1:10" x14ac:dyDescent="0.3">
      <c r="A421" s="23">
        <v>44287</v>
      </c>
      <c r="B421" t="s">
        <v>100</v>
      </c>
      <c r="C421" t="s">
        <v>178</v>
      </c>
      <c r="D421" t="s">
        <v>203</v>
      </c>
      <c r="E421" t="s">
        <v>176</v>
      </c>
      <c r="F421" t="s">
        <v>23</v>
      </c>
      <c r="G421" t="s">
        <v>173</v>
      </c>
      <c r="H421" t="s">
        <v>173</v>
      </c>
      <c r="I421" t="s">
        <v>48</v>
      </c>
      <c r="J421" s="26">
        <v>16652601.587844003</v>
      </c>
    </row>
    <row r="422" spans="1:10" x14ac:dyDescent="0.3">
      <c r="A422" s="23">
        <v>44287</v>
      </c>
      <c r="B422" t="s">
        <v>100</v>
      </c>
      <c r="C422" t="s">
        <v>178</v>
      </c>
      <c r="D422" t="s">
        <v>203</v>
      </c>
      <c r="E422" t="s">
        <v>173</v>
      </c>
      <c r="F422" t="s">
        <v>19</v>
      </c>
      <c r="G422" t="s">
        <v>177</v>
      </c>
      <c r="H422" t="s">
        <v>173</v>
      </c>
      <c r="I422" t="s">
        <v>49</v>
      </c>
      <c r="J422" s="26">
        <v>16336883.413727999</v>
      </c>
    </row>
    <row r="423" spans="1:10" x14ac:dyDescent="0.3">
      <c r="A423" s="23">
        <v>44287</v>
      </c>
      <c r="B423" t="s">
        <v>100</v>
      </c>
      <c r="C423" t="s">
        <v>178</v>
      </c>
      <c r="D423" t="s">
        <v>203</v>
      </c>
      <c r="E423" t="s">
        <v>173</v>
      </c>
      <c r="F423" t="s">
        <v>19</v>
      </c>
      <c r="G423" t="s">
        <v>173</v>
      </c>
      <c r="H423" t="s">
        <v>21</v>
      </c>
      <c r="I423" t="s">
        <v>84</v>
      </c>
      <c r="J423" s="26">
        <v>6396401.568599999</v>
      </c>
    </row>
    <row r="424" spans="1:10" x14ac:dyDescent="0.3">
      <c r="A424" s="23">
        <v>44287</v>
      </c>
      <c r="B424" t="s">
        <v>100</v>
      </c>
      <c r="C424" t="s">
        <v>178</v>
      </c>
      <c r="D424" t="s">
        <v>203</v>
      </c>
      <c r="E424" t="s">
        <v>173</v>
      </c>
      <c r="F424" t="s">
        <v>19</v>
      </c>
      <c r="G424" t="s">
        <v>173</v>
      </c>
      <c r="H424" t="s">
        <v>22</v>
      </c>
      <c r="I424" t="s">
        <v>85</v>
      </c>
      <c r="J424" s="26">
        <v>5884689.443111999</v>
      </c>
    </row>
    <row r="425" spans="1:10" x14ac:dyDescent="0.3">
      <c r="A425" s="23">
        <v>44287</v>
      </c>
      <c r="B425" t="s">
        <v>100</v>
      </c>
      <c r="C425" t="s">
        <v>178</v>
      </c>
      <c r="D425" t="s">
        <v>203</v>
      </c>
      <c r="E425" t="s">
        <v>173</v>
      </c>
      <c r="F425" t="s">
        <v>19</v>
      </c>
      <c r="G425" t="s">
        <v>173</v>
      </c>
      <c r="H425" t="s">
        <v>20</v>
      </c>
      <c r="I425" t="s">
        <v>86</v>
      </c>
      <c r="J425" s="26">
        <v>4055792.4020160008</v>
      </c>
    </row>
    <row r="426" spans="1:10" x14ac:dyDescent="0.3">
      <c r="A426" s="23">
        <v>44287</v>
      </c>
      <c r="B426" t="s">
        <v>100</v>
      </c>
      <c r="C426" t="s">
        <v>178</v>
      </c>
      <c r="D426" t="s">
        <v>203</v>
      </c>
      <c r="E426" t="s">
        <v>173</v>
      </c>
      <c r="F426" t="s">
        <v>23</v>
      </c>
      <c r="G426" t="s">
        <v>177</v>
      </c>
      <c r="H426" t="s">
        <v>173</v>
      </c>
      <c r="I426" t="s">
        <v>50</v>
      </c>
      <c r="J426" s="26">
        <v>315718.17411600001</v>
      </c>
    </row>
    <row r="427" spans="1:10" x14ac:dyDescent="0.3">
      <c r="A427" s="23">
        <v>44287</v>
      </c>
      <c r="B427" t="s">
        <v>100</v>
      </c>
      <c r="C427" t="s">
        <v>178</v>
      </c>
      <c r="D427" t="s">
        <v>203</v>
      </c>
      <c r="E427" t="s">
        <v>173</v>
      </c>
      <c r="F427" t="s">
        <v>23</v>
      </c>
      <c r="G427" t="s">
        <v>173</v>
      </c>
      <c r="H427" t="s">
        <v>196</v>
      </c>
      <c r="I427" t="s">
        <v>88</v>
      </c>
      <c r="J427" s="26">
        <v>298498.73986800003</v>
      </c>
    </row>
    <row r="428" spans="1:10" x14ac:dyDescent="0.3">
      <c r="A428" s="23">
        <v>44287</v>
      </c>
      <c r="B428" t="s">
        <v>100</v>
      </c>
      <c r="C428" t="s">
        <v>178</v>
      </c>
      <c r="D428" t="s">
        <v>203</v>
      </c>
      <c r="E428" t="s">
        <v>173</v>
      </c>
      <c r="F428" t="s">
        <v>23</v>
      </c>
      <c r="G428" t="s">
        <v>173</v>
      </c>
      <c r="H428" t="s">
        <v>197</v>
      </c>
      <c r="I428" t="s">
        <v>87</v>
      </c>
      <c r="J428" s="26">
        <v>17219.434248000005</v>
      </c>
    </row>
    <row r="429" spans="1:10" x14ac:dyDescent="0.3">
      <c r="A429" s="23">
        <v>44287</v>
      </c>
      <c r="B429" t="s">
        <v>100</v>
      </c>
      <c r="C429" t="s">
        <v>116</v>
      </c>
      <c r="D429" t="s">
        <v>14</v>
      </c>
      <c r="E429" t="s">
        <v>176</v>
      </c>
      <c r="F429" t="s">
        <v>23</v>
      </c>
      <c r="G429" t="s">
        <v>173</v>
      </c>
      <c r="H429" t="s">
        <v>173</v>
      </c>
      <c r="I429" t="s">
        <v>51</v>
      </c>
      <c r="J429" s="26">
        <v>772366</v>
      </c>
    </row>
    <row r="430" spans="1:10" x14ac:dyDescent="0.3">
      <c r="A430" s="23">
        <v>44287</v>
      </c>
      <c r="B430" t="s">
        <v>100</v>
      </c>
      <c r="C430" t="s">
        <v>116</v>
      </c>
      <c r="D430" t="s">
        <v>14</v>
      </c>
      <c r="E430" t="s">
        <v>173</v>
      </c>
      <c r="F430" t="s">
        <v>16</v>
      </c>
      <c r="G430" t="s">
        <v>177</v>
      </c>
      <c r="H430" t="s">
        <v>198</v>
      </c>
      <c r="I430" t="s">
        <v>52</v>
      </c>
      <c r="J430" s="26">
        <v>150000</v>
      </c>
    </row>
    <row r="431" spans="1:10" x14ac:dyDescent="0.3">
      <c r="A431" s="23">
        <v>44287</v>
      </c>
      <c r="B431" t="s">
        <v>100</v>
      </c>
      <c r="C431" t="s">
        <v>116</v>
      </c>
      <c r="D431" t="s">
        <v>14</v>
      </c>
      <c r="E431" t="s">
        <v>173</v>
      </c>
      <c r="F431" t="s">
        <v>271</v>
      </c>
      <c r="G431" t="s">
        <v>177</v>
      </c>
      <c r="H431" t="s">
        <v>173</v>
      </c>
      <c r="I431" t="s">
        <v>53</v>
      </c>
      <c r="J431" s="26">
        <v>400400</v>
      </c>
    </row>
    <row r="432" spans="1:10" x14ac:dyDescent="0.3">
      <c r="A432" s="23">
        <v>44287</v>
      </c>
      <c r="B432" t="s">
        <v>100</v>
      </c>
      <c r="C432" t="s">
        <v>116</v>
      </c>
      <c r="D432" t="s">
        <v>14</v>
      </c>
      <c r="E432" t="s">
        <v>173</v>
      </c>
      <c r="F432" t="s">
        <v>271</v>
      </c>
      <c r="G432" t="s">
        <v>173</v>
      </c>
      <c r="H432" t="s">
        <v>33</v>
      </c>
      <c r="I432" t="s">
        <v>89</v>
      </c>
      <c r="J432" s="26">
        <v>280000</v>
      </c>
    </row>
    <row r="433" spans="1:10" x14ac:dyDescent="0.3">
      <c r="A433" s="23">
        <v>44287</v>
      </c>
      <c r="B433" t="s">
        <v>100</v>
      </c>
      <c r="C433" t="s">
        <v>116</v>
      </c>
      <c r="D433" t="s">
        <v>14</v>
      </c>
      <c r="E433" t="s">
        <v>173</v>
      </c>
      <c r="F433" t="s">
        <v>271</v>
      </c>
      <c r="G433" t="s">
        <v>173</v>
      </c>
      <c r="H433" t="s">
        <v>34</v>
      </c>
      <c r="I433" t="s">
        <v>90</v>
      </c>
      <c r="J433" s="26">
        <v>28000</v>
      </c>
    </row>
    <row r="434" spans="1:10" x14ac:dyDescent="0.3">
      <c r="A434" s="23">
        <v>44287</v>
      </c>
      <c r="B434" t="s">
        <v>100</v>
      </c>
      <c r="C434" t="s">
        <v>116</v>
      </c>
      <c r="D434" t="s">
        <v>14</v>
      </c>
      <c r="E434" t="s">
        <v>173</v>
      </c>
      <c r="F434" t="s">
        <v>271</v>
      </c>
      <c r="G434" t="s">
        <v>173</v>
      </c>
      <c r="H434" t="s">
        <v>35</v>
      </c>
      <c r="I434" t="s">
        <v>90</v>
      </c>
      <c r="J434" s="26">
        <v>92400</v>
      </c>
    </row>
    <row r="435" spans="1:10" x14ac:dyDescent="0.3">
      <c r="A435" s="23">
        <v>44287</v>
      </c>
      <c r="B435" t="s">
        <v>100</v>
      </c>
      <c r="C435" t="s">
        <v>116</v>
      </c>
      <c r="D435" t="s">
        <v>14</v>
      </c>
      <c r="E435" t="s">
        <v>173</v>
      </c>
      <c r="F435" t="s">
        <v>15</v>
      </c>
      <c r="G435" t="s">
        <v>177</v>
      </c>
      <c r="H435" t="s">
        <v>173</v>
      </c>
      <c r="I435" t="s">
        <v>54</v>
      </c>
      <c r="J435" s="26">
        <v>134071</v>
      </c>
    </row>
    <row r="436" spans="1:10" x14ac:dyDescent="0.3">
      <c r="A436" s="23">
        <v>44287</v>
      </c>
      <c r="B436" t="s">
        <v>100</v>
      </c>
      <c r="C436" t="s">
        <v>116</v>
      </c>
      <c r="D436" t="s">
        <v>14</v>
      </c>
      <c r="E436" t="s">
        <v>173</v>
      </c>
      <c r="F436" t="s">
        <v>15</v>
      </c>
      <c r="G436" t="s">
        <v>173</v>
      </c>
      <c r="H436" t="s">
        <v>36</v>
      </c>
      <c r="I436" t="s">
        <v>91</v>
      </c>
      <c r="J436" s="26">
        <v>56809</v>
      </c>
    </row>
    <row r="437" spans="1:10" x14ac:dyDescent="0.3">
      <c r="A437" s="23">
        <v>44287</v>
      </c>
      <c r="B437" t="s">
        <v>100</v>
      </c>
      <c r="C437" t="s">
        <v>116</v>
      </c>
      <c r="D437" t="s">
        <v>14</v>
      </c>
      <c r="E437" t="s">
        <v>173</v>
      </c>
      <c r="F437" t="s">
        <v>15</v>
      </c>
      <c r="G437" t="s">
        <v>173</v>
      </c>
      <c r="H437" t="s">
        <v>37</v>
      </c>
      <c r="I437" t="s">
        <v>92</v>
      </c>
      <c r="J437" s="26">
        <v>51847</v>
      </c>
    </row>
    <row r="438" spans="1:10" x14ac:dyDescent="0.3">
      <c r="A438" s="23">
        <v>44287</v>
      </c>
      <c r="B438" t="s">
        <v>100</v>
      </c>
      <c r="C438" t="s">
        <v>116</v>
      </c>
      <c r="D438" t="s">
        <v>14</v>
      </c>
      <c r="E438" t="s">
        <v>173</v>
      </c>
      <c r="F438" t="s">
        <v>15</v>
      </c>
      <c r="G438" t="s">
        <v>173</v>
      </c>
      <c r="H438" t="s">
        <v>38</v>
      </c>
      <c r="I438" t="s">
        <v>93</v>
      </c>
      <c r="J438" s="26">
        <v>25415</v>
      </c>
    </row>
    <row r="439" spans="1:10" x14ac:dyDescent="0.3">
      <c r="A439" s="23">
        <v>44287</v>
      </c>
      <c r="B439" t="s">
        <v>100</v>
      </c>
      <c r="C439" t="s">
        <v>116</v>
      </c>
      <c r="D439" t="s">
        <v>14</v>
      </c>
      <c r="E439" t="s">
        <v>173</v>
      </c>
      <c r="F439" t="s">
        <v>269</v>
      </c>
      <c r="G439" t="s">
        <v>177</v>
      </c>
      <c r="H439" t="s">
        <v>269</v>
      </c>
      <c r="I439" t="s">
        <v>55</v>
      </c>
      <c r="J439" s="26">
        <v>34360</v>
      </c>
    </row>
    <row r="440" spans="1:10" x14ac:dyDescent="0.3">
      <c r="A440" s="23">
        <v>44287</v>
      </c>
      <c r="B440" t="s">
        <v>100</v>
      </c>
      <c r="C440" t="s">
        <v>116</v>
      </c>
      <c r="D440" t="s">
        <v>14</v>
      </c>
      <c r="E440" t="s">
        <v>173</v>
      </c>
      <c r="F440" t="s">
        <v>270</v>
      </c>
      <c r="G440" t="s">
        <v>177</v>
      </c>
      <c r="H440" t="s">
        <v>270</v>
      </c>
      <c r="I440" t="s">
        <v>56</v>
      </c>
      <c r="J440" s="26">
        <v>53535</v>
      </c>
    </row>
    <row r="441" spans="1:10" x14ac:dyDescent="0.3">
      <c r="A441" s="23">
        <v>44287</v>
      </c>
      <c r="B441" t="s">
        <v>100</v>
      </c>
      <c r="C441" t="s">
        <v>116</v>
      </c>
      <c r="D441" t="s">
        <v>2</v>
      </c>
      <c r="E441" t="s">
        <v>176</v>
      </c>
      <c r="F441" t="s">
        <v>270</v>
      </c>
      <c r="G441" t="s">
        <v>173</v>
      </c>
      <c r="H441" t="s">
        <v>173</v>
      </c>
      <c r="I441" t="s">
        <v>57</v>
      </c>
      <c r="J441" s="26">
        <v>10609004.427157762</v>
      </c>
    </row>
    <row r="442" spans="1:10" x14ac:dyDescent="0.3">
      <c r="A442" s="23">
        <v>44287</v>
      </c>
      <c r="B442" t="s">
        <v>100</v>
      </c>
      <c r="C442" t="s">
        <v>116</v>
      </c>
      <c r="D442" t="s">
        <v>2</v>
      </c>
      <c r="E442" t="s">
        <v>173</v>
      </c>
      <c r="F442" t="s">
        <v>16</v>
      </c>
      <c r="G442" t="s">
        <v>177</v>
      </c>
      <c r="H442" t="s">
        <v>16</v>
      </c>
      <c r="I442" t="s">
        <v>58</v>
      </c>
      <c r="J442" s="26">
        <v>1250000</v>
      </c>
    </row>
    <row r="443" spans="1:10" x14ac:dyDescent="0.3">
      <c r="A443" s="23">
        <v>44287</v>
      </c>
      <c r="B443" t="s">
        <v>100</v>
      </c>
      <c r="C443" t="s">
        <v>116</v>
      </c>
      <c r="D443" t="s">
        <v>2</v>
      </c>
      <c r="E443" t="s">
        <v>173</v>
      </c>
      <c r="F443" t="s">
        <v>271</v>
      </c>
      <c r="G443" t="s">
        <v>177</v>
      </c>
      <c r="H443" t="s">
        <v>173</v>
      </c>
      <c r="I443" t="s">
        <v>59</v>
      </c>
      <c r="J443" s="26">
        <v>1208707.5</v>
      </c>
    </row>
    <row r="444" spans="1:10" x14ac:dyDescent="0.3">
      <c r="A444" s="23">
        <v>44287</v>
      </c>
      <c r="B444" t="s">
        <v>100</v>
      </c>
      <c r="C444" t="s">
        <v>116</v>
      </c>
      <c r="D444" t="s">
        <v>2</v>
      </c>
      <c r="E444" t="s">
        <v>173</v>
      </c>
      <c r="F444" t="s">
        <v>271</v>
      </c>
      <c r="G444" t="s">
        <v>173</v>
      </c>
      <c r="H444" t="s">
        <v>33</v>
      </c>
      <c r="I444" t="s">
        <v>94</v>
      </c>
      <c r="J444" s="26">
        <v>577500</v>
      </c>
    </row>
    <row r="445" spans="1:10" x14ac:dyDescent="0.3">
      <c r="A445" s="23">
        <v>44287</v>
      </c>
      <c r="B445" t="s">
        <v>100</v>
      </c>
      <c r="C445" t="s">
        <v>116</v>
      </c>
      <c r="D445" t="s">
        <v>2</v>
      </c>
      <c r="E445" t="s">
        <v>173</v>
      </c>
      <c r="F445" t="s">
        <v>271</v>
      </c>
      <c r="G445" t="s">
        <v>173</v>
      </c>
      <c r="H445" t="s">
        <v>34</v>
      </c>
      <c r="I445" t="s">
        <v>95</v>
      </c>
      <c r="J445" s="26">
        <v>352275</v>
      </c>
    </row>
    <row r="446" spans="1:10" x14ac:dyDescent="0.3">
      <c r="A446" s="23">
        <v>44287</v>
      </c>
      <c r="B446" t="s">
        <v>100</v>
      </c>
      <c r="C446" t="s">
        <v>116</v>
      </c>
      <c r="D446" t="s">
        <v>2</v>
      </c>
      <c r="E446" t="s">
        <v>173</v>
      </c>
      <c r="F446" t="s">
        <v>271</v>
      </c>
      <c r="G446" t="s">
        <v>173</v>
      </c>
      <c r="H446" t="s">
        <v>35</v>
      </c>
      <c r="I446" t="s">
        <v>96</v>
      </c>
      <c r="J446" s="26">
        <v>278932.5</v>
      </c>
    </row>
    <row r="447" spans="1:10" x14ac:dyDescent="0.3">
      <c r="A447" s="23">
        <v>44287</v>
      </c>
      <c r="B447" t="s">
        <v>100</v>
      </c>
      <c r="C447" t="s">
        <v>116</v>
      </c>
      <c r="D447" t="s">
        <v>2</v>
      </c>
      <c r="E447" t="s">
        <v>173</v>
      </c>
      <c r="F447" t="s">
        <v>28</v>
      </c>
      <c r="G447" t="s">
        <v>177</v>
      </c>
      <c r="H447" t="s">
        <v>173</v>
      </c>
      <c r="I447" t="s">
        <v>60</v>
      </c>
      <c r="J447" s="26">
        <v>6248194.5752179213</v>
      </c>
    </row>
    <row r="448" spans="1:10" x14ac:dyDescent="0.3">
      <c r="A448" s="23">
        <v>44287</v>
      </c>
      <c r="B448" t="s">
        <v>100</v>
      </c>
      <c r="C448" t="s">
        <v>116</v>
      </c>
      <c r="D448" t="s">
        <v>2</v>
      </c>
      <c r="E448" t="s">
        <v>173</v>
      </c>
      <c r="F448" t="s">
        <v>28</v>
      </c>
      <c r="G448" t="s">
        <v>173</v>
      </c>
      <c r="H448" t="s">
        <v>39</v>
      </c>
      <c r="I448" t="s">
        <v>97</v>
      </c>
      <c r="J448" s="26">
        <v>2883782.1116390405</v>
      </c>
    </row>
    <row r="449" spans="1:10" x14ac:dyDescent="0.3">
      <c r="A449" s="23">
        <v>44287</v>
      </c>
      <c r="B449" t="s">
        <v>100</v>
      </c>
      <c r="C449" t="s">
        <v>116</v>
      </c>
      <c r="D449" t="s">
        <v>2</v>
      </c>
      <c r="E449" t="s">
        <v>173</v>
      </c>
      <c r="F449" t="s">
        <v>28</v>
      </c>
      <c r="G449" t="s">
        <v>173</v>
      </c>
      <c r="H449" t="s">
        <v>40</v>
      </c>
      <c r="I449" t="s">
        <v>98</v>
      </c>
      <c r="J449" s="26">
        <v>3364412.4635788808</v>
      </c>
    </row>
    <row r="450" spans="1:10" x14ac:dyDescent="0.3">
      <c r="A450" s="23">
        <v>44287</v>
      </c>
      <c r="B450" t="s">
        <v>100</v>
      </c>
      <c r="C450" t="s">
        <v>116</v>
      </c>
      <c r="D450" t="s">
        <v>2</v>
      </c>
      <c r="E450" t="s">
        <v>173</v>
      </c>
      <c r="F450" t="s">
        <v>32</v>
      </c>
      <c r="G450" t="s">
        <v>177</v>
      </c>
      <c r="H450" t="s">
        <v>32</v>
      </c>
      <c r="I450" t="s">
        <v>61</v>
      </c>
      <c r="J450" s="26">
        <v>270000</v>
      </c>
    </row>
    <row r="451" spans="1:10" x14ac:dyDescent="0.3">
      <c r="A451" s="23">
        <v>44287</v>
      </c>
      <c r="B451" t="s">
        <v>100</v>
      </c>
      <c r="C451" t="s">
        <v>116</v>
      </c>
      <c r="D451" t="s">
        <v>2</v>
      </c>
      <c r="E451" t="s">
        <v>173</v>
      </c>
      <c r="F451" t="s">
        <v>41</v>
      </c>
      <c r="G451" t="s">
        <v>177</v>
      </c>
      <c r="H451" t="s">
        <v>41</v>
      </c>
      <c r="I451" t="s">
        <v>62</v>
      </c>
      <c r="J451" s="26">
        <v>250000</v>
      </c>
    </row>
    <row r="452" spans="1:10" x14ac:dyDescent="0.3">
      <c r="A452" s="23">
        <v>44287</v>
      </c>
      <c r="B452" t="s">
        <v>100</v>
      </c>
      <c r="C452" t="s">
        <v>116</v>
      </c>
      <c r="D452" t="s">
        <v>2</v>
      </c>
      <c r="E452" t="s">
        <v>173</v>
      </c>
      <c r="F452" t="s">
        <v>29</v>
      </c>
      <c r="G452" t="s">
        <v>177</v>
      </c>
      <c r="H452" t="s">
        <v>29</v>
      </c>
      <c r="I452" t="s">
        <v>63</v>
      </c>
      <c r="J452" s="26">
        <v>776000</v>
      </c>
    </row>
    <row r="453" spans="1:10" x14ac:dyDescent="0.3">
      <c r="A453" s="23">
        <v>44287</v>
      </c>
      <c r="B453" t="s">
        <v>100</v>
      </c>
      <c r="C453" t="s">
        <v>116</v>
      </c>
      <c r="D453" t="s">
        <v>2</v>
      </c>
      <c r="E453" t="s">
        <v>173</v>
      </c>
      <c r="F453" t="s">
        <v>31</v>
      </c>
      <c r="G453" t="s">
        <v>177</v>
      </c>
      <c r="H453" t="s">
        <v>31</v>
      </c>
      <c r="I453" t="s">
        <v>64</v>
      </c>
      <c r="J453" s="26">
        <v>480630.35193984013</v>
      </c>
    </row>
    <row r="454" spans="1:10" x14ac:dyDescent="0.3">
      <c r="A454" s="23">
        <v>44287</v>
      </c>
      <c r="B454" t="s">
        <v>100</v>
      </c>
      <c r="C454" t="s">
        <v>116</v>
      </c>
      <c r="D454" t="s">
        <v>2</v>
      </c>
      <c r="E454" t="s">
        <v>173</v>
      </c>
      <c r="F454" t="s">
        <v>30</v>
      </c>
      <c r="G454" t="s">
        <v>177</v>
      </c>
      <c r="H454" t="s">
        <v>30</v>
      </c>
      <c r="I454" t="s">
        <v>65</v>
      </c>
      <c r="J454" s="26">
        <v>125472</v>
      </c>
    </row>
    <row r="455" spans="1:10" x14ac:dyDescent="0.3">
      <c r="A455" s="23">
        <v>44287</v>
      </c>
      <c r="B455" t="s">
        <v>100</v>
      </c>
      <c r="C455" t="s">
        <v>179</v>
      </c>
      <c r="D455" t="s">
        <v>17</v>
      </c>
      <c r="E455" t="s">
        <v>176</v>
      </c>
      <c r="F455" t="s">
        <v>30</v>
      </c>
      <c r="G455" t="s">
        <v>173</v>
      </c>
      <c r="H455" t="s">
        <v>173</v>
      </c>
      <c r="I455" t="s">
        <v>66</v>
      </c>
      <c r="J455" s="26">
        <v>5271231.1606862415</v>
      </c>
    </row>
    <row r="456" spans="1:10" x14ac:dyDescent="0.3">
      <c r="A456" s="23">
        <v>44287</v>
      </c>
      <c r="B456" t="s">
        <v>100</v>
      </c>
      <c r="C456" t="s">
        <v>117</v>
      </c>
      <c r="D456" t="s">
        <v>5</v>
      </c>
      <c r="E456" t="s">
        <v>176</v>
      </c>
      <c r="F456" t="s">
        <v>30</v>
      </c>
      <c r="G456" t="s">
        <v>173</v>
      </c>
      <c r="H456" t="s">
        <v>173</v>
      </c>
      <c r="I456" t="s">
        <v>67</v>
      </c>
      <c r="J456" s="26">
        <v>3884</v>
      </c>
    </row>
    <row r="457" spans="1:10" x14ac:dyDescent="0.3">
      <c r="A457" s="23">
        <v>44287</v>
      </c>
      <c r="B457" t="s">
        <v>100</v>
      </c>
      <c r="C457" t="s">
        <v>117</v>
      </c>
      <c r="D457" t="s">
        <v>5</v>
      </c>
      <c r="E457" t="s">
        <v>173</v>
      </c>
      <c r="F457" t="s">
        <v>3</v>
      </c>
      <c r="G457" t="s">
        <v>177</v>
      </c>
      <c r="H457" t="s">
        <v>3</v>
      </c>
      <c r="I457" t="s">
        <v>68</v>
      </c>
      <c r="J457" s="26">
        <v>3884</v>
      </c>
    </row>
    <row r="458" spans="1:10" x14ac:dyDescent="0.3">
      <c r="A458" s="23">
        <v>44287</v>
      </c>
      <c r="B458" t="s">
        <v>100</v>
      </c>
      <c r="C458" t="s">
        <v>118</v>
      </c>
      <c r="D458" t="s">
        <v>6</v>
      </c>
      <c r="E458" t="s">
        <v>176</v>
      </c>
      <c r="F458" t="s">
        <v>27</v>
      </c>
      <c r="G458" t="s">
        <v>173</v>
      </c>
      <c r="H458" t="s">
        <v>173</v>
      </c>
      <c r="I458" t="s">
        <v>70</v>
      </c>
      <c r="J458" s="26">
        <v>1995236</v>
      </c>
    </row>
    <row r="459" spans="1:10" x14ac:dyDescent="0.3">
      <c r="A459" s="23">
        <v>44287</v>
      </c>
      <c r="B459" t="s">
        <v>100</v>
      </c>
      <c r="C459" t="s">
        <v>118</v>
      </c>
      <c r="D459" t="s">
        <v>6</v>
      </c>
      <c r="E459" t="s">
        <v>173</v>
      </c>
      <c r="F459" t="s">
        <v>4</v>
      </c>
      <c r="G459" t="s">
        <v>177</v>
      </c>
      <c r="H459" t="s">
        <v>4</v>
      </c>
      <c r="I459" t="s">
        <v>71</v>
      </c>
      <c r="J459" s="26">
        <v>1995236</v>
      </c>
    </row>
    <row r="460" spans="1:10" x14ac:dyDescent="0.3">
      <c r="A460" s="23">
        <v>44287</v>
      </c>
      <c r="B460" t="s">
        <v>100</v>
      </c>
      <c r="C460" t="s">
        <v>180</v>
      </c>
      <c r="D460" t="s">
        <v>7</v>
      </c>
      <c r="E460" t="s">
        <v>176</v>
      </c>
      <c r="F460" t="s">
        <v>18</v>
      </c>
      <c r="G460" t="s">
        <v>173</v>
      </c>
      <c r="H460" t="s">
        <v>173</v>
      </c>
      <c r="I460" t="s">
        <v>73</v>
      </c>
      <c r="J460" s="26">
        <v>3279879.1606862415</v>
      </c>
    </row>
    <row r="461" spans="1:10" x14ac:dyDescent="0.3">
      <c r="A461" s="23">
        <v>44287</v>
      </c>
      <c r="B461" t="s">
        <v>100</v>
      </c>
      <c r="C461" t="s">
        <v>119</v>
      </c>
      <c r="D461" t="s">
        <v>10</v>
      </c>
      <c r="E461" t="s">
        <v>176</v>
      </c>
      <c r="F461" t="s">
        <v>10</v>
      </c>
      <c r="G461" t="s">
        <v>177</v>
      </c>
      <c r="H461" t="s">
        <v>10</v>
      </c>
      <c r="I461" t="s">
        <v>11</v>
      </c>
      <c r="J461" s="26">
        <v>655975.83213724836</v>
      </c>
    </row>
    <row r="462" spans="1:10" x14ac:dyDescent="0.3">
      <c r="A462" s="23">
        <v>44287</v>
      </c>
      <c r="B462" t="s">
        <v>100</v>
      </c>
      <c r="C462" t="s">
        <v>181</v>
      </c>
      <c r="D462" t="s">
        <v>8</v>
      </c>
      <c r="E462" t="s">
        <v>176</v>
      </c>
      <c r="F462" t="s">
        <v>10</v>
      </c>
      <c r="G462" t="s">
        <v>173</v>
      </c>
      <c r="H462" t="s">
        <v>173</v>
      </c>
      <c r="I462" t="s">
        <v>12</v>
      </c>
      <c r="J462" s="26">
        <v>2623903.328548993</v>
      </c>
    </row>
    <row r="463" spans="1:10" x14ac:dyDescent="0.3">
      <c r="A463" s="23">
        <v>44317</v>
      </c>
      <c r="B463" t="s">
        <v>99</v>
      </c>
      <c r="C463" t="s">
        <v>114</v>
      </c>
      <c r="D463" t="s">
        <v>0</v>
      </c>
      <c r="E463" t="s">
        <v>176</v>
      </c>
      <c r="F463" t="s">
        <v>25</v>
      </c>
      <c r="G463" t="s">
        <v>173</v>
      </c>
      <c r="H463" t="s">
        <v>173</v>
      </c>
      <c r="I463" t="s">
        <v>124</v>
      </c>
      <c r="J463" s="26">
        <v>53803810.37115217</v>
      </c>
    </row>
    <row r="464" spans="1:10" x14ac:dyDescent="0.3">
      <c r="A464" s="23">
        <v>44317</v>
      </c>
      <c r="B464" t="s">
        <v>99</v>
      </c>
      <c r="C464" t="s">
        <v>114</v>
      </c>
      <c r="D464" t="s">
        <v>0</v>
      </c>
      <c r="E464" t="s">
        <v>173</v>
      </c>
      <c r="F464" t="s">
        <v>19</v>
      </c>
      <c r="G464" t="s">
        <v>177</v>
      </c>
      <c r="H464" t="s">
        <v>173</v>
      </c>
      <c r="I464" t="s">
        <v>43</v>
      </c>
      <c r="J464" s="26">
        <v>53046817.942140013</v>
      </c>
    </row>
    <row r="465" spans="1:10" x14ac:dyDescent="0.3">
      <c r="A465" s="23">
        <v>44317</v>
      </c>
      <c r="B465" t="s">
        <v>99</v>
      </c>
      <c r="C465" t="s">
        <v>114</v>
      </c>
      <c r="D465" t="s">
        <v>0</v>
      </c>
      <c r="E465" t="s">
        <v>173</v>
      </c>
      <c r="F465" t="s">
        <v>19</v>
      </c>
      <c r="G465" t="s">
        <v>173</v>
      </c>
      <c r="H465" t="s">
        <v>21</v>
      </c>
      <c r="I465" t="s">
        <v>74</v>
      </c>
      <c r="J465" s="26">
        <v>20071768.951080006</v>
      </c>
    </row>
    <row r="466" spans="1:10" x14ac:dyDescent="0.3">
      <c r="A466" s="23">
        <v>44317</v>
      </c>
      <c r="B466" t="s">
        <v>99</v>
      </c>
      <c r="C466" t="s">
        <v>114</v>
      </c>
      <c r="D466" t="s">
        <v>0</v>
      </c>
      <c r="E466" t="s">
        <v>173</v>
      </c>
      <c r="F466" t="s">
        <v>19</v>
      </c>
      <c r="G466" t="s">
        <v>173</v>
      </c>
      <c r="H466" t="s">
        <v>22</v>
      </c>
      <c r="I466" t="s">
        <v>75</v>
      </c>
      <c r="J466" s="26">
        <v>21505466.733300004</v>
      </c>
    </row>
    <row r="467" spans="1:10" x14ac:dyDescent="0.3">
      <c r="A467" s="23">
        <v>44317</v>
      </c>
      <c r="B467" t="s">
        <v>99</v>
      </c>
      <c r="C467" t="s">
        <v>114</v>
      </c>
      <c r="D467" t="s">
        <v>0</v>
      </c>
      <c r="E467" t="s">
        <v>173</v>
      </c>
      <c r="F467" t="s">
        <v>19</v>
      </c>
      <c r="G467" t="s">
        <v>173</v>
      </c>
      <c r="H467" t="s">
        <v>20</v>
      </c>
      <c r="I467" t="s">
        <v>76</v>
      </c>
      <c r="J467" s="26">
        <v>11469582.257760003</v>
      </c>
    </row>
    <row r="468" spans="1:10" x14ac:dyDescent="0.3">
      <c r="A468" s="23">
        <v>44317</v>
      </c>
      <c r="B468" t="s">
        <v>99</v>
      </c>
      <c r="C468" t="s">
        <v>114</v>
      </c>
      <c r="D468" t="s">
        <v>0</v>
      </c>
      <c r="E468" t="s">
        <v>173</v>
      </c>
      <c r="F468" t="s">
        <v>23</v>
      </c>
      <c r="G468" t="s">
        <v>177</v>
      </c>
      <c r="H468" t="s">
        <v>173</v>
      </c>
      <c r="I468" t="s">
        <v>44</v>
      </c>
      <c r="J468" s="26">
        <v>756992.42901216005</v>
      </c>
    </row>
    <row r="469" spans="1:10" x14ac:dyDescent="0.3">
      <c r="A469" s="23">
        <v>44317</v>
      </c>
      <c r="B469" t="s">
        <v>99</v>
      </c>
      <c r="C469" t="s">
        <v>114</v>
      </c>
      <c r="D469" t="s">
        <v>0</v>
      </c>
      <c r="E469" t="s">
        <v>173</v>
      </c>
      <c r="F469" t="s">
        <v>23</v>
      </c>
      <c r="G469" t="s">
        <v>173</v>
      </c>
      <c r="H469" t="s">
        <v>196</v>
      </c>
      <c r="I469" t="s">
        <v>77</v>
      </c>
      <c r="J469" s="26">
        <v>662368.37538564007</v>
      </c>
    </row>
    <row r="470" spans="1:10" x14ac:dyDescent="0.3">
      <c r="A470" s="23">
        <v>44317</v>
      </c>
      <c r="B470" t="s">
        <v>99</v>
      </c>
      <c r="C470" t="s">
        <v>114</v>
      </c>
      <c r="D470" t="s">
        <v>0</v>
      </c>
      <c r="E470" t="s">
        <v>173</v>
      </c>
      <c r="F470" t="s">
        <v>23</v>
      </c>
      <c r="G470" t="s">
        <v>173</v>
      </c>
      <c r="H470" t="s">
        <v>197</v>
      </c>
      <c r="I470" t="s">
        <v>78</v>
      </c>
      <c r="J470" s="26">
        <v>94624.053626520021</v>
      </c>
    </row>
    <row r="471" spans="1:10" x14ac:dyDescent="0.3">
      <c r="A471" s="23">
        <v>44317</v>
      </c>
      <c r="B471" t="s">
        <v>99</v>
      </c>
      <c r="C471" t="s">
        <v>115</v>
      </c>
      <c r="D471" t="s">
        <v>1</v>
      </c>
      <c r="E471" t="s">
        <v>176</v>
      </c>
      <c r="F471" t="s">
        <v>23</v>
      </c>
      <c r="G471" t="s">
        <v>173</v>
      </c>
      <c r="H471" t="s">
        <v>173</v>
      </c>
      <c r="I471" t="s">
        <v>45</v>
      </c>
      <c r="J471" s="26">
        <v>33737257.624307826</v>
      </c>
    </row>
    <row r="472" spans="1:10" x14ac:dyDescent="0.3">
      <c r="A472" s="23">
        <v>44317</v>
      </c>
      <c r="B472" t="s">
        <v>99</v>
      </c>
      <c r="C472" t="s">
        <v>115</v>
      </c>
      <c r="D472" t="s">
        <v>1</v>
      </c>
      <c r="E472" t="s">
        <v>173</v>
      </c>
      <c r="F472" t="s">
        <v>19</v>
      </c>
      <c r="G472" t="s">
        <v>177</v>
      </c>
      <c r="H472" t="s">
        <v>173</v>
      </c>
      <c r="I472" t="s">
        <v>46</v>
      </c>
      <c r="J472" s="26">
        <v>33333473.436615009</v>
      </c>
    </row>
    <row r="473" spans="1:10" x14ac:dyDescent="0.3">
      <c r="A473" s="23">
        <v>44317</v>
      </c>
      <c r="B473" t="s">
        <v>99</v>
      </c>
      <c r="C473" t="s">
        <v>115</v>
      </c>
      <c r="D473" t="s">
        <v>1</v>
      </c>
      <c r="E473" t="s">
        <v>173</v>
      </c>
      <c r="F473" t="s">
        <v>19</v>
      </c>
      <c r="G473" t="s">
        <v>173</v>
      </c>
      <c r="H473" t="s">
        <v>21</v>
      </c>
      <c r="I473" t="s">
        <v>79</v>
      </c>
      <c r="J473" s="26">
        <v>13046649.818202004</v>
      </c>
    </row>
    <row r="474" spans="1:10" x14ac:dyDescent="0.3">
      <c r="A474" s="23">
        <v>44317</v>
      </c>
      <c r="B474" t="s">
        <v>99</v>
      </c>
      <c r="C474" t="s">
        <v>115</v>
      </c>
      <c r="D474" t="s">
        <v>1</v>
      </c>
      <c r="E474" t="s">
        <v>173</v>
      </c>
      <c r="F474" t="s">
        <v>19</v>
      </c>
      <c r="G474" t="s">
        <v>173</v>
      </c>
      <c r="H474" t="s">
        <v>22</v>
      </c>
      <c r="I474" t="s">
        <v>80</v>
      </c>
      <c r="J474" s="26">
        <v>13978553.376645003</v>
      </c>
    </row>
    <row r="475" spans="1:10" x14ac:dyDescent="0.3">
      <c r="A475" s="23">
        <v>44317</v>
      </c>
      <c r="B475" t="s">
        <v>99</v>
      </c>
      <c r="C475" t="s">
        <v>115</v>
      </c>
      <c r="D475" t="s">
        <v>1</v>
      </c>
      <c r="E475" t="s">
        <v>173</v>
      </c>
      <c r="F475" t="s">
        <v>19</v>
      </c>
      <c r="G475" t="s">
        <v>173</v>
      </c>
      <c r="H475" t="s">
        <v>20</v>
      </c>
      <c r="I475" t="s">
        <v>81</v>
      </c>
      <c r="J475" s="26">
        <v>6308270.2417680025</v>
      </c>
    </row>
    <row r="476" spans="1:10" x14ac:dyDescent="0.3">
      <c r="A476" s="23">
        <v>44317</v>
      </c>
      <c r="B476" t="s">
        <v>99</v>
      </c>
      <c r="C476" t="s">
        <v>115</v>
      </c>
      <c r="D476" t="s">
        <v>1</v>
      </c>
      <c r="E476" t="s">
        <v>173</v>
      </c>
      <c r="F476" t="s">
        <v>23</v>
      </c>
      <c r="G476" t="s">
        <v>177</v>
      </c>
      <c r="H476" t="s">
        <v>173</v>
      </c>
      <c r="I476" t="s">
        <v>47</v>
      </c>
      <c r="J476" s="26">
        <v>403784.18769282004</v>
      </c>
    </row>
    <row r="477" spans="1:10" x14ac:dyDescent="0.3">
      <c r="A477" s="23">
        <v>44317</v>
      </c>
      <c r="B477" t="s">
        <v>99</v>
      </c>
      <c r="C477" t="s">
        <v>115</v>
      </c>
      <c r="D477" t="s">
        <v>1</v>
      </c>
      <c r="E477" t="s">
        <v>173</v>
      </c>
      <c r="F477" t="s">
        <v>23</v>
      </c>
      <c r="G477" t="s">
        <v>173</v>
      </c>
      <c r="H477" t="s">
        <v>196</v>
      </c>
      <c r="I477" t="s">
        <v>82</v>
      </c>
      <c r="J477" s="26">
        <v>331184.18769282004</v>
      </c>
    </row>
    <row r="478" spans="1:10" x14ac:dyDescent="0.3">
      <c r="A478" s="23">
        <v>44317</v>
      </c>
      <c r="B478" t="s">
        <v>99</v>
      </c>
      <c r="C478" t="s">
        <v>115</v>
      </c>
      <c r="D478" t="s">
        <v>1</v>
      </c>
      <c r="E478" t="s">
        <v>173</v>
      </c>
      <c r="F478" t="s">
        <v>23</v>
      </c>
      <c r="G478" t="s">
        <v>173</v>
      </c>
      <c r="H478" t="s">
        <v>197</v>
      </c>
      <c r="I478" t="s">
        <v>83</v>
      </c>
      <c r="J478" s="26">
        <v>72600.000000000015</v>
      </c>
    </row>
    <row r="479" spans="1:10" x14ac:dyDescent="0.3">
      <c r="A479" s="23">
        <v>44317</v>
      </c>
      <c r="B479" t="s">
        <v>99</v>
      </c>
      <c r="C479" t="s">
        <v>178</v>
      </c>
      <c r="D479" t="s">
        <v>203</v>
      </c>
      <c r="E479" t="s">
        <v>176</v>
      </c>
      <c r="F479" t="s">
        <v>23</v>
      </c>
      <c r="G479" t="s">
        <v>173</v>
      </c>
      <c r="H479" t="s">
        <v>173</v>
      </c>
      <c r="I479" t="s">
        <v>48</v>
      </c>
      <c r="J479" s="26">
        <v>20066552.746844344</v>
      </c>
    </row>
    <row r="480" spans="1:10" x14ac:dyDescent="0.3">
      <c r="A480" s="23">
        <v>44317</v>
      </c>
      <c r="B480" t="s">
        <v>99</v>
      </c>
      <c r="C480" t="s">
        <v>178</v>
      </c>
      <c r="D480" t="s">
        <v>203</v>
      </c>
      <c r="E480" t="s">
        <v>173</v>
      </c>
      <c r="F480" t="s">
        <v>19</v>
      </c>
      <c r="G480" t="s">
        <v>177</v>
      </c>
      <c r="H480" t="s">
        <v>173</v>
      </c>
      <c r="I480" t="s">
        <v>49</v>
      </c>
      <c r="J480" s="26">
        <v>19713344.505525004</v>
      </c>
    </row>
    <row r="481" spans="1:10" x14ac:dyDescent="0.3">
      <c r="A481" s="23">
        <v>44317</v>
      </c>
      <c r="B481" t="s">
        <v>99</v>
      </c>
      <c r="C481" t="s">
        <v>178</v>
      </c>
      <c r="D481" t="s">
        <v>203</v>
      </c>
      <c r="E481" t="s">
        <v>173</v>
      </c>
      <c r="F481" t="s">
        <v>19</v>
      </c>
      <c r="G481" t="s">
        <v>173</v>
      </c>
      <c r="H481" t="s">
        <v>21</v>
      </c>
      <c r="I481" t="s">
        <v>84</v>
      </c>
      <c r="J481" s="26">
        <v>7025119.1328780018</v>
      </c>
    </row>
    <row r="482" spans="1:10" x14ac:dyDescent="0.3">
      <c r="A482" s="23">
        <v>44317</v>
      </c>
      <c r="B482" t="s">
        <v>99</v>
      </c>
      <c r="C482" t="s">
        <v>178</v>
      </c>
      <c r="D482" t="s">
        <v>203</v>
      </c>
      <c r="E482" t="s">
        <v>173</v>
      </c>
      <c r="F482" t="s">
        <v>19</v>
      </c>
      <c r="G482" t="s">
        <v>173</v>
      </c>
      <c r="H482" t="s">
        <v>22</v>
      </c>
      <c r="I482" t="s">
        <v>85</v>
      </c>
      <c r="J482" s="26">
        <v>7526913.3566550016</v>
      </c>
    </row>
    <row r="483" spans="1:10" x14ac:dyDescent="0.3">
      <c r="A483" s="23">
        <v>44317</v>
      </c>
      <c r="B483" t="s">
        <v>99</v>
      </c>
      <c r="C483" t="s">
        <v>178</v>
      </c>
      <c r="D483" t="s">
        <v>203</v>
      </c>
      <c r="E483" t="s">
        <v>173</v>
      </c>
      <c r="F483" t="s">
        <v>19</v>
      </c>
      <c r="G483" t="s">
        <v>173</v>
      </c>
      <c r="H483" t="s">
        <v>20</v>
      </c>
      <c r="I483" t="s">
        <v>86</v>
      </c>
      <c r="J483" s="26">
        <v>5161312.0159920007</v>
      </c>
    </row>
    <row r="484" spans="1:10" x14ac:dyDescent="0.3">
      <c r="A484" s="23">
        <v>44317</v>
      </c>
      <c r="B484" t="s">
        <v>99</v>
      </c>
      <c r="C484" t="s">
        <v>178</v>
      </c>
      <c r="D484" t="s">
        <v>203</v>
      </c>
      <c r="E484" t="s">
        <v>173</v>
      </c>
      <c r="F484" t="s">
        <v>23</v>
      </c>
      <c r="G484" t="s">
        <v>177</v>
      </c>
      <c r="H484" t="s">
        <v>173</v>
      </c>
      <c r="I484" t="s">
        <v>50</v>
      </c>
      <c r="J484" s="26">
        <v>353208.24131934001</v>
      </c>
    </row>
    <row r="485" spans="1:10" x14ac:dyDescent="0.3">
      <c r="A485" s="23">
        <v>44317</v>
      </c>
      <c r="B485" t="s">
        <v>99</v>
      </c>
      <c r="C485" t="s">
        <v>178</v>
      </c>
      <c r="D485" t="s">
        <v>203</v>
      </c>
      <c r="E485" t="s">
        <v>173</v>
      </c>
      <c r="F485" t="s">
        <v>23</v>
      </c>
      <c r="G485" t="s">
        <v>173</v>
      </c>
      <c r="H485" t="s">
        <v>196</v>
      </c>
      <c r="I485" t="s">
        <v>88</v>
      </c>
      <c r="J485" s="26">
        <v>331184.18769282004</v>
      </c>
    </row>
    <row r="486" spans="1:10" x14ac:dyDescent="0.3">
      <c r="A486" s="23">
        <v>44317</v>
      </c>
      <c r="B486" t="s">
        <v>99</v>
      </c>
      <c r="C486" t="s">
        <v>178</v>
      </c>
      <c r="D486" t="s">
        <v>203</v>
      </c>
      <c r="E486" t="s">
        <v>173</v>
      </c>
      <c r="F486" t="s">
        <v>23</v>
      </c>
      <c r="G486" t="s">
        <v>173</v>
      </c>
      <c r="H486" t="s">
        <v>197</v>
      </c>
      <c r="I486" t="s">
        <v>87</v>
      </c>
      <c r="J486" s="26">
        <v>22024.053626520006</v>
      </c>
    </row>
    <row r="487" spans="1:10" x14ac:dyDescent="0.3">
      <c r="A487" s="23">
        <v>44317</v>
      </c>
      <c r="B487" t="s">
        <v>99</v>
      </c>
      <c r="C487" t="s">
        <v>116</v>
      </c>
      <c r="D487" t="s">
        <v>14</v>
      </c>
      <c r="E487" t="s">
        <v>176</v>
      </c>
      <c r="F487" t="s">
        <v>23</v>
      </c>
      <c r="G487" t="s">
        <v>173</v>
      </c>
      <c r="H487" t="s">
        <v>173</v>
      </c>
      <c r="I487" t="s">
        <v>51</v>
      </c>
      <c r="J487" s="26">
        <v>775532</v>
      </c>
    </row>
    <row r="488" spans="1:10" x14ac:dyDescent="0.3">
      <c r="A488" s="23">
        <v>44317</v>
      </c>
      <c r="B488" t="s">
        <v>99</v>
      </c>
      <c r="C488" t="s">
        <v>116</v>
      </c>
      <c r="D488" t="s">
        <v>14</v>
      </c>
      <c r="E488" t="s">
        <v>173</v>
      </c>
      <c r="F488" t="s">
        <v>16</v>
      </c>
      <c r="G488" t="s">
        <v>177</v>
      </c>
      <c r="H488" t="s">
        <v>198</v>
      </c>
      <c r="I488" t="s">
        <v>52</v>
      </c>
      <c r="J488" s="26">
        <v>150000</v>
      </c>
    </row>
    <row r="489" spans="1:10" x14ac:dyDescent="0.3">
      <c r="A489" s="23">
        <v>44317</v>
      </c>
      <c r="B489" t="s">
        <v>99</v>
      </c>
      <c r="C489" t="s">
        <v>116</v>
      </c>
      <c r="D489" t="s">
        <v>14</v>
      </c>
      <c r="E489" t="s">
        <v>173</v>
      </c>
      <c r="F489" t="s">
        <v>271</v>
      </c>
      <c r="G489" t="s">
        <v>177</v>
      </c>
      <c r="H489" t="s">
        <v>173</v>
      </c>
      <c r="I489" t="s">
        <v>53</v>
      </c>
      <c r="J489" s="26">
        <v>457600</v>
      </c>
    </row>
    <row r="490" spans="1:10" x14ac:dyDescent="0.3">
      <c r="A490" s="23">
        <v>44317</v>
      </c>
      <c r="B490" t="s">
        <v>99</v>
      </c>
      <c r="C490" t="s">
        <v>116</v>
      </c>
      <c r="D490" t="s">
        <v>14</v>
      </c>
      <c r="E490" t="s">
        <v>173</v>
      </c>
      <c r="F490" t="s">
        <v>271</v>
      </c>
      <c r="G490" t="s">
        <v>173</v>
      </c>
      <c r="H490" t="s">
        <v>33</v>
      </c>
      <c r="I490" t="s">
        <v>89</v>
      </c>
      <c r="J490" s="26">
        <v>320000</v>
      </c>
    </row>
    <row r="491" spans="1:10" x14ac:dyDescent="0.3">
      <c r="A491" s="23">
        <v>44317</v>
      </c>
      <c r="B491" t="s">
        <v>99</v>
      </c>
      <c r="C491" t="s">
        <v>116</v>
      </c>
      <c r="D491" t="s">
        <v>14</v>
      </c>
      <c r="E491" t="s">
        <v>173</v>
      </c>
      <c r="F491" t="s">
        <v>271</v>
      </c>
      <c r="G491" t="s">
        <v>173</v>
      </c>
      <c r="H491" t="s">
        <v>34</v>
      </c>
      <c r="I491" t="s">
        <v>90</v>
      </c>
      <c r="J491" s="26">
        <v>32000</v>
      </c>
    </row>
    <row r="492" spans="1:10" x14ac:dyDescent="0.3">
      <c r="A492" s="23">
        <v>44317</v>
      </c>
      <c r="B492" t="s">
        <v>99</v>
      </c>
      <c r="C492" t="s">
        <v>116</v>
      </c>
      <c r="D492" t="s">
        <v>14</v>
      </c>
      <c r="E492" t="s">
        <v>173</v>
      </c>
      <c r="F492" t="s">
        <v>271</v>
      </c>
      <c r="G492" t="s">
        <v>173</v>
      </c>
      <c r="H492" t="s">
        <v>35</v>
      </c>
      <c r="I492" t="s">
        <v>90</v>
      </c>
      <c r="J492" s="26">
        <v>105600</v>
      </c>
    </row>
    <row r="493" spans="1:10" x14ac:dyDescent="0.3">
      <c r="A493" s="23">
        <v>44317</v>
      </c>
      <c r="B493" t="s">
        <v>99</v>
      </c>
      <c r="C493" t="s">
        <v>116</v>
      </c>
      <c r="D493" t="s">
        <v>14</v>
      </c>
      <c r="E493" t="s">
        <v>173</v>
      </c>
      <c r="F493" t="s">
        <v>15</v>
      </c>
      <c r="G493" t="s">
        <v>177</v>
      </c>
      <c r="H493" t="s">
        <v>173</v>
      </c>
      <c r="I493" t="s">
        <v>54</v>
      </c>
      <c r="J493" s="26">
        <v>116155</v>
      </c>
    </row>
    <row r="494" spans="1:10" x14ac:dyDescent="0.3">
      <c r="A494" s="23">
        <v>44317</v>
      </c>
      <c r="B494" t="s">
        <v>99</v>
      </c>
      <c r="C494" t="s">
        <v>116</v>
      </c>
      <c r="D494" t="s">
        <v>14</v>
      </c>
      <c r="E494" t="s">
        <v>173</v>
      </c>
      <c r="F494" t="s">
        <v>15</v>
      </c>
      <c r="G494" t="s">
        <v>173</v>
      </c>
      <c r="H494" t="s">
        <v>36</v>
      </c>
      <c r="I494" t="s">
        <v>91</v>
      </c>
      <c r="J494" s="26">
        <v>50000</v>
      </c>
    </row>
    <row r="495" spans="1:10" x14ac:dyDescent="0.3">
      <c r="A495" s="23">
        <v>44317</v>
      </c>
      <c r="B495" t="s">
        <v>99</v>
      </c>
      <c r="C495" t="s">
        <v>116</v>
      </c>
      <c r="D495" t="s">
        <v>14</v>
      </c>
      <c r="E495" t="s">
        <v>173</v>
      </c>
      <c r="F495" t="s">
        <v>15</v>
      </c>
      <c r="G495" t="s">
        <v>173</v>
      </c>
      <c r="H495" t="s">
        <v>37</v>
      </c>
      <c r="I495" t="s">
        <v>92</v>
      </c>
      <c r="J495" s="26">
        <v>44184</v>
      </c>
    </row>
    <row r="496" spans="1:10" x14ac:dyDescent="0.3">
      <c r="A496" s="23">
        <v>44317</v>
      </c>
      <c r="B496" t="s">
        <v>99</v>
      </c>
      <c r="C496" t="s">
        <v>116</v>
      </c>
      <c r="D496" t="s">
        <v>14</v>
      </c>
      <c r="E496" t="s">
        <v>173</v>
      </c>
      <c r="F496" t="s">
        <v>15</v>
      </c>
      <c r="G496" t="s">
        <v>173</v>
      </c>
      <c r="H496" t="s">
        <v>38</v>
      </c>
      <c r="I496" t="s">
        <v>93</v>
      </c>
      <c r="J496" s="26">
        <v>21971</v>
      </c>
    </row>
    <row r="497" spans="1:10" x14ac:dyDescent="0.3">
      <c r="A497" s="23">
        <v>44317</v>
      </c>
      <c r="B497" t="s">
        <v>99</v>
      </c>
      <c r="C497" t="s">
        <v>116</v>
      </c>
      <c r="D497" t="s">
        <v>14</v>
      </c>
      <c r="E497" t="s">
        <v>173</v>
      </c>
      <c r="F497" t="s">
        <v>269</v>
      </c>
      <c r="G497" t="s">
        <v>177</v>
      </c>
      <c r="H497" t="s">
        <v>269</v>
      </c>
      <c r="I497" t="s">
        <v>55</v>
      </c>
      <c r="J497" s="26">
        <v>5935</v>
      </c>
    </row>
    <row r="498" spans="1:10" x14ac:dyDescent="0.3">
      <c r="A498" s="23">
        <v>44317</v>
      </c>
      <c r="B498" t="s">
        <v>99</v>
      </c>
      <c r="C498" t="s">
        <v>116</v>
      </c>
      <c r="D498" t="s">
        <v>14</v>
      </c>
      <c r="E498" t="s">
        <v>173</v>
      </c>
      <c r="F498" t="s">
        <v>270</v>
      </c>
      <c r="G498" t="s">
        <v>177</v>
      </c>
      <c r="H498" t="s">
        <v>270</v>
      </c>
      <c r="I498" t="s">
        <v>56</v>
      </c>
      <c r="J498" s="26">
        <v>45842</v>
      </c>
    </row>
    <row r="499" spans="1:10" x14ac:dyDescent="0.3">
      <c r="A499" s="23">
        <v>44317</v>
      </c>
      <c r="B499" t="s">
        <v>99</v>
      </c>
      <c r="C499" t="s">
        <v>116</v>
      </c>
      <c r="D499" t="s">
        <v>2</v>
      </c>
      <c r="E499" t="s">
        <v>176</v>
      </c>
      <c r="F499" t="s">
        <v>270</v>
      </c>
      <c r="G499" t="s">
        <v>173</v>
      </c>
      <c r="H499" t="s">
        <v>173</v>
      </c>
      <c r="I499" t="s">
        <v>57</v>
      </c>
      <c r="J499" s="26">
        <v>11399445.441331213</v>
      </c>
    </row>
    <row r="500" spans="1:10" x14ac:dyDescent="0.3">
      <c r="A500" s="23">
        <v>44317</v>
      </c>
      <c r="B500" t="s">
        <v>99</v>
      </c>
      <c r="C500" t="s">
        <v>116</v>
      </c>
      <c r="D500" t="s">
        <v>2</v>
      </c>
      <c r="E500" t="s">
        <v>173</v>
      </c>
      <c r="F500" t="s">
        <v>16</v>
      </c>
      <c r="G500" t="s">
        <v>177</v>
      </c>
      <c r="H500" t="s">
        <v>16</v>
      </c>
      <c r="I500" t="s">
        <v>58</v>
      </c>
      <c r="J500" s="26">
        <v>1250000</v>
      </c>
    </row>
    <row r="501" spans="1:10" x14ac:dyDescent="0.3">
      <c r="A501" s="23">
        <v>44317</v>
      </c>
      <c r="B501" t="s">
        <v>99</v>
      </c>
      <c r="C501" t="s">
        <v>116</v>
      </c>
      <c r="D501" t="s">
        <v>2</v>
      </c>
      <c r="E501" t="s">
        <v>173</v>
      </c>
      <c r="F501" t="s">
        <v>271</v>
      </c>
      <c r="G501" t="s">
        <v>177</v>
      </c>
      <c r="H501" t="s">
        <v>173</v>
      </c>
      <c r="I501" t="s">
        <v>59</v>
      </c>
      <c r="J501" s="26">
        <v>1238737.5</v>
      </c>
    </row>
    <row r="502" spans="1:10" x14ac:dyDescent="0.3">
      <c r="A502" s="23">
        <v>44317</v>
      </c>
      <c r="B502" t="s">
        <v>99</v>
      </c>
      <c r="C502" t="s">
        <v>116</v>
      </c>
      <c r="D502" t="s">
        <v>2</v>
      </c>
      <c r="E502" t="s">
        <v>173</v>
      </c>
      <c r="F502" t="s">
        <v>271</v>
      </c>
      <c r="G502" t="s">
        <v>173</v>
      </c>
      <c r="H502" t="s">
        <v>33</v>
      </c>
      <c r="I502" t="s">
        <v>94</v>
      </c>
      <c r="J502" s="26">
        <v>577500</v>
      </c>
    </row>
    <row r="503" spans="1:10" x14ac:dyDescent="0.3">
      <c r="A503" s="23">
        <v>44317</v>
      </c>
      <c r="B503" t="s">
        <v>99</v>
      </c>
      <c r="C503" t="s">
        <v>116</v>
      </c>
      <c r="D503" t="s">
        <v>2</v>
      </c>
      <c r="E503" t="s">
        <v>173</v>
      </c>
      <c r="F503" t="s">
        <v>271</v>
      </c>
      <c r="G503" t="s">
        <v>173</v>
      </c>
      <c r="H503" t="s">
        <v>34</v>
      </c>
      <c r="I503" t="s">
        <v>95</v>
      </c>
      <c r="J503" s="26">
        <v>375375</v>
      </c>
    </row>
    <row r="504" spans="1:10" x14ac:dyDescent="0.3">
      <c r="A504" s="23">
        <v>44317</v>
      </c>
      <c r="B504" t="s">
        <v>99</v>
      </c>
      <c r="C504" t="s">
        <v>116</v>
      </c>
      <c r="D504" t="s">
        <v>2</v>
      </c>
      <c r="E504" t="s">
        <v>173</v>
      </c>
      <c r="F504" t="s">
        <v>271</v>
      </c>
      <c r="G504" t="s">
        <v>173</v>
      </c>
      <c r="H504" t="s">
        <v>35</v>
      </c>
      <c r="I504" t="s">
        <v>96</v>
      </c>
      <c r="J504" s="26">
        <v>285862.5</v>
      </c>
    </row>
    <row r="505" spans="1:10" x14ac:dyDescent="0.3">
      <c r="A505" s="23">
        <v>44317</v>
      </c>
      <c r="B505" t="s">
        <v>99</v>
      </c>
      <c r="C505" t="s">
        <v>116</v>
      </c>
      <c r="D505" t="s">
        <v>2</v>
      </c>
      <c r="E505" t="s">
        <v>173</v>
      </c>
      <c r="F505" t="s">
        <v>28</v>
      </c>
      <c r="G505" t="s">
        <v>177</v>
      </c>
      <c r="H505" t="s">
        <v>173</v>
      </c>
      <c r="I505" t="s">
        <v>60</v>
      </c>
      <c r="J505" s="26">
        <v>6650048.8376196921</v>
      </c>
    </row>
    <row r="506" spans="1:10" x14ac:dyDescent="0.3">
      <c r="A506" s="23">
        <v>44317</v>
      </c>
      <c r="B506" t="s">
        <v>99</v>
      </c>
      <c r="C506" t="s">
        <v>116</v>
      </c>
      <c r="D506" t="s">
        <v>2</v>
      </c>
      <c r="E506" t="s">
        <v>173</v>
      </c>
      <c r="F506" t="s">
        <v>28</v>
      </c>
      <c r="G506" t="s">
        <v>173</v>
      </c>
      <c r="H506" t="s">
        <v>39</v>
      </c>
      <c r="I506" t="s">
        <v>97</v>
      </c>
      <c r="J506" s="26">
        <v>2883782.1116390405</v>
      </c>
    </row>
    <row r="507" spans="1:10" x14ac:dyDescent="0.3">
      <c r="A507" s="23">
        <v>44317</v>
      </c>
      <c r="B507" t="s">
        <v>99</v>
      </c>
      <c r="C507" t="s">
        <v>116</v>
      </c>
      <c r="D507" t="s">
        <v>2</v>
      </c>
      <c r="E507" t="s">
        <v>173</v>
      </c>
      <c r="F507" t="s">
        <v>28</v>
      </c>
      <c r="G507" t="s">
        <v>173</v>
      </c>
      <c r="H507" t="s">
        <v>40</v>
      </c>
      <c r="I507" t="s">
        <v>98</v>
      </c>
      <c r="J507" s="26">
        <v>3766266.725980652</v>
      </c>
    </row>
    <row r="508" spans="1:10" x14ac:dyDescent="0.3">
      <c r="A508" s="23">
        <v>44317</v>
      </c>
      <c r="B508" t="s">
        <v>99</v>
      </c>
      <c r="C508" t="s">
        <v>116</v>
      </c>
      <c r="D508" t="s">
        <v>2</v>
      </c>
      <c r="E508" t="s">
        <v>173</v>
      </c>
      <c r="F508" t="s">
        <v>32</v>
      </c>
      <c r="G508" t="s">
        <v>177</v>
      </c>
      <c r="H508" t="s">
        <v>32</v>
      </c>
      <c r="I508" t="s">
        <v>61</v>
      </c>
      <c r="J508" s="26">
        <v>270000</v>
      </c>
    </row>
    <row r="509" spans="1:10" x14ac:dyDescent="0.3">
      <c r="A509" s="23">
        <v>44317</v>
      </c>
      <c r="B509" t="s">
        <v>99</v>
      </c>
      <c r="C509" t="s">
        <v>116</v>
      </c>
      <c r="D509" t="s">
        <v>2</v>
      </c>
      <c r="E509" t="s">
        <v>173</v>
      </c>
      <c r="F509" t="s">
        <v>41</v>
      </c>
      <c r="G509" t="s">
        <v>177</v>
      </c>
      <c r="H509" t="s">
        <v>41</v>
      </c>
      <c r="I509" t="s">
        <v>62</v>
      </c>
      <c r="J509" s="26">
        <v>250000</v>
      </c>
    </row>
    <row r="510" spans="1:10" x14ac:dyDescent="0.3">
      <c r="A510" s="23">
        <v>44317</v>
      </c>
      <c r="B510" t="s">
        <v>99</v>
      </c>
      <c r="C510" t="s">
        <v>116</v>
      </c>
      <c r="D510" t="s">
        <v>2</v>
      </c>
      <c r="E510" t="s">
        <v>173</v>
      </c>
      <c r="F510" t="s">
        <v>29</v>
      </c>
      <c r="G510" t="s">
        <v>177</v>
      </c>
      <c r="H510" t="s">
        <v>29</v>
      </c>
      <c r="I510" t="s">
        <v>63</v>
      </c>
      <c r="J510" s="26">
        <v>1130000</v>
      </c>
    </row>
    <row r="511" spans="1:10" x14ac:dyDescent="0.3">
      <c r="A511" s="23">
        <v>44317</v>
      </c>
      <c r="B511" t="s">
        <v>99</v>
      </c>
      <c r="C511" t="s">
        <v>116</v>
      </c>
      <c r="D511" t="s">
        <v>2</v>
      </c>
      <c r="E511" t="s">
        <v>173</v>
      </c>
      <c r="F511" t="s">
        <v>31</v>
      </c>
      <c r="G511" t="s">
        <v>177</v>
      </c>
      <c r="H511" t="s">
        <v>31</v>
      </c>
      <c r="I511" t="s">
        <v>64</v>
      </c>
      <c r="J511" s="26">
        <v>538038.10371152172</v>
      </c>
    </row>
    <row r="512" spans="1:10" x14ac:dyDescent="0.3">
      <c r="A512" s="23">
        <v>44317</v>
      </c>
      <c r="B512" t="s">
        <v>99</v>
      </c>
      <c r="C512" t="s">
        <v>116</v>
      </c>
      <c r="D512" t="s">
        <v>2</v>
      </c>
      <c r="E512" t="s">
        <v>173</v>
      </c>
      <c r="F512" t="s">
        <v>30</v>
      </c>
      <c r="G512" t="s">
        <v>177</v>
      </c>
      <c r="H512" t="s">
        <v>30</v>
      </c>
      <c r="I512" t="s">
        <v>65</v>
      </c>
      <c r="J512" s="26">
        <v>72621</v>
      </c>
    </row>
    <row r="513" spans="1:10" x14ac:dyDescent="0.3">
      <c r="A513" s="23">
        <v>44317</v>
      </c>
      <c r="B513" t="s">
        <v>99</v>
      </c>
      <c r="C513" t="s">
        <v>179</v>
      </c>
      <c r="D513" t="s">
        <v>17</v>
      </c>
      <c r="E513" t="s">
        <v>176</v>
      </c>
      <c r="F513" t="s">
        <v>30</v>
      </c>
      <c r="G513" t="s">
        <v>173</v>
      </c>
      <c r="H513" t="s">
        <v>173</v>
      </c>
      <c r="I513" t="s">
        <v>66</v>
      </c>
      <c r="J513" s="26">
        <v>7891575.3055131305</v>
      </c>
    </row>
    <row r="514" spans="1:10" x14ac:dyDescent="0.3">
      <c r="A514" s="23">
        <v>44317</v>
      </c>
      <c r="B514" t="s">
        <v>99</v>
      </c>
      <c r="C514" t="s">
        <v>117</v>
      </c>
      <c r="D514" t="s">
        <v>5</v>
      </c>
      <c r="E514" t="s">
        <v>176</v>
      </c>
      <c r="F514" t="s">
        <v>30</v>
      </c>
      <c r="G514" t="s">
        <v>173</v>
      </c>
      <c r="H514" t="s">
        <v>173</v>
      </c>
      <c r="I514" t="s">
        <v>67</v>
      </c>
      <c r="J514" s="26">
        <v>0</v>
      </c>
    </row>
    <row r="515" spans="1:10" x14ac:dyDescent="0.3">
      <c r="A515" s="23">
        <v>44317</v>
      </c>
      <c r="B515" t="s">
        <v>99</v>
      </c>
      <c r="C515" t="s">
        <v>118</v>
      </c>
      <c r="D515" t="s">
        <v>6</v>
      </c>
      <c r="E515" t="s">
        <v>176</v>
      </c>
      <c r="F515" t="s">
        <v>27</v>
      </c>
      <c r="G515" t="s">
        <v>173</v>
      </c>
      <c r="H515" t="s">
        <v>173</v>
      </c>
      <c r="I515" t="s">
        <v>70</v>
      </c>
      <c r="J515" s="26">
        <v>1808965</v>
      </c>
    </row>
    <row r="516" spans="1:10" x14ac:dyDescent="0.3">
      <c r="A516" s="23">
        <v>44317</v>
      </c>
      <c r="B516" t="s">
        <v>99</v>
      </c>
      <c r="C516" t="s">
        <v>118</v>
      </c>
      <c r="D516" t="s">
        <v>6</v>
      </c>
      <c r="E516" t="s">
        <v>173</v>
      </c>
      <c r="F516" t="s">
        <v>4</v>
      </c>
      <c r="G516" t="s">
        <v>177</v>
      </c>
      <c r="H516" t="s">
        <v>4</v>
      </c>
      <c r="I516" t="s">
        <v>71</v>
      </c>
      <c r="J516" s="26">
        <v>1808965</v>
      </c>
    </row>
    <row r="517" spans="1:10" x14ac:dyDescent="0.3">
      <c r="A517" s="23">
        <v>44317</v>
      </c>
      <c r="B517" t="s">
        <v>99</v>
      </c>
      <c r="C517" t="s">
        <v>180</v>
      </c>
      <c r="D517" t="s">
        <v>7</v>
      </c>
      <c r="E517" t="s">
        <v>176</v>
      </c>
      <c r="F517" t="s">
        <v>18</v>
      </c>
      <c r="G517" t="s">
        <v>173</v>
      </c>
      <c r="H517" t="s">
        <v>173</v>
      </c>
      <c r="I517" t="s">
        <v>73</v>
      </c>
      <c r="J517" s="26">
        <v>6082610.3055131305</v>
      </c>
    </row>
    <row r="518" spans="1:10" x14ac:dyDescent="0.3">
      <c r="A518" s="23">
        <v>44317</v>
      </c>
      <c r="B518" t="s">
        <v>99</v>
      </c>
      <c r="C518" t="s">
        <v>119</v>
      </c>
      <c r="D518" t="s">
        <v>10</v>
      </c>
      <c r="E518" t="s">
        <v>176</v>
      </c>
      <c r="F518" t="s">
        <v>10</v>
      </c>
      <c r="G518" t="s">
        <v>177</v>
      </c>
      <c r="H518" t="s">
        <v>10</v>
      </c>
      <c r="I518" t="s">
        <v>11</v>
      </c>
      <c r="J518" s="26">
        <v>1216522.0611026261</v>
      </c>
    </row>
    <row r="519" spans="1:10" x14ac:dyDescent="0.3">
      <c r="A519" s="23">
        <v>44317</v>
      </c>
      <c r="B519" t="s">
        <v>99</v>
      </c>
      <c r="C519" t="s">
        <v>181</v>
      </c>
      <c r="D519" t="s">
        <v>8</v>
      </c>
      <c r="E519" t="s">
        <v>176</v>
      </c>
      <c r="F519" t="s">
        <v>10</v>
      </c>
      <c r="G519" t="s">
        <v>173</v>
      </c>
      <c r="H519" t="s">
        <v>173</v>
      </c>
      <c r="I519" t="s">
        <v>12</v>
      </c>
      <c r="J519" s="26">
        <v>4866088.2444105046</v>
      </c>
    </row>
    <row r="520" spans="1:10" x14ac:dyDescent="0.3">
      <c r="A520" s="23">
        <v>44317</v>
      </c>
      <c r="B520" t="s">
        <v>100</v>
      </c>
      <c r="C520" t="s">
        <v>114</v>
      </c>
      <c r="D520" t="s">
        <v>0</v>
      </c>
      <c r="E520" t="s">
        <v>176</v>
      </c>
      <c r="F520" t="s">
        <v>25</v>
      </c>
      <c r="G520" t="s">
        <v>173</v>
      </c>
      <c r="H520" t="s">
        <v>173</v>
      </c>
      <c r="I520" t="s">
        <v>124</v>
      </c>
      <c r="J520" s="26">
        <v>51309222.10841839</v>
      </c>
    </row>
    <row r="521" spans="1:10" x14ac:dyDescent="0.3">
      <c r="A521" s="23">
        <v>44317</v>
      </c>
      <c r="B521" t="s">
        <v>100</v>
      </c>
      <c r="C521" t="s">
        <v>114</v>
      </c>
      <c r="D521" t="s">
        <v>0</v>
      </c>
      <c r="E521" t="s">
        <v>173</v>
      </c>
      <c r="F521" t="s">
        <v>19</v>
      </c>
      <c r="G521" t="s">
        <v>177</v>
      </c>
      <c r="H521" t="s">
        <v>173</v>
      </c>
      <c r="I521" t="s">
        <v>43</v>
      </c>
      <c r="J521" s="26">
        <v>50580857.756721601</v>
      </c>
    </row>
    <row r="522" spans="1:10" x14ac:dyDescent="0.3">
      <c r="A522" s="23">
        <v>44317</v>
      </c>
      <c r="B522" t="s">
        <v>100</v>
      </c>
      <c r="C522" t="s">
        <v>114</v>
      </c>
      <c r="D522" t="s">
        <v>0</v>
      </c>
      <c r="E522" t="s">
        <v>173</v>
      </c>
      <c r="F522" t="s">
        <v>19</v>
      </c>
      <c r="G522" t="s">
        <v>173</v>
      </c>
      <c r="H522" t="s">
        <v>21</v>
      </c>
      <c r="I522" t="s">
        <v>74</v>
      </c>
      <c r="J522" s="26">
        <v>21075357.398634002</v>
      </c>
    </row>
    <row r="523" spans="1:10" x14ac:dyDescent="0.3">
      <c r="A523" s="23">
        <v>44317</v>
      </c>
      <c r="B523" t="s">
        <v>100</v>
      </c>
      <c r="C523" t="s">
        <v>114</v>
      </c>
      <c r="D523" t="s">
        <v>0</v>
      </c>
      <c r="E523" t="s">
        <v>173</v>
      </c>
      <c r="F523" t="s">
        <v>19</v>
      </c>
      <c r="G523" t="s">
        <v>173</v>
      </c>
      <c r="H523" t="s">
        <v>22</v>
      </c>
      <c r="I523" t="s">
        <v>75</v>
      </c>
      <c r="J523" s="26">
        <v>19389328.806743283</v>
      </c>
    </row>
    <row r="524" spans="1:10" x14ac:dyDescent="0.3">
      <c r="A524" s="23">
        <v>44317</v>
      </c>
      <c r="B524" t="s">
        <v>100</v>
      </c>
      <c r="C524" t="s">
        <v>114</v>
      </c>
      <c r="D524" t="s">
        <v>0</v>
      </c>
      <c r="E524" t="s">
        <v>173</v>
      </c>
      <c r="F524" t="s">
        <v>19</v>
      </c>
      <c r="G524" t="s">
        <v>173</v>
      </c>
      <c r="H524" t="s">
        <v>20</v>
      </c>
      <c r="I524" t="s">
        <v>76</v>
      </c>
      <c r="J524" s="26">
        <v>10116171.551344322</v>
      </c>
    </row>
    <row r="525" spans="1:10" x14ac:dyDescent="0.3">
      <c r="A525" s="23">
        <v>44317</v>
      </c>
      <c r="B525" t="s">
        <v>100</v>
      </c>
      <c r="C525" t="s">
        <v>114</v>
      </c>
      <c r="D525" t="s">
        <v>0</v>
      </c>
      <c r="E525" t="s">
        <v>173</v>
      </c>
      <c r="F525" t="s">
        <v>23</v>
      </c>
      <c r="G525" t="s">
        <v>177</v>
      </c>
      <c r="H525" t="s">
        <v>173</v>
      </c>
      <c r="I525" t="s">
        <v>44</v>
      </c>
      <c r="J525" s="26">
        <v>728364.35169679113</v>
      </c>
    </row>
    <row r="526" spans="1:10" x14ac:dyDescent="0.3">
      <c r="A526" s="23">
        <v>44317</v>
      </c>
      <c r="B526" t="s">
        <v>100</v>
      </c>
      <c r="C526" t="s">
        <v>114</v>
      </c>
      <c r="D526" t="s">
        <v>0</v>
      </c>
      <c r="E526" t="s">
        <v>173</v>
      </c>
      <c r="F526" t="s">
        <v>23</v>
      </c>
      <c r="G526" t="s">
        <v>173</v>
      </c>
      <c r="H526" t="s">
        <v>196</v>
      </c>
      <c r="I526" t="s">
        <v>77</v>
      </c>
      <c r="J526" s="26">
        <v>637318.80773469224</v>
      </c>
    </row>
    <row r="527" spans="1:10" x14ac:dyDescent="0.3">
      <c r="A527" s="23">
        <v>44317</v>
      </c>
      <c r="B527" t="s">
        <v>100</v>
      </c>
      <c r="C527" t="s">
        <v>114</v>
      </c>
      <c r="D527" t="s">
        <v>0</v>
      </c>
      <c r="E527" t="s">
        <v>173</v>
      </c>
      <c r="F527" t="s">
        <v>23</v>
      </c>
      <c r="G527" t="s">
        <v>173</v>
      </c>
      <c r="H527" t="s">
        <v>197</v>
      </c>
      <c r="I527" t="s">
        <v>78</v>
      </c>
      <c r="J527" s="26">
        <v>91045.543962098905</v>
      </c>
    </row>
    <row r="528" spans="1:10" x14ac:dyDescent="0.3">
      <c r="A528" s="23">
        <v>44317</v>
      </c>
      <c r="B528" t="s">
        <v>100</v>
      </c>
      <c r="C528" t="s">
        <v>115</v>
      </c>
      <c r="D528" t="s">
        <v>1</v>
      </c>
      <c r="E528" t="s">
        <v>176</v>
      </c>
      <c r="F528" t="s">
        <v>23</v>
      </c>
      <c r="G528" t="s">
        <v>173</v>
      </c>
      <c r="H528" t="s">
        <v>173</v>
      </c>
      <c r="I528" t="s">
        <v>45</v>
      </c>
      <c r="J528" s="26">
        <v>31296380.346999917</v>
      </c>
    </row>
    <row r="529" spans="1:10" x14ac:dyDescent="0.3">
      <c r="A529" s="23">
        <v>44317</v>
      </c>
      <c r="B529" t="s">
        <v>100</v>
      </c>
      <c r="C529" t="s">
        <v>115</v>
      </c>
      <c r="D529" t="s">
        <v>1</v>
      </c>
      <c r="E529" t="s">
        <v>173</v>
      </c>
      <c r="F529" t="s">
        <v>19</v>
      </c>
      <c r="G529" t="s">
        <v>177</v>
      </c>
      <c r="H529" t="s">
        <v>173</v>
      </c>
      <c r="I529" t="s">
        <v>46</v>
      </c>
      <c r="J529" s="26">
        <v>30909962.175132573</v>
      </c>
    </row>
    <row r="530" spans="1:10" x14ac:dyDescent="0.3">
      <c r="A530" s="23">
        <v>44317</v>
      </c>
      <c r="B530" t="s">
        <v>100</v>
      </c>
      <c r="C530" t="s">
        <v>115</v>
      </c>
      <c r="D530" t="s">
        <v>1</v>
      </c>
      <c r="E530" t="s">
        <v>173</v>
      </c>
      <c r="F530" t="s">
        <v>19</v>
      </c>
      <c r="G530" t="s">
        <v>173</v>
      </c>
      <c r="H530" t="s">
        <v>21</v>
      </c>
      <c r="I530" t="s">
        <v>79</v>
      </c>
      <c r="J530" s="26">
        <v>13288012.839838738</v>
      </c>
    </row>
    <row r="531" spans="1:10" x14ac:dyDescent="0.3">
      <c r="A531" s="23">
        <v>44317</v>
      </c>
      <c r="B531" t="s">
        <v>100</v>
      </c>
      <c r="C531" t="s">
        <v>115</v>
      </c>
      <c r="D531" t="s">
        <v>1</v>
      </c>
      <c r="E531" t="s">
        <v>173</v>
      </c>
      <c r="F531" t="s">
        <v>19</v>
      </c>
      <c r="G531" t="s">
        <v>173</v>
      </c>
      <c r="H531" t="s">
        <v>22</v>
      </c>
      <c r="I531" t="s">
        <v>80</v>
      </c>
      <c r="J531" s="26">
        <v>12224971.812651638</v>
      </c>
    </row>
    <row r="532" spans="1:10" x14ac:dyDescent="0.3">
      <c r="A532" s="23">
        <v>44317</v>
      </c>
      <c r="B532" t="s">
        <v>100</v>
      </c>
      <c r="C532" t="s">
        <v>115</v>
      </c>
      <c r="D532" t="s">
        <v>1</v>
      </c>
      <c r="E532" t="s">
        <v>173</v>
      </c>
      <c r="F532" t="s">
        <v>19</v>
      </c>
      <c r="G532" t="s">
        <v>173</v>
      </c>
      <c r="H532" t="s">
        <v>20</v>
      </c>
      <c r="I532" t="s">
        <v>81</v>
      </c>
      <c r="J532" s="26">
        <v>5396977.5226421952</v>
      </c>
    </row>
    <row r="533" spans="1:10" x14ac:dyDescent="0.3">
      <c r="A533" s="23">
        <v>44317</v>
      </c>
      <c r="B533" t="s">
        <v>100</v>
      </c>
      <c r="C533" t="s">
        <v>115</v>
      </c>
      <c r="D533" t="s">
        <v>1</v>
      </c>
      <c r="E533" t="s">
        <v>173</v>
      </c>
      <c r="F533" t="s">
        <v>23</v>
      </c>
      <c r="G533" t="s">
        <v>177</v>
      </c>
      <c r="H533" t="s">
        <v>173</v>
      </c>
      <c r="I533" t="s">
        <v>47</v>
      </c>
      <c r="J533" s="26">
        <v>386418.17186734616</v>
      </c>
    </row>
    <row r="534" spans="1:10" x14ac:dyDescent="0.3">
      <c r="A534" s="23">
        <v>44317</v>
      </c>
      <c r="B534" t="s">
        <v>100</v>
      </c>
      <c r="C534" t="s">
        <v>115</v>
      </c>
      <c r="D534" t="s">
        <v>1</v>
      </c>
      <c r="E534" t="s">
        <v>173</v>
      </c>
      <c r="F534" t="s">
        <v>23</v>
      </c>
      <c r="G534" t="s">
        <v>173</v>
      </c>
      <c r="H534" t="s">
        <v>196</v>
      </c>
      <c r="I534" t="s">
        <v>82</v>
      </c>
      <c r="J534" s="26">
        <v>318659.40386734612</v>
      </c>
    </row>
    <row r="535" spans="1:10" x14ac:dyDescent="0.3">
      <c r="A535" s="23">
        <v>44317</v>
      </c>
      <c r="B535" t="s">
        <v>100</v>
      </c>
      <c r="C535" t="s">
        <v>115</v>
      </c>
      <c r="D535" t="s">
        <v>1</v>
      </c>
      <c r="E535" t="s">
        <v>173</v>
      </c>
      <c r="F535" t="s">
        <v>23</v>
      </c>
      <c r="G535" t="s">
        <v>173</v>
      </c>
      <c r="H535" t="s">
        <v>197</v>
      </c>
      <c r="I535" t="s">
        <v>83</v>
      </c>
      <c r="J535" s="26">
        <v>67758.768000000011</v>
      </c>
    </row>
    <row r="536" spans="1:10" x14ac:dyDescent="0.3">
      <c r="A536" s="23">
        <v>44317</v>
      </c>
      <c r="B536" t="s">
        <v>100</v>
      </c>
      <c r="C536" t="s">
        <v>178</v>
      </c>
      <c r="D536" t="s">
        <v>203</v>
      </c>
      <c r="E536" t="s">
        <v>176</v>
      </c>
      <c r="F536" t="s">
        <v>23</v>
      </c>
      <c r="G536" t="s">
        <v>173</v>
      </c>
      <c r="H536" t="s">
        <v>173</v>
      </c>
      <c r="I536" t="s">
        <v>48</v>
      </c>
      <c r="J536" s="26">
        <v>20012841.761418473</v>
      </c>
    </row>
    <row r="537" spans="1:10" x14ac:dyDescent="0.3">
      <c r="A537" s="23">
        <v>44317</v>
      </c>
      <c r="B537" t="s">
        <v>100</v>
      </c>
      <c r="C537" t="s">
        <v>178</v>
      </c>
      <c r="D537" t="s">
        <v>203</v>
      </c>
      <c r="E537" t="s">
        <v>173</v>
      </c>
      <c r="F537" t="s">
        <v>19</v>
      </c>
      <c r="G537" t="s">
        <v>177</v>
      </c>
      <c r="H537" t="s">
        <v>173</v>
      </c>
      <c r="I537" t="s">
        <v>49</v>
      </c>
      <c r="J537" s="26">
        <v>19670895.581589028</v>
      </c>
    </row>
    <row r="538" spans="1:10" x14ac:dyDescent="0.3">
      <c r="A538" s="23">
        <v>44317</v>
      </c>
      <c r="B538" t="s">
        <v>100</v>
      </c>
      <c r="C538" t="s">
        <v>178</v>
      </c>
      <c r="D538" t="s">
        <v>203</v>
      </c>
      <c r="E538" t="s">
        <v>173</v>
      </c>
      <c r="F538" t="s">
        <v>19</v>
      </c>
      <c r="G538" t="s">
        <v>173</v>
      </c>
      <c r="H538" t="s">
        <v>21</v>
      </c>
      <c r="I538" t="s">
        <v>84</v>
      </c>
      <c r="J538" s="26">
        <v>7787344.558795264</v>
      </c>
    </row>
    <row r="539" spans="1:10" x14ac:dyDescent="0.3">
      <c r="A539" s="23">
        <v>44317</v>
      </c>
      <c r="B539" t="s">
        <v>100</v>
      </c>
      <c r="C539" t="s">
        <v>178</v>
      </c>
      <c r="D539" t="s">
        <v>203</v>
      </c>
      <c r="E539" t="s">
        <v>173</v>
      </c>
      <c r="F539" t="s">
        <v>19</v>
      </c>
      <c r="G539" t="s">
        <v>173</v>
      </c>
      <c r="H539" t="s">
        <v>22</v>
      </c>
      <c r="I539" t="s">
        <v>85</v>
      </c>
      <c r="J539" s="26">
        <v>7164356.9940916449</v>
      </c>
    </row>
    <row r="540" spans="1:10" x14ac:dyDescent="0.3">
      <c r="A540" s="23">
        <v>44317</v>
      </c>
      <c r="B540" t="s">
        <v>100</v>
      </c>
      <c r="C540" t="s">
        <v>178</v>
      </c>
      <c r="D540" t="s">
        <v>203</v>
      </c>
      <c r="E540" t="s">
        <v>173</v>
      </c>
      <c r="F540" t="s">
        <v>19</v>
      </c>
      <c r="G540" t="s">
        <v>173</v>
      </c>
      <c r="H540" t="s">
        <v>20</v>
      </c>
      <c r="I540" t="s">
        <v>86</v>
      </c>
      <c r="J540" s="26">
        <v>4719194.0287021268</v>
      </c>
    </row>
    <row r="541" spans="1:10" x14ac:dyDescent="0.3">
      <c r="A541" s="23">
        <v>44317</v>
      </c>
      <c r="B541" t="s">
        <v>100</v>
      </c>
      <c r="C541" t="s">
        <v>178</v>
      </c>
      <c r="D541" t="s">
        <v>203</v>
      </c>
      <c r="E541" t="s">
        <v>173</v>
      </c>
      <c r="F541" t="s">
        <v>23</v>
      </c>
      <c r="G541" t="s">
        <v>177</v>
      </c>
      <c r="H541" t="s">
        <v>173</v>
      </c>
      <c r="I541" t="s">
        <v>50</v>
      </c>
      <c r="J541" s="26">
        <v>341946.17982944497</v>
      </c>
    </row>
    <row r="542" spans="1:10" x14ac:dyDescent="0.3">
      <c r="A542" s="23">
        <v>44317</v>
      </c>
      <c r="B542" t="s">
        <v>100</v>
      </c>
      <c r="C542" t="s">
        <v>178</v>
      </c>
      <c r="D542" t="s">
        <v>203</v>
      </c>
      <c r="E542" t="s">
        <v>173</v>
      </c>
      <c r="F542" t="s">
        <v>23</v>
      </c>
      <c r="G542" t="s">
        <v>173</v>
      </c>
      <c r="H542" t="s">
        <v>196</v>
      </c>
      <c r="I542" t="s">
        <v>88</v>
      </c>
      <c r="J542" s="26">
        <v>318659.40386734612</v>
      </c>
    </row>
    <row r="543" spans="1:10" x14ac:dyDescent="0.3">
      <c r="A543" s="23">
        <v>44317</v>
      </c>
      <c r="B543" t="s">
        <v>100</v>
      </c>
      <c r="C543" t="s">
        <v>178</v>
      </c>
      <c r="D543" t="s">
        <v>203</v>
      </c>
      <c r="E543" t="s">
        <v>173</v>
      </c>
      <c r="F543" t="s">
        <v>23</v>
      </c>
      <c r="G543" t="s">
        <v>173</v>
      </c>
      <c r="H543" t="s">
        <v>197</v>
      </c>
      <c r="I543" t="s">
        <v>87</v>
      </c>
      <c r="J543" s="26">
        <v>23286.775962098895</v>
      </c>
    </row>
    <row r="544" spans="1:10" x14ac:dyDescent="0.3">
      <c r="A544" s="23">
        <v>44317</v>
      </c>
      <c r="B544" t="s">
        <v>100</v>
      </c>
      <c r="C544" t="s">
        <v>116</v>
      </c>
      <c r="D544" t="s">
        <v>14</v>
      </c>
      <c r="E544" t="s">
        <v>176</v>
      </c>
      <c r="F544" t="s">
        <v>23</v>
      </c>
      <c r="G544" t="s">
        <v>173</v>
      </c>
      <c r="H544" t="s">
        <v>173</v>
      </c>
      <c r="I544" t="s">
        <v>51</v>
      </c>
      <c r="J544" s="26">
        <v>726950</v>
      </c>
    </row>
    <row r="545" spans="1:10" x14ac:dyDescent="0.3">
      <c r="A545" s="23">
        <v>44317</v>
      </c>
      <c r="B545" t="s">
        <v>100</v>
      </c>
      <c r="C545" t="s">
        <v>116</v>
      </c>
      <c r="D545" t="s">
        <v>14</v>
      </c>
      <c r="E545" t="s">
        <v>173</v>
      </c>
      <c r="F545" t="s">
        <v>16</v>
      </c>
      <c r="G545" t="s">
        <v>177</v>
      </c>
      <c r="H545" t="s">
        <v>198</v>
      </c>
      <c r="I545" t="s">
        <v>52</v>
      </c>
      <c r="J545" s="26">
        <v>150000</v>
      </c>
    </row>
    <row r="546" spans="1:10" x14ac:dyDescent="0.3">
      <c r="A546" s="23">
        <v>44317</v>
      </c>
      <c r="B546" t="s">
        <v>100</v>
      </c>
      <c r="C546" t="s">
        <v>116</v>
      </c>
      <c r="D546" t="s">
        <v>14</v>
      </c>
      <c r="E546" t="s">
        <v>173</v>
      </c>
      <c r="F546" t="s">
        <v>271</v>
      </c>
      <c r="G546" t="s">
        <v>177</v>
      </c>
      <c r="H546" t="s">
        <v>173</v>
      </c>
      <c r="I546" t="s">
        <v>53</v>
      </c>
      <c r="J546" s="26">
        <v>400400</v>
      </c>
    </row>
    <row r="547" spans="1:10" x14ac:dyDescent="0.3">
      <c r="A547" s="23">
        <v>44317</v>
      </c>
      <c r="B547" t="s">
        <v>100</v>
      </c>
      <c r="C547" t="s">
        <v>116</v>
      </c>
      <c r="D547" t="s">
        <v>14</v>
      </c>
      <c r="E547" t="s">
        <v>173</v>
      </c>
      <c r="F547" t="s">
        <v>271</v>
      </c>
      <c r="G547" t="s">
        <v>173</v>
      </c>
      <c r="H547" t="s">
        <v>33</v>
      </c>
      <c r="I547" t="s">
        <v>89</v>
      </c>
      <c r="J547" s="26">
        <v>280000</v>
      </c>
    </row>
    <row r="548" spans="1:10" x14ac:dyDescent="0.3">
      <c r="A548" s="23">
        <v>44317</v>
      </c>
      <c r="B548" t="s">
        <v>100</v>
      </c>
      <c r="C548" t="s">
        <v>116</v>
      </c>
      <c r="D548" t="s">
        <v>14</v>
      </c>
      <c r="E548" t="s">
        <v>173</v>
      </c>
      <c r="F548" t="s">
        <v>271</v>
      </c>
      <c r="G548" t="s">
        <v>173</v>
      </c>
      <c r="H548" t="s">
        <v>34</v>
      </c>
      <c r="I548" t="s">
        <v>90</v>
      </c>
      <c r="J548" s="26">
        <v>28000</v>
      </c>
    </row>
    <row r="549" spans="1:10" x14ac:dyDescent="0.3">
      <c r="A549" s="23">
        <v>44317</v>
      </c>
      <c r="B549" t="s">
        <v>100</v>
      </c>
      <c r="C549" t="s">
        <v>116</v>
      </c>
      <c r="D549" t="s">
        <v>14</v>
      </c>
      <c r="E549" t="s">
        <v>173</v>
      </c>
      <c r="F549" t="s">
        <v>271</v>
      </c>
      <c r="G549" t="s">
        <v>173</v>
      </c>
      <c r="H549" t="s">
        <v>35</v>
      </c>
      <c r="I549" t="s">
        <v>90</v>
      </c>
      <c r="J549" s="26">
        <v>92400</v>
      </c>
    </row>
    <row r="550" spans="1:10" x14ac:dyDescent="0.3">
      <c r="A550" s="23">
        <v>44317</v>
      </c>
      <c r="B550" t="s">
        <v>100</v>
      </c>
      <c r="C550" t="s">
        <v>116</v>
      </c>
      <c r="D550" t="s">
        <v>14</v>
      </c>
      <c r="E550" t="s">
        <v>173</v>
      </c>
      <c r="F550" t="s">
        <v>15</v>
      </c>
      <c r="G550" t="s">
        <v>177</v>
      </c>
      <c r="H550" t="s">
        <v>173</v>
      </c>
      <c r="I550" t="s">
        <v>54</v>
      </c>
      <c r="J550" s="26">
        <v>94660</v>
      </c>
    </row>
    <row r="551" spans="1:10" x14ac:dyDescent="0.3">
      <c r="A551" s="23">
        <v>44317</v>
      </c>
      <c r="B551" t="s">
        <v>100</v>
      </c>
      <c r="C551" t="s">
        <v>116</v>
      </c>
      <c r="D551" t="s">
        <v>14</v>
      </c>
      <c r="E551" t="s">
        <v>173</v>
      </c>
      <c r="F551" t="s">
        <v>15</v>
      </c>
      <c r="G551" t="s">
        <v>173</v>
      </c>
      <c r="H551" t="s">
        <v>36</v>
      </c>
      <c r="I551" t="s">
        <v>91</v>
      </c>
      <c r="J551" s="26">
        <v>56017</v>
      </c>
    </row>
    <row r="552" spans="1:10" x14ac:dyDescent="0.3">
      <c r="A552" s="23">
        <v>44317</v>
      </c>
      <c r="B552" t="s">
        <v>100</v>
      </c>
      <c r="C552" t="s">
        <v>116</v>
      </c>
      <c r="D552" t="s">
        <v>14</v>
      </c>
      <c r="E552" t="s">
        <v>173</v>
      </c>
      <c r="F552" t="s">
        <v>15</v>
      </c>
      <c r="G552" t="s">
        <v>173</v>
      </c>
      <c r="H552" t="s">
        <v>37</v>
      </c>
      <c r="I552" t="s">
        <v>92</v>
      </c>
      <c r="J552" s="26">
        <v>17357</v>
      </c>
    </row>
    <row r="553" spans="1:10" x14ac:dyDescent="0.3">
      <c r="A553" s="23">
        <v>44317</v>
      </c>
      <c r="B553" t="s">
        <v>100</v>
      </c>
      <c r="C553" t="s">
        <v>116</v>
      </c>
      <c r="D553" t="s">
        <v>14</v>
      </c>
      <c r="E553" t="s">
        <v>173</v>
      </c>
      <c r="F553" t="s">
        <v>15</v>
      </c>
      <c r="G553" t="s">
        <v>173</v>
      </c>
      <c r="H553" t="s">
        <v>38</v>
      </c>
      <c r="I553" t="s">
        <v>93</v>
      </c>
      <c r="J553" s="26">
        <v>21286</v>
      </c>
    </row>
    <row r="554" spans="1:10" x14ac:dyDescent="0.3">
      <c r="A554" s="23">
        <v>44317</v>
      </c>
      <c r="B554" t="s">
        <v>100</v>
      </c>
      <c r="C554" t="s">
        <v>116</v>
      </c>
      <c r="D554" t="s">
        <v>14</v>
      </c>
      <c r="E554" t="s">
        <v>173</v>
      </c>
      <c r="F554" t="s">
        <v>269</v>
      </c>
      <c r="G554" t="s">
        <v>177</v>
      </c>
      <c r="H554" t="s">
        <v>269</v>
      </c>
      <c r="I554" t="s">
        <v>55</v>
      </c>
      <c r="J554" s="26">
        <v>27381</v>
      </c>
    </row>
    <row r="555" spans="1:10" x14ac:dyDescent="0.3">
      <c r="A555" s="23">
        <v>44317</v>
      </c>
      <c r="B555" t="s">
        <v>100</v>
      </c>
      <c r="C555" t="s">
        <v>116</v>
      </c>
      <c r="D555" t="s">
        <v>14</v>
      </c>
      <c r="E555" t="s">
        <v>173</v>
      </c>
      <c r="F555" t="s">
        <v>270</v>
      </c>
      <c r="G555" t="s">
        <v>177</v>
      </c>
      <c r="H555" t="s">
        <v>270</v>
      </c>
      <c r="I555" t="s">
        <v>56</v>
      </c>
      <c r="J555" s="26">
        <v>54509</v>
      </c>
    </row>
    <row r="556" spans="1:10" x14ac:dyDescent="0.3">
      <c r="A556" s="23">
        <v>44317</v>
      </c>
      <c r="B556" t="s">
        <v>100</v>
      </c>
      <c r="C556" t="s">
        <v>116</v>
      </c>
      <c r="D556" t="s">
        <v>2</v>
      </c>
      <c r="E556" t="s">
        <v>176</v>
      </c>
      <c r="F556" t="s">
        <v>270</v>
      </c>
      <c r="G556" t="s">
        <v>173</v>
      </c>
      <c r="H556" t="s">
        <v>173</v>
      </c>
      <c r="I556" t="s">
        <v>57</v>
      </c>
      <c r="J556" s="26">
        <v>11431844.595178574</v>
      </c>
    </row>
    <row r="557" spans="1:10" x14ac:dyDescent="0.3">
      <c r="A557" s="23">
        <v>44317</v>
      </c>
      <c r="B557" t="s">
        <v>100</v>
      </c>
      <c r="C557" t="s">
        <v>116</v>
      </c>
      <c r="D557" t="s">
        <v>2</v>
      </c>
      <c r="E557" t="s">
        <v>173</v>
      </c>
      <c r="F557" t="s">
        <v>16</v>
      </c>
      <c r="G557" t="s">
        <v>177</v>
      </c>
      <c r="H557" t="s">
        <v>16</v>
      </c>
      <c r="I557" t="s">
        <v>58</v>
      </c>
      <c r="J557" s="26">
        <v>1250000</v>
      </c>
    </row>
    <row r="558" spans="1:10" x14ac:dyDescent="0.3">
      <c r="A558" s="23">
        <v>44317</v>
      </c>
      <c r="B558" t="s">
        <v>100</v>
      </c>
      <c r="C558" t="s">
        <v>116</v>
      </c>
      <c r="D558" t="s">
        <v>2</v>
      </c>
      <c r="E558" t="s">
        <v>173</v>
      </c>
      <c r="F558" t="s">
        <v>271</v>
      </c>
      <c r="G558" t="s">
        <v>177</v>
      </c>
      <c r="H558" t="s">
        <v>173</v>
      </c>
      <c r="I558" t="s">
        <v>59</v>
      </c>
      <c r="J558" s="26">
        <v>1208707.5</v>
      </c>
    </row>
    <row r="559" spans="1:10" x14ac:dyDescent="0.3">
      <c r="A559" s="23">
        <v>44317</v>
      </c>
      <c r="B559" t="s">
        <v>100</v>
      </c>
      <c r="C559" t="s">
        <v>116</v>
      </c>
      <c r="D559" t="s">
        <v>2</v>
      </c>
      <c r="E559" t="s">
        <v>173</v>
      </c>
      <c r="F559" t="s">
        <v>271</v>
      </c>
      <c r="G559" t="s">
        <v>173</v>
      </c>
      <c r="H559" t="s">
        <v>33</v>
      </c>
      <c r="I559" t="s">
        <v>94</v>
      </c>
      <c r="J559" s="26">
        <v>577500</v>
      </c>
    </row>
    <row r="560" spans="1:10" x14ac:dyDescent="0.3">
      <c r="A560" s="23">
        <v>44317</v>
      </c>
      <c r="B560" t="s">
        <v>100</v>
      </c>
      <c r="C560" t="s">
        <v>116</v>
      </c>
      <c r="D560" t="s">
        <v>2</v>
      </c>
      <c r="E560" t="s">
        <v>173</v>
      </c>
      <c r="F560" t="s">
        <v>271</v>
      </c>
      <c r="G560" t="s">
        <v>173</v>
      </c>
      <c r="H560" t="s">
        <v>34</v>
      </c>
      <c r="I560" t="s">
        <v>95</v>
      </c>
      <c r="J560" s="26">
        <v>352275</v>
      </c>
    </row>
    <row r="561" spans="1:10" x14ac:dyDescent="0.3">
      <c r="A561" s="23">
        <v>44317</v>
      </c>
      <c r="B561" t="s">
        <v>100</v>
      </c>
      <c r="C561" t="s">
        <v>116</v>
      </c>
      <c r="D561" t="s">
        <v>2</v>
      </c>
      <c r="E561" t="s">
        <v>173</v>
      </c>
      <c r="F561" t="s">
        <v>271</v>
      </c>
      <c r="G561" t="s">
        <v>173</v>
      </c>
      <c r="H561" t="s">
        <v>35</v>
      </c>
      <c r="I561" t="s">
        <v>96</v>
      </c>
      <c r="J561" s="26">
        <v>278932.5</v>
      </c>
    </row>
    <row r="562" spans="1:10" x14ac:dyDescent="0.3">
      <c r="A562" s="23">
        <v>44317</v>
      </c>
      <c r="B562" t="s">
        <v>100</v>
      </c>
      <c r="C562" t="s">
        <v>116</v>
      </c>
      <c r="D562" t="s">
        <v>2</v>
      </c>
      <c r="E562" t="s">
        <v>173</v>
      </c>
      <c r="F562" t="s">
        <v>28</v>
      </c>
      <c r="G562" t="s">
        <v>177</v>
      </c>
      <c r="H562" t="s">
        <v>173</v>
      </c>
      <c r="I562" t="s">
        <v>60</v>
      </c>
      <c r="J562" s="26">
        <v>6670198.8740943912</v>
      </c>
    </row>
    <row r="563" spans="1:10" x14ac:dyDescent="0.3">
      <c r="A563" s="23">
        <v>44317</v>
      </c>
      <c r="B563" t="s">
        <v>100</v>
      </c>
      <c r="C563" t="s">
        <v>116</v>
      </c>
      <c r="D563" t="s">
        <v>2</v>
      </c>
      <c r="E563" t="s">
        <v>173</v>
      </c>
      <c r="F563" t="s">
        <v>28</v>
      </c>
      <c r="G563" t="s">
        <v>173</v>
      </c>
      <c r="H563" t="s">
        <v>39</v>
      </c>
      <c r="I563" t="s">
        <v>97</v>
      </c>
      <c r="J563" s="26">
        <v>3078553.3265051031</v>
      </c>
    </row>
    <row r="564" spans="1:10" x14ac:dyDescent="0.3">
      <c r="A564" s="23">
        <v>44317</v>
      </c>
      <c r="B564" t="s">
        <v>100</v>
      </c>
      <c r="C564" t="s">
        <v>116</v>
      </c>
      <c r="D564" t="s">
        <v>2</v>
      </c>
      <c r="E564" t="s">
        <v>173</v>
      </c>
      <c r="F564" t="s">
        <v>28</v>
      </c>
      <c r="G564" t="s">
        <v>173</v>
      </c>
      <c r="H564" t="s">
        <v>40</v>
      </c>
      <c r="I564" t="s">
        <v>98</v>
      </c>
      <c r="J564" s="26">
        <v>3591645.5475892876</v>
      </c>
    </row>
    <row r="565" spans="1:10" x14ac:dyDescent="0.3">
      <c r="A565" s="23">
        <v>44317</v>
      </c>
      <c r="B565" t="s">
        <v>100</v>
      </c>
      <c r="C565" t="s">
        <v>116</v>
      </c>
      <c r="D565" t="s">
        <v>2</v>
      </c>
      <c r="E565" t="s">
        <v>173</v>
      </c>
      <c r="F565" t="s">
        <v>32</v>
      </c>
      <c r="G565" t="s">
        <v>177</v>
      </c>
      <c r="H565" t="s">
        <v>32</v>
      </c>
      <c r="I565" t="s">
        <v>61</v>
      </c>
      <c r="J565" s="26">
        <v>270000</v>
      </c>
    </row>
    <row r="566" spans="1:10" x14ac:dyDescent="0.3">
      <c r="A566" s="23">
        <v>44317</v>
      </c>
      <c r="B566" t="s">
        <v>100</v>
      </c>
      <c r="C566" t="s">
        <v>116</v>
      </c>
      <c r="D566" t="s">
        <v>2</v>
      </c>
      <c r="E566" t="s">
        <v>173</v>
      </c>
      <c r="F566" t="s">
        <v>41</v>
      </c>
      <c r="G566" t="s">
        <v>177</v>
      </c>
      <c r="H566" t="s">
        <v>41</v>
      </c>
      <c r="I566" t="s">
        <v>62</v>
      </c>
      <c r="J566" s="26">
        <v>250000</v>
      </c>
    </row>
    <row r="567" spans="1:10" x14ac:dyDescent="0.3">
      <c r="A567" s="23">
        <v>44317</v>
      </c>
      <c r="B567" t="s">
        <v>100</v>
      </c>
      <c r="C567" t="s">
        <v>116</v>
      </c>
      <c r="D567" t="s">
        <v>2</v>
      </c>
      <c r="E567" t="s">
        <v>173</v>
      </c>
      <c r="F567" t="s">
        <v>29</v>
      </c>
      <c r="G567" t="s">
        <v>177</v>
      </c>
      <c r="H567" t="s">
        <v>29</v>
      </c>
      <c r="I567" t="s">
        <v>63</v>
      </c>
      <c r="J567" s="26">
        <v>1197000</v>
      </c>
    </row>
    <row r="568" spans="1:10" x14ac:dyDescent="0.3">
      <c r="A568" s="23">
        <v>44317</v>
      </c>
      <c r="B568" t="s">
        <v>100</v>
      </c>
      <c r="C568" t="s">
        <v>116</v>
      </c>
      <c r="D568" t="s">
        <v>2</v>
      </c>
      <c r="E568" t="s">
        <v>173</v>
      </c>
      <c r="F568" t="s">
        <v>31</v>
      </c>
      <c r="G568" t="s">
        <v>177</v>
      </c>
      <c r="H568" t="s">
        <v>31</v>
      </c>
      <c r="I568" t="s">
        <v>64</v>
      </c>
      <c r="J568" s="26">
        <v>513092.2210841839</v>
      </c>
    </row>
    <row r="569" spans="1:10" x14ac:dyDescent="0.3">
      <c r="A569" s="23">
        <v>44317</v>
      </c>
      <c r="B569" t="s">
        <v>100</v>
      </c>
      <c r="C569" t="s">
        <v>116</v>
      </c>
      <c r="D569" t="s">
        <v>2</v>
      </c>
      <c r="E569" t="s">
        <v>173</v>
      </c>
      <c r="F569" t="s">
        <v>30</v>
      </c>
      <c r="G569" t="s">
        <v>177</v>
      </c>
      <c r="H569" t="s">
        <v>30</v>
      </c>
      <c r="I569" t="s">
        <v>65</v>
      </c>
      <c r="J569" s="26">
        <v>72846</v>
      </c>
    </row>
    <row r="570" spans="1:10" x14ac:dyDescent="0.3">
      <c r="A570" s="23">
        <v>44317</v>
      </c>
      <c r="B570" t="s">
        <v>100</v>
      </c>
      <c r="C570" t="s">
        <v>179</v>
      </c>
      <c r="D570" t="s">
        <v>17</v>
      </c>
      <c r="E570" t="s">
        <v>176</v>
      </c>
      <c r="F570" t="s">
        <v>30</v>
      </c>
      <c r="G570" t="s">
        <v>173</v>
      </c>
      <c r="H570" t="s">
        <v>173</v>
      </c>
      <c r="I570" t="s">
        <v>66</v>
      </c>
      <c r="J570" s="26">
        <v>7854047.1662398987</v>
      </c>
    </row>
    <row r="571" spans="1:10" x14ac:dyDescent="0.3">
      <c r="A571" s="23">
        <v>44317</v>
      </c>
      <c r="B571" t="s">
        <v>100</v>
      </c>
      <c r="C571" t="s">
        <v>117</v>
      </c>
      <c r="D571" t="s">
        <v>5</v>
      </c>
      <c r="E571" t="s">
        <v>176</v>
      </c>
      <c r="F571" t="s">
        <v>30</v>
      </c>
      <c r="G571" t="s">
        <v>173</v>
      </c>
      <c r="H571" t="s">
        <v>173</v>
      </c>
      <c r="I571" t="s">
        <v>67</v>
      </c>
      <c r="J571" s="26">
        <v>8808</v>
      </c>
    </row>
    <row r="572" spans="1:10" x14ac:dyDescent="0.3">
      <c r="A572" s="23">
        <v>44317</v>
      </c>
      <c r="B572" t="s">
        <v>100</v>
      </c>
      <c r="C572" t="s">
        <v>117</v>
      </c>
      <c r="D572" t="s">
        <v>5</v>
      </c>
      <c r="E572" t="s">
        <v>173</v>
      </c>
      <c r="F572" t="s">
        <v>3</v>
      </c>
      <c r="G572" t="s">
        <v>177</v>
      </c>
      <c r="H572" t="s">
        <v>3</v>
      </c>
      <c r="I572" t="s">
        <v>68</v>
      </c>
      <c r="J572" s="26">
        <v>8808</v>
      </c>
    </row>
    <row r="573" spans="1:10" x14ac:dyDescent="0.3">
      <c r="A573" s="23">
        <v>44317</v>
      </c>
      <c r="B573" t="s">
        <v>100</v>
      </c>
      <c r="C573" t="s">
        <v>118</v>
      </c>
      <c r="D573" t="s">
        <v>6</v>
      </c>
      <c r="E573" t="s">
        <v>176</v>
      </c>
      <c r="F573" t="s">
        <v>27</v>
      </c>
      <c r="G573" t="s">
        <v>173</v>
      </c>
      <c r="H573" t="s">
        <v>173</v>
      </c>
      <c r="I573" t="s">
        <v>70</v>
      </c>
      <c r="J573" s="26">
        <v>2168624</v>
      </c>
    </row>
    <row r="574" spans="1:10" x14ac:dyDescent="0.3">
      <c r="A574" s="23">
        <v>44317</v>
      </c>
      <c r="B574" t="s">
        <v>100</v>
      </c>
      <c r="C574" t="s">
        <v>118</v>
      </c>
      <c r="D574" t="s">
        <v>6</v>
      </c>
      <c r="E574" t="s">
        <v>173</v>
      </c>
      <c r="F574" t="s">
        <v>4</v>
      </c>
      <c r="G574" t="s">
        <v>177</v>
      </c>
      <c r="H574" t="s">
        <v>4</v>
      </c>
      <c r="I574" t="s">
        <v>71</v>
      </c>
      <c r="J574" s="26">
        <v>2168624</v>
      </c>
    </row>
    <row r="575" spans="1:10" x14ac:dyDescent="0.3">
      <c r="A575" s="23">
        <v>44317</v>
      </c>
      <c r="B575" t="s">
        <v>100</v>
      </c>
      <c r="C575" t="s">
        <v>180</v>
      </c>
      <c r="D575" t="s">
        <v>7</v>
      </c>
      <c r="E575" t="s">
        <v>176</v>
      </c>
      <c r="F575" t="s">
        <v>18</v>
      </c>
      <c r="G575" t="s">
        <v>173</v>
      </c>
      <c r="H575" t="s">
        <v>173</v>
      </c>
      <c r="I575" t="s">
        <v>73</v>
      </c>
      <c r="J575" s="26">
        <v>5694231.1662398987</v>
      </c>
    </row>
    <row r="576" spans="1:10" x14ac:dyDescent="0.3">
      <c r="A576" s="23">
        <v>44317</v>
      </c>
      <c r="B576" t="s">
        <v>100</v>
      </c>
      <c r="C576" t="s">
        <v>119</v>
      </c>
      <c r="D576" t="s">
        <v>10</v>
      </c>
      <c r="E576" t="s">
        <v>176</v>
      </c>
      <c r="F576" t="s">
        <v>10</v>
      </c>
      <c r="G576" t="s">
        <v>177</v>
      </c>
      <c r="H576" t="s">
        <v>10</v>
      </c>
      <c r="I576" t="s">
        <v>11</v>
      </c>
      <c r="J576" s="26">
        <v>1138846.2332479798</v>
      </c>
    </row>
    <row r="577" spans="1:10" x14ac:dyDescent="0.3">
      <c r="A577" s="23">
        <v>44317</v>
      </c>
      <c r="B577" t="s">
        <v>100</v>
      </c>
      <c r="C577" t="s">
        <v>181</v>
      </c>
      <c r="D577" t="s">
        <v>8</v>
      </c>
      <c r="E577" t="s">
        <v>176</v>
      </c>
      <c r="F577" t="s">
        <v>10</v>
      </c>
      <c r="G577" t="s">
        <v>173</v>
      </c>
      <c r="H577" t="s">
        <v>173</v>
      </c>
      <c r="I577" t="s">
        <v>12</v>
      </c>
      <c r="J577" s="26">
        <v>4555384.9329919191</v>
      </c>
    </row>
    <row r="578" spans="1:10" x14ac:dyDescent="0.3">
      <c r="A578" s="23">
        <v>44348</v>
      </c>
      <c r="B578" t="s">
        <v>99</v>
      </c>
      <c r="C578" t="s">
        <v>114</v>
      </c>
      <c r="D578" t="s">
        <v>0</v>
      </c>
      <c r="E578" t="s">
        <v>176</v>
      </c>
      <c r="F578" t="s">
        <v>25</v>
      </c>
      <c r="G578" t="s">
        <v>173</v>
      </c>
      <c r="H578" t="s">
        <v>173</v>
      </c>
      <c r="I578" t="s">
        <v>124</v>
      </c>
      <c r="J578" s="26">
        <v>48922337.393842176</v>
      </c>
    </row>
    <row r="579" spans="1:10" x14ac:dyDescent="0.3">
      <c r="A579" s="23">
        <v>44348</v>
      </c>
      <c r="B579" t="s">
        <v>99</v>
      </c>
      <c r="C579" t="s">
        <v>114</v>
      </c>
      <c r="D579" t="s">
        <v>0</v>
      </c>
      <c r="E579" t="s">
        <v>173</v>
      </c>
      <c r="F579" t="s">
        <v>19</v>
      </c>
      <c r="G579" t="s">
        <v>177</v>
      </c>
      <c r="H579" t="s">
        <v>173</v>
      </c>
      <c r="I579" t="s">
        <v>43</v>
      </c>
      <c r="J579" s="26">
        <v>48234024.823389485</v>
      </c>
    </row>
    <row r="580" spans="1:10" x14ac:dyDescent="0.3">
      <c r="A580" s="23">
        <v>44348</v>
      </c>
      <c r="B580" t="s">
        <v>99</v>
      </c>
      <c r="C580" t="s">
        <v>114</v>
      </c>
      <c r="D580" t="s">
        <v>0</v>
      </c>
      <c r="E580" t="s">
        <v>173</v>
      </c>
      <c r="F580" t="s">
        <v>19</v>
      </c>
      <c r="G580" t="s">
        <v>173</v>
      </c>
      <c r="H580" t="s">
        <v>21</v>
      </c>
      <c r="I580" t="s">
        <v>74</v>
      </c>
      <c r="J580" s="26">
        <v>18250712.09533656</v>
      </c>
    </row>
    <row r="581" spans="1:10" x14ac:dyDescent="0.3">
      <c r="A581" s="23">
        <v>44348</v>
      </c>
      <c r="B581" t="s">
        <v>99</v>
      </c>
      <c r="C581" t="s">
        <v>114</v>
      </c>
      <c r="D581" t="s">
        <v>0</v>
      </c>
      <c r="E581" t="s">
        <v>173</v>
      </c>
      <c r="F581" t="s">
        <v>19</v>
      </c>
      <c r="G581" t="s">
        <v>173</v>
      </c>
      <c r="H581" t="s">
        <v>22</v>
      </c>
      <c r="I581" t="s">
        <v>75</v>
      </c>
      <c r="J581" s="26">
        <v>19554334.387860604</v>
      </c>
    </row>
    <row r="582" spans="1:10" x14ac:dyDescent="0.3">
      <c r="A582" s="23">
        <v>44348</v>
      </c>
      <c r="B582" t="s">
        <v>99</v>
      </c>
      <c r="C582" t="s">
        <v>114</v>
      </c>
      <c r="D582" t="s">
        <v>0</v>
      </c>
      <c r="E582" t="s">
        <v>173</v>
      </c>
      <c r="F582" t="s">
        <v>19</v>
      </c>
      <c r="G582" t="s">
        <v>173</v>
      </c>
      <c r="H582" t="s">
        <v>20</v>
      </c>
      <c r="I582" t="s">
        <v>76</v>
      </c>
      <c r="J582" s="26">
        <v>10428978.340192322</v>
      </c>
    </row>
    <row r="583" spans="1:10" x14ac:dyDescent="0.3">
      <c r="A583" s="23">
        <v>44348</v>
      </c>
      <c r="B583" t="s">
        <v>99</v>
      </c>
      <c r="C583" t="s">
        <v>114</v>
      </c>
      <c r="D583" t="s">
        <v>0</v>
      </c>
      <c r="E583" t="s">
        <v>173</v>
      </c>
      <c r="F583" t="s">
        <v>23</v>
      </c>
      <c r="G583" t="s">
        <v>177</v>
      </c>
      <c r="H583" t="s">
        <v>173</v>
      </c>
      <c r="I583" t="s">
        <v>44</v>
      </c>
      <c r="J583" s="26">
        <v>688312.57045269315</v>
      </c>
    </row>
    <row r="584" spans="1:10" x14ac:dyDescent="0.3">
      <c r="A584" s="23">
        <v>44348</v>
      </c>
      <c r="B584" t="s">
        <v>99</v>
      </c>
      <c r="C584" t="s">
        <v>114</v>
      </c>
      <c r="D584" t="s">
        <v>0</v>
      </c>
      <c r="E584" t="s">
        <v>173</v>
      </c>
      <c r="F584" t="s">
        <v>23</v>
      </c>
      <c r="G584" t="s">
        <v>173</v>
      </c>
      <c r="H584" t="s">
        <v>196</v>
      </c>
      <c r="I584" t="s">
        <v>77</v>
      </c>
      <c r="J584" s="26">
        <v>602273.49914610654</v>
      </c>
    </row>
    <row r="585" spans="1:10" x14ac:dyDescent="0.3">
      <c r="A585" s="23">
        <v>44348</v>
      </c>
      <c r="B585" t="s">
        <v>99</v>
      </c>
      <c r="C585" t="s">
        <v>114</v>
      </c>
      <c r="D585" t="s">
        <v>0</v>
      </c>
      <c r="E585" t="s">
        <v>173</v>
      </c>
      <c r="F585" t="s">
        <v>23</v>
      </c>
      <c r="G585" t="s">
        <v>173</v>
      </c>
      <c r="H585" t="s">
        <v>197</v>
      </c>
      <c r="I585" t="s">
        <v>78</v>
      </c>
      <c r="J585" s="26">
        <v>86039.071306586644</v>
      </c>
    </row>
    <row r="586" spans="1:10" x14ac:dyDescent="0.3">
      <c r="A586" s="23">
        <v>44348</v>
      </c>
      <c r="B586" t="s">
        <v>99</v>
      </c>
      <c r="C586" t="s">
        <v>115</v>
      </c>
      <c r="D586" t="s">
        <v>1</v>
      </c>
      <c r="E586" t="s">
        <v>176</v>
      </c>
      <c r="F586" t="s">
        <v>23</v>
      </c>
      <c r="G586" t="s">
        <v>173</v>
      </c>
      <c r="H586" t="s">
        <v>173</v>
      </c>
      <c r="I586" t="s">
        <v>45</v>
      </c>
      <c r="J586" s="26">
        <v>31891363.782804348</v>
      </c>
    </row>
    <row r="587" spans="1:10" x14ac:dyDescent="0.3">
      <c r="A587" s="23">
        <v>44348</v>
      </c>
      <c r="B587" t="s">
        <v>99</v>
      </c>
      <c r="C587" t="s">
        <v>115</v>
      </c>
      <c r="D587" t="s">
        <v>1</v>
      </c>
      <c r="E587" t="s">
        <v>173</v>
      </c>
      <c r="F587" t="s">
        <v>19</v>
      </c>
      <c r="G587" t="s">
        <v>177</v>
      </c>
      <c r="H587" t="s">
        <v>173</v>
      </c>
      <c r="I587" t="s">
        <v>46</v>
      </c>
      <c r="J587" s="26">
        <v>31521587.033231296</v>
      </c>
    </row>
    <row r="588" spans="1:10" x14ac:dyDescent="0.3">
      <c r="A588" s="23">
        <v>44348</v>
      </c>
      <c r="B588" t="s">
        <v>99</v>
      </c>
      <c r="C588" t="s">
        <v>115</v>
      </c>
      <c r="D588" t="s">
        <v>1</v>
      </c>
      <c r="E588" t="s">
        <v>173</v>
      </c>
      <c r="F588" t="s">
        <v>19</v>
      </c>
      <c r="G588" t="s">
        <v>173</v>
      </c>
      <c r="H588" t="s">
        <v>21</v>
      </c>
      <c r="I588" t="s">
        <v>79</v>
      </c>
      <c r="J588" s="26">
        <v>12337481.376447516</v>
      </c>
    </row>
    <row r="589" spans="1:10" x14ac:dyDescent="0.3">
      <c r="A589" s="23">
        <v>44348</v>
      </c>
      <c r="B589" t="s">
        <v>99</v>
      </c>
      <c r="C589" t="s">
        <v>115</v>
      </c>
      <c r="D589" t="s">
        <v>1</v>
      </c>
      <c r="E589" t="s">
        <v>173</v>
      </c>
      <c r="F589" t="s">
        <v>19</v>
      </c>
      <c r="G589" t="s">
        <v>173</v>
      </c>
      <c r="H589" t="s">
        <v>22</v>
      </c>
      <c r="I589" t="s">
        <v>80</v>
      </c>
      <c r="J589" s="26">
        <v>13218730.046193769</v>
      </c>
    </row>
    <row r="590" spans="1:10" x14ac:dyDescent="0.3">
      <c r="A590" s="23">
        <v>44348</v>
      </c>
      <c r="B590" t="s">
        <v>99</v>
      </c>
      <c r="C590" t="s">
        <v>115</v>
      </c>
      <c r="D590" t="s">
        <v>1</v>
      </c>
      <c r="E590" t="s">
        <v>173</v>
      </c>
      <c r="F590" t="s">
        <v>19</v>
      </c>
      <c r="G590" t="s">
        <v>173</v>
      </c>
      <c r="H590" t="s">
        <v>20</v>
      </c>
      <c r="I590" t="s">
        <v>81</v>
      </c>
      <c r="J590" s="26">
        <v>5965375.610590009</v>
      </c>
    </row>
    <row r="591" spans="1:10" x14ac:dyDescent="0.3">
      <c r="A591" s="23">
        <v>44348</v>
      </c>
      <c r="B591" t="s">
        <v>99</v>
      </c>
      <c r="C591" t="s">
        <v>115</v>
      </c>
      <c r="D591" t="s">
        <v>1</v>
      </c>
      <c r="E591" t="s">
        <v>173</v>
      </c>
      <c r="F591" t="s">
        <v>23</v>
      </c>
      <c r="G591" t="s">
        <v>177</v>
      </c>
      <c r="H591" t="s">
        <v>173</v>
      </c>
      <c r="I591" t="s">
        <v>47</v>
      </c>
      <c r="J591" s="26">
        <v>369776.74957305327</v>
      </c>
    </row>
    <row r="592" spans="1:10" x14ac:dyDescent="0.3">
      <c r="A592" s="23">
        <v>44348</v>
      </c>
      <c r="B592" t="s">
        <v>99</v>
      </c>
      <c r="C592" t="s">
        <v>115</v>
      </c>
      <c r="D592" t="s">
        <v>1</v>
      </c>
      <c r="E592" t="s">
        <v>173</v>
      </c>
      <c r="F592" t="s">
        <v>23</v>
      </c>
      <c r="G592" t="s">
        <v>173</v>
      </c>
      <c r="H592" t="s">
        <v>196</v>
      </c>
      <c r="I592" t="s">
        <v>82</v>
      </c>
      <c r="J592" s="26">
        <v>301136.74957305327</v>
      </c>
    </row>
    <row r="593" spans="1:10" x14ac:dyDescent="0.3">
      <c r="A593" s="23">
        <v>44348</v>
      </c>
      <c r="B593" t="s">
        <v>99</v>
      </c>
      <c r="C593" t="s">
        <v>115</v>
      </c>
      <c r="D593" t="s">
        <v>1</v>
      </c>
      <c r="E593" t="s">
        <v>173</v>
      </c>
      <c r="F593" t="s">
        <v>23</v>
      </c>
      <c r="G593" t="s">
        <v>173</v>
      </c>
      <c r="H593" t="s">
        <v>197</v>
      </c>
      <c r="I593" t="s">
        <v>83</v>
      </c>
      <c r="J593" s="26">
        <v>68640</v>
      </c>
    </row>
    <row r="594" spans="1:10" x14ac:dyDescent="0.3">
      <c r="A594" s="23">
        <v>44348</v>
      </c>
      <c r="B594" t="s">
        <v>99</v>
      </c>
      <c r="C594" t="s">
        <v>178</v>
      </c>
      <c r="D594" t="s">
        <v>203</v>
      </c>
      <c r="E594" t="s">
        <v>176</v>
      </c>
      <c r="F594" t="s">
        <v>23</v>
      </c>
      <c r="G594" t="s">
        <v>173</v>
      </c>
      <c r="H594" t="s">
        <v>173</v>
      </c>
      <c r="I594" t="s">
        <v>48</v>
      </c>
      <c r="J594" s="26">
        <v>17030973.611037828</v>
      </c>
    </row>
    <row r="595" spans="1:10" x14ac:dyDescent="0.3">
      <c r="A595" s="23">
        <v>44348</v>
      </c>
      <c r="B595" t="s">
        <v>99</v>
      </c>
      <c r="C595" t="s">
        <v>178</v>
      </c>
      <c r="D595" t="s">
        <v>203</v>
      </c>
      <c r="E595" t="s">
        <v>173</v>
      </c>
      <c r="F595" t="s">
        <v>19</v>
      </c>
      <c r="G595" t="s">
        <v>177</v>
      </c>
      <c r="H595" t="s">
        <v>173</v>
      </c>
      <c r="I595" t="s">
        <v>49</v>
      </c>
      <c r="J595" s="26">
        <v>16712437.79015819</v>
      </c>
    </row>
    <row r="596" spans="1:10" x14ac:dyDescent="0.3">
      <c r="A596" s="23">
        <v>44348</v>
      </c>
      <c r="B596" t="s">
        <v>99</v>
      </c>
      <c r="C596" t="s">
        <v>178</v>
      </c>
      <c r="D596" t="s">
        <v>203</v>
      </c>
      <c r="E596" t="s">
        <v>173</v>
      </c>
      <c r="F596" t="s">
        <v>19</v>
      </c>
      <c r="G596" t="s">
        <v>173</v>
      </c>
      <c r="H596" t="s">
        <v>21</v>
      </c>
      <c r="I596" t="s">
        <v>84</v>
      </c>
      <c r="J596" s="26">
        <v>5913230.7188890446</v>
      </c>
    </row>
    <row r="597" spans="1:10" x14ac:dyDescent="0.3">
      <c r="A597" s="23">
        <v>44348</v>
      </c>
      <c r="B597" t="s">
        <v>99</v>
      </c>
      <c r="C597" t="s">
        <v>178</v>
      </c>
      <c r="D597" t="s">
        <v>203</v>
      </c>
      <c r="E597" t="s">
        <v>173</v>
      </c>
      <c r="F597" t="s">
        <v>19</v>
      </c>
      <c r="G597" t="s">
        <v>173</v>
      </c>
      <c r="H597" t="s">
        <v>22</v>
      </c>
      <c r="I597" t="s">
        <v>85</v>
      </c>
      <c r="J597" s="26">
        <v>6335604.3416668344</v>
      </c>
    </row>
    <row r="598" spans="1:10" x14ac:dyDescent="0.3">
      <c r="A598" s="23">
        <v>44348</v>
      </c>
      <c r="B598" t="s">
        <v>99</v>
      </c>
      <c r="C598" t="s">
        <v>178</v>
      </c>
      <c r="D598" t="s">
        <v>203</v>
      </c>
      <c r="E598" t="s">
        <v>173</v>
      </c>
      <c r="F598" t="s">
        <v>19</v>
      </c>
      <c r="G598" t="s">
        <v>173</v>
      </c>
      <c r="H598" t="s">
        <v>20</v>
      </c>
      <c r="I598" t="s">
        <v>86</v>
      </c>
      <c r="J598" s="26">
        <v>4463602.7296023127</v>
      </c>
    </row>
    <row r="599" spans="1:10" x14ac:dyDescent="0.3">
      <c r="A599" s="23">
        <v>44348</v>
      </c>
      <c r="B599" t="s">
        <v>99</v>
      </c>
      <c r="C599" t="s">
        <v>178</v>
      </c>
      <c r="D599" t="s">
        <v>203</v>
      </c>
      <c r="E599" t="s">
        <v>173</v>
      </c>
      <c r="F599" t="s">
        <v>23</v>
      </c>
      <c r="G599" t="s">
        <v>177</v>
      </c>
      <c r="H599" t="s">
        <v>173</v>
      </c>
      <c r="I599" t="s">
        <v>50</v>
      </c>
      <c r="J599" s="26">
        <v>318535.82087963988</v>
      </c>
    </row>
    <row r="600" spans="1:10" x14ac:dyDescent="0.3">
      <c r="A600" s="23">
        <v>44348</v>
      </c>
      <c r="B600" t="s">
        <v>99</v>
      </c>
      <c r="C600" t="s">
        <v>178</v>
      </c>
      <c r="D600" t="s">
        <v>203</v>
      </c>
      <c r="E600" t="s">
        <v>173</v>
      </c>
      <c r="F600" t="s">
        <v>23</v>
      </c>
      <c r="G600" t="s">
        <v>173</v>
      </c>
      <c r="H600" t="s">
        <v>196</v>
      </c>
      <c r="I600" t="s">
        <v>88</v>
      </c>
      <c r="J600" s="26">
        <v>301136.74957305327</v>
      </c>
    </row>
    <row r="601" spans="1:10" x14ac:dyDescent="0.3">
      <c r="A601" s="23">
        <v>44348</v>
      </c>
      <c r="B601" t="s">
        <v>99</v>
      </c>
      <c r="C601" t="s">
        <v>178</v>
      </c>
      <c r="D601" t="s">
        <v>203</v>
      </c>
      <c r="E601" t="s">
        <v>173</v>
      </c>
      <c r="F601" t="s">
        <v>23</v>
      </c>
      <c r="G601" t="s">
        <v>173</v>
      </c>
      <c r="H601" t="s">
        <v>197</v>
      </c>
      <c r="I601" t="s">
        <v>87</v>
      </c>
      <c r="J601" s="26">
        <v>17399.071306586644</v>
      </c>
    </row>
    <row r="602" spans="1:10" x14ac:dyDescent="0.3">
      <c r="A602" s="23">
        <v>44348</v>
      </c>
      <c r="B602" t="s">
        <v>99</v>
      </c>
      <c r="C602" t="s">
        <v>116</v>
      </c>
      <c r="D602" t="s">
        <v>14</v>
      </c>
      <c r="E602" t="s">
        <v>176</v>
      </c>
      <c r="F602" t="s">
        <v>23</v>
      </c>
      <c r="G602" t="s">
        <v>173</v>
      </c>
      <c r="H602" t="s">
        <v>173</v>
      </c>
      <c r="I602" t="s">
        <v>51</v>
      </c>
      <c r="J602" s="26">
        <v>739081</v>
      </c>
    </row>
    <row r="603" spans="1:10" x14ac:dyDescent="0.3">
      <c r="A603" s="23">
        <v>44348</v>
      </c>
      <c r="B603" t="s">
        <v>99</v>
      </c>
      <c r="C603" t="s">
        <v>116</v>
      </c>
      <c r="D603" t="s">
        <v>14</v>
      </c>
      <c r="E603" t="s">
        <v>173</v>
      </c>
      <c r="F603" t="s">
        <v>16</v>
      </c>
      <c r="G603" t="s">
        <v>177</v>
      </c>
      <c r="H603" t="s">
        <v>198</v>
      </c>
      <c r="I603" t="s">
        <v>52</v>
      </c>
      <c r="J603" s="26">
        <v>150000</v>
      </c>
    </row>
    <row r="604" spans="1:10" x14ac:dyDescent="0.3">
      <c r="A604" s="23">
        <v>44348</v>
      </c>
      <c r="B604" t="s">
        <v>99</v>
      </c>
      <c r="C604" t="s">
        <v>116</v>
      </c>
      <c r="D604" t="s">
        <v>14</v>
      </c>
      <c r="E604" t="s">
        <v>173</v>
      </c>
      <c r="F604" t="s">
        <v>271</v>
      </c>
      <c r="G604" t="s">
        <v>177</v>
      </c>
      <c r="H604" t="s">
        <v>173</v>
      </c>
      <c r="I604" t="s">
        <v>53</v>
      </c>
      <c r="J604" s="26">
        <v>457600</v>
      </c>
    </row>
    <row r="605" spans="1:10" x14ac:dyDescent="0.3">
      <c r="A605" s="23">
        <v>44348</v>
      </c>
      <c r="B605" t="s">
        <v>99</v>
      </c>
      <c r="C605" t="s">
        <v>116</v>
      </c>
      <c r="D605" t="s">
        <v>14</v>
      </c>
      <c r="E605" t="s">
        <v>173</v>
      </c>
      <c r="F605" t="s">
        <v>271</v>
      </c>
      <c r="G605" t="s">
        <v>173</v>
      </c>
      <c r="H605" t="s">
        <v>33</v>
      </c>
      <c r="I605" t="s">
        <v>89</v>
      </c>
      <c r="J605" s="26">
        <v>320000</v>
      </c>
    </row>
    <row r="606" spans="1:10" x14ac:dyDescent="0.3">
      <c r="A606" s="23">
        <v>44348</v>
      </c>
      <c r="B606" t="s">
        <v>99</v>
      </c>
      <c r="C606" t="s">
        <v>116</v>
      </c>
      <c r="D606" t="s">
        <v>14</v>
      </c>
      <c r="E606" t="s">
        <v>173</v>
      </c>
      <c r="F606" t="s">
        <v>271</v>
      </c>
      <c r="G606" t="s">
        <v>173</v>
      </c>
      <c r="H606" t="s">
        <v>34</v>
      </c>
      <c r="I606" t="s">
        <v>90</v>
      </c>
      <c r="J606" s="26">
        <v>32000</v>
      </c>
    </row>
    <row r="607" spans="1:10" x14ac:dyDescent="0.3">
      <c r="A607" s="23">
        <v>44348</v>
      </c>
      <c r="B607" t="s">
        <v>99</v>
      </c>
      <c r="C607" t="s">
        <v>116</v>
      </c>
      <c r="D607" t="s">
        <v>14</v>
      </c>
      <c r="E607" t="s">
        <v>173</v>
      </c>
      <c r="F607" t="s">
        <v>271</v>
      </c>
      <c r="G607" t="s">
        <v>173</v>
      </c>
      <c r="H607" t="s">
        <v>35</v>
      </c>
      <c r="I607" t="s">
        <v>90</v>
      </c>
      <c r="J607" s="26">
        <v>105600</v>
      </c>
    </row>
    <row r="608" spans="1:10" x14ac:dyDescent="0.3">
      <c r="A608" s="23">
        <v>44348</v>
      </c>
      <c r="B608" t="s">
        <v>99</v>
      </c>
      <c r="C608" t="s">
        <v>116</v>
      </c>
      <c r="D608" t="s">
        <v>14</v>
      </c>
      <c r="E608" t="s">
        <v>173</v>
      </c>
      <c r="F608" t="s">
        <v>15</v>
      </c>
      <c r="G608" t="s">
        <v>177</v>
      </c>
      <c r="H608" t="s">
        <v>173</v>
      </c>
      <c r="I608" t="s">
        <v>54</v>
      </c>
      <c r="J608" s="26">
        <v>79641</v>
      </c>
    </row>
    <row r="609" spans="1:10" x14ac:dyDescent="0.3">
      <c r="A609" s="23">
        <v>44348</v>
      </c>
      <c r="B609" t="s">
        <v>99</v>
      </c>
      <c r="C609" t="s">
        <v>116</v>
      </c>
      <c r="D609" t="s">
        <v>14</v>
      </c>
      <c r="E609" t="s">
        <v>173</v>
      </c>
      <c r="F609" t="s">
        <v>15</v>
      </c>
      <c r="G609" t="s">
        <v>173</v>
      </c>
      <c r="H609" t="s">
        <v>36</v>
      </c>
      <c r="I609" t="s">
        <v>91</v>
      </c>
      <c r="J609" s="26">
        <v>50000</v>
      </c>
    </row>
    <row r="610" spans="1:10" x14ac:dyDescent="0.3">
      <c r="A610" s="23">
        <v>44348</v>
      </c>
      <c r="B610" t="s">
        <v>99</v>
      </c>
      <c r="C610" t="s">
        <v>116</v>
      </c>
      <c r="D610" t="s">
        <v>14</v>
      </c>
      <c r="E610" t="s">
        <v>173</v>
      </c>
      <c r="F610" t="s">
        <v>15</v>
      </c>
      <c r="G610" t="s">
        <v>173</v>
      </c>
      <c r="H610" t="s">
        <v>37</v>
      </c>
      <c r="I610" t="s">
        <v>92</v>
      </c>
      <c r="J610" s="26">
        <v>15798</v>
      </c>
    </row>
    <row r="611" spans="1:10" x14ac:dyDescent="0.3">
      <c r="A611" s="23">
        <v>44348</v>
      </c>
      <c r="B611" t="s">
        <v>99</v>
      </c>
      <c r="C611" t="s">
        <v>116</v>
      </c>
      <c r="D611" t="s">
        <v>14</v>
      </c>
      <c r="E611" t="s">
        <v>173</v>
      </c>
      <c r="F611" t="s">
        <v>15</v>
      </c>
      <c r="G611" t="s">
        <v>173</v>
      </c>
      <c r="H611" t="s">
        <v>38</v>
      </c>
      <c r="I611" t="s">
        <v>93</v>
      </c>
      <c r="J611" s="26">
        <v>13843</v>
      </c>
    </row>
    <row r="612" spans="1:10" x14ac:dyDescent="0.3">
      <c r="A612" s="23">
        <v>44348</v>
      </c>
      <c r="B612" t="s">
        <v>99</v>
      </c>
      <c r="C612" t="s">
        <v>116</v>
      </c>
      <c r="D612" t="s">
        <v>14</v>
      </c>
      <c r="E612" t="s">
        <v>173</v>
      </c>
      <c r="F612" t="s">
        <v>269</v>
      </c>
      <c r="G612" t="s">
        <v>177</v>
      </c>
      <c r="H612" t="s">
        <v>269</v>
      </c>
      <c r="I612" t="s">
        <v>55</v>
      </c>
      <c r="J612" s="26">
        <v>6349</v>
      </c>
    </row>
    <row r="613" spans="1:10" x14ac:dyDescent="0.3">
      <c r="A613" s="23">
        <v>44348</v>
      </c>
      <c r="B613" t="s">
        <v>99</v>
      </c>
      <c r="C613" t="s">
        <v>116</v>
      </c>
      <c r="D613" t="s">
        <v>14</v>
      </c>
      <c r="E613" t="s">
        <v>173</v>
      </c>
      <c r="F613" t="s">
        <v>270</v>
      </c>
      <c r="G613" t="s">
        <v>177</v>
      </c>
      <c r="H613" t="s">
        <v>270</v>
      </c>
      <c r="I613" t="s">
        <v>56</v>
      </c>
      <c r="J613" s="26">
        <v>45491</v>
      </c>
    </row>
    <row r="614" spans="1:10" x14ac:dyDescent="0.3">
      <c r="A614" s="23">
        <v>44348</v>
      </c>
      <c r="B614" t="s">
        <v>99</v>
      </c>
      <c r="C614" t="s">
        <v>116</v>
      </c>
      <c r="D614" t="s">
        <v>2</v>
      </c>
      <c r="E614" t="s">
        <v>176</v>
      </c>
      <c r="F614" t="s">
        <v>270</v>
      </c>
      <c r="G614" t="s">
        <v>173</v>
      </c>
      <c r="H614" t="s">
        <v>173</v>
      </c>
      <c r="I614" t="s">
        <v>57</v>
      </c>
      <c r="J614" s="26">
        <v>10754491.735137906</v>
      </c>
    </row>
    <row r="615" spans="1:10" x14ac:dyDescent="0.3">
      <c r="A615" s="23">
        <v>44348</v>
      </c>
      <c r="B615" t="s">
        <v>99</v>
      </c>
      <c r="C615" t="s">
        <v>116</v>
      </c>
      <c r="D615" t="s">
        <v>2</v>
      </c>
      <c r="E615" t="s">
        <v>173</v>
      </c>
      <c r="F615" t="s">
        <v>16</v>
      </c>
      <c r="G615" t="s">
        <v>177</v>
      </c>
      <c r="H615" t="s">
        <v>16</v>
      </c>
      <c r="I615" t="s">
        <v>58</v>
      </c>
      <c r="J615" s="26">
        <v>1250000</v>
      </c>
    </row>
    <row r="616" spans="1:10" x14ac:dyDescent="0.3">
      <c r="A616" s="23">
        <v>44348</v>
      </c>
      <c r="B616" t="s">
        <v>99</v>
      </c>
      <c r="C616" t="s">
        <v>116</v>
      </c>
      <c r="D616" t="s">
        <v>2</v>
      </c>
      <c r="E616" t="s">
        <v>173</v>
      </c>
      <c r="F616" t="s">
        <v>271</v>
      </c>
      <c r="G616" t="s">
        <v>177</v>
      </c>
      <c r="H616" t="s">
        <v>173</v>
      </c>
      <c r="I616" t="s">
        <v>59</v>
      </c>
      <c r="J616" s="26">
        <v>1238737.5</v>
      </c>
    </row>
    <row r="617" spans="1:10" x14ac:dyDescent="0.3">
      <c r="A617" s="23">
        <v>44348</v>
      </c>
      <c r="B617" t="s">
        <v>99</v>
      </c>
      <c r="C617" t="s">
        <v>116</v>
      </c>
      <c r="D617" t="s">
        <v>2</v>
      </c>
      <c r="E617" t="s">
        <v>173</v>
      </c>
      <c r="F617" t="s">
        <v>271</v>
      </c>
      <c r="G617" t="s">
        <v>173</v>
      </c>
      <c r="H617" t="s">
        <v>33</v>
      </c>
      <c r="I617" t="s">
        <v>94</v>
      </c>
      <c r="J617" s="26">
        <v>577500</v>
      </c>
    </row>
    <row r="618" spans="1:10" x14ac:dyDescent="0.3">
      <c r="A618" s="23">
        <v>44348</v>
      </c>
      <c r="B618" t="s">
        <v>99</v>
      </c>
      <c r="C618" t="s">
        <v>116</v>
      </c>
      <c r="D618" t="s">
        <v>2</v>
      </c>
      <c r="E618" t="s">
        <v>173</v>
      </c>
      <c r="F618" t="s">
        <v>271</v>
      </c>
      <c r="G618" t="s">
        <v>173</v>
      </c>
      <c r="H618" t="s">
        <v>34</v>
      </c>
      <c r="I618" t="s">
        <v>95</v>
      </c>
      <c r="J618" s="26">
        <v>375375</v>
      </c>
    </row>
    <row r="619" spans="1:10" x14ac:dyDescent="0.3">
      <c r="A619" s="23">
        <v>44348</v>
      </c>
      <c r="B619" t="s">
        <v>99</v>
      </c>
      <c r="C619" t="s">
        <v>116</v>
      </c>
      <c r="D619" t="s">
        <v>2</v>
      </c>
      <c r="E619" t="s">
        <v>173</v>
      </c>
      <c r="F619" t="s">
        <v>271</v>
      </c>
      <c r="G619" t="s">
        <v>173</v>
      </c>
      <c r="H619" t="s">
        <v>35</v>
      </c>
      <c r="I619" t="s">
        <v>96</v>
      </c>
      <c r="J619" s="26">
        <v>285862.5</v>
      </c>
    </row>
    <row r="620" spans="1:10" x14ac:dyDescent="0.3">
      <c r="A620" s="23">
        <v>44348</v>
      </c>
      <c r="B620" t="s">
        <v>99</v>
      </c>
      <c r="C620" t="s">
        <v>116</v>
      </c>
      <c r="D620" t="s">
        <v>2</v>
      </c>
      <c r="E620" t="s">
        <v>173</v>
      </c>
      <c r="F620" t="s">
        <v>28</v>
      </c>
      <c r="G620" t="s">
        <v>177</v>
      </c>
      <c r="H620" t="s">
        <v>173</v>
      </c>
      <c r="I620" t="s">
        <v>60</v>
      </c>
      <c r="J620" s="26">
        <v>6359903.8611994833</v>
      </c>
    </row>
    <row r="621" spans="1:10" x14ac:dyDescent="0.3">
      <c r="A621" s="23">
        <v>44348</v>
      </c>
      <c r="B621" t="s">
        <v>99</v>
      </c>
      <c r="C621" t="s">
        <v>116</v>
      </c>
      <c r="D621" t="s">
        <v>2</v>
      </c>
      <c r="E621" t="s">
        <v>173</v>
      </c>
      <c r="F621" t="s">
        <v>28</v>
      </c>
      <c r="G621" t="s">
        <v>173</v>
      </c>
      <c r="H621" t="s">
        <v>39</v>
      </c>
      <c r="I621" t="s">
        <v>97</v>
      </c>
      <c r="J621" s="26">
        <v>2935340.2436305303</v>
      </c>
    </row>
    <row r="622" spans="1:10" x14ac:dyDescent="0.3">
      <c r="A622" s="23">
        <v>44348</v>
      </c>
      <c r="B622" t="s">
        <v>99</v>
      </c>
      <c r="C622" t="s">
        <v>116</v>
      </c>
      <c r="D622" t="s">
        <v>2</v>
      </c>
      <c r="E622" t="s">
        <v>173</v>
      </c>
      <c r="F622" t="s">
        <v>28</v>
      </c>
      <c r="G622" t="s">
        <v>173</v>
      </c>
      <c r="H622" t="s">
        <v>40</v>
      </c>
      <c r="I622" t="s">
        <v>98</v>
      </c>
      <c r="J622" s="26">
        <v>3424563.6175689525</v>
      </c>
    </row>
    <row r="623" spans="1:10" x14ac:dyDescent="0.3">
      <c r="A623" s="23">
        <v>44348</v>
      </c>
      <c r="B623" t="s">
        <v>99</v>
      </c>
      <c r="C623" t="s">
        <v>116</v>
      </c>
      <c r="D623" t="s">
        <v>2</v>
      </c>
      <c r="E623" t="s">
        <v>173</v>
      </c>
      <c r="F623" t="s">
        <v>32</v>
      </c>
      <c r="G623" t="s">
        <v>177</v>
      </c>
      <c r="H623" t="s">
        <v>32</v>
      </c>
      <c r="I623" t="s">
        <v>61</v>
      </c>
      <c r="J623" s="26">
        <v>270000</v>
      </c>
    </row>
    <row r="624" spans="1:10" x14ac:dyDescent="0.3">
      <c r="A624" s="23">
        <v>44348</v>
      </c>
      <c r="B624" t="s">
        <v>99</v>
      </c>
      <c r="C624" t="s">
        <v>116</v>
      </c>
      <c r="D624" t="s">
        <v>2</v>
      </c>
      <c r="E624" t="s">
        <v>173</v>
      </c>
      <c r="F624" t="s">
        <v>41</v>
      </c>
      <c r="G624" t="s">
        <v>177</v>
      </c>
      <c r="H624" t="s">
        <v>41</v>
      </c>
      <c r="I624" t="s">
        <v>62</v>
      </c>
      <c r="J624" s="26">
        <v>250000</v>
      </c>
    </row>
    <row r="625" spans="1:10" x14ac:dyDescent="0.3">
      <c r="A625" s="23">
        <v>44348</v>
      </c>
      <c r="B625" t="s">
        <v>99</v>
      </c>
      <c r="C625" t="s">
        <v>116</v>
      </c>
      <c r="D625" t="s">
        <v>2</v>
      </c>
      <c r="E625" t="s">
        <v>173</v>
      </c>
      <c r="F625" t="s">
        <v>29</v>
      </c>
      <c r="G625" t="s">
        <v>177</v>
      </c>
      <c r="H625" t="s">
        <v>29</v>
      </c>
      <c r="I625" t="s">
        <v>63</v>
      </c>
      <c r="J625" s="26">
        <v>798999.99999999988</v>
      </c>
    </row>
    <row r="626" spans="1:10" x14ac:dyDescent="0.3">
      <c r="A626" s="23">
        <v>44348</v>
      </c>
      <c r="B626" t="s">
        <v>99</v>
      </c>
      <c r="C626" t="s">
        <v>116</v>
      </c>
      <c r="D626" t="s">
        <v>2</v>
      </c>
      <c r="E626" t="s">
        <v>173</v>
      </c>
      <c r="F626" t="s">
        <v>31</v>
      </c>
      <c r="G626" t="s">
        <v>177</v>
      </c>
      <c r="H626" t="s">
        <v>31</v>
      </c>
      <c r="I626" t="s">
        <v>64</v>
      </c>
      <c r="J626" s="26">
        <v>489223.37393842178</v>
      </c>
    </row>
    <row r="627" spans="1:10" x14ac:dyDescent="0.3">
      <c r="A627" s="23">
        <v>44348</v>
      </c>
      <c r="B627" t="s">
        <v>99</v>
      </c>
      <c r="C627" t="s">
        <v>116</v>
      </c>
      <c r="D627" t="s">
        <v>2</v>
      </c>
      <c r="E627" t="s">
        <v>173</v>
      </c>
      <c r="F627" t="s">
        <v>30</v>
      </c>
      <c r="G627" t="s">
        <v>177</v>
      </c>
      <c r="H627" t="s">
        <v>30</v>
      </c>
      <c r="I627" t="s">
        <v>65</v>
      </c>
      <c r="J627" s="26">
        <v>97627</v>
      </c>
    </row>
    <row r="628" spans="1:10" x14ac:dyDescent="0.3">
      <c r="A628" s="23">
        <v>44348</v>
      </c>
      <c r="B628" t="s">
        <v>99</v>
      </c>
      <c r="C628" t="s">
        <v>179</v>
      </c>
      <c r="D628" t="s">
        <v>17</v>
      </c>
      <c r="E628" t="s">
        <v>176</v>
      </c>
      <c r="F628" t="s">
        <v>30</v>
      </c>
      <c r="G628" t="s">
        <v>173</v>
      </c>
      <c r="H628" t="s">
        <v>173</v>
      </c>
      <c r="I628" t="s">
        <v>66</v>
      </c>
      <c r="J628" s="26">
        <v>5537400.8758999221</v>
      </c>
    </row>
    <row r="629" spans="1:10" x14ac:dyDescent="0.3">
      <c r="A629" s="23">
        <v>44348</v>
      </c>
      <c r="B629" t="s">
        <v>99</v>
      </c>
      <c r="C629" t="s">
        <v>117</v>
      </c>
      <c r="D629" t="s">
        <v>5</v>
      </c>
      <c r="E629" t="s">
        <v>176</v>
      </c>
      <c r="F629" t="s">
        <v>30</v>
      </c>
      <c r="G629" t="s">
        <v>173</v>
      </c>
      <c r="H629" t="s">
        <v>173</v>
      </c>
      <c r="I629" t="s">
        <v>67</v>
      </c>
      <c r="J629" s="26">
        <v>0</v>
      </c>
    </row>
    <row r="630" spans="1:10" x14ac:dyDescent="0.3">
      <c r="A630" s="23">
        <v>44348</v>
      </c>
      <c r="B630" t="s">
        <v>99</v>
      </c>
      <c r="C630" t="s">
        <v>118</v>
      </c>
      <c r="D630" t="s">
        <v>6</v>
      </c>
      <c r="E630" t="s">
        <v>176</v>
      </c>
      <c r="F630" t="s">
        <v>27</v>
      </c>
      <c r="G630" t="s">
        <v>173</v>
      </c>
      <c r="H630" t="s">
        <v>173</v>
      </c>
      <c r="I630" t="s">
        <v>70</v>
      </c>
      <c r="J630" s="26">
        <v>2187868</v>
      </c>
    </row>
    <row r="631" spans="1:10" x14ac:dyDescent="0.3">
      <c r="A631" s="23">
        <v>44348</v>
      </c>
      <c r="B631" t="s">
        <v>99</v>
      </c>
      <c r="C631" t="s">
        <v>118</v>
      </c>
      <c r="D631" t="s">
        <v>6</v>
      </c>
      <c r="E631" t="s">
        <v>173</v>
      </c>
      <c r="F631" t="s">
        <v>4</v>
      </c>
      <c r="G631" t="s">
        <v>177</v>
      </c>
      <c r="H631" t="s">
        <v>4</v>
      </c>
      <c r="I631" t="s">
        <v>71</v>
      </c>
      <c r="J631" s="26">
        <v>2187868</v>
      </c>
    </row>
    <row r="632" spans="1:10" x14ac:dyDescent="0.3">
      <c r="A632" s="23">
        <v>44348</v>
      </c>
      <c r="B632" t="s">
        <v>99</v>
      </c>
      <c r="C632" t="s">
        <v>180</v>
      </c>
      <c r="D632" t="s">
        <v>7</v>
      </c>
      <c r="E632" t="s">
        <v>176</v>
      </c>
      <c r="F632" t="s">
        <v>18</v>
      </c>
      <c r="G632" t="s">
        <v>173</v>
      </c>
      <c r="H632" t="s">
        <v>173</v>
      </c>
      <c r="I632" t="s">
        <v>73</v>
      </c>
      <c r="J632" s="26">
        <v>3349532.8758999221</v>
      </c>
    </row>
    <row r="633" spans="1:10" x14ac:dyDescent="0.3">
      <c r="A633" s="23">
        <v>44348</v>
      </c>
      <c r="B633" t="s">
        <v>99</v>
      </c>
      <c r="C633" t="s">
        <v>119</v>
      </c>
      <c r="D633" t="s">
        <v>10</v>
      </c>
      <c r="E633" t="s">
        <v>176</v>
      </c>
      <c r="F633" t="s">
        <v>10</v>
      </c>
      <c r="G633" t="s">
        <v>177</v>
      </c>
      <c r="H633" t="s">
        <v>10</v>
      </c>
      <c r="I633" t="s">
        <v>11</v>
      </c>
      <c r="J633" s="26">
        <v>669906.57517998444</v>
      </c>
    </row>
    <row r="634" spans="1:10" x14ac:dyDescent="0.3">
      <c r="A634" s="23">
        <v>44348</v>
      </c>
      <c r="B634" t="s">
        <v>99</v>
      </c>
      <c r="C634" t="s">
        <v>181</v>
      </c>
      <c r="D634" t="s">
        <v>8</v>
      </c>
      <c r="E634" t="s">
        <v>176</v>
      </c>
      <c r="F634" t="s">
        <v>10</v>
      </c>
      <c r="G634" t="s">
        <v>173</v>
      </c>
      <c r="H634" t="s">
        <v>173</v>
      </c>
      <c r="I634" t="s">
        <v>12</v>
      </c>
      <c r="J634" s="26">
        <v>2679626.3007199378</v>
      </c>
    </row>
    <row r="635" spans="1:10" x14ac:dyDescent="0.3">
      <c r="A635" s="23">
        <v>44348</v>
      </c>
      <c r="B635" t="s">
        <v>100</v>
      </c>
      <c r="C635" t="s">
        <v>114</v>
      </c>
      <c r="D635" t="s">
        <v>0</v>
      </c>
      <c r="E635" t="s">
        <v>176</v>
      </c>
      <c r="F635" t="s">
        <v>25</v>
      </c>
      <c r="G635" t="s">
        <v>173</v>
      </c>
      <c r="H635" t="s">
        <v>173</v>
      </c>
      <c r="I635" t="s">
        <v>124</v>
      </c>
      <c r="J635" s="26">
        <v>48082262.330583006</v>
      </c>
    </row>
    <row r="636" spans="1:10" x14ac:dyDescent="0.3">
      <c r="A636" s="23">
        <v>44348</v>
      </c>
      <c r="B636" t="s">
        <v>100</v>
      </c>
      <c r="C636" t="s">
        <v>114</v>
      </c>
      <c r="D636" t="s">
        <v>0</v>
      </c>
      <c r="E636" t="s">
        <v>173</v>
      </c>
      <c r="F636" t="s">
        <v>19</v>
      </c>
      <c r="G636" t="s">
        <v>177</v>
      </c>
      <c r="H636" t="s">
        <v>173</v>
      </c>
      <c r="I636" t="s">
        <v>43</v>
      </c>
      <c r="J636" s="26">
        <v>47399706.556174099</v>
      </c>
    </row>
    <row r="637" spans="1:10" x14ac:dyDescent="0.3">
      <c r="A637" s="23">
        <v>44348</v>
      </c>
      <c r="B637" t="s">
        <v>100</v>
      </c>
      <c r="C637" t="s">
        <v>114</v>
      </c>
      <c r="D637" t="s">
        <v>0</v>
      </c>
      <c r="E637" t="s">
        <v>173</v>
      </c>
      <c r="F637" t="s">
        <v>19</v>
      </c>
      <c r="G637" t="s">
        <v>173</v>
      </c>
      <c r="H637" t="s">
        <v>21</v>
      </c>
      <c r="I637" t="s">
        <v>74</v>
      </c>
      <c r="J637" s="26">
        <v>19749877.731739208</v>
      </c>
    </row>
    <row r="638" spans="1:10" x14ac:dyDescent="0.3">
      <c r="A638" s="23">
        <v>44348</v>
      </c>
      <c r="B638" t="s">
        <v>100</v>
      </c>
      <c r="C638" t="s">
        <v>114</v>
      </c>
      <c r="D638" t="s">
        <v>0</v>
      </c>
      <c r="E638" t="s">
        <v>173</v>
      </c>
      <c r="F638" t="s">
        <v>19</v>
      </c>
      <c r="G638" t="s">
        <v>173</v>
      </c>
      <c r="H638" t="s">
        <v>22</v>
      </c>
      <c r="I638" t="s">
        <v>75</v>
      </c>
      <c r="J638" s="26">
        <v>18169887.513200071</v>
      </c>
    </row>
    <row r="639" spans="1:10" x14ac:dyDescent="0.3">
      <c r="A639" s="23">
        <v>44348</v>
      </c>
      <c r="B639" t="s">
        <v>100</v>
      </c>
      <c r="C639" t="s">
        <v>114</v>
      </c>
      <c r="D639" t="s">
        <v>0</v>
      </c>
      <c r="E639" t="s">
        <v>173</v>
      </c>
      <c r="F639" t="s">
        <v>19</v>
      </c>
      <c r="G639" t="s">
        <v>173</v>
      </c>
      <c r="H639" t="s">
        <v>20</v>
      </c>
      <c r="I639" t="s">
        <v>76</v>
      </c>
      <c r="J639" s="26">
        <v>9479941.3112348206</v>
      </c>
    </row>
    <row r="640" spans="1:10" x14ac:dyDescent="0.3">
      <c r="A640" s="23">
        <v>44348</v>
      </c>
      <c r="B640" t="s">
        <v>100</v>
      </c>
      <c r="C640" t="s">
        <v>114</v>
      </c>
      <c r="D640" t="s">
        <v>0</v>
      </c>
      <c r="E640" t="s">
        <v>173</v>
      </c>
      <c r="F640" t="s">
        <v>23</v>
      </c>
      <c r="G640" t="s">
        <v>177</v>
      </c>
      <c r="H640" t="s">
        <v>173</v>
      </c>
      <c r="I640" t="s">
        <v>44</v>
      </c>
      <c r="J640" s="26">
        <v>682555.77440890705</v>
      </c>
    </row>
    <row r="641" spans="1:10" x14ac:dyDescent="0.3">
      <c r="A641" s="23">
        <v>44348</v>
      </c>
      <c r="B641" t="s">
        <v>100</v>
      </c>
      <c r="C641" t="s">
        <v>114</v>
      </c>
      <c r="D641" t="s">
        <v>0</v>
      </c>
      <c r="E641" t="s">
        <v>173</v>
      </c>
      <c r="F641" t="s">
        <v>23</v>
      </c>
      <c r="G641" t="s">
        <v>173</v>
      </c>
      <c r="H641" t="s">
        <v>196</v>
      </c>
      <c r="I641" t="s">
        <v>77</v>
      </c>
      <c r="J641" s="26">
        <v>597236.30260779371</v>
      </c>
    </row>
    <row r="642" spans="1:10" x14ac:dyDescent="0.3">
      <c r="A642" s="23">
        <v>44348</v>
      </c>
      <c r="B642" t="s">
        <v>100</v>
      </c>
      <c r="C642" t="s">
        <v>114</v>
      </c>
      <c r="D642" t="s">
        <v>0</v>
      </c>
      <c r="E642" t="s">
        <v>173</v>
      </c>
      <c r="F642" t="s">
        <v>23</v>
      </c>
      <c r="G642" t="s">
        <v>173</v>
      </c>
      <c r="H642" t="s">
        <v>197</v>
      </c>
      <c r="I642" t="s">
        <v>78</v>
      </c>
      <c r="J642" s="26">
        <v>85319.471801113381</v>
      </c>
    </row>
    <row r="643" spans="1:10" x14ac:dyDescent="0.3">
      <c r="A643" s="23">
        <v>44348</v>
      </c>
      <c r="B643" t="s">
        <v>100</v>
      </c>
      <c r="C643" t="s">
        <v>115</v>
      </c>
      <c r="D643" t="s">
        <v>1</v>
      </c>
      <c r="E643" t="s">
        <v>176</v>
      </c>
      <c r="F643" t="s">
        <v>23</v>
      </c>
      <c r="G643" t="s">
        <v>173</v>
      </c>
      <c r="H643" t="s">
        <v>173</v>
      </c>
      <c r="I643" t="s">
        <v>45</v>
      </c>
      <c r="J643" s="26">
        <v>29028790.756477993</v>
      </c>
    </row>
    <row r="644" spans="1:10" x14ac:dyDescent="0.3">
      <c r="A644" s="23">
        <v>44348</v>
      </c>
      <c r="B644" t="s">
        <v>100</v>
      </c>
      <c r="C644" t="s">
        <v>115</v>
      </c>
      <c r="D644" t="s">
        <v>1</v>
      </c>
      <c r="E644" t="s">
        <v>173</v>
      </c>
      <c r="F644" t="s">
        <v>19</v>
      </c>
      <c r="G644" t="s">
        <v>177</v>
      </c>
      <c r="H644" t="s">
        <v>173</v>
      </c>
      <c r="I644" t="s">
        <v>46</v>
      </c>
      <c r="J644" s="26">
        <v>28667342.525174096</v>
      </c>
    </row>
    <row r="645" spans="1:10" x14ac:dyDescent="0.3">
      <c r="A645" s="23">
        <v>44348</v>
      </c>
      <c r="B645" t="s">
        <v>100</v>
      </c>
      <c r="C645" t="s">
        <v>115</v>
      </c>
      <c r="D645" t="s">
        <v>1</v>
      </c>
      <c r="E645" t="s">
        <v>173</v>
      </c>
      <c r="F645" t="s">
        <v>19</v>
      </c>
      <c r="G645" t="s">
        <v>173</v>
      </c>
      <c r="H645" t="s">
        <v>21</v>
      </c>
      <c r="I645" t="s">
        <v>79</v>
      </c>
      <c r="J645" s="26">
        <v>12323923.704605266</v>
      </c>
    </row>
    <row r="646" spans="1:10" x14ac:dyDescent="0.3">
      <c r="A646" s="23">
        <v>44348</v>
      </c>
      <c r="B646" t="s">
        <v>100</v>
      </c>
      <c r="C646" t="s">
        <v>115</v>
      </c>
      <c r="D646" t="s">
        <v>1</v>
      </c>
      <c r="E646" t="s">
        <v>173</v>
      </c>
      <c r="F646" t="s">
        <v>19</v>
      </c>
      <c r="G646" t="s">
        <v>173</v>
      </c>
      <c r="H646" t="s">
        <v>22</v>
      </c>
      <c r="I646" t="s">
        <v>80</v>
      </c>
      <c r="J646" s="26">
        <v>11338009.808236845</v>
      </c>
    </row>
    <row r="647" spans="1:10" x14ac:dyDescent="0.3">
      <c r="A647" s="23">
        <v>44348</v>
      </c>
      <c r="B647" t="s">
        <v>100</v>
      </c>
      <c r="C647" t="s">
        <v>115</v>
      </c>
      <c r="D647" t="s">
        <v>1</v>
      </c>
      <c r="E647" t="s">
        <v>173</v>
      </c>
      <c r="F647" t="s">
        <v>19</v>
      </c>
      <c r="G647" t="s">
        <v>173</v>
      </c>
      <c r="H647" t="s">
        <v>20</v>
      </c>
      <c r="I647" t="s">
        <v>81</v>
      </c>
      <c r="J647" s="26">
        <v>5005409.0123319859</v>
      </c>
    </row>
    <row r="648" spans="1:10" x14ac:dyDescent="0.3">
      <c r="A648" s="23">
        <v>44348</v>
      </c>
      <c r="B648" t="s">
        <v>100</v>
      </c>
      <c r="C648" t="s">
        <v>115</v>
      </c>
      <c r="D648" t="s">
        <v>1</v>
      </c>
      <c r="E648" t="s">
        <v>173</v>
      </c>
      <c r="F648" t="s">
        <v>23</v>
      </c>
      <c r="G648" t="s">
        <v>177</v>
      </c>
      <c r="H648" t="s">
        <v>173</v>
      </c>
      <c r="I648" t="s">
        <v>47</v>
      </c>
      <c r="J648" s="26">
        <v>361448.23130389687</v>
      </c>
    </row>
    <row r="649" spans="1:10" x14ac:dyDescent="0.3">
      <c r="A649" s="23">
        <v>44348</v>
      </c>
      <c r="B649" t="s">
        <v>100</v>
      </c>
      <c r="C649" t="s">
        <v>115</v>
      </c>
      <c r="D649" t="s">
        <v>1</v>
      </c>
      <c r="E649" t="s">
        <v>173</v>
      </c>
      <c r="F649" t="s">
        <v>23</v>
      </c>
      <c r="G649" t="s">
        <v>173</v>
      </c>
      <c r="H649" t="s">
        <v>196</v>
      </c>
      <c r="I649" t="s">
        <v>82</v>
      </c>
      <c r="J649" s="26">
        <v>298618.15130389686</v>
      </c>
    </row>
    <row r="650" spans="1:10" x14ac:dyDescent="0.3">
      <c r="A650" s="23">
        <v>44348</v>
      </c>
      <c r="B650" t="s">
        <v>100</v>
      </c>
      <c r="C650" t="s">
        <v>115</v>
      </c>
      <c r="D650" t="s">
        <v>1</v>
      </c>
      <c r="E650" t="s">
        <v>173</v>
      </c>
      <c r="F650" t="s">
        <v>23</v>
      </c>
      <c r="G650" t="s">
        <v>173</v>
      </c>
      <c r="H650" t="s">
        <v>197</v>
      </c>
      <c r="I650" t="s">
        <v>83</v>
      </c>
      <c r="J650" s="26">
        <v>62830.080000000002</v>
      </c>
    </row>
    <row r="651" spans="1:10" x14ac:dyDescent="0.3">
      <c r="A651" s="23">
        <v>44348</v>
      </c>
      <c r="B651" t="s">
        <v>100</v>
      </c>
      <c r="C651" t="s">
        <v>178</v>
      </c>
      <c r="D651" t="s">
        <v>203</v>
      </c>
      <c r="E651" t="s">
        <v>176</v>
      </c>
      <c r="F651" t="s">
        <v>23</v>
      </c>
      <c r="G651" t="s">
        <v>173</v>
      </c>
      <c r="H651" t="s">
        <v>173</v>
      </c>
      <c r="I651" t="s">
        <v>48</v>
      </c>
      <c r="J651" s="26">
        <v>19053471.574105013</v>
      </c>
    </row>
    <row r="652" spans="1:10" x14ac:dyDescent="0.3">
      <c r="A652" s="23">
        <v>44348</v>
      </c>
      <c r="B652" t="s">
        <v>100</v>
      </c>
      <c r="C652" t="s">
        <v>178</v>
      </c>
      <c r="D652" t="s">
        <v>203</v>
      </c>
      <c r="E652" t="s">
        <v>173</v>
      </c>
      <c r="F652" t="s">
        <v>19</v>
      </c>
      <c r="G652" t="s">
        <v>177</v>
      </c>
      <c r="H652" t="s">
        <v>173</v>
      </c>
      <c r="I652" t="s">
        <v>49</v>
      </c>
      <c r="J652" s="26">
        <v>18732364.031000003</v>
      </c>
    </row>
    <row r="653" spans="1:10" x14ac:dyDescent="0.3">
      <c r="A653" s="23">
        <v>44348</v>
      </c>
      <c r="B653" t="s">
        <v>100</v>
      </c>
      <c r="C653" t="s">
        <v>178</v>
      </c>
      <c r="D653" t="s">
        <v>203</v>
      </c>
      <c r="E653" t="s">
        <v>173</v>
      </c>
      <c r="F653" t="s">
        <v>19</v>
      </c>
      <c r="G653" t="s">
        <v>173</v>
      </c>
      <c r="H653" t="s">
        <v>21</v>
      </c>
      <c r="I653" t="s">
        <v>84</v>
      </c>
      <c r="J653" s="26">
        <v>7425954.0271339417</v>
      </c>
    </row>
    <row r="654" spans="1:10" x14ac:dyDescent="0.3">
      <c r="A654" s="23">
        <v>44348</v>
      </c>
      <c r="B654" t="s">
        <v>100</v>
      </c>
      <c r="C654" t="s">
        <v>178</v>
      </c>
      <c r="D654" t="s">
        <v>203</v>
      </c>
      <c r="E654" t="s">
        <v>173</v>
      </c>
      <c r="F654" t="s">
        <v>19</v>
      </c>
      <c r="G654" t="s">
        <v>173</v>
      </c>
      <c r="H654" t="s">
        <v>22</v>
      </c>
      <c r="I654" t="s">
        <v>85</v>
      </c>
      <c r="J654" s="26">
        <v>6831877.7049632259</v>
      </c>
    </row>
    <row r="655" spans="1:10" x14ac:dyDescent="0.3">
      <c r="A655" s="23">
        <v>44348</v>
      </c>
      <c r="B655" t="s">
        <v>100</v>
      </c>
      <c r="C655" t="s">
        <v>178</v>
      </c>
      <c r="D655" t="s">
        <v>203</v>
      </c>
      <c r="E655" t="s">
        <v>173</v>
      </c>
      <c r="F655" t="s">
        <v>19</v>
      </c>
      <c r="G655" t="s">
        <v>173</v>
      </c>
      <c r="H655" t="s">
        <v>20</v>
      </c>
      <c r="I655" t="s">
        <v>86</v>
      </c>
      <c r="J655" s="26">
        <v>4474532.2989028348</v>
      </c>
    </row>
    <row r="656" spans="1:10" x14ac:dyDescent="0.3">
      <c r="A656" s="23">
        <v>44348</v>
      </c>
      <c r="B656" t="s">
        <v>100</v>
      </c>
      <c r="C656" t="s">
        <v>178</v>
      </c>
      <c r="D656" t="s">
        <v>203</v>
      </c>
      <c r="E656" t="s">
        <v>173</v>
      </c>
      <c r="F656" t="s">
        <v>23</v>
      </c>
      <c r="G656" t="s">
        <v>177</v>
      </c>
      <c r="H656" t="s">
        <v>173</v>
      </c>
      <c r="I656" t="s">
        <v>50</v>
      </c>
      <c r="J656" s="26">
        <v>321107.54310501018</v>
      </c>
    </row>
    <row r="657" spans="1:10" x14ac:dyDescent="0.3">
      <c r="A657" s="23">
        <v>44348</v>
      </c>
      <c r="B657" t="s">
        <v>100</v>
      </c>
      <c r="C657" t="s">
        <v>178</v>
      </c>
      <c r="D657" t="s">
        <v>203</v>
      </c>
      <c r="E657" t="s">
        <v>173</v>
      </c>
      <c r="F657" t="s">
        <v>23</v>
      </c>
      <c r="G657" t="s">
        <v>173</v>
      </c>
      <c r="H657" t="s">
        <v>196</v>
      </c>
      <c r="I657" t="s">
        <v>88</v>
      </c>
      <c r="J657" s="26">
        <v>298618.15130389686</v>
      </c>
    </row>
    <row r="658" spans="1:10" x14ac:dyDescent="0.3">
      <c r="A658" s="23">
        <v>44348</v>
      </c>
      <c r="B658" t="s">
        <v>100</v>
      </c>
      <c r="C658" t="s">
        <v>178</v>
      </c>
      <c r="D658" t="s">
        <v>203</v>
      </c>
      <c r="E658" t="s">
        <v>173</v>
      </c>
      <c r="F658" t="s">
        <v>23</v>
      </c>
      <c r="G658" t="s">
        <v>173</v>
      </c>
      <c r="H658" t="s">
        <v>197</v>
      </c>
      <c r="I658" t="s">
        <v>87</v>
      </c>
      <c r="J658" s="26">
        <v>22489.391801113379</v>
      </c>
    </row>
    <row r="659" spans="1:10" x14ac:dyDescent="0.3">
      <c r="A659" s="23">
        <v>44348</v>
      </c>
      <c r="B659" t="s">
        <v>100</v>
      </c>
      <c r="C659" t="s">
        <v>116</v>
      </c>
      <c r="D659" t="s">
        <v>14</v>
      </c>
      <c r="E659" t="s">
        <v>176</v>
      </c>
      <c r="F659" t="s">
        <v>23</v>
      </c>
      <c r="G659" t="s">
        <v>173</v>
      </c>
      <c r="H659" t="s">
        <v>173</v>
      </c>
      <c r="I659" t="s">
        <v>51</v>
      </c>
      <c r="J659" s="26">
        <v>740147</v>
      </c>
    </row>
    <row r="660" spans="1:10" x14ac:dyDescent="0.3">
      <c r="A660" s="23">
        <v>44348</v>
      </c>
      <c r="B660" t="s">
        <v>100</v>
      </c>
      <c r="C660" t="s">
        <v>116</v>
      </c>
      <c r="D660" t="s">
        <v>14</v>
      </c>
      <c r="E660" t="s">
        <v>173</v>
      </c>
      <c r="F660" t="s">
        <v>16</v>
      </c>
      <c r="G660" t="s">
        <v>177</v>
      </c>
      <c r="H660" t="s">
        <v>198</v>
      </c>
      <c r="I660" t="s">
        <v>52</v>
      </c>
      <c r="J660" s="26">
        <v>160000</v>
      </c>
    </row>
    <row r="661" spans="1:10" x14ac:dyDescent="0.3">
      <c r="A661" s="23">
        <v>44348</v>
      </c>
      <c r="B661" t="s">
        <v>100</v>
      </c>
      <c r="C661" t="s">
        <v>116</v>
      </c>
      <c r="D661" t="s">
        <v>14</v>
      </c>
      <c r="E661" t="s">
        <v>173</v>
      </c>
      <c r="F661" t="s">
        <v>271</v>
      </c>
      <c r="G661" t="s">
        <v>177</v>
      </c>
      <c r="H661" t="s">
        <v>173</v>
      </c>
      <c r="I661" t="s">
        <v>53</v>
      </c>
      <c r="J661" s="26">
        <v>400400</v>
      </c>
    </row>
    <row r="662" spans="1:10" x14ac:dyDescent="0.3">
      <c r="A662" s="23">
        <v>44348</v>
      </c>
      <c r="B662" t="s">
        <v>100</v>
      </c>
      <c r="C662" t="s">
        <v>116</v>
      </c>
      <c r="D662" t="s">
        <v>14</v>
      </c>
      <c r="E662" t="s">
        <v>173</v>
      </c>
      <c r="F662" t="s">
        <v>271</v>
      </c>
      <c r="G662" t="s">
        <v>173</v>
      </c>
      <c r="H662" t="s">
        <v>33</v>
      </c>
      <c r="I662" t="s">
        <v>89</v>
      </c>
      <c r="J662" s="26">
        <v>280000</v>
      </c>
    </row>
    <row r="663" spans="1:10" x14ac:dyDescent="0.3">
      <c r="A663" s="23">
        <v>44348</v>
      </c>
      <c r="B663" t="s">
        <v>100</v>
      </c>
      <c r="C663" t="s">
        <v>116</v>
      </c>
      <c r="D663" t="s">
        <v>14</v>
      </c>
      <c r="E663" t="s">
        <v>173</v>
      </c>
      <c r="F663" t="s">
        <v>271</v>
      </c>
      <c r="G663" t="s">
        <v>173</v>
      </c>
      <c r="H663" t="s">
        <v>34</v>
      </c>
      <c r="I663" t="s">
        <v>90</v>
      </c>
      <c r="J663" s="26">
        <v>28000</v>
      </c>
    </row>
    <row r="664" spans="1:10" x14ac:dyDescent="0.3">
      <c r="A664" s="23">
        <v>44348</v>
      </c>
      <c r="B664" t="s">
        <v>100</v>
      </c>
      <c r="C664" t="s">
        <v>116</v>
      </c>
      <c r="D664" t="s">
        <v>14</v>
      </c>
      <c r="E664" t="s">
        <v>173</v>
      </c>
      <c r="F664" t="s">
        <v>271</v>
      </c>
      <c r="G664" t="s">
        <v>173</v>
      </c>
      <c r="H664" t="s">
        <v>35</v>
      </c>
      <c r="I664" t="s">
        <v>90</v>
      </c>
      <c r="J664" s="26">
        <v>92400</v>
      </c>
    </row>
    <row r="665" spans="1:10" x14ac:dyDescent="0.3">
      <c r="A665" s="23">
        <v>44348</v>
      </c>
      <c r="B665" t="s">
        <v>100</v>
      </c>
      <c r="C665" t="s">
        <v>116</v>
      </c>
      <c r="D665" t="s">
        <v>14</v>
      </c>
      <c r="E665" t="s">
        <v>173</v>
      </c>
      <c r="F665" t="s">
        <v>15</v>
      </c>
      <c r="G665" t="s">
        <v>177</v>
      </c>
      <c r="H665" t="s">
        <v>173</v>
      </c>
      <c r="I665" t="s">
        <v>54</v>
      </c>
      <c r="J665" s="26">
        <v>101129</v>
      </c>
    </row>
    <row r="666" spans="1:10" x14ac:dyDescent="0.3">
      <c r="A666" s="23">
        <v>44348</v>
      </c>
      <c r="B666" t="s">
        <v>100</v>
      </c>
      <c r="C666" t="s">
        <v>116</v>
      </c>
      <c r="D666" t="s">
        <v>14</v>
      </c>
      <c r="E666" t="s">
        <v>173</v>
      </c>
      <c r="F666" t="s">
        <v>15</v>
      </c>
      <c r="G666" t="s">
        <v>173</v>
      </c>
      <c r="H666" t="s">
        <v>36</v>
      </c>
      <c r="I666" t="s">
        <v>91</v>
      </c>
      <c r="J666" s="26">
        <v>45017</v>
      </c>
    </row>
    <row r="667" spans="1:10" x14ac:dyDescent="0.3">
      <c r="A667" s="23">
        <v>44348</v>
      </c>
      <c r="B667" t="s">
        <v>100</v>
      </c>
      <c r="C667" t="s">
        <v>116</v>
      </c>
      <c r="D667" t="s">
        <v>14</v>
      </c>
      <c r="E667" t="s">
        <v>173</v>
      </c>
      <c r="F667" t="s">
        <v>15</v>
      </c>
      <c r="G667" t="s">
        <v>173</v>
      </c>
      <c r="H667" t="s">
        <v>37</v>
      </c>
      <c r="I667" t="s">
        <v>92</v>
      </c>
      <c r="J667" s="26">
        <v>41726</v>
      </c>
    </row>
    <row r="668" spans="1:10" x14ac:dyDescent="0.3">
      <c r="A668" s="23">
        <v>44348</v>
      </c>
      <c r="B668" t="s">
        <v>100</v>
      </c>
      <c r="C668" t="s">
        <v>116</v>
      </c>
      <c r="D668" t="s">
        <v>14</v>
      </c>
      <c r="E668" t="s">
        <v>173</v>
      </c>
      <c r="F668" t="s">
        <v>15</v>
      </c>
      <c r="G668" t="s">
        <v>173</v>
      </c>
      <c r="H668" t="s">
        <v>38</v>
      </c>
      <c r="I668" t="s">
        <v>93</v>
      </c>
      <c r="J668" s="26">
        <v>14386</v>
      </c>
    </row>
    <row r="669" spans="1:10" x14ac:dyDescent="0.3">
      <c r="A669" s="23">
        <v>44348</v>
      </c>
      <c r="B669" t="s">
        <v>100</v>
      </c>
      <c r="C669" t="s">
        <v>116</v>
      </c>
      <c r="D669" t="s">
        <v>14</v>
      </c>
      <c r="E669" t="s">
        <v>173</v>
      </c>
      <c r="F669" t="s">
        <v>269</v>
      </c>
      <c r="G669" t="s">
        <v>177</v>
      </c>
      <c r="H669" t="s">
        <v>269</v>
      </c>
      <c r="I669" t="s">
        <v>55</v>
      </c>
      <c r="J669" s="26">
        <v>29960</v>
      </c>
    </row>
    <row r="670" spans="1:10" x14ac:dyDescent="0.3">
      <c r="A670" s="23">
        <v>44348</v>
      </c>
      <c r="B670" t="s">
        <v>100</v>
      </c>
      <c r="C670" t="s">
        <v>116</v>
      </c>
      <c r="D670" t="s">
        <v>14</v>
      </c>
      <c r="E670" t="s">
        <v>173</v>
      </c>
      <c r="F670" t="s">
        <v>270</v>
      </c>
      <c r="G670" t="s">
        <v>177</v>
      </c>
      <c r="H670" t="s">
        <v>270</v>
      </c>
      <c r="I670" t="s">
        <v>56</v>
      </c>
      <c r="J670" s="26">
        <v>48658</v>
      </c>
    </row>
    <row r="671" spans="1:10" x14ac:dyDescent="0.3">
      <c r="A671" s="23">
        <v>44348</v>
      </c>
      <c r="B671" t="s">
        <v>100</v>
      </c>
      <c r="C671" t="s">
        <v>116</v>
      </c>
      <c r="D671" t="s">
        <v>2</v>
      </c>
      <c r="E671" t="s">
        <v>176</v>
      </c>
      <c r="F671" t="s">
        <v>270</v>
      </c>
      <c r="G671" t="s">
        <v>173</v>
      </c>
      <c r="H671" t="s">
        <v>173</v>
      </c>
      <c r="I671" t="s">
        <v>57</v>
      </c>
      <c r="J671" s="26">
        <v>10983542.226281621</v>
      </c>
    </row>
    <row r="672" spans="1:10" x14ac:dyDescent="0.3">
      <c r="A672" s="23">
        <v>44348</v>
      </c>
      <c r="B672" t="s">
        <v>100</v>
      </c>
      <c r="C672" t="s">
        <v>116</v>
      </c>
      <c r="D672" t="s">
        <v>2</v>
      </c>
      <c r="E672" t="s">
        <v>173</v>
      </c>
      <c r="F672" t="s">
        <v>16</v>
      </c>
      <c r="G672" t="s">
        <v>177</v>
      </c>
      <c r="H672" t="s">
        <v>16</v>
      </c>
      <c r="I672" t="s">
        <v>58</v>
      </c>
      <c r="J672" s="26">
        <v>1250000</v>
      </c>
    </row>
    <row r="673" spans="1:10" x14ac:dyDescent="0.3">
      <c r="A673" s="23">
        <v>44348</v>
      </c>
      <c r="B673" t="s">
        <v>100</v>
      </c>
      <c r="C673" t="s">
        <v>116</v>
      </c>
      <c r="D673" t="s">
        <v>2</v>
      </c>
      <c r="E673" t="s">
        <v>173</v>
      </c>
      <c r="F673" t="s">
        <v>271</v>
      </c>
      <c r="G673" t="s">
        <v>177</v>
      </c>
      <c r="H673" t="s">
        <v>173</v>
      </c>
      <c r="I673" t="s">
        <v>59</v>
      </c>
      <c r="J673" s="26">
        <v>1223722.5</v>
      </c>
    </row>
    <row r="674" spans="1:10" x14ac:dyDescent="0.3">
      <c r="A674" s="23">
        <v>44348</v>
      </c>
      <c r="B674" t="s">
        <v>100</v>
      </c>
      <c r="C674" t="s">
        <v>116</v>
      </c>
      <c r="D674" t="s">
        <v>2</v>
      </c>
      <c r="E674" t="s">
        <v>173</v>
      </c>
      <c r="F674" t="s">
        <v>271</v>
      </c>
      <c r="G674" t="s">
        <v>173</v>
      </c>
      <c r="H674" t="s">
        <v>33</v>
      </c>
      <c r="I674" t="s">
        <v>94</v>
      </c>
      <c r="J674" s="26">
        <v>577500</v>
      </c>
    </row>
    <row r="675" spans="1:10" x14ac:dyDescent="0.3">
      <c r="A675" s="23">
        <v>44348</v>
      </c>
      <c r="B675" t="s">
        <v>100</v>
      </c>
      <c r="C675" t="s">
        <v>116</v>
      </c>
      <c r="D675" t="s">
        <v>2</v>
      </c>
      <c r="E675" t="s">
        <v>173</v>
      </c>
      <c r="F675" t="s">
        <v>271</v>
      </c>
      <c r="G675" t="s">
        <v>173</v>
      </c>
      <c r="H675" t="s">
        <v>34</v>
      </c>
      <c r="I675" t="s">
        <v>95</v>
      </c>
      <c r="J675" s="26">
        <v>363825</v>
      </c>
    </row>
    <row r="676" spans="1:10" x14ac:dyDescent="0.3">
      <c r="A676" s="23">
        <v>44348</v>
      </c>
      <c r="B676" t="s">
        <v>100</v>
      </c>
      <c r="C676" t="s">
        <v>116</v>
      </c>
      <c r="D676" t="s">
        <v>2</v>
      </c>
      <c r="E676" t="s">
        <v>173</v>
      </c>
      <c r="F676" t="s">
        <v>271</v>
      </c>
      <c r="G676" t="s">
        <v>173</v>
      </c>
      <c r="H676" t="s">
        <v>35</v>
      </c>
      <c r="I676" t="s">
        <v>96</v>
      </c>
      <c r="J676" s="26">
        <v>282397.5</v>
      </c>
    </row>
    <row r="677" spans="1:10" x14ac:dyDescent="0.3">
      <c r="A677" s="23">
        <v>44348</v>
      </c>
      <c r="B677" t="s">
        <v>100</v>
      </c>
      <c r="C677" t="s">
        <v>116</v>
      </c>
      <c r="D677" t="s">
        <v>2</v>
      </c>
      <c r="E677" t="s">
        <v>173</v>
      </c>
      <c r="F677" t="s">
        <v>28</v>
      </c>
      <c r="G677" t="s">
        <v>177</v>
      </c>
      <c r="H677" t="s">
        <v>173</v>
      </c>
      <c r="I677" t="s">
        <v>60</v>
      </c>
      <c r="J677" s="26">
        <v>6250694.1029757913</v>
      </c>
    </row>
    <row r="678" spans="1:10" x14ac:dyDescent="0.3">
      <c r="A678" s="23">
        <v>44348</v>
      </c>
      <c r="B678" t="s">
        <v>100</v>
      </c>
      <c r="C678" t="s">
        <v>116</v>
      </c>
      <c r="D678" t="s">
        <v>2</v>
      </c>
      <c r="E678" t="s">
        <v>173</v>
      </c>
      <c r="F678" t="s">
        <v>28</v>
      </c>
      <c r="G678" t="s">
        <v>173</v>
      </c>
      <c r="H678" t="s">
        <v>39</v>
      </c>
      <c r="I678" t="s">
        <v>97</v>
      </c>
      <c r="J678" s="26">
        <v>2884935.7398349801</v>
      </c>
    </row>
    <row r="679" spans="1:10" x14ac:dyDescent="0.3">
      <c r="A679" s="23">
        <v>44348</v>
      </c>
      <c r="B679" t="s">
        <v>100</v>
      </c>
      <c r="C679" t="s">
        <v>116</v>
      </c>
      <c r="D679" t="s">
        <v>2</v>
      </c>
      <c r="E679" t="s">
        <v>173</v>
      </c>
      <c r="F679" t="s">
        <v>28</v>
      </c>
      <c r="G679" t="s">
        <v>173</v>
      </c>
      <c r="H679" t="s">
        <v>40</v>
      </c>
      <c r="I679" t="s">
        <v>98</v>
      </c>
      <c r="J679" s="26">
        <v>3365758.3631408107</v>
      </c>
    </row>
    <row r="680" spans="1:10" x14ac:dyDescent="0.3">
      <c r="A680" s="23">
        <v>44348</v>
      </c>
      <c r="B680" t="s">
        <v>100</v>
      </c>
      <c r="C680" t="s">
        <v>116</v>
      </c>
      <c r="D680" t="s">
        <v>2</v>
      </c>
      <c r="E680" t="s">
        <v>173</v>
      </c>
      <c r="F680" t="s">
        <v>32</v>
      </c>
      <c r="G680" t="s">
        <v>177</v>
      </c>
      <c r="H680" t="s">
        <v>32</v>
      </c>
      <c r="I680" t="s">
        <v>61</v>
      </c>
      <c r="J680" s="26">
        <v>270000</v>
      </c>
    </row>
    <row r="681" spans="1:10" x14ac:dyDescent="0.3">
      <c r="A681" s="23">
        <v>44348</v>
      </c>
      <c r="B681" t="s">
        <v>100</v>
      </c>
      <c r="C681" t="s">
        <v>116</v>
      </c>
      <c r="D681" t="s">
        <v>2</v>
      </c>
      <c r="E681" t="s">
        <v>173</v>
      </c>
      <c r="F681" t="s">
        <v>41</v>
      </c>
      <c r="G681" t="s">
        <v>177</v>
      </c>
      <c r="H681" t="s">
        <v>41</v>
      </c>
      <c r="I681" t="s">
        <v>62</v>
      </c>
      <c r="J681" s="26">
        <v>250000</v>
      </c>
    </row>
    <row r="682" spans="1:10" x14ac:dyDescent="0.3">
      <c r="A682" s="23">
        <v>44348</v>
      </c>
      <c r="B682" t="s">
        <v>100</v>
      </c>
      <c r="C682" t="s">
        <v>116</v>
      </c>
      <c r="D682" t="s">
        <v>2</v>
      </c>
      <c r="E682" t="s">
        <v>173</v>
      </c>
      <c r="F682" t="s">
        <v>29</v>
      </c>
      <c r="G682" t="s">
        <v>177</v>
      </c>
      <c r="H682" t="s">
        <v>29</v>
      </c>
      <c r="I682" t="s">
        <v>63</v>
      </c>
      <c r="J682" s="26">
        <v>1133000</v>
      </c>
    </row>
    <row r="683" spans="1:10" x14ac:dyDescent="0.3">
      <c r="A683" s="23">
        <v>44348</v>
      </c>
      <c r="B683" t="s">
        <v>100</v>
      </c>
      <c r="C683" t="s">
        <v>116</v>
      </c>
      <c r="D683" t="s">
        <v>2</v>
      </c>
      <c r="E683" t="s">
        <v>173</v>
      </c>
      <c r="F683" t="s">
        <v>31</v>
      </c>
      <c r="G683" t="s">
        <v>177</v>
      </c>
      <c r="H683" t="s">
        <v>31</v>
      </c>
      <c r="I683" t="s">
        <v>64</v>
      </c>
      <c r="J683" s="26">
        <v>480822.62330583006</v>
      </c>
    </row>
    <row r="684" spans="1:10" x14ac:dyDescent="0.3">
      <c r="A684" s="23">
        <v>44348</v>
      </c>
      <c r="B684" t="s">
        <v>100</v>
      </c>
      <c r="C684" t="s">
        <v>116</v>
      </c>
      <c r="D684" t="s">
        <v>2</v>
      </c>
      <c r="E684" t="s">
        <v>173</v>
      </c>
      <c r="F684" t="s">
        <v>30</v>
      </c>
      <c r="G684" t="s">
        <v>177</v>
      </c>
      <c r="H684" t="s">
        <v>30</v>
      </c>
      <c r="I684" t="s">
        <v>65</v>
      </c>
      <c r="J684" s="26">
        <v>125303</v>
      </c>
    </row>
    <row r="685" spans="1:10" x14ac:dyDescent="0.3">
      <c r="A685" s="23">
        <v>44348</v>
      </c>
      <c r="B685" t="s">
        <v>100</v>
      </c>
      <c r="C685" t="s">
        <v>179</v>
      </c>
      <c r="D685" t="s">
        <v>17</v>
      </c>
      <c r="E685" t="s">
        <v>176</v>
      </c>
      <c r="F685" t="s">
        <v>30</v>
      </c>
      <c r="G685" t="s">
        <v>173</v>
      </c>
      <c r="H685" t="s">
        <v>173</v>
      </c>
      <c r="I685" t="s">
        <v>66</v>
      </c>
      <c r="J685" s="26">
        <v>7329782.3478233926</v>
      </c>
    </row>
    <row r="686" spans="1:10" x14ac:dyDescent="0.3">
      <c r="A686" s="23">
        <v>44348</v>
      </c>
      <c r="B686" t="s">
        <v>100</v>
      </c>
      <c r="C686" t="s">
        <v>117</v>
      </c>
      <c r="D686" t="s">
        <v>5</v>
      </c>
      <c r="E686" t="s">
        <v>176</v>
      </c>
      <c r="F686" t="s">
        <v>30</v>
      </c>
      <c r="G686" t="s">
        <v>173</v>
      </c>
      <c r="H686" t="s">
        <v>173</v>
      </c>
      <c r="I686" t="s">
        <v>67</v>
      </c>
      <c r="J686" s="26">
        <v>5086</v>
      </c>
    </row>
    <row r="687" spans="1:10" x14ac:dyDescent="0.3">
      <c r="A687" s="23">
        <v>44348</v>
      </c>
      <c r="B687" t="s">
        <v>100</v>
      </c>
      <c r="C687" t="s">
        <v>117</v>
      </c>
      <c r="D687" t="s">
        <v>5</v>
      </c>
      <c r="E687" t="s">
        <v>173</v>
      </c>
      <c r="F687" t="s">
        <v>3</v>
      </c>
      <c r="G687" t="s">
        <v>177</v>
      </c>
      <c r="H687" t="s">
        <v>3</v>
      </c>
      <c r="I687" t="s">
        <v>68</v>
      </c>
      <c r="J687" s="26">
        <v>5086</v>
      </c>
    </row>
    <row r="688" spans="1:10" x14ac:dyDescent="0.3">
      <c r="A688" s="23">
        <v>44348</v>
      </c>
      <c r="B688" t="s">
        <v>100</v>
      </c>
      <c r="C688" t="s">
        <v>118</v>
      </c>
      <c r="D688" t="s">
        <v>6</v>
      </c>
      <c r="E688" t="s">
        <v>176</v>
      </c>
      <c r="F688" t="s">
        <v>27</v>
      </c>
      <c r="G688" t="s">
        <v>173</v>
      </c>
      <c r="H688" t="s">
        <v>173</v>
      </c>
      <c r="I688" t="s">
        <v>70</v>
      </c>
      <c r="J688" s="26">
        <v>2143146</v>
      </c>
    </row>
    <row r="689" spans="1:10" x14ac:dyDescent="0.3">
      <c r="A689" s="23">
        <v>44348</v>
      </c>
      <c r="B689" t="s">
        <v>100</v>
      </c>
      <c r="C689" t="s">
        <v>118</v>
      </c>
      <c r="D689" t="s">
        <v>6</v>
      </c>
      <c r="E689" t="s">
        <v>173</v>
      </c>
      <c r="F689" t="s">
        <v>4</v>
      </c>
      <c r="G689" t="s">
        <v>177</v>
      </c>
      <c r="H689" t="s">
        <v>4</v>
      </c>
      <c r="I689" t="s">
        <v>71</v>
      </c>
      <c r="J689" s="26">
        <v>2143146</v>
      </c>
    </row>
    <row r="690" spans="1:10" x14ac:dyDescent="0.3">
      <c r="A690" s="23">
        <v>44348</v>
      </c>
      <c r="B690" t="s">
        <v>100</v>
      </c>
      <c r="C690" t="s">
        <v>180</v>
      </c>
      <c r="D690" t="s">
        <v>7</v>
      </c>
      <c r="E690" t="s">
        <v>176</v>
      </c>
      <c r="F690" t="s">
        <v>18</v>
      </c>
      <c r="G690" t="s">
        <v>173</v>
      </c>
      <c r="H690" t="s">
        <v>173</v>
      </c>
      <c r="I690" t="s">
        <v>73</v>
      </c>
      <c r="J690" s="26">
        <v>5191722.3478233926</v>
      </c>
    </row>
    <row r="691" spans="1:10" x14ac:dyDescent="0.3">
      <c r="A691" s="23">
        <v>44348</v>
      </c>
      <c r="B691" t="s">
        <v>100</v>
      </c>
      <c r="C691" t="s">
        <v>119</v>
      </c>
      <c r="D691" t="s">
        <v>10</v>
      </c>
      <c r="E691" t="s">
        <v>176</v>
      </c>
      <c r="F691" t="s">
        <v>10</v>
      </c>
      <c r="G691" t="s">
        <v>177</v>
      </c>
      <c r="H691" t="s">
        <v>10</v>
      </c>
      <c r="I691" t="s">
        <v>11</v>
      </c>
      <c r="J691" s="26">
        <v>1038344.4695646786</v>
      </c>
    </row>
    <row r="692" spans="1:10" x14ac:dyDescent="0.3">
      <c r="A692" s="23">
        <v>44348</v>
      </c>
      <c r="B692" t="s">
        <v>100</v>
      </c>
      <c r="C692" t="s">
        <v>181</v>
      </c>
      <c r="D692" t="s">
        <v>8</v>
      </c>
      <c r="E692" t="s">
        <v>176</v>
      </c>
      <c r="F692" t="s">
        <v>10</v>
      </c>
      <c r="G692" t="s">
        <v>173</v>
      </c>
      <c r="H692" t="s">
        <v>173</v>
      </c>
      <c r="I692" t="s">
        <v>12</v>
      </c>
      <c r="J692" s="26">
        <v>4153377.878258714</v>
      </c>
    </row>
    <row r="693" spans="1:10" x14ac:dyDescent="0.3">
      <c r="A693" s="23">
        <v>44378</v>
      </c>
      <c r="B693" t="s">
        <v>99</v>
      </c>
      <c r="C693" t="s">
        <v>114</v>
      </c>
      <c r="D693" t="s">
        <v>0</v>
      </c>
      <c r="E693" t="s">
        <v>176</v>
      </c>
      <c r="F693" t="s">
        <v>25</v>
      </c>
      <c r="G693" t="s">
        <v>173</v>
      </c>
      <c r="H693" t="s">
        <v>173</v>
      </c>
      <c r="I693" t="s">
        <v>124</v>
      </c>
      <c r="J693" s="26">
        <v>41592303.58212281</v>
      </c>
    </row>
    <row r="694" spans="1:10" x14ac:dyDescent="0.3">
      <c r="A694" s="23">
        <v>44378</v>
      </c>
      <c r="B694" t="s">
        <v>99</v>
      </c>
      <c r="C694" t="s">
        <v>114</v>
      </c>
      <c r="D694" t="s">
        <v>0</v>
      </c>
      <c r="E694" t="s">
        <v>173</v>
      </c>
      <c r="F694" t="s">
        <v>19</v>
      </c>
      <c r="G694" t="s">
        <v>177</v>
      </c>
      <c r="H694" t="s">
        <v>173</v>
      </c>
      <c r="I694" t="s">
        <v>43</v>
      </c>
      <c r="J694" s="26">
        <v>41007120.884101041</v>
      </c>
    </row>
    <row r="695" spans="1:10" x14ac:dyDescent="0.3">
      <c r="A695" s="23">
        <v>44378</v>
      </c>
      <c r="B695" t="s">
        <v>99</v>
      </c>
      <c r="C695" t="s">
        <v>114</v>
      </c>
      <c r="D695" t="s">
        <v>0</v>
      </c>
      <c r="E695" t="s">
        <v>173</v>
      </c>
      <c r="F695" t="s">
        <v>19</v>
      </c>
      <c r="G695" t="s">
        <v>173</v>
      </c>
      <c r="H695" t="s">
        <v>21</v>
      </c>
      <c r="I695" t="s">
        <v>74</v>
      </c>
      <c r="J695" s="26">
        <v>15516207.902092284</v>
      </c>
    </row>
    <row r="696" spans="1:10" x14ac:dyDescent="0.3">
      <c r="A696" s="23">
        <v>44378</v>
      </c>
      <c r="B696" t="s">
        <v>99</v>
      </c>
      <c r="C696" t="s">
        <v>114</v>
      </c>
      <c r="D696" t="s">
        <v>0</v>
      </c>
      <c r="E696" t="s">
        <v>173</v>
      </c>
      <c r="F696" t="s">
        <v>19</v>
      </c>
      <c r="G696" t="s">
        <v>173</v>
      </c>
      <c r="H696" t="s">
        <v>22</v>
      </c>
      <c r="I696" t="s">
        <v>75</v>
      </c>
      <c r="J696" s="26">
        <v>16624508.466527447</v>
      </c>
    </row>
    <row r="697" spans="1:10" x14ac:dyDescent="0.3">
      <c r="A697" s="23">
        <v>44378</v>
      </c>
      <c r="B697" t="s">
        <v>99</v>
      </c>
      <c r="C697" t="s">
        <v>114</v>
      </c>
      <c r="D697" t="s">
        <v>0</v>
      </c>
      <c r="E697" t="s">
        <v>173</v>
      </c>
      <c r="F697" t="s">
        <v>19</v>
      </c>
      <c r="G697" t="s">
        <v>173</v>
      </c>
      <c r="H697" t="s">
        <v>20</v>
      </c>
      <c r="I697" t="s">
        <v>76</v>
      </c>
      <c r="J697" s="26">
        <v>8866404.5154813062</v>
      </c>
    </row>
    <row r="698" spans="1:10" x14ac:dyDescent="0.3">
      <c r="A698" s="23">
        <v>44378</v>
      </c>
      <c r="B698" t="s">
        <v>99</v>
      </c>
      <c r="C698" t="s">
        <v>114</v>
      </c>
      <c r="D698" t="s">
        <v>0</v>
      </c>
      <c r="E698" t="s">
        <v>173</v>
      </c>
      <c r="F698" t="s">
        <v>23</v>
      </c>
      <c r="G698" t="s">
        <v>177</v>
      </c>
      <c r="H698" t="s">
        <v>173</v>
      </c>
      <c r="I698" t="s">
        <v>44</v>
      </c>
      <c r="J698" s="26">
        <v>585182.69802176615</v>
      </c>
    </row>
    <row r="699" spans="1:10" x14ac:dyDescent="0.3">
      <c r="A699" s="23">
        <v>44378</v>
      </c>
      <c r="B699" t="s">
        <v>99</v>
      </c>
      <c r="C699" t="s">
        <v>114</v>
      </c>
      <c r="D699" t="s">
        <v>0</v>
      </c>
      <c r="E699" t="s">
        <v>173</v>
      </c>
      <c r="F699" t="s">
        <v>23</v>
      </c>
      <c r="G699" t="s">
        <v>173</v>
      </c>
      <c r="H699" t="s">
        <v>196</v>
      </c>
      <c r="I699" t="s">
        <v>77</v>
      </c>
      <c r="J699" s="26">
        <v>512034.86076904536</v>
      </c>
    </row>
    <row r="700" spans="1:10" x14ac:dyDescent="0.3">
      <c r="A700" s="23">
        <v>44378</v>
      </c>
      <c r="B700" t="s">
        <v>99</v>
      </c>
      <c r="C700" t="s">
        <v>114</v>
      </c>
      <c r="D700" t="s">
        <v>0</v>
      </c>
      <c r="E700" t="s">
        <v>173</v>
      </c>
      <c r="F700" t="s">
        <v>23</v>
      </c>
      <c r="G700" t="s">
        <v>173</v>
      </c>
      <c r="H700" t="s">
        <v>197</v>
      </c>
      <c r="I700" t="s">
        <v>78</v>
      </c>
      <c r="J700" s="26">
        <v>73147.837252720768</v>
      </c>
    </row>
    <row r="701" spans="1:10" x14ac:dyDescent="0.3">
      <c r="A701" s="23">
        <v>44378</v>
      </c>
      <c r="B701" t="s">
        <v>99</v>
      </c>
      <c r="C701" t="s">
        <v>115</v>
      </c>
      <c r="D701" t="s">
        <v>1</v>
      </c>
      <c r="E701" t="s">
        <v>176</v>
      </c>
      <c r="F701" t="s">
        <v>23</v>
      </c>
      <c r="G701" t="s">
        <v>173</v>
      </c>
      <c r="H701" t="s">
        <v>173</v>
      </c>
      <c r="I701" t="s">
        <v>45</v>
      </c>
      <c r="J701" s="26">
        <v>25821864.67227089</v>
      </c>
    </row>
    <row r="702" spans="1:10" x14ac:dyDescent="0.3">
      <c r="A702" s="23">
        <v>44378</v>
      </c>
      <c r="B702" t="s">
        <v>99</v>
      </c>
      <c r="C702" t="s">
        <v>115</v>
      </c>
      <c r="D702" t="s">
        <v>1</v>
      </c>
      <c r="E702" t="s">
        <v>173</v>
      </c>
      <c r="F702" t="s">
        <v>19</v>
      </c>
      <c r="G702" t="s">
        <v>177</v>
      </c>
      <c r="H702" t="s">
        <v>173</v>
      </c>
      <c r="I702" t="s">
        <v>46</v>
      </c>
      <c r="J702" s="26">
        <v>25510308.241886366</v>
      </c>
    </row>
    <row r="703" spans="1:10" x14ac:dyDescent="0.3">
      <c r="A703" s="23">
        <v>44378</v>
      </c>
      <c r="B703" t="s">
        <v>99</v>
      </c>
      <c r="C703" t="s">
        <v>115</v>
      </c>
      <c r="D703" t="s">
        <v>1</v>
      </c>
      <c r="E703" t="s">
        <v>173</v>
      </c>
      <c r="F703" t="s">
        <v>19</v>
      </c>
      <c r="G703" t="s">
        <v>173</v>
      </c>
      <c r="H703" t="s">
        <v>21</v>
      </c>
      <c r="I703" t="s">
        <v>79</v>
      </c>
      <c r="J703" s="26">
        <v>9984679.7849963848</v>
      </c>
    </row>
    <row r="704" spans="1:10" x14ac:dyDescent="0.3">
      <c r="A704" s="23">
        <v>44378</v>
      </c>
      <c r="B704" t="s">
        <v>99</v>
      </c>
      <c r="C704" t="s">
        <v>115</v>
      </c>
      <c r="D704" t="s">
        <v>1</v>
      </c>
      <c r="E704" t="s">
        <v>173</v>
      </c>
      <c r="F704" t="s">
        <v>19</v>
      </c>
      <c r="G704" t="s">
        <v>173</v>
      </c>
      <c r="H704" t="s">
        <v>22</v>
      </c>
      <c r="I704" t="s">
        <v>80</v>
      </c>
      <c r="J704" s="26">
        <v>10697871.198210411</v>
      </c>
    </row>
    <row r="705" spans="1:10" x14ac:dyDescent="0.3">
      <c r="A705" s="23">
        <v>44378</v>
      </c>
      <c r="B705" t="s">
        <v>99</v>
      </c>
      <c r="C705" t="s">
        <v>115</v>
      </c>
      <c r="D705" t="s">
        <v>1</v>
      </c>
      <c r="E705" t="s">
        <v>173</v>
      </c>
      <c r="F705" t="s">
        <v>19</v>
      </c>
      <c r="G705" t="s">
        <v>173</v>
      </c>
      <c r="H705" t="s">
        <v>20</v>
      </c>
      <c r="I705" t="s">
        <v>81</v>
      </c>
      <c r="J705" s="26">
        <v>4827757.2586795716</v>
      </c>
    </row>
    <row r="706" spans="1:10" x14ac:dyDescent="0.3">
      <c r="A706" s="23">
        <v>44378</v>
      </c>
      <c r="B706" t="s">
        <v>99</v>
      </c>
      <c r="C706" t="s">
        <v>115</v>
      </c>
      <c r="D706" t="s">
        <v>1</v>
      </c>
      <c r="E706" t="s">
        <v>173</v>
      </c>
      <c r="F706" t="s">
        <v>23</v>
      </c>
      <c r="G706" t="s">
        <v>177</v>
      </c>
      <c r="H706" t="s">
        <v>173</v>
      </c>
      <c r="I706" t="s">
        <v>47</v>
      </c>
      <c r="J706" s="26">
        <v>311556.43038452265</v>
      </c>
    </row>
    <row r="707" spans="1:10" x14ac:dyDescent="0.3">
      <c r="A707" s="23">
        <v>44378</v>
      </c>
      <c r="B707" t="s">
        <v>99</v>
      </c>
      <c r="C707" t="s">
        <v>115</v>
      </c>
      <c r="D707" t="s">
        <v>1</v>
      </c>
      <c r="E707" t="s">
        <v>173</v>
      </c>
      <c r="F707" t="s">
        <v>23</v>
      </c>
      <c r="G707" t="s">
        <v>173</v>
      </c>
      <c r="H707" t="s">
        <v>196</v>
      </c>
      <c r="I707" t="s">
        <v>82</v>
      </c>
      <c r="J707" s="26">
        <v>256017.43038452268</v>
      </c>
    </row>
    <row r="708" spans="1:10" x14ac:dyDescent="0.3">
      <c r="A708" s="23">
        <v>44378</v>
      </c>
      <c r="B708" t="s">
        <v>99</v>
      </c>
      <c r="C708" t="s">
        <v>115</v>
      </c>
      <c r="D708" t="s">
        <v>1</v>
      </c>
      <c r="E708" t="s">
        <v>173</v>
      </c>
      <c r="F708" t="s">
        <v>23</v>
      </c>
      <c r="G708" t="s">
        <v>173</v>
      </c>
      <c r="H708" t="s">
        <v>197</v>
      </c>
      <c r="I708" t="s">
        <v>83</v>
      </c>
      <c r="J708" s="26">
        <v>55539</v>
      </c>
    </row>
    <row r="709" spans="1:10" x14ac:dyDescent="0.3">
      <c r="A709" s="23">
        <v>44378</v>
      </c>
      <c r="B709" t="s">
        <v>99</v>
      </c>
      <c r="C709" t="s">
        <v>178</v>
      </c>
      <c r="D709" t="s">
        <v>203</v>
      </c>
      <c r="E709" t="s">
        <v>176</v>
      </c>
      <c r="F709" t="s">
        <v>23</v>
      </c>
      <c r="G709" t="s">
        <v>173</v>
      </c>
      <c r="H709" t="s">
        <v>173</v>
      </c>
      <c r="I709" t="s">
        <v>48</v>
      </c>
      <c r="J709" s="26">
        <v>15770438.90985192</v>
      </c>
    </row>
    <row r="710" spans="1:10" x14ac:dyDescent="0.3">
      <c r="A710" s="23">
        <v>44378</v>
      </c>
      <c r="B710" t="s">
        <v>99</v>
      </c>
      <c r="C710" t="s">
        <v>178</v>
      </c>
      <c r="D710" t="s">
        <v>203</v>
      </c>
      <c r="E710" t="s">
        <v>173</v>
      </c>
      <c r="F710" t="s">
        <v>19</v>
      </c>
      <c r="G710" t="s">
        <v>177</v>
      </c>
      <c r="H710" t="s">
        <v>173</v>
      </c>
      <c r="I710" t="s">
        <v>49</v>
      </c>
      <c r="J710" s="26">
        <v>15496812.642214675</v>
      </c>
    </row>
    <row r="711" spans="1:10" x14ac:dyDescent="0.3">
      <c r="A711" s="23">
        <v>44378</v>
      </c>
      <c r="B711" t="s">
        <v>99</v>
      </c>
      <c r="C711" t="s">
        <v>178</v>
      </c>
      <c r="D711" t="s">
        <v>203</v>
      </c>
      <c r="E711" t="s">
        <v>173</v>
      </c>
      <c r="F711" t="s">
        <v>19</v>
      </c>
      <c r="G711" t="s">
        <v>173</v>
      </c>
      <c r="H711" t="s">
        <v>21</v>
      </c>
      <c r="I711" t="s">
        <v>84</v>
      </c>
      <c r="J711" s="26">
        <v>5531528.1170958988</v>
      </c>
    </row>
    <row r="712" spans="1:10" x14ac:dyDescent="0.3">
      <c r="A712" s="23">
        <v>44378</v>
      </c>
      <c r="B712" t="s">
        <v>99</v>
      </c>
      <c r="C712" t="s">
        <v>178</v>
      </c>
      <c r="D712" t="s">
        <v>203</v>
      </c>
      <c r="E712" t="s">
        <v>173</v>
      </c>
      <c r="F712" t="s">
        <v>19</v>
      </c>
      <c r="G712" t="s">
        <v>173</v>
      </c>
      <c r="H712" t="s">
        <v>22</v>
      </c>
      <c r="I712" t="s">
        <v>85</v>
      </c>
      <c r="J712" s="26">
        <v>5926637.2683170363</v>
      </c>
    </row>
    <row r="713" spans="1:10" x14ac:dyDescent="0.3">
      <c r="A713" s="23">
        <v>44378</v>
      </c>
      <c r="B713" t="s">
        <v>99</v>
      </c>
      <c r="C713" t="s">
        <v>178</v>
      </c>
      <c r="D713" t="s">
        <v>203</v>
      </c>
      <c r="E713" t="s">
        <v>173</v>
      </c>
      <c r="F713" t="s">
        <v>19</v>
      </c>
      <c r="G713" t="s">
        <v>173</v>
      </c>
      <c r="H713" t="s">
        <v>20</v>
      </c>
      <c r="I713" t="s">
        <v>86</v>
      </c>
      <c r="J713" s="26">
        <v>4038647.2568017347</v>
      </c>
    </row>
    <row r="714" spans="1:10" x14ac:dyDescent="0.3">
      <c r="A714" s="23">
        <v>44378</v>
      </c>
      <c r="B714" t="s">
        <v>99</v>
      </c>
      <c r="C714" t="s">
        <v>178</v>
      </c>
      <c r="D714" t="s">
        <v>203</v>
      </c>
      <c r="E714" t="s">
        <v>173</v>
      </c>
      <c r="F714" t="s">
        <v>23</v>
      </c>
      <c r="G714" t="s">
        <v>177</v>
      </c>
      <c r="H714" t="s">
        <v>173</v>
      </c>
      <c r="I714" t="s">
        <v>50</v>
      </c>
      <c r="J714" s="26">
        <v>273626.26763724349</v>
      </c>
    </row>
    <row r="715" spans="1:10" x14ac:dyDescent="0.3">
      <c r="A715" s="23">
        <v>44378</v>
      </c>
      <c r="B715" t="s">
        <v>99</v>
      </c>
      <c r="C715" t="s">
        <v>178</v>
      </c>
      <c r="D715" t="s">
        <v>203</v>
      </c>
      <c r="E715" t="s">
        <v>173</v>
      </c>
      <c r="F715" t="s">
        <v>23</v>
      </c>
      <c r="G715" t="s">
        <v>173</v>
      </c>
      <c r="H715" t="s">
        <v>196</v>
      </c>
      <c r="I715" t="s">
        <v>88</v>
      </c>
      <c r="J715" s="26">
        <v>256017.43038452268</v>
      </c>
    </row>
    <row r="716" spans="1:10" x14ac:dyDescent="0.3">
      <c r="A716" s="23">
        <v>44378</v>
      </c>
      <c r="B716" t="s">
        <v>99</v>
      </c>
      <c r="C716" t="s">
        <v>178</v>
      </c>
      <c r="D716" t="s">
        <v>203</v>
      </c>
      <c r="E716" t="s">
        <v>173</v>
      </c>
      <c r="F716" t="s">
        <v>23</v>
      </c>
      <c r="G716" t="s">
        <v>173</v>
      </c>
      <c r="H716" t="s">
        <v>197</v>
      </c>
      <c r="I716" t="s">
        <v>87</v>
      </c>
      <c r="J716" s="26">
        <v>17608.837252720768</v>
      </c>
    </row>
    <row r="717" spans="1:10" x14ac:dyDescent="0.3">
      <c r="A717" s="23">
        <v>44378</v>
      </c>
      <c r="B717" t="s">
        <v>99</v>
      </c>
      <c r="C717" t="s">
        <v>116</v>
      </c>
      <c r="D717" t="s">
        <v>14</v>
      </c>
      <c r="E717" t="s">
        <v>176</v>
      </c>
      <c r="F717" t="s">
        <v>23</v>
      </c>
      <c r="G717" t="s">
        <v>173</v>
      </c>
      <c r="H717" t="s">
        <v>173</v>
      </c>
      <c r="I717" t="s">
        <v>51</v>
      </c>
      <c r="J717" s="26">
        <v>774236</v>
      </c>
    </row>
    <row r="718" spans="1:10" x14ac:dyDescent="0.3">
      <c r="A718" s="23">
        <v>44378</v>
      </c>
      <c r="B718" t="s">
        <v>99</v>
      </c>
      <c r="C718" t="s">
        <v>116</v>
      </c>
      <c r="D718" t="s">
        <v>14</v>
      </c>
      <c r="E718" t="s">
        <v>173</v>
      </c>
      <c r="F718" t="s">
        <v>16</v>
      </c>
      <c r="G718" t="s">
        <v>177</v>
      </c>
      <c r="H718" t="s">
        <v>198</v>
      </c>
      <c r="I718" t="s">
        <v>52</v>
      </c>
      <c r="J718" s="26">
        <v>150000</v>
      </c>
    </row>
    <row r="719" spans="1:10" x14ac:dyDescent="0.3">
      <c r="A719" s="23">
        <v>44378</v>
      </c>
      <c r="B719" t="s">
        <v>99</v>
      </c>
      <c r="C719" t="s">
        <v>116</v>
      </c>
      <c r="D719" t="s">
        <v>14</v>
      </c>
      <c r="E719" t="s">
        <v>173</v>
      </c>
      <c r="F719" t="s">
        <v>271</v>
      </c>
      <c r="G719" t="s">
        <v>177</v>
      </c>
      <c r="H719" t="s">
        <v>173</v>
      </c>
      <c r="I719" t="s">
        <v>53</v>
      </c>
      <c r="J719" s="26">
        <v>457600</v>
      </c>
    </row>
    <row r="720" spans="1:10" x14ac:dyDescent="0.3">
      <c r="A720" s="23">
        <v>44378</v>
      </c>
      <c r="B720" t="s">
        <v>99</v>
      </c>
      <c r="C720" t="s">
        <v>116</v>
      </c>
      <c r="D720" t="s">
        <v>14</v>
      </c>
      <c r="E720" t="s">
        <v>173</v>
      </c>
      <c r="F720" t="s">
        <v>271</v>
      </c>
      <c r="G720" t="s">
        <v>173</v>
      </c>
      <c r="H720" t="s">
        <v>33</v>
      </c>
      <c r="I720" t="s">
        <v>89</v>
      </c>
      <c r="J720" s="26">
        <v>320000</v>
      </c>
    </row>
    <row r="721" spans="1:10" x14ac:dyDescent="0.3">
      <c r="A721" s="23">
        <v>44378</v>
      </c>
      <c r="B721" t="s">
        <v>99</v>
      </c>
      <c r="C721" t="s">
        <v>116</v>
      </c>
      <c r="D721" t="s">
        <v>14</v>
      </c>
      <c r="E721" t="s">
        <v>173</v>
      </c>
      <c r="F721" t="s">
        <v>271</v>
      </c>
      <c r="G721" t="s">
        <v>173</v>
      </c>
      <c r="H721" t="s">
        <v>34</v>
      </c>
      <c r="I721" t="s">
        <v>90</v>
      </c>
      <c r="J721" s="26">
        <v>32000</v>
      </c>
    </row>
    <row r="722" spans="1:10" x14ac:dyDescent="0.3">
      <c r="A722" s="23">
        <v>44378</v>
      </c>
      <c r="B722" t="s">
        <v>99</v>
      </c>
      <c r="C722" t="s">
        <v>116</v>
      </c>
      <c r="D722" t="s">
        <v>14</v>
      </c>
      <c r="E722" t="s">
        <v>173</v>
      </c>
      <c r="F722" t="s">
        <v>271</v>
      </c>
      <c r="G722" t="s">
        <v>173</v>
      </c>
      <c r="H722" t="s">
        <v>35</v>
      </c>
      <c r="I722" t="s">
        <v>90</v>
      </c>
      <c r="J722" s="26">
        <v>105600</v>
      </c>
    </row>
    <row r="723" spans="1:10" x14ac:dyDescent="0.3">
      <c r="A723" s="23">
        <v>44378</v>
      </c>
      <c r="B723" t="s">
        <v>99</v>
      </c>
      <c r="C723" t="s">
        <v>116</v>
      </c>
      <c r="D723" t="s">
        <v>14</v>
      </c>
      <c r="E723" t="s">
        <v>173</v>
      </c>
      <c r="F723" t="s">
        <v>15</v>
      </c>
      <c r="G723" t="s">
        <v>177</v>
      </c>
      <c r="H723" t="s">
        <v>173</v>
      </c>
      <c r="I723" t="s">
        <v>54</v>
      </c>
      <c r="J723" s="26">
        <v>101459</v>
      </c>
    </row>
    <row r="724" spans="1:10" x14ac:dyDescent="0.3">
      <c r="A724" s="23">
        <v>44378</v>
      </c>
      <c r="B724" t="s">
        <v>99</v>
      </c>
      <c r="C724" t="s">
        <v>116</v>
      </c>
      <c r="D724" t="s">
        <v>14</v>
      </c>
      <c r="E724" t="s">
        <v>173</v>
      </c>
      <c r="F724" t="s">
        <v>15</v>
      </c>
      <c r="G724" t="s">
        <v>173</v>
      </c>
      <c r="H724" t="s">
        <v>36</v>
      </c>
      <c r="I724" t="s">
        <v>91</v>
      </c>
      <c r="J724" s="26">
        <v>50000</v>
      </c>
    </row>
    <row r="725" spans="1:10" x14ac:dyDescent="0.3">
      <c r="A725" s="23">
        <v>44378</v>
      </c>
      <c r="B725" t="s">
        <v>99</v>
      </c>
      <c r="C725" t="s">
        <v>116</v>
      </c>
      <c r="D725" t="s">
        <v>14</v>
      </c>
      <c r="E725" t="s">
        <v>173</v>
      </c>
      <c r="F725" t="s">
        <v>15</v>
      </c>
      <c r="G725" t="s">
        <v>173</v>
      </c>
      <c r="H725" t="s">
        <v>37</v>
      </c>
      <c r="I725" t="s">
        <v>92</v>
      </c>
      <c r="J725" s="26">
        <v>29575</v>
      </c>
    </row>
    <row r="726" spans="1:10" x14ac:dyDescent="0.3">
      <c r="A726" s="23">
        <v>44378</v>
      </c>
      <c r="B726" t="s">
        <v>99</v>
      </c>
      <c r="C726" t="s">
        <v>116</v>
      </c>
      <c r="D726" t="s">
        <v>14</v>
      </c>
      <c r="E726" t="s">
        <v>173</v>
      </c>
      <c r="F726" t="s">
        <v>15</v>
      </c>
      <c r="G726" t="s">
        <v>173</v>
      </c>
      <c r="H726" t="s">
        <v>38</v>
      </c>
      <c r="I726" t="s">
        <v>93</v>
      </c>
      <c r="J726" s="26">
        <v>21884</v>
      </c>
    </row>
    <row r="727" spans="1:10" x14ac:dyDescent="0.3">
      <c r="A727" s="23">
        <v>44378</v>
      </c>
      <c r="B727" t="s">
        <v>99</v>
      </c>
      <c r="C727" t="s">
        <v>116</v>
      </c>
      <c r="D727" t="s">
        <v>14</v>
      </c>
      <c r="E727" t="s">
        <v>173</v>
      </c>
      <c r="F727" t="s">
        <v>269</v>
      </c>
      <c r="G727" t="s">
        <v>177</v>
      </c>
      <c r="H727" t="s">
        <v>269</v>
      </c>
      <c r="I727" t="s">
        <v>55</v>
      </c>
      <c r="J727" s="26">
        <v>17314</v>
      </c>
    </row>
    <row r="728" spans="1:10" x14ac:dyDescent="0.3">
      <c r="A728" s="23">
        <v>44378</v>
      </c>
      <c r="B728" t="s">
        <v>99</v>
      </c>
      <c r="C728" t="s">
        <v>116</v>
      </c>
      <c r="D728" t="s">
        <v>14</v>
      </c>
      <c r="E728" t="s">
        <v>173</v>
      </c>
      <c r="F728" t="s">
        <v>270</v>
      </c>
      <c r="G728" t="s">
        <v>177</v>
      </c>
      <c r="H728" t="s">
        <v>270</v>
      </c>
      <c r="I728" t="s">
        <v>56</v>
      </c>
      <c r="J728" s="26">
        <v>47863</v>
      </c>
    </row>
    <row r="729" spans="1:10" x14ac:dyDescent="0.3">
      <c r="A729" s="23">
        <v>44378</v>
      </c>
      <c r="B729" t="s">
        <v>99</v>
      </c>
      <c r="C729" t="s">
        <v>116</v>
      </c>
      <c r="D729" t="s">
        <v>2</v>
      </c>
      <c r="E729" t="s">
        <v>176</v>
      </c>
      <c r="F729" t="s">
        <v>270</v>
      </c>
      <c r="G729" t="s">
        <v>173</v>
      </c>
      <c r="H729" t="s">
        <v>173</v>
      </c>
      <c r="I729" t="s">
        <v>57</v>
      </c>
      <c r="J729" s="26">
        <v>9700036.0014971923</v>
      </c>
    </row>
    <row r="730" spans="1:10" x14ac:dyDescent="0.3">
      <c r="A730" s="23">
        <v>44378</v>
      </c>
      <c r="B730" t="s">
        <v>99</v>
      </c>
      <c r="C730" t="s">
        <v>116</v>
      </c>
      <c r="D730" t="s">
        <v>2</v>
      </c>
      <c r="E730" t="s">
        <v>173</v>
      </c>
      <c r="F730" t="s">
        <v>16</v>
      </c>
      <c r="G730" t="s">
        <v>177</v>
      </c>
      <c r="H730" t="s">
        <v>16</v>
      </c>
      <c r="I730" t="s">
        <v>58</v>
      </c>
      <c r="J730" s="26">
        <v>1250000</v>
      </c>
    </row>
    <row r="731" spans="1:10" x14ac:dyDescent="0.3">
      <c r="A731" s="23">
        <v>44378</v>
      </c>
      <c r="B731" t="s">
        <v>99</v>
      </c>
      <c r="C731" t="s">
        <v>116</v>
      </c>
      <c r="D731" t="s">
        <v>2</v>
      </c>
      <c r="E731" t="s">
        <v>173</v>
      </c>
      <c r="F731" t="s">
        <v>271</v>
      </c>
      <c r="G731" t="s">
        <v>177</v>
      </c>
      <c r="H731" t="s">
        <v>173</v>
      </c>
      <c r="I731" t="s">
        <v>59</v>
      </c>
      <c r="J731" s="26">
        <v>1238737.5</v>
      </c>
    </row>
    <row r="732" spans="1:10" x14ac:dyDescent="0.3">
      <c r="A732" s="23">
        <v>44378</v>
      </c>
      <c r="B732" t="s">
        <v>99</v>
      </c>
      <c r="C732" t="s">
        <v>116</v>
      </c>
      <c r="D732" t="s">
        <v>2</v>
      </c>
      <c r="E732" t="s">
        <v>173</v>
      </c>
      <c r="F732" t="s">
        <v>271</v>
      </c>
      <c r="G732" t="s">
        <v>173</v>
      </c>
      <c r="H732" t="s">
        <v>33</v>
      </c>
      <c r="I732" t="s">
        <v>94</v>
      </c>
      <c r="J732" s="26">
        <v>577500</v>
      </c>
    </row>
    <row r="733" spans="1:10" x14ac:dyDescent="0.3">
      <c r="A733" s="23">
        <v>44378</v>
      </c>
      <c r="B733" t="s">
        <v>99</v>
      </c>
      <c r="C733" t="s">
        <v>116</v>
      </c>
      <c r="D733" t="s">
        <v>2</v>
      </c>
      <c r="E733" t="s">
        <v>173</v>
      </c>
      <c r="F733" t="s">
        <v>271</v>
      </c>
      <c r="G733" t="s">
        <v>173</v>
      </c>
      <c r="H733" t="s">
        <v>34</v>
      </c>
      <c r="I733" t="s">
        <v>95</v>
      </c>
      <c r="J733" s="26">
        <v>375375</v>
      </c>
    </row>
    <row r="734" spans="1:10" x14ac:dyDescent="0.3">
      <c r="A734" s="23">
        <v>44378</v>
      </c>
      <c r="B734" t="s">
        <v>99</v>
      </c>
      <c r="C734" t="s">
        <v>116</v>
      </c>
      <c r="D734" t="s">
        <v>2</v>
      </c>
      <c r="E734" t="s">
        <v>173</v>
      </c>
      <c r="F734" t="s">
        <v>271</v>
      </c>
      <c r="G734" t="s">
        <v>173</v>
      </c>
      <c r="H734" t="s">
        <v>35</v>
      </c>
      <c r="I734" t="s">
        <v>96</v>
      </c>
      <c r="J734" s="26">
        <v>285862.5</v>
      </c>
    </row>
    <row r="735" spans="1:10" x14ac:dyDescent="0.3">
      <c r="A735" s="23">
        <v>44378</v>
      </c>
      <c r="B735" t="s">
        <v>99</v>
      </c>
      <c r="C735" t="s">
        <v>116</v>
      </c>
      <c r="D735" t="s">
        <v>2</v>
      </c>
      <c r="E735" t="s">
        <v>173</v>
      </c>
      <c r="F735" t="s">
        <v>28</v>
      </c>
      <c r="G735" t="s">
        <v>177</v>
      </c>
      <c r="H735" t="s">
        <v>173</v>
      </c>
      <c r="I735" t="s">
        <v>60</v>
      </c>
      <c r="J735" s="26">
        <v>5406999.465675965</v>
      </c>
    </row>
    <row r="736" spans="1:10" x14ac:dyDescent="0.3">
      <c r="A736" s="23">
        <v>44378</v>
      </c>
      <c r="B736" t="s">
        <v>99</v>
      </c>
      <c r="C736" t="s">
        <v>116</v>
      </c>
      <c r="D736" t="s">
        <v>2</v>
      </c>
      <c r="E736" t="s">
        <v>173</v>
      </c>
      <c r="F736" t="s">
        <v>28</v>
      </c>
      <c r="G736" t="s">
        <v>173</v>
      </c>
      <c r="H736" t="s">
        <v>39</v>
      </c>
      <c r="I736" t="s">
        <v>97</v>
      </c>
      <c r="J736" s="26">
        <v>2495538.2149273683</v>
      </c>
    </row>
    <row r="737" spans="1:10" x14ac:dyDescent="0.3">
      <c r="A737" s="23">
        <v>44378</v>
      </c>
      <c r="B737" t="s">
        <v>99</v>
      </c>
      <c r="C737" t="s">
        <v>116</v>
      </c>
      <c r="D737" t="s">
        <v>2</v>
      </c>
      <c r="E737" t="s">
        <v>173</v>
      </c>
      <c r="F737" t="s">
        <v>28</v>
      </c>
      <c r="G737" t="s">
        <v>173</v>
      </c>
      <c r="H737" t="s">
        <v>40</v>
      </c>
      <c r="I737" t="s">
        <v>98</v>
      </c>
      <c r="J737" s="26">
        <v>2911461.2507485971</v>
      </c>
    </row>
    <row r="738" spans="1:10" x14ac:dyDescent="0.3">
      <c r="A738" s="23">
        <v>44378</v>
      </c>
      <c r="B738" t="s">
        <v>99</v>
      </c>
      <c r="C738" t="s">
        <v>116</v>
      </c>
      <c r="D738" t="s">
        <v>2</v>
      </c>
      <c r="E738" t="s">
        <v>173</v>
      </c>
      <c r="F738" t="s">
        <v>32</v>
      </c>
      <c r="G738" t="s">
        <v>177</v>
      </c>
      <c r="H738" t="s">
        <v>32</v>
      </c>
      <c r="I738" t="s">
        <v>61</v>
      </c>
      <c r="J738" s="26">
        <v>270000</v>
      </c>
    </row>
    <row r="739" spans="1:10" x14ac:dyDescent="0.3">
      <c r="A739" s="23">
        <v>44378</v>
      </c>
      <c r="B739" t="s">
        <v>99</v>
      </c>
      <c r="C739" t="s">
        <v>116</v>
      </c>
      <c r="D739" t="s">
        <v>2</v>
      </c>
      <c r="E739" t="s">
        <v>173</v>
      </c>
      <c r="F739" t="s">
        <v>41</v>
      </c>
      <c r="G739" t="s">
        <v>177</v>
      </c>
      <c r="H739" t="s">
        <v>41</v>
      </c>
      <c r="I739" t="s">
        <v>62</v>
      </c>
      <c r="J739" s="26">
        <v>250000</v>
      </c>
    </row>
    <row r="740" spans="1:10" x14ac:dyDescent="0.3">
      <c r="A740" s="23">
        <v>44378</v>
      </c>
      <c r="B740" t="s">
        <v>99</v>
      </c>
      <c r="C740" t="s">
        <v>116</v>
      </c>
      <c r="D740" t="s">
        <v>2</v>
      </c>
      <c r="E740" t="s">
        <v>173</v>
      </c>
      <c r="F740" t="s">
        <v>29</v>
      </c>
      <c r="G740" t="s">
        <v>177</v>
      </c>
      <c r="H740" t="s">
        <v>29</v>
      </c>
      <c r="I740" t="s">
        <v>63</v>
      </c>
      <c r="J740" s="26">
        <v>796000</v>
      </c>
    </row>
    <row r="741" spans="1:10" x14ac:dyDescent="0.3">
      <c r="A741" s="23">
        <v>44378</v>
      </c>
      <c r="B741" t="s">
        <v>99</v>
      </c>
      <c r="C741" t="s">
        <v>116</v>
      </c>
      <c r="D741" t="s">
        <v>2</v>
      </c>
      <c r="E741" t="s">
        <v>173</v>
      </c>
      <c r="F741" t="s">
        <v>31</v>
      </c>
      <c r="G741" t="s">
        <v>177</v>
      </c>
      <c r="H741" t="s">
        <v>31</v>
      </c>
      <c r="I741" t="s">
        <v>64</v>
      </c>
      <c r="J741" s="26">
        <v>415923.03582122811</v>
      </c>
    </row>
    <row r="742" spans="1:10" x14ac:dyDescent="0.3">
      <c r="A742" s="23">
        <v>44378</v>
      </c>
      <c r="B742" t="s">
        <v>99</v>
      </c>
      <c r="C742" t="s">
        <v>116</v>
      </c>
      <c r="D742" t="s">
        <v>2</v>
      </c>
      <c r="E742" t="s">
        <v>173</v>
      </c>
      <c r="F742" t="s">
        <v>30</v>
      </c>
      <c r="G742" t="s">
        <v>177</v>
      </c>
      <c r="H742" t="s">
        <v>30</v>
      </c>
      <c r="I742" t="s">
        <v>65</v>
      </c>
      <c r="J742" s="26">
        <v>72376</v>
      </c>
    </row>
    <row r="743" spans="1:10" x14ac:dyDescent="0.3">
      <c r="A743" s="23">
        <v>44378</v>
      </c>
      <c r="B743" t="s">
        <v>99</v>
      </c>
      <c r="C743" t="s">
        <v>179</v>
      </c>
      <c r="D743" t="s">
        <v>17</v>
      </c>
      <c r="E743" t="s">
        <v>176</v>
      </c>
      <c r="F743" t="s">
        <v>30</v>
      </c>
      <c r="G743" t="s">
        <v>173</v>
      </c>
      <c r="H743" t="s">
        <v>173</v>
      </c>
      <c r="I743" t="s">
        <v>66</v>
      </c>
      <c r="J743" s="26">
        <v>5296166.9083547276</v>
      </c>
    </row>
    <row r="744" spans="1:10" x14ac:dyDescent="0.3">
      <c r="A744" s="23">
        <v>44378</v>
      </c>
      <c r="B744" t="s">
        <v>99</v>
      </c>
      <c r="C744" t="s">
        <v>117</v>
      </c>
      <c r="D744" t="s">
        <v>5</v>
      </c>
      <c r="E744" t="s">
        <v>176</v>
      </c>
      <c r="F744" t="s">
        <v>30</v>
      </c>
      <c r="G744" t="s">
        <v>173</v>
      </c>
      <c r="H744" t="s">
        <v>173</v>
      </c>
      <c r="I744" t="s">
        <v>67</v>
      </c>
      <c r="J744" s="26">
        <v>30000</v>
      </c>
    </row>
    <row r="745" spans="1:10" x14ac:dyDescent="0.3">
      <c r="A745" s="23">
        <v>44378</v>
      </c>
      <c r="B745" t="s">
        <v>99</v>
      </c>
      <c r="C745" t="s">
        <v>117</v>
      </c>
      <c r="D745" t="s">
        <v>5</v>
      </c>
      <c r="E745" t="s">
        <v>173</v>
      </c>
      <c r="F745" t="s">
        <v>3</v>
      </c>
      <c r="G745" t="s">
        <v>177</v>
      </c>
      <c r="H745" t="s">
        <v>3</v>
      </c>
      <c r="I745" t="s">
        <v>68</v>
      </c>
      <c r="J745" s="26">
        <v>30000</v>
      </c>
    </row>
    <row r="746" spans="1:10" x14ac:dyDescent="0.3">
      <c r="A746" s="23">
        <v>44378</v>
      </c>
      <c r="B746" t="s">
        <v>99</v>
      </c>
      <c r="C746" t="s">
        <v>118</v>
      </c>
      <c r="D746" t="s">
        <v>6</v>
      </c>
      <c r="E746" t="s">
        <v>176</v>
      </c>
      <c r="F746" t="s">
        <v>27</v>
      </c>
      <c r="G746" t="s">
        <v>173</v>
      </c>
      <c r="H746" t="s">
        <v>173</v>
      </c>
      <c r="I746" t="s">
        <v>70</v>
      </c>
      <c r="J746" s="26">
        <v>2084780</v>
      </c>
    </row>
    <row r="747" spans="1:10" x14ac:dyDescent="0.3">
      <c r="A747" s="23">
        <v>44378</v>
      </c>
      <c r="B747" t="s">
        <v>99</v>
      </c>
      <c r="C747" t="s">
        <v>118</v>
      </c>
      <c r="D747" t="s">
        <v>6</v>
      </c>
      <c r="E747" t="s">
        <v>173</v>
      </c>
      <c r="F747" t="s">
        <v>4</v>
      </c>
      <c r="G747" t="s">
        <v>177</v>
      </c>
      <c r="H747" t="s">
        <v>4</v>
      </c>
      <c r="I747" t="s">
        <v>71</v>
      </c>
      <c r="J747" s="26">
        <v>2084780</v>
      </c>
    </row>
    <row r="748" spans="1:10" x14ac:dyDescent="0.3">
      <c r="A748" s="23">
        <v>44378</v>
      </c>
      <c r="B748" t="s">
        <v>99</v>
      </c>
      <c r="C748" t="s">
        <v>180</v>
      </c>
      <c r="D748" t="s">
        <v>7</v>
      </c>
      <c r="E748" t="s">
        <v>176</v>
      </c>
      <c r="F748" t="s">
        <v>18</v>
      </c>
      <c r="G748" t="s">
        <v>173</v>
      </c>
      <c r="H748" t="s">
        <v>173</v>
      </c>
      <c r="I748" t="s">
        <v>73</v>
      </c>
      <c r="J748" s="26">
        <v>3241386.9083547276</v>
      </c>
    </row>
    <row r="749" spans="1:10" x14ac:dyDescent="0.3">
      <c r="A749" s="23">
        <v>44378</v>
      </c>
      <c r="B749" t="s">
        <v>99</v>
      </c>
      <c r="C749" t="s">
        <v>119</v>
      </c>
      <c r="D749" t="s">
        <v>10</v>
      </c>
      <c r="E749" t="s">
        <v>176</v>
      </c>
      <c r="F749" t="s">
        <v>10</v>
      </c>
      <c r="G749" t="s">
        <v>177</v>
      </c>
      <c r="H749" t="s">
        <v>10</v>
      </c>
      <c r="I749" t="s">
        <v>11</v>
      </c>
      <c r="J749" s="26">
        <v>648277.38167094556</v>
      </c>
    </row>
    <row r="750" spans="1:10" x14ac:dyDescent="0.3">
      <c r="A750" s="23">
        <v>44378</v>
      </c>
      <c r="B750" t="s">
        <v>99</v>
      </c>
      <c r="C750" t="s">
        <v>181</v>
      </c>
      <c r="D750" t="s">
        <v>8</v>
      </c>
      <c r="E750" t="s">
        <v>176</v>
      </c>
      <c r="F750" t="s">
        <v>10</v>
      </c>
      <c r="G750" t="s">
        <v>173</v>
      </c>
      <c r="H750" t="s">
        <v>173</v>
      </c>
      <c r="I750" t="s">
        <v>12</v>
      </c>
      <c r="J750" s="26">
        <v>2593109.5266837822</v>
      </c>
    </row>
    <row r="751" spans="1:10" x14ac:dyDescent="0.3">
      <c r="A751" s="23">
        <v>44378</v>
      </c>
      <c r="B751" t="s">
        <v>100</v>
      </c>
      <c r="C751" t="s">
        <v>114</v>
      </c>
      <c r="D751" t="s">
        <v>0</v>
      </c>
      <c r="E751" t="s">
        <v>176</v>
      </c>
      <c r="F751" t="s">
        <v>25</v>
      </c>
      <c r="G751" t="s">
        <v>173</v>
      </c>
      <c r="H751" t="s">
        <v>173</v>
      </c>
      <c r="I751" t="s">
        <v>124</v>
      </c>
      <c r="J751" s="26">
        <v>43306498.765527897</v>
      </c>
    </row>
    <row r="752" spans="1:10" x14ac:dyDescent="0.3">
      <c r="A752" s="23">
        <v>44378</v>
      </c>
      <c r="B752" t="s">
        <v>100</v>
      </c>
      <c r="C752" t="s">
        <v>114</v>
      </c>
      <c r="D752" t="s">
        <v>0</v>
      </c>
      <c r="E752" t="s">
        <v>173</v>
      </c>
      <c r="F752" t="s">
        <v>19</v>
      </c>
      <c r="G752" t="s">
        <v>177</v>
      </c>
      <c r="H752" t="s">
        <v>173</v>
      </c>
      <c r="I752" t="s">
        <v>43</v>
      </c>
      <c r="J752" s="26">
        <v>42691737.742042482</v>
      </c>
    </row>
    <row r="753" spans="1:10" x14ac:dyDescent="0.3">
      <c r="A753" s="23">
        <v>44378</v>
      </c>
      <c r="B753" t="s">
        <v>100</v>
      </c>
      <c r="C753" t="s">
        <v>114</v>
      </c>
      <c r="D753" t="s">
        <v>0</v>
      </c>
      <c r="E753" t="s">
        <v>173</v>
      </c>
      <c r="F753" t="s">
        <v>19</v>
      </c>
      <c r="G753" t="s">
        <v>173</v>
      </c>
      <c r="H753" t="s">
        <v>21</v>
      </c>
      <c r="I753" t="s">
        <v>74</v>
      </c>
      <c r="J753" s="26">
        <v>17788224.059184369</v>
      </c>
    </row>
    <row r="754" spans="1:10" x14ac:dyDescent="0.3">
      <c r="A754" s="23">
        <v>44378</v>
      </c>
      <c r="B754" t="s">
        <v>100</v>
      </c>
      <c r="C754" t="s">
        <v>114</v>
      </c>
      <c r="D754" t="s">
        <v>0</v>
      </c>
      <c r="E754" t="s">
        <v>173</v>
      </c>
      <c r="F754" t="s">
        <v>19</v>
      </c>
      <c r="G754" t="s">
        <v>173</v>
      </c>
      <c r="H754" t="s">
        <v>22</v>
      </c>
      <c r="I754" t="s">
        <v>75</v>
      </c>
      <c r="J754" s="26">
        <v>16365166.134449618</v>
      </c>
    </row>
    <row r="755" spans="1:10" x14ac:dyDescent="0.3">
      <c r="A755" s="23">
        <v>44378</v>
      </c>
      <c r="B755" t="s">
        <v>100</v>
      </c>
      <c r="C755" t="s">
        <v>114</v>
      </c>
      <c r="D755" t="s">
        <v>0</v>
      </c>
      <c r="E755" t="s">
        <v>173</v>
      </c>
      <c r="F755" t="s">
        <v>19</v>
      </c>
      <c r="G755" t="s">
        <v>173</v>
      </c>
      <c r="H755" t="s">
        <v>20</v>
      </c>
      <c r="I755" t="s">
        <v>76</v>
      </c>
      <c r="J755" s="26">
        <v>8538347.5484084971</v>
      </c>
    </row>
    <row r="756" spans="1:10" x14ac:dyDescent="0.3">
      <c r="A756" s="23">
        <v>44378</v>
      </c>
      <c r="B756" t="s">
        <v>100</v>
      </c>
      <c r="C756" t="s">
        <v>114</v>
      </c>
      <c r="D756" t="s">
        <v>0</v>
      </c>
      <c r="E756" t="s">
        <v>173</v>
      </c>
      <c r="F756" t="s">
        <v>23</v>
      </c>
      <c r="G756" t="s">
        <v>177</v>
      </c>
      <c r="H756" t="s">
        <v>173</v>
      </c>
      <c r="I756" t="s">
        <v>44</v>
      </c>
      <c r="J756" s="26">
        <v>614761.02348541177</v>
      </c>
    </row>
    <row r="757" spans="1:10" x14ac:dyDescent="0.3">
      <c r="A757" s="23">
        <v>44378</v>
      </c>
      <c r="B757" t="s">
        <v>100</v>
      </c>
      <c r="C757" t="s">
        <v>114</v>
      </c>
      <c r="D757" t="s">
        <v>0</v>
      </c>
      <c r="E757" t="s">
        <v>173</v>
      </c>
      <c r="F757" t="s">
        <v>23</v>
      </c>
      <c r="G757" t="s">
        <v>173</v>
      </c>
      <c r="H757" t="s">
        <v>196</v>
      </c>
      <c r="I757" t="s">
        <v>77</v>
      </c>
      <c r="J757" s="26">
        <v>537915.89554973529</v>
      </c>
    </row>
    <row r="758" spans="1:10" x14ac:dyDescent="0.3">
      <c r="A758" s="23">
        <v>44378</v>
      </c>
      <c r="B758" t="s">
        <v>100</v>
      </c>
      <c r="C758" t="s">
        <v>114</v>
      </c>
      <c r="D758" t="s">
        <v>0</v>
      </c>
      <c r="E758" t="s">
        <v>173</v>
      </c>
      <c r="F758" t="s">
        <v>23</v>
      </c>
      <c r="G758" t="s">
        <v>173</v>
      </c>
      <c r="H758" t="s">
        <v>197</v>
      </c>
      <c r="I758" t="s">
        <v>78</v>
      </c>
      <c r="J758" s="26">
        <v>76845.127935676472</v>
      </c>
    </row>
    <row r="759" spans="1:10" x14ac:dyDescent="0.3">
      <c r="A759" s="23">
        <v>44378</v>
      </c>
      <c r="B759" t="s">
        <v>100</v>
      </c>
      <c r="C759" t="s">
        <v>115</v>
      </c>
      <c r="D759" t="s">
        <v>1</v>
      </c>
      <c r="E759" t="s">
        <v>176</v>
      </c>
      <c r="F759" t="s">
        <v>23</v>
      </c>
      <c r="G759" t="s">
        <v>173</v>
      </c>
      <c r="H759" t="s">
        <v>173</v>
      </c>
      <c r="I759" t="s">
        <v>45</v>
      </c>
      <c r="J759" s="26">
        <v>28032330.236586239</v>
      </c>
    </row>
    <row r="760" spans="1:10" x14ac:dyDescent="0.3">
      <c r="A760" s="23">
        <v>44378</v>
      </c>
      <c r="B760" t="s">
        <v>100</v>
      </c>
      <c r="C760" t="s">
        <v>115</v>
      </c>
      <c r="D760" t="s">
        <v>1</v>
      </c>
      <c r="E760" t="s">
        <v>173</v>
      </c>
      <c r="F760" t="s">
        <v>19</v>
      </c>
      <c r="G760" t="s">
        <v>177</v>
      </c>
      <c r="H760" t="s">
        <v>173</v>
      </c>
      <c r="I760" t="s">
        <v>46</v>
      </c>
      <c r="J760" s="26">
        <v>27702668.620811373</v>
      </c>
    </row>
    <row r="761" spans="1:10" x14ac:dyDescent="0.3">
      <c r="A761" s="23">
        <v>44378</v>
      </c>
      <c r="B761" t="s">
        <v>100</v>
      </c>
      <c r="C761" t="s">
        <v>115</v>
      </c>
      <c r="D761" t="s">
        <v>1</v>
      </c>
      <c r="E761" t="s">
        <v>173</v>
      </c>
      <c r="F761" t="s">
        <v>19</v>
      </c>
      <c r="G761" t="s">
        <v>173</v>
      </c>
      <c r="H761" t="s">
        <v>21</v>
      </c>
      <c r="I761" t="s">
        <v>79</v>
      </c>
      <c r="J761" s="26">
        <v>11909216.007623937</v>
      </c>
    </row>
    <row r="762" spans="1:10" x14ac:dyDescent="0.3">
      <c r="A762" s="23">
        <v>44378</v>
      </c>
      <c r="B762" t="s">
        <v>100</v>
      </c>
      <c r="C762" t="s">
        <v>115</v>
      </c>
      <c r="D762" t="s">
        <v>1</v>
      </c>
      <c r="E762" t="s">
        <v>173</v>
      </c>
      <c r="F762" t="s">
        <v>19</v>
      </c>
      <c r="G762" t="s">
        <v>173</v>
      </c>
      <c r="H762" t="s">
        <v>22</v>
      </c>
      <c r="I762" t="s">
        <v>80</v>
      </c>
      <c r="J762" s="26">
        <v>10956478.72701402</v>
      </c>
    </row>
    <row r="763" spans="1:10" x14ac:dyDescent="0.3">
      <c r="A763" s="23">
        <v>44378</v>
      </c>
      <c r="B763" t="s">
        <v>100</v>
      </c>
      <c r="C763" t="s">
        <v>115</v>
      </c>
      <c r="D763" t="s">
        <v>1</v>
      </c>
      <c r="E763" t="s">
        <v>173</v>
      </c>
      <c r="F763" t="s">
        <v>19</v>
      </c>
      <c r="G763" t="s">
        <v>173</v>
      </c>
      <c r="H763" t="s">
        <v>20</v>
      </c>
      <c r="I763" t="s">
        <v>81</v>
      </c>
      <c r="J763" s="26">
        <v>4836973.886173415</v>
      </c>
    </row>
    <row r="764" spans="1:10" x14ac:dyDescent="0.3">
      <c r="A764" s="23">
        <v>44378</v>
      </c>
      <c r="B764" t="s">
        <v>100</v>
      </c>
      <c r="C764" t="s">
        <v>115</v>
      </c>
      <c r="D764" t="s">
        <v>1</v>
      </c>
      <c r="E764" t="s">
        <v>173</v>
      </c>
      <c r="F764" t="s">
        <v>23</v>
      </c>
      <c r="G764" t="s">
        <v>177</v>
      </c>
      <c r="H764" t="s">
        <v>173</v>
      </c>
      <c r="I764" t="s">
        <v>47</v>
      </c>
      <c r="J764" s="26">
        <v>329661.61577486765</v>
      </c>
    </row>
    <row r="765" spans="1:10" x14ac:dyDescent="0.3">
      <c r="A765" s="23">
        <v>44378</v>
      </c>
      <c r="B765" t="s">
        <v>100</v>
      </c>
      <c r="C765" t="s">
        <v>115</v>
      </c>
      <c r="D765" t="s">
        <v>1</v>
      </c>
      <c r="E765" t="s">
        <v>173</v>
      </c>
      <c r="F765" t="s">
        <v>23</v>
      </c>
      <c r="G765" t="s">
        <v>173</v>
      </c>
      <c r="H765" t="s">
        <v>196</v>
      </c>
      <c r="I765" t="s">
        <v>82</v>
      </c>
      <c r="J765" s="26">
        <v>268957.94777486764</v>
      </c>
    </row>
    <row r="766" spans="1:10" x14ac:dyDescent="0.3">
      <c r="A766" s="23">
        <v>44378</v>
      </c>
      <c r="B766" t="s">
        <v>100</v>
      </c>
      <c r="C766" t="s">
        <v>115</v>
      </c>
      <c r="D766" t="s">
        <v>1</v>
      </c>
      <c r="E766" t="s">
        <v>173</v>
      </c>
      <c r="F766" t="s">
        <v>23</v>
      </c>
      <c r="G766" t="s">
        <v>173</v>
      </c>
      <c r="H766" t="s">
        <v>197</v>
      </c>
      <c r="I766" t="s">
        <v>83</v>
      </c>
      <c r="J766" s="26">
        <v>60703.667999999998</v>
      </c>
    </row>
    <row r="767" spans="1:10" x14ac:dyDescent="0.3">
      <c r="A767" s="23">
        <v>44378</v>
      </c>
      <c r="B767" t="s">
        <v>100</v>
      </c>
      <c r="C767" t="s">
        <v>178</v>
      </c>
      <c r="D767" t="s">
        <v>203</v>
      </c>
      <c r="E767" t="s">
        <v>176</v>
      </c>
      <c r="F767" t="s">
        <v>23</v>
      </c>
      <c r="G767" t="s">
        <v>173</v>
      </c>
      <c r="H767" t="s">
        <v>173</v>
      </c>
      <c r="I767" t="s">
        <v>48</v>
      </c>
      <c r="J767" s="26">
        <v>15274168.528941657</v>
      </c>
    </row>
    <row r="768" spans="1:10" x14ac:dyDescent="0.3">
      <c r="A768" s="23">
        <v>44378</v>
      </c>
      <c r="B768" t="s">
        <v>100</v>
      </c>
      <c r="C768" t="s">
        <v>178</v>
      </c>
      <c r="D768" t="s">
        <v>203</v>
      </c>
      <c r="E768" t="s">
        <v>173</v>
      </c>
      <c r="F768" t="s">
        <v>19</v>
      </c>
      <c r="G768" t="s">
        <v>177</v>
      </c>
      <c r="H768" t="s">
        <v>173</v>
      </c>
      <c r="I768" t="s">
        <v>49</v>
      </c>
      <c r="J768" s="26">
        <v>14989069.121231109</v>
      </c>
    </row>
    <row r="769" spans="1:10" x14ac:dyDescent="0.3">
      <c r="A769" s="23">
        <v>44378</v>
      </c>
      <c r="B769" t="s">
        <v>100</v>
      </c>
      <c r="C769" t="s">
        <v>178</v>
      </c>
      <c r="D769" t="s">
        <v>203</v>
      </c>
      <c r="E769" t="s">
        <v>173</v>
      </c>
      <c r="F769" t="s">
        <v>19</v>
      </c>
      <c r="G769" t="s">
        <v>173</v>
      </c>
      <c r="H769" t="s">
        <v>21</v>
      </c>
      <c r="I769" t="s">
        <v>84</v>
      </c>
      <c r="J769" s="26">
        <v>5879008.0515604317</v>
      </c>
    </row>
    <row r="770" spans="1:10" x14ac:dyDescent="0.3">
      <c r="A770" s="23">
        <v>44378</v>
      </c>
      <c r="B770" t="s">
        <v>100</v>
      </c>
      <c r="C770" t="s">
        <v>178</v>
      </c>
      <c r="D770" t="s">
        <v>203</v>
      </c>
      <c r="E770" t="s">
        <v>173</v>
      </c>
      <c r="F770" t="s">
        <v>19</v>
      </c>
      <c r="G770" t="s">
        <v>173</v>
      </c>
      <c r="H770" t="s">
        <v>22</v>
      </c>
      <c r="I770" t="s">
        <v>85</v>
      </c>
      <c r="J770" s="26">
        <v>5408687.4074355979</v>
      </c>
    </row>
    <row r="771" spans="1:10" x14ac:dyDescent="0.3">
      <c r="A771" s="23">
        <v>44378</v>
      </c>
      <c r="B771" t="s">
        <v>100</v>
      </c>
      <c r="C771" t="s">
        <v>178</v>
      </c>
      <c r="D771" t="s">
        <v>203</v>
      </c>
      <c r="E771" t="s">
        <v>173</v>
      </c>
      <c r="F771" t="s">
        <v>19</v>
      </c>
      <c r="G771" t="s">
        <v>173</v>
      </c>
      <c r="H771" t="s">
        <v>20</v>
      </c>
      <c r="I771" t="s">
        <v>86</v>
      </c>
      <c r="J771" s="26">
        <v>3701373.6622350821</v>
      </c>
    </row>
    <row r="772" spans="1:10" x14ac:dyDescent="0.3">
      <c r="A772" s="23">
        <v>44378</v>
      </c>
      <c r="B772" t="s">
        <v>100</v>
      </c>
      <c r="C772" t="s">
        <v>178</v>
      </c>
      <c r="D772" t="s">
        <v>203</v>
      </c>
      <c r="E772" t="s">
        <v>173</v>
      </c>
      <c r="F772" t="s">
        <v>23</v>
      </c>
      <c r="G772" t="s">
        <v>177</v>
      </c>
      <c r="H772" t="s">
        <v>173</v>
      </c>
      <c r="I772" t="s">
        <v>50</v>
      </c>
      <c r="J772" s="26">
        <v>285099.40771054412</v>
      </c>
    </row>
    <row r="773" spans="1:10" x14ac:dyDescent="0.3">
      <c r="A773" s="23">
        <v>44378</v>
      </c>
      <c r="B773" t="s">
        <v>100</v>
      </c>
      <c r="C773" t="s">
        <v>178</v>
      </c>
      <c r="D773" t="s">
        <v>203</v>
      </c>
      <c r="E773" t="s">
        <v>173</v>
      </c>
      <c r="F773" t="s">
        <v>23</v>
      </c>
      <c r="G773" t="s">
        <v>173</v>
      </c>
      <c r="H773" t="s">
        <v>196</v>
      </c>
      <c r="I773" t="s">
        <v>88</v>
      </c>
      <c r="J773" s="26">
        <v>268957.94777486764</v>
      </c>
    </row>
    <row r="774" spans="1:10" x14ac:dyDescent="0.3">
      <c r="A774" s="23">
        <v>44378</v>
      </c>
      <c r="B774" t="s">
        <v>100</v>
      </c>
      <c r="C774" t="s">
        <v>178</v>
      </c>
      <c r="D774" t="s">
        <v>203</v>
      </c>
      <c r="E774" t="s">
        <v>173</v>
      </c>
      <c r="F774" t="s">
        <v>23</v>
      </c>
      <c r="G774" t="s">
        <v>173</v>
      </c>
      <c r="H774" t="s">
        <v>197</v>
      </c>
      <c r="I774" t="s">
        <v>87</v>
      </c>
      <c r="J774" s="26">
        <v>16141.459935676474</v>
      </c>
    </row>
    <row r="775" spans="1:10" x14ac:dyDescent="0.3">
      <c r="A775" s="23">
        <v>44378</v>
      </c>
      <c r="B775" t="s">
        <v>100</v>
      </c>
      <c r="C775" t="s">
        <v>116</v>
      </c>
      <c r="D775" t="s">
        <v>14</v>
      </c>
      <c r="E775" t="s">
        <v>176</v>
      </c>
      <c r="F775" t="s">
        <v>23</v>
      </c>
      <c r="G775" t="s">
        <v>173</v>
      </c>
      <c r="H775" t="s">
        <v>173</v>
      </c>
      <c r="I775" t="s">
        <v>51</v>
      </c>
      <c r="J775" s="26">
        <v>735957</v>
      </c>
    </row>
    <row r="776" spans="1:10" x14ac:dyDescent="0.3">
      <c r="A776" s="23">
        <v>44378</v>
      </c>
      <c r="B776" t="s">
        <v>100</v>
      </c>
      <c r="C776" t="s">
        <v>116</v>
      </c>
      <c r="D776" t="s">
        <v>14</v>
      </c>
      <c r="E776" t="s">
        <v>173</v>
      </c>
      <c r="F776" t="s">
        <v>16</v>
      </c>
      <c r="G776" t="s">
        <v>177</v>
      </c>
      <c r="H776" t="s">
        <v>198</v>
      </c>
      <c r="I776" t="s">
        <v>52</v>
      </c>
      <c r="J776" s="26">
        <v>160000</v>
      </c>
    </row>
    <row r="777" spans="1:10" x14ac:dyDescent="0.3">
      <c r="A777" s="23">
        <v>44378</v>
      </c>
      <c r="B777" t="s">
        <v>100</v>
      </c>
      <c r="C777" t="s">
        <v>116</v>
      </c>
      <c r="D777" t="s">
        <v>14</v>
      </c>
      <c r="E777" t="s">
        <v>173</v>
      </c>
      <c r="F777" t="s">
        <v>271</v>
      </c>
      <c r="G777" t="s">
        <v>177</v>
      </c>
      <c r="H777" t="s">
        <v>173</v>
      </c>
      <c r="I777" t="s">
        <v>53</v>
      </c>
      <c r="J777" s="26">
        <v>400400</v>
      </c>
    </row>
    <row r="778" spans="1:10" x14ac:dyDescent="0.3">
      <c r="A778" s="23">
        <v>44378</v>
      </c>
      <c r="B778" t="s">
        <v>100</v>
      </c>
      <c r="C778" t="s">
        <v>116</v>
      </c>
      <c r="D778" t="s">
        <v>14</v>
      </c>
      <c r="E778" t="s">
        <v>173</v>
      </c>
      <c r="F778" t="s">
        <v>271</v>
      </c>
      <c r="G778" t="s">
        <v>173</v>
      </c>
      <c r="H778" t="s">
        <v>33</v>
      </c>
      <c r="I778" t="s">
        <v>89</v>
      </c>
      <c r="J778" s="26">
        <v>280000</v>
      </c>
    </row>
    <row r="779" spans="1:10" x14ac:dyDescent="0.3">
      <c r="A779" s="23">
        <v>44378</v>
      </c>
      <c r="B779" t="s">
        <v>100</v>
      </c>
      <c r="C779" t="s">
        <v>116</v>
      </c>
      <c r="D779" t="s">
        <v>14</v>
      </c>
      <c r="E779" t="s">
        <v>173</v>
      </c>
      <c r="F779" t="s">
        <v>271</v>
      </c>
      <c r="G779" t="s">
        <v>173</v>
      </c>
      <c r="H779" t="s">
        <v>34</v>
      </c>
      <c r="I779" t="s">
        <v>90</v>
      </c>
      <c r="J779" s="26">
        <v>28000</v>
      </c>
    </row>
    <row r="780" spans="1:10" x14ac:dyDescent="0.3">
      <c r="A780" s="23">
        <v>44378</v>
      </c>
      <c r="B780" t="s">
        <v>100</v>
      </c>
      <c r="C780" t="s">
        <v>116</v>
      </c>
      <c r="D780" t="s">
        <v>14</v>
      </c>
      <c r="E780" t="s">
        <v>173</v>
      </c>
      <c r="F780" t="s">
        <v>271</v>
      </c>
      <c r="G780" t="s">
        <v>173</v>
      </c>
      <c r="H780" t="s">
        <v>35</v>
      </c>
      <c r="I780" t="s">
        <v>90</v>
      </c>
      <c r="J780" s="26">
        <v>92400</v>
      </c>
    </row>
    <row r="781" spans="1:10" x14ac:dyDescent="0.3">
      <c r="A781" s="23">
        <v>44378</v>
      </c>
      <c r="B781" t="s">
        <v>100</v>
      </c>
      <c r="C781" t="s">
        <v>116</v>
      </c>
      <c r="D781" t="s">
        <v>14</v>
      </c>
      <c r="E781" t="s">
        <v>173</v>
      </c>
      <c r="F781" t="s">
        <v>15</v>
      </c>
      <c r="G781" t="s">
        <v>177</v>
      </c>
      <c r="H781" t="s">
        <v>173</v>
      </c>
      <c r="I781" t="s">
        <v>54</v>
      </c>
      <c r="J781" s="26">
        <v>104299</v>
      </c>
    </row>
    <row r="782" spans="1:10" x14ac:dyDescent="0.3">
      <c r="A782" s="23">
        <v>44378</v>
      </c>
      <c r="B782" t="s">
        <v>100</v>
      </c>
      <c r="C782" t="s">
        <v>116</v>
      </c>
      <c r="D782" t="s">
        <v>14</v>
      </c>
      <c r="E782" t="s">
        <v>173</v>
      </c>
      <c r="F782" t="s">
        <v>15</v>
      </c>
      <c r="G782" t="s">
        <v>173</v>
      </c>
      <c r="H782" t="s">
        <v>36</v>
      </c>
      <c r="I782" t="s">
        <v>91</v>
      </c>
      <c r="J782" s="26">
        <v>46504</v>
      </c>
    </row>
    <row r="783" spans="1:10" x14ac:dyDescent="0.3">
      <c r="A783" s="23">
        <v>44378</v>
      </c>
      <c r="B783" t="s">
        <v>100</v>
      </c>
      <c r="C783" t="s">
        <v>116</v>
      </c>
      <c r="D783" t="s">
        <v>14</v>
      </c>
      <c r="E783" t="s">
        <v>173</v>
      </c>
      <c r="F783" t="s">
        <v>15</v>
      </c>
      <c r="G783" t="s">
        <v>173</v>
      </c>
      <c r="H783" t="s">
        <v>37</v>
      </c>
      <c r="I783" t="s">
        <v>92</v>
      </c>
      <c r="J783" s="26">
        <v>45046</v>
      </c>
    </row>
    <row r="784" spans="1:10" x14ac:dyDescent="0.3">
      <c r="A784" s="23">
        <v>44378</v>
      </c>
      <c r="B784" t="s">
        <v>100</v>
      </c>
      <c r="C784" t="s">
        <v>116</v>
      </c>
      <c r="D784" t="s">
        <v>14</v>
      </c>
      <c r="E784" t="s">
        <v>173</v>
      </c>
      <c r="F784" t="s">
        <v>15</v>
      </c>
      <c r="G784" t="s">
        <v>173</v>
      </c>
      <c r="H784" t="s">
        <v>38</v>
      </c>
      <c r="I784" t="s">
        <v>93</v>
      </c>
      <c r="J784" s="26">
        <v>12749</v>
      </c>
    </row>
    <row r="785" spans="1:10" x14ac:dyDescent="0.3">
      <c r="A785" s="23">
        <v>44378</v>
      </c>
      <c r="B785" t="s">
        <v>100</v>
      </c>
      <c r="C785" t="s">
        <v>116</v>
      </c>
      <c r="D785" t="s">
        <v>14</v>
      </c>
      <c r="E785" t="s">
        <v>173</v>
      </c>
      <c r="F785" t="s">
        <v>269</v>
      </c>
      <c r="G785" t="s">
        <v>177</v>
      </c>
      <c r="H785" t="s">
        <v>269</v>
      </c>
      <c r="I785" t="s">
        <v>55</v>
      </c>
      <c r="J785" s="26">
        <v>24216</v>
      </c>
    </row>
    <row r="786" spans="1:10" x14ac:dyDescent="0.3">
      <c r="A786" s="23">
        <v>44378</v>
      </c>
      <c r="B786" t="s">
        <v>100</v>
      </c>
      <c r="C786" t="s">
        <v>116</v>
      </c>
      <c r="D786" t="s">
        <v>14</v>
      </c>
      <c r="E786" t="s">
        <v>173</v>
      </c>
      <c r="F786" t="s">
        <v>270</v>
      </c>
      <c r="G786" t="s">
        <v>177</v>
      </c>
      <c r="H786" t="s">
        <v>270</v>
      </c>
      <c r="I786" t="s">
        <v>56</v>
      </c>
      <c r="J786" s="26">
        <v>47042</v>
      </c>
    </row>
    <row r="787" spans="1:10" x14ac:dyDescent="0.3">
      <c r="A787" s="23">
        <v>44378</v>
      </c>
      <c r="B787" t="s">
        <v>100</v>
      </c>
      <c r="C787" t="s">
        <v>116</v>
      </c>
      <c r="D787" t="s">
        <v>2</v>
      </c>
      <c r="E787" t="s">
        <v>176</v>
      </c>
      <c r="F787" t="s">
        <v>270</v>
      </c>
      <c r="G787" t="s">
        <v>173</v>
      </c>
      <c r="H787" t="s">
        <v>173</v>
      </c>
      <c r="I787" t="s">
        <v>57</v>
      </c>
      <c r="J787" s="26">
        <v>9744191.8271739054</v>
      </c>
    </row>
    <row r="788" spans="1:10" x14ac:dyDescent="0.3">
      <c r="A788" s="23">
        <v>44378</v>
      </c>
      <c r="B788" t="s">
        <v>100</v>
      </c>
      <c r="C788" t="s">
        <v>116</v>
      </c>
      <c r="D788" t="s">
        <v>2</v>
      </c>
      <c r="E788" t="s">
        <v>173</v>
      </c>
      <c r="F788" t="s">
        <v>16</v>
      </c>
      <c r="G788" t="s">
        <v>177</v>
      </c>
      <c r="H788" t="s">
        <v>16</v>
      </c>
      <c r="I788" t="s">
        <v>58</v>
      </c>
      <c r="J788" s="26">
        <v>1250000</v>
      </c>
    </row>
    <row r="789" spans="1:10" x14ac:dyDescent="0.3">
      <c r="A789" s="23">
        <v>44378</v>
      </c>
      <c r="B789" t="s">
        <v>100</v>
      </c>
      <c r="C789" t="s">
        <v>116</v>
      </c>
      <c r="D789" t="s">
        <v>2</v>
      </c>
      <c r="E789" t="s">
        <v>173</v>
      </c>
      <c r="F789" t="s">
        <v>271</v>
      </c>
      <c r="G789" t="s">
        <v>177</v>
      </c>
      <c r="H789" t="s">
        <v>173</v>
      </c>
      <c r="I789" t="s">
        <v>59</v>
      </c>
      <c r="J789" s="26">
        <v>1216215</v>
      </c>
    </row>
    <row r="790" spans="1:10" x14ac:dyDescent="0.3">
      <c r="A790" s="23">
        <v>44378</v>
      </c>
      <c r="B790" t="s">
        <v>100</v>
      </c>
      <c r="C790" t="s">
        <v>116</v>
      </c>
      <c r="D790" t="s">
        <v>2</v>
      </c>
      <c r="E790" t="s">
        <v>173</v>
      </c>
      <c r="F790" t="s">
        <v>271</v>
      </c>
      <c r="G790" t="s">
        <v>173</v>
      </c>
      <c r="H790" t="s">
        <v>33</v>
      </c>
      <c r="I790" t="s">
        <v>94</v>
      </c>
      <c r="J790" s="26">
        <v>577500</v>
      </c>
    </row>
    <row r="791" spans="1:10" x14ac:dyDescent="0.3">
      <c r="A791" s="23">
        <v>44378</v>
      </c>
      <c r="B791" t="s">
        <v>100</v>
      </c>
      <c r="C791" t="s">
        <v>116</v>
      </c>
      <c r="D791" t="s">
        <v>2</v>
      </c>
      <c r="E791" t="s">
        <v>173</v>
      </c>
      <c r="F791" t="s">
        <v>271</v>
      </c>
      <c r="G791" t="s">
        <v>173</v>
      </c>
      <c r="H791" t="s">
        <v>34</v>
      </c>
      <c r="I791" t="s">
        <v>95</v>
      </c>
      <c r="J791" s="26">
        <v>358050</v>
      </c>
    </row>
    <row r="792" spans="1:10" x14ac:dyDescent="0.3">
      <c r="A792" s="23">
        <v>44378</v>
      </c>
      <c r="B792" t="s">
        <v>100</v>
      </c>
      <c r="C792" t="s">
        <v>116</v>
      </c>
      <c r="D792" t="s">
        <v>2</v>
      </c>
      <c r="E792" t="s">
        <v>173</v>
      </c>
      <c r="F792" t="s">
        <v>271</v>
      </c>
      <c r="G792" t="s">
        <v>173</v>
      </c>
      <c r="H792" t="s">
        <v>35</v>
      </c>
      <c r="I792" t="s">
        <v>96</v>
      </c>
      <c r="J792" s="26">
        <v>280665</v>
      </c>
    </row>
    <row r="793" spans="1:10" x14ac:dyDescent="0.3">
      <c r="A793" s="23">
        <v>44378</v>
      </c>
      <c r="B793" t="s">
        <v>100</v>
      </c>
      <c r="C793" t="s">
        <v>116</v>
      </c>
      <c r="D793" t="s">
        <v>2</v>
      </c>
      <c r="E793" t="s">
        <v>173</v>
      </c>
      <c r="F793" t="s">
        <v>28</v>
      </c>
      <c r="G793" t="s">
        <v>177</v>
      </c>
      <c r="H793" t="s">
        <v>173</v>
      </c>
      <c r="I793" t="s">
        <v>60</v>
      </c>
      <c r="J793" s="26">
        <v>5629844.8395186272</v>
      </c>
    </row>
    <row r="794" spans="1:10" x14ac:dyDescent="0.3">
      <c r="A794" s="23">
        <v>44378</v>
      </c>
      <c r="B794" t="s">
        <v>100</v>
      </c>
      <c r="C794" t="s">
        <v>116</v>
      </c>
      <c r="D794" t="s">
        <v>2</v>
      </c>
      <c r="E794" t="s">
        <v>173</v>
      </c>
      <c r="F794" t="s">
        <v>28</v>
      </c>
      <c r="G794" t="s">
        <v>173</v>
      </c>
      <c r="H794" t="s">
        <v>39</v>
      </c>
      <c r="I794" t="s">
        <v>97</v>
      </c>
      <c r="J794" s="26">
        <v>2598389.9259316735</v>
      </c>
    </row>
    <row r="795" spans="1:10" x14ac:dyDescent="0.3">
      <c r="A795" s="23">
        <v>44378</v>
      </c>
      <c r="B795" t="s">
        <v>100</v>
      </c>
      <c r="C795" t="s">
        <v>116</v>
      </c>
      <c r="D795" t="s">
        <v>2</v>
      </c>
      <c r="E795" t="s">
        <v>173</v>
      </c>
      <c r="F795" t="s">
        <v>28</v>
      </c>
      <c r="G795" t="s">
        <v>173</v>
      </c>
      <c r="H795" t="s">
        <v>40</v>
      </c>
      <c r="I795" t="s">
        <v>98</v>
      </c>
      <c r="J795" s="26">
        <v>3031454.9135869532</v>
      </c>
    </row>
    <row r="796" spans="1:10" x14ac:dyDescent="0.3">
      <c r="A796" s="23">
        <v>44378</v>
      </c>
      <c r="B796" t="s">
        <v>100</v>
      </c>
      <c r="C796" t="s">
        <v>116</v>
      </c>
      <c r="D796" t="s">
        <v>2</v>
      </c>
      <c r="E796" t="s">
        <v>173</v>
      </c>
      <c r="F796" t="s">
        <v>32</v>
      </c>
      <c r="G796" t="s">
        <v>177</v>
      </c>
      <c r="H796" t="s">
        <v>32</v>
      </c>
      <c r="I796" t="s">
        <v>61</v>
      </c>
      <c r="J796" s="26">
        <v>270000</v>
      </c>
    </row>
    <row r="797" spans="1:10" x14ac:dyDescent="0.3">
      <c r="A797" s="23">
        <v>44378</v>
      </c>
      <c r="B797" t="s">
        <v>100</v>
      </c>
      <c r="C797" t="s">
        <v>116</v>
      </c>
      <c r="D797" t="s">
        <v>2</v>
      </c>
      <c r="E797" t="s">
        <v>173</v>
      </c>
      <c r="F797" t="s">
        <v>41</v>
      </c>
      <c r="G797" t="s">
        <v>177</v>
      </c>
      <c r="H797" t="s">
        <v>41</v>
      </c>
      <c r="I797" t="s">
        <v>62</v>
      </c>
      <c r="J797" s="26">
        <v>250000</v>
      </c>
    </row>
    <row r="798" spans="1:10" x14ac:dyDescent="0.3">
      <c r="A798" s="23">
        <v>44378</v>
      </c>
      <c r="B798" t="s">
        <v>100</v>
      </c>
      <c r="C798" t="s">
        <v>116</v>
      </c>
      <c r="D798" t="s">
        <v>2</v>
      </c>
      <c r="E798" t="s">
        <v>173</v>
      </c>
      <c r="F798" t="s">
        <v>29</v>
      </c>
      <c r="G798" t="s">
        <v>177</v>
      </c>
      <c r="H798" t="s">
        <v>29</v>
      </c>
      <c r="I798" t="s">
        <v>63</v>
      </c>
      <c r="J798" s="26">
        <v>688999.99999999988</v>
      </c>
    </row>
    <row r="799" spans="1:10" x14ac:dyDescent="0.3">
      <c r="A799" s="23">
        <v>44378</v>
      </c>
      <c r="B799" t="s">
        <v>100</v>
      </c>
      <c r="C799" t="s">
        <v>116</v>
      </c>
      <c r="D799" t="s">
        <v>2</v>
      </c>
      <c r="E799" t="s">
        <v>173</v>
      </c>
      <c r="F799" t="s">
        <v>31</v>
      </c>
      <c r="G799" t="s">
        <v>177</v>
      </c>
      <c r="H799" t="s">
        <v>31</v>
      </c>
      <c r="I799" t="s">
        <v>64</v>
      </c>
      <c r="J799" s="26">
        <v>333064.98765527899</v>
      </c>
    </row>
    <row r="800" spans="1:10" x14ac:dyDescent="0.3">
      <c r="A800" s="23">
        <v>44378</v>
      </c>
      <c r="B800" t="s">
        <v>100</v>
      </c>
      <c r="C800" t="s">
        <v>116</v>
      </c>
      <c r="D800" t="s">
        <v>2</v>
      </c>
      <c r="E800" t="s">
        <v>173</v>
      </c>
      <c r="F800" t="s">
        <v>30</v>
      </c>
      <c r="G800" t="s">
        <v>177</v>
      </c>
      <c r="H800" t="s">
        <v>30</v>
      </c>
      <c r="I800" t="s">
        <v>65</v>
      </c>
      <c r="J800" s="26">
        <v>106067</v>
      </c>
    </row>
    <row r="801" spans="1:10" x14ac:dyDescent="0.3">
      <c r="A801" s="23">
        <v>44378</v>
      </c>
      <c r="B801" t="s">
        <v>100</v>
      </c>
      <c r="C801" t="s">
        <v>179</v>
      </c>
      <c r="D801" t="s">
        <v>17</v>
      </c>
      <c r="E801" t="s">
        <v>176</v>
      </c>
      <c r="F801" t="s">
        <v>30</v>
      </c>
      <c r="G801" t="s">
        <v>173</v>
      </c>
      <c r="H801" t="s">
        <v>173</v>
      </c>
      <c r="I801" t="s">
        <v>66</v>
      </c>
      <c r="J801" s="26">
        <v>4794019.7017677519</v>
      </c>
    </row>
    <row r="802" spans="1:10" x14ac:dyDescent="0.3">
      <c r="A802" s="23">
        <v>44378</v>
      </c>
      <c r="B802" t="s">
        <v>100</v>
      </c>
      <c r="C802" t="s">
        <v>117</v>
      </c>
      <c r="D802" t="s">
        <v>5</v>
      </c>
      <c r="E802" t="s">
        <v>176</v>
      </c>
      <c r="F802" t="s">
        <v>30</v>
      </c>
      <c r="G802" t="s">
        <v>173</v>
      </c>
      <c r="H802" t="s">
        <v>173</v>
      </c>
      <c r="I802" t="s">
        <v>67</v>
      </c>
      <c r="J802" s="26">
        <v>29797</v>
      </c>
    </row>
    <row r="803" spans="1:10" x14ac:dyDescent="0.3">
      <c r="A803" s="23">
        <v>44378</v>
      </c>
      <c r="B803" t="s">
        <v>100</v>
      </c>
      <c r="C803" t="s">
        <v>117</v>
      </c>
      <c r="D803" t="s">
        <v>5</v>
      </c>
      <c r="E803" t="s">
        <v>173</v>
      </c>
      <c r="F803" t="s">
        <v>3</v>
      </c>
      <c r="G803" t="s">
        <v>177</v>
      </c>
      <c r="H803" t="s">
        <v>3</v>
      </c>
      <c r="I803" t="s">
        <v>68</v>
      </c>
      <c r="J803" s="26">
        <v>29797</v>
      </c>
    </row>
    <row r="804" spans="1:10" x14ac:dyDescent="0.3">
      <c r="A804" s="23">
        <v>44378</v>
      </c>
      <c r="B804" t="s">
        <v>100</v>
      </c>
      <c r="C804" t="s">
        <v>118</v>
      </c>
      <c r="D804" t="s">
        <v>6</v>
      </c>
      <c r="E804" t="s">
        <v>176</v>
      </c>
      <c r="F804" t="s">
        <v>27</v>
      </c>
      <c r="G804" t="s">
        <v>173</v>
      </c>
      <c r="H804" t="s">
        <v>173</v>
      </c>
      <c r="I804" t="s">
        <v>70</v>
      </c>
      <c r="J804" s="26">
        <v>2139666</v>
      </c>
    </row>
    <row r="805" spans="1:10" x14ac:dyDescent="0.3">
      <c r="A805" s="23">
        <v>44378</v>
      </c>
      <c r="B805" t="s">
        <v>100</v>
      </c>
      <c r="C805" t="s">
        <v>118</v>
      </c>
      <c r="D805" t="s">
        <v>6</v>
      </c>
      <c r="E805" t="s">
        <v>173</v>
      </c>
      <c r="F805" t="s">
        <v>4</v>
      </c>
      <c r="G805" t="s">
        <v>177</v>
      </c>
      <c r="H805" t="s">
        <v>4</v>
      </c>
      <c r="I805" t="s">
        <v>71</v>
      </c>
      <c r="J805" s="26">
        <v>2139666</v>
      </c>
    </row>
    <row r="806" spans="1:10" x14ac:dyDescent="0.3">
      <c r="A806" s="23">
        <v>44378</v>
      </c>
      <c r="B806" t="s">
        <v>100</v>
      </c>
      <c r="C806" t="s">
        <v>180</v>
      </c>
      <c r="D806" t="s">
        <v>7</v>
      </c>
      <c r="E806" t="s">
        <v>176</v>
      </c>
      <c r="F806" t="s">
        <v>18</v>
      </c>
      <c r="G806" t="s">
        <v>173</v>
      </c>
      <c r="H806" t="s">
        <v>173</v>
      </c>
      <c r="I806" t="s">
        <v>73</v>
      </c>
      <c r="J806" s="26">
        <v>2684150.7017677519</v>
      </c>
    </row>
    <row r="807" spans="1:10" x14ac:dyDescent="0.3">
      <c r="A807" s="23">
        <v>44378</v>
      </c>
      <c r="B807" t="s">
        <v>100</v>
      </c>
      <c r="C807" t="s">
        <v>119</v>
      </c>
      <c r="D807" t="s">
        <v>10</v>
      </c>
      <c r="E807" t="s">
        <v>176</v>
      </c>
      <c r="F807" t="s">
        <v>10</v>
      </c>
      <c r="G807" t="s">
        <v>177</v>
      </c>
      <c r="H807" t="s">
        <v>10</v>
      </c>
      <c r="I807" t="s">
        <v>11</v>
      </c>
      <c r="J807" s="26">
        <v>536830.14035355044</v>
      </c>
    </row>
    <row r="808" spans="1:10" x14ac:dyDescent="0.3">
      <c r="A808" s="23">
        <v>44378</v>
      </c>
      <c r="B808" t="s">
        <v>100</v>
      </c>
      <c r="C808" t="s">
        <v>181</v>
      </c>
      <c r="D808" t="s">
        <v>8</v>
      </c>
      <c r="E808" t="s">
        <v>176</v>
      </c>
      <c r="F808" t="s">
        <v>10</v>
      </c>
      <c r="G808" t="s">
        <v>173</v>
      </c>
      <c r="H808" t="s">
        <v>173</v>
      </c>
      <c r="I808" t="s">
        <v>12</v>
      </c>
      <c r="J808" s="26">
        <v>2147320.5614142017</v>
      </c>
    </row>
    <row r="809" spans="1:10" x14ac:dyDescent="0.3">
      <c r="A809" s="23">
        <v>44409</v>
      </c>
      <c r="B809" t="s">
        <v>99</v>
      </c>
      <c r="C809" t="s">
        <v>114</v>
      </c>
      <c r="D809" t="s">
        <v>0</v>
      </c>
      <c r="E809" t="s">
        <v>176</v>
      </c>
      <c r="F809" t="s">
        <v>25</v>
      </c>
      <c r="G809" t="s">
        <v>173</v>
      </c>
      <c r="H809" t="s">
        <v>173</v>
      </c>
      <c r="I809" t="s">
        <v>124</v>
      </c>
      <c r="J809" s="26">
        <v>36706431.214269914</v>
      </c>
    </row>
    <row r="810" spans="1:10" x14ac:dyDescent="0.3">
      <c r="A810" s="23">
        <v>44409</v>
      </c>
      <c r="B810" t="s">
        <v>99</v>
      </c>
      <c r="C810" t="s">
        <v>114</v>
      </c>
      <c r="D810" t="s">
        <v>0</v>
      </c>
      <c r="E810" t="s">
        <v>173</v>
      </c>
      <c r="F810" t="s">
        <v>19</v>
      </c>
      <c r="G810" t="s">
        <v>177</v>
      </c>
      <c r="H810" t="s">
        <v>173</v>
      </c>
      <c r="I810" t="s">
        <v>43</v>
      </c>
      <c r="J810" s="26">
        <v>36189990.272009879</v>
      </c>
    </row>
    <row r="811" spans="1:10" x14ac:dyDescent="0.3">
      <c r="A811" s="23">
        <v>44409</v>
      </c>
      <c r="B811" t="s">
        <v>99</v>
      </c>
      <c r="C811" t="s">
        <v>114</v>
      </c>
      <c r="D811" t="s">
        <v>0</v>
      </c>
      <c r="E811" t="s">
        <v>173</v>
      </c>
      <c r="F811" t="s">
        <v>19</v>
      </c>
      <c r="G811" t="s">
        <v>173</v>
      </c>
      <c r="H811" t="s">
        <v>21</v>
      </c>
      <c r="I811" t="s">
        <v>74</v>
      </c>
      <c r="J811" s="26">
        <v>13693509.832652386</v>
      </c>
    </row>
    <row r="812" spans="1:10" x14ac:dyDescent="0.3">
      <c r="A812" s="23">
        <v>44409</v>
      </c>
      <c r="B812" t="s">
        <v>99</v>
      </c>
      <c r="C812" t="s">
        <v>114</v>
      </c>
      <c r="D812" t="s">
        <v>0</v>
      </c>
      <c r="E812" t="s">
        <v>173</v>
      </c>
      <c r="F812" t="s">
        <v>19</v>
      </c>
      <c r="G812" t="s">
        <v>173</v>
      </c>
      <c r="H812" t="s">
        <v>22</v>
      </c>
      <c r="I812" t="s">
        <v>75</v>
      </c>
      <c r="J812" s="26">
        <v>14671617.677841842</v>
      </c>
    </row>
    <row r="813" spans="1:10" x14ac:dyDescent="0.3">
      <c r="A813" s="23">
        <v>44409</v>
      </c>
      <c r="B813" t="s">
        <v>99</v>
      </c>
      <c r="C813" t="s">
        <v>114</v>
      </c>
      <c r="D813" t="s">
        <v>0</v>
      </c>
      <c r="E813" t="s">
        <v>173</v>
      </c>
      <c r="F813" t="s">
        <v>19</v>
      </c>
      <c r="G813" t="s">
        <v>173</v>
      </c>
      <c r="H813" t="s">
        <v>20</v>
      </c>
      <c r="I813" t="s">
        <v>76</v>
      </c>
      <c r="J813" s="26">
        <v>7824862.76151565</v>
      </c>
    </row>
    <row r="814" spans="1:10" x14ac:dyDescent="0.3">
      <c r="A814" s="23">
        <v>44409</v>
      </c>
      <c r="B814" t="s">
        <v>99</v>
      </c>
      <c r="C814" t="s">
        <v>114</v>
      </c>
      <c r="D814" t="s">
        <v>0</v>
      </c>
      <c r="E814" t="s">
        <v>173</v>
      </c>
      <c r="F814" t="s">
        <v>23</v>
      </c>
      <c r="G814" t="s">
        <v>177</v>
      </c>
      <c r="H814" t="s">
        <v>173</v>
      </c>
      <c r="I814" t="s">
        <v>44</v>
      </c>
      <c r="J814" s="26">
        <v>516440.94226003281</v>
      </c>
    </row>
    <row r="815" spans="1:10" x14ac:dyDescent="0.3">
      <c r="A815" s="23">
        <v>44409</v>
      </c>
      <c r="B815" t="s">
        <v>99</v>
      </c>
      <c r="C815" t="s">
        <v>114</v>
      </c>
      <c r="D815" t="s">
        <v>0</v>
      </c>
      <c r="E815" t="s">
        <v>173</v>
      </c>
      <c r="F815" t="s">
        <v>23</v>
      </c>
      <c r="G815" t="s">
        <v>173</v>
      </c>
      <c r="H815" t="s">
        <v>196</v>
      </c>
      <c r="I815" t="s">
        <v>77</v>
      </c>
      <c r="J815" s="26">
        <v>451885.82447752869</v>
      </c>
    </row>
    <row r="816" spans="1:10" x14ac:dyDescent="0.3">
      <c r="A816" s="23">
        <v>44409</v>
      </c>
      <c r="B816" t="s">
        <v>99</v>
      </c>
      <c r="C816" t="s">
        <v>114</v>
      </c>
      <c r="D816" t="s">
        <v>0</v>
      </c>
      <c r="E816" t="s">
        <v>173</v>
      </c>
      <c r="F816" t="s">
        <v>23</v>
      </c>
      <c r="G816" t="s">
        <v>173</v>
      </c>
      <c r="H816" t="s">
        <v>197</v>
      </c>
      <c r="I816" t="s">
        <v>78</v>
      </c>
      <c r="J816" s="26">
        <v>64555.117782504101</v>
      </c>
    </row>
    <row r="817" spans="1:10" x14ac:dyDescent="0.3">
      <c r="A817" s="23">
        <v>44409</v>
      </c>
      <c r="B817" t="s">
        <v>99</v>
      </c>
      <c r="C817" t="s">
        <v>115</v>
      </c>
      <c r="D817" t="s">
        <v>1</v>
      </c>
      <c r="E817" t="s">
        <v>176</v>
      </c>
      <c r="F817" t="s">
        <v>23</v>
      </c>
      <c r="G817" t="s">
        <v>173</v>
      </c>
      <c r="H817" t="s">
        <v>173</v>
      </c>
      <c r="I817" t="s">
        <v>45</v>
      </c>
      <c r="J817" s="26">
        <v>23700165.534913272</v>
      </c>
    </row>
    <row r="818" spans="1:10" x14ac:dyDescent="0.3">
      <c r="A818" s="23">
        <v>44409</v>
      </c>
      <c r="B818" t="s">
        <v>99</v>
      </c>
      <c r="C818" t="s">
        <v>115</v>
      </c>
      <c r="D818" t="s">
        <v>1</v>
      </c>
      <c r="E818" t="s">
        <v>173</v>
      </c>
      <c r="F818" t="s">
        <v>19</v>
      </c>
      <c r="G818" t="s">
        <v>177</v>
      </c>
      <c r="H818" t="s">
        <v>173</v>
      </c>
      <c r="I818" t="s">
        <v>46</v>
      </c>
      <c r="J818" s="26">
        <v>23423237.622674506</v>
      </c>
    </row>
    <row r="819" spans="1:10" x14ac:dyDescent="0.3">
      <c r="A819" s="23">
        <v>44409</v>
      </c>
      <c r="B819" t="s">
        <v>99</v>
      </c>
      <c r="C819" t="s">
        <v>115</v>
      </c>
      <c r="D819" t="s">
        <v>1</v>
      </c>
      <c r="E819" t="s">
        <v>173</v>
      </c>
      <c r="F819" t="s">
        <v>19</v>
      </c>
      <c r="G819" t="s">
        <v>173</v>
      </c>
      <c r="H819" t="s">
        <v>21</v>
      </c>
      <c r="I819" t="s">
        <v>79</v>
      </c>
      <c r="J819" s="26">
        <v>9167804.8329607733</v>
      </c>
    </row>
    <row r="820" spans="1:10" x14ac:dyDescent="0.3">
      <c r="A820" s="23">
        <v>44409</v>
      </c>
      <c r="B820" t="s">
        <v>99</v>
      </c>
      <c r="C820" t="s">
        <v>115</v>
      </c>
      <c r="D820" t="s">
        <v>1</v>
      </c>
      <c r="E820" t="s">
        <v>173</v>
      </c>
      <c r="F820" t="s">
        <v>19</v>
      </c>
      <c r="G820" t="s">
        <v>173</v>
      </c>
      <c r="H820" t="s">
        <v>22</v>
      </c>
      <c r="I820" t="s">
        <v>80</v>
      </c>
      <c r="J820" s="26">
        <v>9822648.035315115</v>
      </c>
    </row>
    <row r="821" spans="1:10" x14ac:dyDescent="0.3">
      <c r="A821" s="23">
        <v>44409</v>
      </c>
      <c r="B821" t="s">
        <v>99</v>
      </c>
      <c r="C821" t="s">
        <v>115</v>
      </c>
      <c r="D821" t="s">
        <v>1</v>
      </c>
      <c r="E821" t="s">
        <v>173</v>
      </c>
      <c r="F821" t="s">
        <v>19</v>
      </c>
      <c r="G821" t="s">
        <v>173</v>
      </c>
      <c r="H821" t="s">
        <v>20</v>
      </c>
      <c r="I821" t="s">
        <v>81</v>
      </c>
      <c r="J821" s="26">
        <v>4432784.754398617</v>
      </c>
    </row>
    <row r="822" spans="1:10" x14ac:dyDescent="0.3">
      <c r="A822" s="23">
        <v>44409</v>
      </c>
      <c r="B822" t="s">
        <v>99</v>
      </c>
      <c r="C822" t="s">
        <v>115</v>
      </c>
      <c r="D822" t="s">
        <v>1</v>
      </c>
      <c r="E822" t="s">
        <v>173</v>
      </c>
      <c r="F822" t="s">
        <v>23</v>
      </c>
      <c r="G822" t="s">
        <v>177</v>
      </c>
      <c r="H822" t="s">
        <v>173</v>
      </c>
      <c r="I822" t="s">
        <v>47</v>
      </c>
      <c r="J822" s="26">
        <v>276927.91223876434</v>
      </c>
    </row>
    <row r="823" spans="1:10" x14ac:dyDescent="0.3">
      <c r="A823" s="23">
        <v>44409</v>
      </c>
      <c r="B823" t="s">
        <v>99</v>
      </c>
      <c r="C823" t="s">
        <v>115</v>
      </c>
      <c r="D823" t="s">
        <v>1</v>
      </c>
      <c r="E823" t="s">
        <v>173</v>
      </c>
      <c r="F823" t="s">
        <v>23</v>
      </c>
      <c r="G823" t="s">
        <v>173</v>
      </c>
      <c r="H823" t="s">
        <v>196</v>
      </c>
      <c r="I823" t="s">
        <v>82</v>
      </c>
      <c r="J823" s="26">
        <v>225942.91223876434</v>
      </c>
    </row>
    <row r="824" spans="1:10" x14ac:dyDescent="0.3">
      <c r="A824" s="23">
        <v>44409</v>
      </c>
      <c r="B824" t="s">
        <v>99</v>
      </c>
      <c r="C824" t="s">
        <v>115</v>
      </c>
      <c r="D824" t="s">
        <v>1</v>
      </c>
      <c r="E824" t="s">
        <v>173</v>
      </c>
      <c r="F824" t="s">
        <v>23</v>
      </c>
      <c r="G824" t="s">
        <v>173</v>
      </c>
      <c r="H824" t="s">
        <v>197</v>
      </c>
      <c r="I824" t="s">
        <v>83</v>
      </c>
      <c r="J824" s="26">
        <v>50985</v>
      </c>
    </row>
    <row r="825" spans="1:10" x14ac:dyDescent="0.3">
      <c r="A825" s="23">
        <v>44409</v>
      </c>
      <c r="B825" t="s">
        <v>99</v>
      </c>
      <c r="C825" t="s">
        <v>178</v>
      </c>
      <c r="D825" t="s">
        <v>203</v>
      </c>
      <c r="E825" t="s">
        <v>176</v>
      </c>
      <c r="F825" t="s">
        <v>23</v>
      </c>
      <c r="G825" t="s">
        <v>173</v>
      </c>
      <c r="H825" t="s">
        <v>173</v>
      </c>
      <c r="I825" t="s">
        <v>48</v>
      </c>
      <c r="J825" s="26">
        <v>13006265.679356642</v>
      </c>
    </row>
    <row r="826" spans="1:10" x14ac:dyDescent="0.3">
      <c r="A826" s="23">
        <v>44409</v>
      </c>
      <c r="B826" t="s">
        <v>99</v>
      </c>
      <c r="C826" t="s">
        <v>178</v>
      </c>
      <c r="D826" t="s">
        <v>203</v>
      </c>
      <c r="E826" t="s">
        <v>173</v>
      </c>
      <c r="F826" t="s">
        <v>19</v>
      </c>
      <c r="G826" t="s">
        <v>177</v>
      </c>
      <c r="H826" t="s">
        <v>173</v>
      </c>
      <c r="I826" t="s">
        <v>49</v>
      </c>
      <c r="J826" s="26">
        <v>12766752.649335373</v>
      </c>
    </row>
    <row r="827" spans="1:10" x14ac:dyDescent="0.3">
      <c r="A827" s="23">
        <v>44409</v>
      </c>
      <c r="B827" t="s">
        <v>99</v>
      </c>
      <c r="C827" t="s">
        <v>178</v>
      </c>
      <c r="D827" t="s">
        <v>203</v>
      </c>
      <c r="E827" t="s">
        <v>173</v>
      </c>
      <c r="F827" t="s">
        <v>19</v>
      </c>
      <c r="G827" t="s">
        <v>173</v>
      </c>
      <c r="H827" t="s">
        <v>21</v>
      </c>
      <c r="I827" t="s">
        <v>84</v>
      </c>
      <c r="J827" s="26">
        <v>4525704.999691613</v>
      </c>
    </row>
    <row r="828" spans="1:10" x14ac:dyDescent="0.3">
      <c r="A828" s="23">
        <v>44409</v>
      </c>
      <c r="B828" t="s">
        <v>99</v>
      </c>
      <c r="C828" t="s">
        <v>178</v>
      </c>
      <c r="D828" t="s">
        <v>203</v>
      </c>
      <c r="E828" t="s">
        <v>173</v>
      </c>
      <c r="F828" t="s">
        <v>19</v>
      </c>
      <c r="G828" t="s">
        <v>173</v>
      </c>
      <c r="H828" t="s">
        <v>22</v>
      </c>
      <c r="I828" t="s">
        <v>85</v>
      </c>
      <c r="J828" s="26">
        <v>4848969.6425267272</v>
      </c>
    </row>
    <row r="829" spans="1:10" x14ac:dyDescent="0.3">
      <c r="A829" s="23">
        <v>44409</v>
      </c>
      <c r="B829" t="s">
        <v>99</v>
      </c>
      <c r="C829" t="s">
        <v>178</v>
      </c>
      <c r="D829" t="s">
        <v>203</v>
      </c>
      <c r="E829" t="s">
        <v>173</v>
      </c>
      <c r="F829" t="s">
        <v>19</v>
      </c>
      <c r="G829" t="s">
        <v>173</v>
      </c>
      <c r="H829" t="s">
        <v>20</v>
      </c>
      <c r="I829" t="s">
        <v>86</v>
      </c>
      <c r="J829" s="26">
        <v>3392078.007117033</v>
      </c>
    </row>
    <row r="830" spans="1:10" x14ac:dyDescent="0.3">
      <c r="A830" s="23">
        <v>44409</v>
      </c>
      <c r="B830" t="s">
        <v>99</v>
      </c>
      <c r="C830" t="s">
        <v>178</v>
      </c>
      <c r="D830" t="s">
        <v>203</v>
      </c>
      <c r="E830" t="s">
        <v>173</v>
      </c>
      <c r="F830" t="s">
        <v>23</v>
      </c>
      <c r="G830" t="s">
        <v>177</v>
      </c>
      <c r="H830" t="s">
        <v>173</v>
      </c>
      <c r="I830" t="s">
        <v>50</v>
      </c>
      <c r="J830" s="26">
        <v>239513.03002126847</v>
      </c>
    </row>
    <row r="831" spans="1:10" x14ac:dyDescent="0.3">
      <c r="A831" s="23">
        <v>44409</v>
      </c>
      <c r="B831" t="s">
        <v>99</v>
      </c>
      <c r="C831" t="s">
        <v>178</v>
      </c>
      <c r="D831" t="s">
        <v>203</v>
      </c>
      <c r="E831" t="s">
        <v>173</v>
      </c>
      <c r="F831" t="s">
        <v>23</v>
      </c>
      <c r="G831" t="s">
        <v>173</v>
      </c>
      <c r="H831" t="s">
        <v>196</v>
      </c>
      <c r="I831" t="s">
        <v>88</v>
      </c>
      <c r="J831" s="26">
        <v>225942.91223876434</v>
      </c>
    </row>
    <row r="832" spans="1:10" x14ac:dyDescent="0.3">
      <c r="A832" s="23">
        <v>44409</v>
      </c>
      <c r="B832" t="s">
        <v>99</v>
      </c>
      <c r="C832" t="s">
        <v>178</v>
      </c>
      <c r="D832" t="s">
        <v>203</v>
      </c>
      <c r="E832" t="s">
        <v>173</v>
      </c>
      <c r="F832" t="s">
        <v>23</v>
      </c>
      <c r="G832" t="s">
        <v>173</v>
      </c>
      <c r="H832" t="s">
        <v>197</v>
      </c>
      <c r="I832" t="s">
        <v>87</v>
      </c>
      <c r="J832" s="26">
        <v>13570.117782504101</v>
      </c>
    </row>
    <row r="833" spans="1:10" x14ac:dyDescent="0.3">
      <c r="A833" s="23">
        <v>44409</v>
      </c>
      <c r="B833" t="s">
        <v>99</v>
      </c>
      <c r="C833" t="s">
        <v>116</v>
      </c>
      <c r="D833" t="s">
        <v>14</v>
      </c>
      <c r="E833" t="s">
        <v>176</v>
      </c>
      <c r="F833" t="s">
        <v>23</v>
      </c>
      <c r="G833" t="s">
        <v>173</v>
      </c>
      <c r="H833" t="s">
        <v>173</v>
      </c>
      <c r="I833" t="s">
        <v>51</v>
      </c>
      <c r="J833" s="26">
        <v>790761</v>
      </c>
    </row>
    <row r="834" spans="1:10" x14ac:dyDescent="0.3">
      <c r="A834" s="23">
        <v>44409</v>
      </c>
      <c r="B834" t="s">
        <v>99</v>
      </c>
      <c r="C834" t="s">
        <v>116</v>
      </c>
      <c r="D834" t="s">
        <v>14</v>
      </c>
      <c r="E834" t="s">
        <v>173</v>
      </c>
      <c r="F834" t="s">
        <v>16</v>
      </c>
      <c r="G834" t="s">
        <v>177</v>
      </c>
      <c r="H834" t="s">
        <v>198</v>
      </c>
      <c r="I834" t="s">
        <v>52</v>
      </c>
      <c r="J834" s="26">
        <v>150000</v>
      </c>
    </row>
    <row r="835" spans="1:10" x14ac:dyDescent="0.3">
      <c r="A835" s="23">
        <v>44409</v>
      </c>
      <c r="B835" t="s">
        <v>99</v>
      </c>
      <c r="C835" t="s">
        <v>116</v>
      </c>
      <c r="D835" t="s">
        <v>14</v>
      </c>
      <c r="E835" t="s">
        <v>173</v>
      </c>
      <c r="F835" t="s">
        <v>271</v>
      </c>
      <c r="G835" t="s">
        <v>177</v>
      </c>
      <c r="H835" t="s">
        <v>173</v>
      </c>
      <c r="I835" t="s">
        <v>53</v>
      </c>
      <c r="J835" s="26">
        <v>457600</v>
      </c>
    </row>
    <row r="836" spans="1:10" x14ac:dyDescent="0.3">
      <c r="A836" s="23">
        <v>44409</v>
      </c>
      <c r="B836" t="s">
        <v>99</v>
      </c>
      <c r="C836" t="s">
        <v>116</v>
      </c>
      <c r="D836" t="s">
        <v>14</v>
      </c>
      <c r="E836" t="s">
        <v>173</v>
      </c>
      <c r="F836" t="s">
        <v>271</v>
      </c>
      <c r="G836" t="s">
        <v>173</v>
      </c>
      <c r="H836" t="s">
        <v>33</v>
      </c>
      <c r="I836" t="s">
        <v>89</v>
      </c>
      <c r="J836" s="26">
        <v>320000</v>
      </c>
    </row>
    <row r="837" spans="1:10" x14ac:dyDescent="0.3">
      <c r="A837" s="23">
        <v>44409</v>
      </c>
      <c r="B837" t="s">
        <v>99</v>
      </c>
      <c r="C837" t="s">
        <v>116</v>
      </c>
      <c r="D837" t="s">
        <v>14</v>
      </c>
      <c r="E837" t="s">
        <v>173</v>
      </c>
      <c r="F837" t="s">
        <v>271</v>
      </c>
      <c r="G837" t="s">
        <v>173</v>
      </c>
      <c r="H837" t="s">
        <v>34</v>
      </c>
      <c r="I837" t="s">
        <v>90</v>
      </c>
      <c r="J837" s="26">
        <v>32000</v>
      </c>
    </row>
    <row r="838" spans="1:10" x14ac:dyDescent="0.3">
      <c r="A838" s="23">
        <v>44409</v>
      </c>
      <c r="B838" t="s">
        <v>99</v>
      </c>
      <c r="C838" t="s">
        <v>116</v>
      </c>
      <c r="D838" t="s">
        <v>14</v>
      </c>
      <c r="E838" t="s">
        <v>173</v>
      </c>
      <c r="F838" t="s">
        <v>271</v>
      </c>
      <c r="G838" t="s">
        <v>173</v>
      </c>
      <c r="H838" t="s">
        <v>35</v>
      </c>
      <c r="I838" t="s">
        <v>90</v>
      </c>
      <c r="J838" s="26">
        <v>105600</v>
      </c>
    </row>
    <row r="839" spans="1:10" x14ac:dyDescent="0.3">
      <c r="A839" s="23">
        <v>44409</v>
      </c>
      <c r="B839" t="s">
        <v>99</v>
      </c>
      <c r="C839" t="s">
        <v>116</v>
      </c>
      <c r="D839" t="s">
        <v>14</v>
      </c>
      <c r="E839" t="s">
        <v>173</v>
      </c>
      <c r="F839" t="s">
        <v>15</v>
      </c>
      <c r="G839" t="s">
        <v>177</v>
      </c>
      <c r="H839" t="s">
        <v>173</v>
      </c>
      <c r="I839" t="s">
        <v>54</v>
      </c>
      <c r="J839" s="26">
        <v>110575</v>
      </c>
    </row>
    <row r="840" spans="1:10" x14ac:dyDescent="0.3">
      <c r="A840" s="23">
        <v>44409</v>
      </c>
      <c r="B840" t="s">
        <v>99</v>
      </c>
      <c r="C840" t="s">
        <v>116</v>
      </c>
      <c r="D840" t="s">
        <v>14</v>
      </c>
      <c r="E840" t="s">
        <v>173</v>
      </c>
      <c r="F840" t="s">
        <v>15</v>
      </c>
      <c r="G840" t="s">
        <v>173</v>
      </c>
      <c r="H840" t="s">
        <v>36</v>
      </c>
      <c r="I840" t="s">
        <v>91</v>
      </c>
      <c r="J840" s="26">
        <v>50000</v>
      </c>
    </row>
    <row r="841" spans="1:10" x14ac:dyDescent="0.3">
      <c r="A841" s="23">
        <v>44409</v>
      </c>
      <c r="B841" t="s">
        <v>99</v>
      </c>
      <c r="C841" t="s">
        <v>116</v>
      </c>
      <c r="D841" t="s">
        <v>14</v>
      </c>
      <c r="E841" t="s">
        <v>173</v>
      </c>
      <c r="F841" t="s">
        <v>15</v>
      </c>
      <c r="G841" t="s">
        <v>173</v>
      </c>
      <c r="H841" t="s">
        <v>37</v>
      </c>
      <c r="I841" t="s">
        <v>92</v>
      </c>
      <c r="J841" s="26">
        <v>36586</v>
      </c>
    </row>
    <row r="842" spans="1:10" x14ac:dyDescent="0.3">
      <c r="A842" s="23">
        <v>44409</v>
      </c>
      <c r="B842" t="s">
        <v>99</v>
      </c>
      <c r="C842" t="s">
        <v>116</v>
      </c>
      <c r="D842" t="s">
        <v>14</v>
      </c>
      <c r="E842" t="s">
        <v>173</v>
      </c>
      <c r="F842" t="s">
        <v>15</v>
      </c>
      <c r="G842" t="s">
        <v>173</v>
      </c>
      <c r="H842" t="s">
        <v>38</v>
      </c>
      <c r="I842" t="s">
        <v>93</v>
      </c>
      <c r="J842" s="26">
        <v>23989</v>
      </c>
    </row>
    <row r="843" spans="1:10" x14ac:dyDescent="0.3">
      <c r="A843" s="23">
        <v>44409</v>
      </c>
      <c r="B843" t="s">
        <v>99</v>
      </c>
      <c r="C843" t="s">
        <v>116</v>
      </c>
      <c r="D843" t="s">
        <v>14</v>
      </c>
      <c r="E843" t="s">
        <v>173</v>
      </c>
      <c r="F843" t="s">
        <v>269</v>
      </c>
      <c r="G843" t="s">
        <v>177</v>
      </c>
      <c r="H843" t="s">
        <v>269</v>
      </c>
      <c r="I843" t="s">
        <v>55</v>
      </c>
      <c r="J843" s="26">
        <v>22554</v>
      </c>
    </row>
    <row r="844" spans="1:10" x14ac:dyDescent="0.3">
      <c r="A844" s="23">
        <v>44409</v>
      </c>
      <c r="B844" t="s">
        <v>99</v>
      </c>
      <c r="C844" t="s">
        <v>116</v>
      </c>
      <c r="D844" t="s">
        <v>14</v>
      </c>
      <c r="E844" t="s">
        <v>173</v>
      </c>
      <c r="F844" t="s">
        <v>270</v>
      </c>
      <c r="G844" t="s">
        <v>177</v>
      </c>
      <c r="H844" t="s">
        <v>270</v>
      </c>
      <c r="I844" t="s">
        <v>56</v>
      </c>
      <c r="J844" s="26">
        <v>50032</v>
      </c>
    </row>
    <row r="845" spans="1:10" x14ac:dyDescent="0.3">
      <c r="A845" s="23">
        <v>44409</v>
      </c>
      <c r="B845" t="s">
        <v>99</v>
      </c>
      <c r="C845" t="s">
        <v>116</v>
      </c>
      <c r="D845" t="s">
        <v>2</v>
      </c>
      <c r="E845" t="s">
        <v>176</v>
      </c>
      <c r="F845" t="s">
        <v>270</v>
      </c>
      <c r="G845" t="s">
        <v>173</v>
      </c>
      <c r="H845" t="s">
        <v>173</v>
      </c>
      <c r="I845" t="s">
        <v>57</v>
      </c>
      <c r="J845" s="26">
        <v>7868762.4017837401</v>
      </c>
    </row>
    <row r="846" spans="1:10" x14ac:dyDescent="0.3">
      <c r="A846" s="23">
        <v>44409</v>
      </c>
      <c r="B846" t="s">
        <v>99</v>
      </c>
      <c r="C846" t="s">
        <v>116</v>
      </c>
      <c r="D846" t="s">
        <v>2</v>
      </c>
      <c r="E846" t="s">
        <v>173</v>
      </c>
      <c r="F846" t="s">
        <v>16</v>
      </c>
      <c r="G846" t="s">
        <v>177</v>
      </c>
      <c r="H846" t="s">
        <v>16</v>
      </c>
      <c r="I846" t="s">
        <v>58</v>
      </c>
      <c r="J846" s="26">
        <v>1250000</v>
      </c>
    </row>
    <row r="847" spans="1:10" x14ac:dyDescent="0.3">
      <c r="A847" s="23">
        <v>44409</v>
      </c>
      <c r="B847" t="s">
        <v>99</v>
      </c>
      <c r="C847" t="s">
        <v>116</v>
      </c>
      <c r="D847" t="s">
        <v>2</v>
      </c>
      <c r="E847" t="s">
        <v>173</v>
      </c>
      <c r="F847" t="s">
        <v>271</v>
      </c>
      <c r="G847" t="s">
        <v>177</v>
      </c>
      <c r="H847" t="s">
        <v>173</v>
      </c>
      <c r="I847" t="s">
        <v>59</v>
      </c>
      <c r="J847" s="26">
        <v>1238737.5</v>
      </c>
    </row>
    <row r="848" spans="1:10" x14ac:dyDescent="0.3">
      <c r="A848" s="23">
        <v>44409</v>
      </c>
      <c r="B848" t="s">
        <v>99</v>
      </c>
      <c r="C848" t="s">
        <v>116</v>
      </c>
      <c r="D848" t="s">
        <v>2</v>
      </c>
      <c r="E848" t="s">
        <v>173</v>
      </c>
      <c r="F848" t="s">
        <v>271</v>
      </c>
      <c r="G848" t="s">
        <v>173</v>
      </c>
      <c r="H848" t="s">
        <v>33</v>
      </c>
      <c r="I848" t="s">
        <v>94</v>
      </c>
      <c r="J848" s="26">
        <v>577500</v>
      </c>
    </row>
    <row r="849" spans="1:10" x14ac:dyDescent="0.3">
      <c r="A849" s="23">
        <v>44409</v>
      </c>
      <c r="B849" t="s">
        <v>99</v>
      </c>
      <c r="C849" t="s">
        <v>116</v>
      </c>
      <c r="D849" t="s">
        <v>2</v>
      </c>
      <c r="E849" t="s">
        <v>173</v>
      </c>
      <c r="F849" t="s">
        <v>271</v>
      </c>
      <c r="G849" t="s">
        <v>173</v>
      </c>
      <c r="H849" t="s">
        <v>34</v>
      </c>
      <c r="I849" t="s">
        <v>95</v>
      </c>
      <c r="J849" s="26">
        <v>375375</v>
      </c>
    </row>
    <row r="850" spans="1:10" x14ac:dyDescent="0.3">
      <c r="A850" s="23">
        <v>44409</v>
      </c>
      <c r="B850" t="s">
        <v>99</v>
      </c>
      <c r="C850" t="s">
        <v>116</v>
      </c>
      <c r="D850" t="s">
        <v>2</v>
      </c>
      <c r="E850" t="s">
        <v>173</v>
      </c>
      <c r="F850" t="s">
        <v>271</v>
      </c>
      <c r="G850" t="s">
        <v>173</v>
      </c>
      <c r="H850" t="s">
        <v>35</v>
      </c>
      <c r="I850" t="s">
        <v>96</v>
      </c>
      <c r="J850" s="26">
        <v>285862.5</v>
      </c>
    </row>
    <row r="851" spans="1:10" x14ac:dyDescent="0.3">
      <c r="A851" s="23">
        <v>44409</v>
      </c>
      <c r="B851" t="s">
        <v>99</v>
      </c>
      <c r="C851" t="s">
        <v>116</v>
      </c>
      <c r="D851" t="s">
        <v>2</v>
      </c>
      <c r="E851" t="s">
        <v>173</v>
      </c>
      <c r="F851" t="s">
        <v>28</v>
      </c>
      <c r="G851" t="s">
        <v>177</v>
      </c>
      <c r="H851" t="s">
        <v>173</v>
      </c>
      <c r="I851" t="s">
        <v>60</v>
      </c>
      <c r="J851" s="26">
        <v>4404771.7457123902</v>
      </c>
    </row>
    <row r="852" spans="1:10" x14ac:dyDescent="0.3">
      <c r="A852" s="23">
        <v>44409</v>
      </c>
      <c r="B852" t="s">
        <v>99</v>
      </c>
      <c r="C852" t="s">
        <v>116</v>
      </c>
      <c r="D852" t="s">
        <v>2</v>
      </c>
      <c r="E852" t="s">
        <v>173</v>
      </c>
      <c r="F852" t="s">
        <v>28</v>
      </c>
      <c r="G852" t="s">
        <v>173</v>
      </c>
      <c r="H852" t="s">
        <v>39</v>
      </c>
      <c r="I852" t="s">
        <v>97</v>
      </c>
      <c r="J852" s="26">
        <v>1835321.5607134958</v>
      </c>
    </row>
    <row r="853" spans="1:10" x14ac:dyDescent="0.3">
      <c r="A853" s="23">
        <v>44409</v>
      </c>
      <c r="B853" t="s">
        <v>99</v>
      </c>
      <c r="C853" t="s">
        <v>116</v>
      </c>
      <c r="D853" t="s">
        <v>2</v>
      </c>
      <c r="E853" t="s">
        <v>173</v>
      </c>
      <c r="F853" t="s">
        <v>28</v>
      </c>
      <c r="G853" t="s">
        <v>173</v>
      </c>
      <c r="H853" t="s">
        <v>40</v>
      </c>
      <c r="I853" t="s">
        <v>98</v>
      </c>
      <c r="J853" s="26">
        <v>2569450.1849988941</v>
      </c>
    </row>
    <row r="854" spans="1:10" x14ac:dyDescent="0.3">
      <c r="A854" s="23">
        <v>44409</v>
      </c>
      <c r="B854" t="s">
        <v>99</v>
      </c>
      <c r="C854" t="s">
        <v>116</v>
      </c>
      <c r="D854" t="s">
        <v>2</v>
      </c>
      <c r="E854" t="s">
        <v>173</v>
      </c>
      <c r="F854" t="s">
        <v>32</v>
      </c>
      <c r="G854" t="s">
        <v>177</v>
      </c>
      <c r="H854" t="s">
        <v>32</v>
      </c>
      <c r="I854" t="s">
        <v>61</v>
      </c>
      <c r="J854" s="26">
        <v>270000</v>
      </c>
    </row>
    <row r="855" spans="1:10" x14ac:dyDescent="0.3">
      <c r="A855" s="23">
        <v>44409</v>
      </c>
      <c r="B855" t="s">
        <v>99</v>
      </c>
      <c r="C855" t="s">
        <v>116</v>
      </c>
      <c r="D855" t="s">
        <v>2</v>
      </c>
      <c r="E855" t="s">
        <v>173</v>
      </c>
      <c r="F855" t="s">
        <v>41</v>
      </c>
      <c r="G855" t="s">
        <v>177</v>
      </c>
      <c r="H855" t="s">
        <v>41</v>
      </c>
      <c r="I855" t="s">
        <v>62</v>
      </c>
      <c r="J855" s="26">
        <v>250000</v>
      </c>
    </row>
    <row r="856" spans="1:10" x14ac:dyDescent="0.3">
      <c r="A856" s="23">
        <v>44409</v>
      </c>
      <c r="B856" t="s">
        <v>99</v>
      </c>
      <c r="C856" t="s">
        <v>116</v>
      </c>
      <c r="D856" t="s">
        <v>2</v>
      </c>
      <c r="E856" t="s">
        <v>173</v>
      </c>
      <c r="F856" t="s">
        <v>29</v>
      </c>
      <c r="G856" t="s">
        <v>177</v>
      </c>
      <c r="H856" t="s">
        <v>29</v>
      </c>
      <c r="I856" t="s">
        <v>63</v>
      </c>
      <c r="J856" s="26">
        <v>200000</v>
      </c>
    </row>
    <row r="857" spans="1:10" x14ac:dyDescent="0.3">
      <c r="A857" s="23">
        <v>44409</v>
      </c>
      <c r="B857" t="s">
        <v>99</v>
      </c>
      <c r="C857" t="s">
        <v>116</v>
      </c>
      <c r="D857" t="s">
        <v>2</v>
      </c>
      <c r="E857" t="s">
        <v>173</v>
      </c>
      <c r="F857" t="s">
        <v>31</v>
      </c>
      <c r="G857" t="s">
        <v>177</v>
      </c>
      <c r="H857" t="s">
        <v>31</v>
      </c>
      <c r="I857" t="s">
        <v>64</v>
      </c>
      <c r="J857" s="26">
        <v>183532.15607134957</v>
      </c>
    </row>
    <row r="858" spans="1:10" x14ac:dyDescent="0.3">
      <c r="A858" s="23">
        <v>44409</v>
      </c>
      <c r="B858" t="s">
        <v>99</v>
      </c>
      <c r="C858" t="s">
        <v>116</v>
      </c>
      <c r="D858" t="s">
        <v>2</v>
      </c>
      <c r="E858" t="s">
        <v>173</v>
      </c>
      <c r="F858" t="s">
        <v>30</v>
      </c>
      <c r="G858" t="s">
        <v>177</v>
      </c>
      <c r="H858" t="s">
        <v>30</v>
      </c>
      <c r="I858" t="s">
        <v>65</v>
      </c>
      <c r="J858" s="26">
        <v>71721</v>
      </c>
    </row>
    <row r="859" spans="1:10" x14ac:dyDescent="0.3">
      <c r="A859" s="23">
        <v>44409</v>
      </c>
      <c r="B859" t="s">
        <v>99</v>
      </c>
      <c r="C859" t="s">
        <v>179</v>
      </c>
      <c r="D859" t="s">
        <v>17</v>
      </c>
      <c r="E859" t="s">
        <v>176</v>
      </c>
      <c r="F859" t="s">
        <v>30</v>
      </c>
      <c r="G859" t="s">
        <v>173</v>
      </c>
      <c r="H859" t="s">
        <v>173</v>
      </c>
      <c r="I859" t="s">
        <v>66</v>
      </c>
      <c r="J859" s="26">
        <v>4346742.2775729019</v>
      </c>
    </row>
    <row r="860" spans="1:10" x14ac:dyDescent="0.3">
      <c r="A860" s="23">
        <v>44409</v>
      </c>
      <c r="B860" t="s">
        <v>99</v>
      </c>
      <c r="C860" t="s">
        <v>117</v>
      </c>
      <c r="D860" t="s">
        <v>5</v>
      </c>
      <c r="E860" t="s">
        <v>176</v>
      </c>
      <c r="F860" t="s">
        <v>30</v>
      </c>
      <c r="G860" t="s">
        <v>173</v>
      </c>
      <c r="H860" t="s">
        <v>173</v>
      </c>
      <c r="I860" t="s">
        <v>67</v>
      </c>
      <c r="J860" s="26">
        <v>250000</v>
      </c>
    </row>
    <row r="861" spans="1:10" x14ac:dyDescent="0.3">
      <c r="A861" s="23">
        <v>44409</v>
      </c>
      <c r="B861" t="s">
        <v>99</v>
      </c>
      <c r="C861" t="s">
        <v>117</v>
      </c>
      <c r="D861" t="s">
        <v>5</v>
      </c>
      <c r="E861" t="s">
        <v>173</v>
      </c>
      <c r="F861" t="s">
        <v>27</v>
      </c>
      <c r="G861" t="s">
        <v>177</v>
      </c>
      <c r="H861" t="s">
        <v>27</v>
      </c>
      <c r="I861" t="s">
        <v>69</v>
      </c>
      <c r="J861" s="26">
        <v>250000</v>
      </c>
    </row>
    <row r="862" spans="1:10" x14ac:dyDescent="0.3">
      <c r="A862" s="23">
        <v>44409</v>
      </c>
      <c r="B862" t="s">
        <v>99</v>
      </c>
      <c r="C862" t="s">
        <v>118</v>
      </c>
      <c r="D862" t="s">
        <v>6</v>
      </c>
      <c r="E862" t="s">
        <v>176</v>
      </c>
      <c r="F862" t="s">
        <v>27</v>
      </c>
      <c r="G862" t="s">
        <v>173</v>
      </c>
      <c r="H862" t="s">
        <v>173</v>
      </c>
      <c r="I862" t="s">
        <v>70</v>
      </c>
      <c r="J862" s="26">
        <v>2128866</v>
      </c>
    </row>
    <row r="863" spans="1:10" x14ac:dyDescent="0.3">
      <c r="A863" s="23">
        <v>44409</v>
      </c>
      <c r="B863" t="s">
        <v>99</v>
      </c>
      <c r="C863" t="s">
        <v>118</v>
      </c>
      <c r="D863" t="s">
        <v>6</v>
      </c>
      <c r="E863" t="s">
        <v>173</v>
      </c>
      <c r="F863" t="s">
        <v>4</v>
      </c>
      <c r="G863" t="s">
        <v>177</v>
      </c>
      <c r="H863" t="s">
        <v>4</v>
      </c>
      <c r="I863" t="s">
        <v>71</v>
      </c>
      <c r="J863" s="26">
        <v>2128866</v>
      </c>
    </row>
    <row r="864" spans="1:10" x14ac:dyDescent="0.3">
      <c r="A864" s="23">
        <v>44409</v>
      </c>
      <c r="B864" t="s">
        <v>99</v>
      </c>
      <c r="C864" t="s">
        <v>180</v>
      </c>
      <c r="D864" t="s">
        <v>7</v>
      </c>
      <c r="E864" t="s">
        <v>176</v>
      </c>
      <c r="F864" t="s">
        <v>18</v>
      </c>
      <c r="G864" t="s">
        <v>173</v>
      </c>
      <c r="H864" t="s">
        <v>173</v>
      </c>
      <c r="I864" t="s">
        <v>73</v>
      </c>
      <c r="J864" s="26">
        <v>2467876.2775729019</v>
      </c>
    </row>
    <row r="865" spans="1:10" x14ac:dyDescent="0.3">
      <c r="A865" s="23">
        <v>44409</v>
      </c>
      <c r="B865" t="s">
        <v>99</v>
      </c>
      <c r="C865" t="s">
        <v>119</v>
      </c>
      <c r="D865" t="s">
        <v>10</v>
      </c>
      <c r="E865" t="s">
        <v>176</v>
      </c>
      <c r="F865" t="s">
        <v>10</v>
      </c>
      <c r="G865" t="s">
        <v>177</v>
      </c>
      <c r="H865" t="s">
        <v>10</v>
      </c>
      <c r="I865" t="s">
        <v>11</v>
      </c>
      <c r="J865" s="26">
        <v>493575.25551458041</v>
      </c>
    </row>
    <row r="866" spans="1:10" x14ac:dyDescent="0.3">
      <c r="A866" s="23">
        <v>44409</v>
      </c>
      <c r="B866" t="s">
        <v>99</v>
      </c>
      <c r="C866" t="s">
        <v>181</v>
      </c>
      <c r="D866" t="s">
        <v>8</v>
      </c>
      <c r="E866" t="s">
        <v>176</v>
      </c>
      <c r="F866" t="s">
        <v>10</v>
      </c>
      <c r="G866" t="s">
        <v>173</v>
      </c>
      <c r="H866" t="s">
        <v>173</v>
      </c>
      <c r="I866" t="s">
        <v>12</v>
      </c>
      <c r="J866" s="26">
        <v>1974301.0220583216</v>
      </c>
    </row>
    <row r="867" spans="1:10" x14ac:dyDescent="0.3">
      <c r="A867" s="23">
        <v>44409</v>
      </c>
      <c r="B867" t="s">
        <v>100</v>
      </c>
      <c r="C867" t="s">
        <v>114</v>
      </c>
      <c r="D867" t="s">
        <v>0</v>
      </c>
      <c r="E867" t="s">
        <v>176</v>
      </c>
      <c r="F867" t="s">
        <v>25</v>
      </c>
      <c r="G867" t="s">
        <v>173</v>
      </c>
      <c r="H867" t="s">
        <v>173</v>
      </c>
      <c r="I867" t="s">
        <v>124</v>
      </c>
      <c r="J867" s="26">
        <v>36790501.539779633</v>
      </c>
    </row>
    <row r="868" spans="1:10" x14ac:dyDescent="0.3">
      <c r="A868" s="23">
        <v>44409</v>
      </c>
      <c r="B868" t="s">
        <v>100</v>
      </c>
      <c r="C868" t="s">
        <v>114</v>
      </c>
      <c r="D868" t="s">
        <v>0</v>
      </c>
      <c r="E868" t="s">
        <v>173</v>
      </c>
      <c r="F868" t="s">
        <v>19</v>
      </c>
      <c r="G868" t="s">
        <v>177</v>
      </c>
      <c r="H868" t="s">
        <v>173</v>
      </c>
      <c r="I868" t="s">
        <v>43</v>
      </c>
      <c r="J868" s="26">
        <v>36268238.899625033</v>
      </c>
    </row>
    <row r="869" spans="1:10" x14ac:dyDescent="0.3">
      <c r="A869" s="23">
        <v>44409</v>
      </c>
      <c r="B869" t="s">
        <v>100</v>
      </c>
      <c r="C869" t="s">
        <v>114</v>
      </c>
      <c r="D869" t="s">
        <v>0</v>
      </c>
      <c r="E869" t="s">
        <v>173</v>
      </c>
      <c r="F869" t="s">
        <v>19</v>
      </c>
      <c r="G869" t="s">
        <v>173</v>
      </c>
      <c r="H869" t="s">
        <v>21</v>
      </c>
      <c r="I869" t="s">
        <v>74</v>
      </c>
      <c r="J869" s="26">
        <v>15111766.208177099</v>
      </c>
    </row>
    <row r="870" spans="1:10" x14ac:dyDescent="0.3">
      <c r="A870" s="23">
        <v>44409</v>
      </c>
      <c r="B870" t="s">
        <v>100</v>
      </c>
      <c r="C870" t="s">
        <v>114</v>
      </c>
      <c r="D870" t="s">
        <v>0</v>
      </c>
      <c r="E870" t="s">
        <v>173</v>
      </c>
      <c r="F870" t="s">
        <v>19</v>
      </c>
      <c r="G870" t="s">
        <v>173</v>
      </c>
      <c r="H870" t="s">
        <v>22</v>
      </c>
      <c r="I870" t="s">
        <v>75</v>
      </c>
      <c r="J870" s="26">
        <v>13902824.91152293</v>
      </c>
    </row>
    <row r="871" spans="1:10" x14ac:dyDescent="0.3">
      <c r="A871" s="23">
        <v>44409</v>
      </c>
      <c r="B871" t="s">
        <v>100</v>
      </c>
      <c r="C871" t="s">
        <v>114</v>
      </c>
      <c r="D871" t="s">
        <v>0</v>
      </c>
      <c r="E871" t="s">
        <v>173</v>
      </c>
      <c r="F871" t="s">
        <v>19</v>
      </c>
      <c r="G871" t="s">
        <v>173</v>
      </c>
      <c r="H871" t="s">
        <v>20</v>
      </c>
      <c r="I871" t="s">
        <v>76</v>
      </c>
      <c r="J871" s="26">
        <v>7253647.7799250064</v>
      </c>
    </row>
    <row r="872" spans="1:10" x14ac:dyDescent="0.3">
      <c r="A872" s="23">
        <v>44409</v>
      </c>
      <c r="B872" t="s">
        <v>100</v>
      </c>
      <c r="C872" t="s">
        <v>114</v>
      </c>
      <c r="D872" t="s">
        <v>0</v>
      </c>
      <c r="E872" t="s">
        <v>173</v>
      </c>
      <c r="F872" t="s">
        <v>23</v>
      </c>
      <c r="G872" t="s">
        <v>177</v>
      </c>
      <c r="H872" t="s">
        <v>173</v>
      </c>
      <c r="I872" t="s">
        <v>44</v>
      </c>
      <c r="J872" s="26">
        <v>522262.64015460049</v>
      </c>
    </row>
    <row r="873" spans="1:10" x14ac:dyDescent="0.3">
      <c r="A873" s="23">
        <v>44409</v>
      </c>
      <c r="B873" t="s">
        <v>100</v>
      </c>
      <c r="C873" t="s">
        <v>114</v>
      </c>
      <c r="D873" t="s">
        <v>0</v>
      </c>
      <c r="E873" t="s">
        <v>173</v>
      </c>
      <c r="F873" t="s">
        <v>23</v>
      </c>
      <c r="G873" t="s">
        <v>173</v>
      </c>
      <c r="H873" t="s">
        <v>196</v>
      </c>
      <c r="I873" t="s">
        <v>77</v>
      </c>
      <c r="J873" s="26">
        <v>456979.81013527542</v>
      </c>
    </row>
    <row r="874" spans="1:10" x14ac:dyDescent="0.3">
      <c r="A874" s="23">
        <v>44409</v>
      </c>
      <c r="B874" t="s">
        <v>100</v>
      </c>
      <c r="C874" t="s">
        <v>114</v>
      </c>
      <c r="D874" t="s">
        <v>0</v>
      </c>
      <c r="E874" t="s">
        <v>173</v>
      </c>
      <c r="F874" t="s">
        <v>23</v>
      </c>
      <c r="G874" t="s">
        <v>173</v>
      </c>
      <c r="H874" t="s">
        <v>197</v>
      </c>
      <c r="I874" t="s">
        <v>78</v>
      </c>
      <c r="J874" s="26">
        <v>65282.830019325062</v>
      </c>
    </row>
    <row r="875" spans="1:10" x14ac:dyDescent="0.3">
      <c r="A875" s="23">
        <v>44409</v>
      </c>
      <c r="B875" t="s">
        <v>100</v>
      </c>
      <c r="C875" t="s">
        <v>115</v>
      </c>
      <c r="D875" t="s">
        <v>1</v>
      </c>
      <c r="E875" t="s">
        <v>176</v>
      </c>
      <c r="F875" t="s">
        <v>23</v>
      </c>
      <c r="G875" t="s">
        <v>173</v>
      </c>
      <c r="H875" t="s">
        <v>173</v>
      </c>
      <c r="I875" t="s">
        <v>45</v>
      </c>
      <c r="J875" s="26">
        <v>23585519.381966691</v>
      </c>
    </row>
    <row r="876" spans="1:10" x14ac:dyDescent="0.3">
      <c r="A876" s="23">
        <v>44409</v>
      </c>
      <c r="B876" t="s">
        <v>100</v>
      </c>
      <c r="C876" t="s">
        <v>115</v>
      </c>
      <c r="D876" t="s">
        <v>1</v>
      </c>
      <c r="E876" t="s">
        <v>173</v>
      </c>
      <c r="F876" t="s">
        <v>19</v>
      </c>
      <c r="G876" t="s">
        <v>177</v>
      </c>
      <c r="H876" t="s">
        <v>173</v>
      </c>
      <c r="I876" t="s">
        <v>46</v>
      </c>
      <c r="J876" s="26">
        <v>23305970.316899054</v>
      </c>
    </row>
    <row r="877" spans="1:10" x14ac:dyDescent="0.3">
      <c r="A877" s="23">
        <v>44409</v>
      </c>
      <c r="B877" t="s">
        <v>100</v>
      </c>
      <c r="C877" t="s">
        <v>115</v>
      </c>
      <c r="D877" t="s">
        <v>1</v>
      </c>
      <c r="E877" t="s">
        <v>173</v>
      </c>
      <c r="F877" t="s">
        <v>19</v>
      </c>
      <c r="G877" t="s">
        <v>173</v>
      </c>
      <c r="H877" t="s">
        <v>21</v>
      </c>
      <c r="I877" t="s">
        <v>79</v>
      </c>
      <c r="J877" s="26">
        <v>10019100.996021418</v>
      </c>
    </row>
    <row r="878" spans="1:10" x14ac:dyDescent="0.3">
      <c r="A878" s="23">
        <v>44409</v>
      </c>
      <c r="B878" t="s">
        <v>100</v>
      </c>
      <c r="C878" t="s">
        <v>115</v>
      </c>
      <c r="D878" t="s">
        <v>1</v>
      </c>
      <c r="E878" t="s">
        <v>173</v>
      </c>
      <c r="F878" t="s">
        <v>19</v>
      </c>
      <c r="G878" t="s">
        <v>173</v>
      </c>
      <c r="H878" t="s">
        <v>22</v>
      </c>
      <c r="I878" t="s">
        <v>80</v>
      </c>
      <c r="J878" s="26">
        <v>9217572.9163397029</v>
      </c>
    </row>
    <row r="879" spans="1:10" x14ac:dyDescent="0.3">
      <c r="A879" s="23">
        <v>44409</v>
      </c>
      <c r="B879" t="s">
        <v>100</v>
      </c>
      <c r="C879" t="s">
        <v>115</v>
      </c>
      <c r="D879" t="s">
        <v>1</v>
      </c>
      <c r="E879" t="s">
        <v>173</v>
      </c>
      <c r="F879" t="s">
        <v>19</v>
      </c>
      <c r="G879" t="s">
        <v>173</v>
      </c>
      <c r="H879" t="s">
        <v>20</v>
      </c>
      <c r="I879" t="s">
        <v>81</v>
      </c>
      <c r="J879" s="26">
        <v>4069296.4045379292</v>
      </c>
    </row>
    <row r="880" spans="1:10" x14ac:dyDescent="0.3">
      <c r="A880" s="23">
        <v>44409</v>
      </c>
      <c r="B880" t="s">
        <v>100</v>
      </c>
      <c r="C880" t="s">
        <v>115</v>
      </c>
      <c r="D880" t="s">
        <v>1</v>
      </c>
      <c r="E880" t="s">
        <v>173</v>
      </c>
      <c r="F880" t="s">
        <v>23</v>
      </c>
      <c r="G880" t="s">
        <v>177</v>
      </c>
      <c r="H880" t="s">
        <v>173</v>
      </c>
      <c r="I880" t="s">
        <v>47</v>
      </c>
      <c r="J880" s="26">
        <v>279549.06506763771</v>
      </c>
    </row>
    <row r="881" spans="1:10" x14ac:dyDescent="0.3">
      <c r="A881" s="23">
        <v>44409</v>
      </c>
      <c r="B881" t="s">
        <v>100</v>
      </c>
      <c r="C881" t="s">
        <v>115</v>
      </c>
      <c r="D881" t="s">
        <v>1</v>
      </c>
      <c r="E881" t="s">
        <v>173</v>
      </c>
      <c r="F881" t="s">
        <v>23</v>
      </c>
      <c r="G881" t="s">
        <v>173</v>
      </c>
      <c r="H881" t="s">
        <v>196</v>
      </c>
      <c r="I881" t="s">
        <v>82</v>
      </c>
      <c r="J881" s="26">
        <v>228489.90506763771</v>
      </c>
    </row>
    <row r="882" spans="1:10" x14ac:dyDescent="0.3">
      <c r="A882" s="23">
        <v>44409</v>
      </c>
      <c r="B882" t="s">
        <v>100</v>
      </c>
      <c r="C882" t="s">
        <v>115</v>
      </c>
      <c r="D882" t="s">
        <v>1</v>
      </c>
      <c r="E882" t="s">
        <v>173</v>
      </c>
      <c r="F882" t="s">
        <v>23</v>
      </c>
      <c r="G882" t="s">
        <v>173</v>
      </c>
      <c r="H882" t="s">
        <v>197</v>
      </c>
      <c r="I882" t="s">
        <v>83</v>
      </c>
      <c r="J882" s="26">
        <v>51059.16</v>
      </c>
    </row>
    <row r="883" spans="1:10" x14ac:dyDescent="0.3">
      <c r="A883" s="23">
        <v>44409</v>
      </c>
      <c r="B883" t="s">
        <v>100</v>
      </c>
      <c r="C883" t="s">
        <v>178</v>
      </c>
      <c r="D883" t="s">
        <v>203</v>
      </c>
      <c r="E883" t="s">
        <v>176</v>
      </c>
      <c r="F883" t="s">
        <v>23</v>
      </c>
      <c r="G883" t="s">
        <v>173</v>
      </c>
      <c r="H883" t="s">
        <v>173</v>
      </c>
      <c r="I883" t="s">
        <v>48</v>
      </c>
      <c r="J883" s="26">
        <v>13204982.157812942</v>
      </c>
    </row>
    <row r="884" spans="1:10" x14ac:dyDescent="0.3">
      <c r="A884" s="23">
        <v>44409</v>
      </c>
      <c r="B884" t="s">
        <v>100</v>
      </c>
      <c r="C884" t="s">
        <v>178</v>
      </c>
      <c r="D884" t="s">
        <v>203</v>
      </c>
      <c r="E884" t="s">
        <v>173</v>
      </c>
      <c r="F884" t="s">
        <v>19</v>
      </c>
      <c r="G884" t="s">
        <v>177</v>
      </c>
      <c r="H884" t="s">
        <v>173</v>
      </c>
      <c r="I884" t="s">
        <v>49</v>
      </c>
      <c r="J884" s="26">
        <v>12962268.582725979</v>
      </c>
    </row>
    <row r="885" spans="1:10" x14ac:dyDescent="0.3">
      <c r="A885" s="23">
        <v>44409</v>
      </c>
      <c r="B885" t="s">
        <v>100</v>
      </c>
      <c r="C885" t="s">
        <v>178</v>
      </c>
      <c r="D885" t="s">
        <v>203</v>
      </c>
      <c r="E885" t="s">
        <v>173</v>
      </c>
      <c r="F885" t="s">
        <v>19</v>
      </c>
      <c r="G885" t="s">
        <v>173</v>
      </c>
      <c r="H885" t="s">
        <v>21</v>
      </c>
      <c r="I885" t="s">
        <v>84</v>
      </c>
      <c r="J885" s="26">
        <v>5092665.2121556811</v>
      </c>
    </row>
    <row r="886" spans="1:10" x14ac:dyDescent="0.3">
      <c r="A886" s="23">
        <v>44409</v>
      </c>
      <c r="B886" t="s">
        <v>100</v>
      </c>
      <c r="C886" t="s">
        <v>178</v>
      </c>
      <c r="D886" t="s">
        <v>203</v>
      </c>
      <c r="E886" t="s">
        <v>173</v>
      </c>
      <c r="F886" t="s">
        <v>19</v>
      </c>
      <c r="G886" t="s">
        <v>173</v>
      </c>
      <c r="H886" t="s">
        <v>22</v>
      </c>
      <c r="I886" t="s">
        <v>85</v>
      </c>
      <c r="J886" s="26">
        <v>4685251.9951832276</v>
      </c>
    </row>
    <row r="887" spans="1:10" x14ac:dyDescent="0.3">
      <c r="A887" s="23">
        <v>44409</v>
      </c>
      <c r="B887" t="s">
        <v>100</v>
      </c>
      <c r="C887" t="s">
        <v>178</v>
      </c>
      <c r="D887" t="s">
        <v>203</v>
      </c>
      <c r="E887" t="s">
        <v>173</v>
      </c>
      <c r="F887" t="s">
        <v>19</v>
      </c>
      <c r="G887" t="s">
        <v>173</v>
      </c>
      <c r="H887" t="s">
        <v>20</v>
      </c>
      <c r="I887" t="s">
        <v>86</v>
      </c>
      <c r="J887" s="26">
        <v>3184351.3753870772</v>
      </c>
    </row>
    <row r="888" spans="1:10" x14ac:dyDescent="0.3">
      <c r="A888" s="23">
        <v>44409</v>
      </c>
      <c r="B888" t="s">
        <v>100</v>
      </c>
      <c r="C888" t="s">
        <v>178</v>
      </c>
      <c r="D888" t="s">
        <v>203</v>
      </c>
      <c r="E888" t="s">
        <v>173</v>
      </c>
      <c r="F888" t="s">
        <v>23</v>
      </c>
      <c r="G888" t="s">
        <v>177</v>
      </c>
      <c r="H888" t="s">
        <v>173</v>
      </c>
      <c r="I888" t="s">
        <v>50</v>
      </c>
      <c r="J888" s="26">
        <v>242713.57508696278</v>
      </c>
    </row>
    <row r="889" spans="1:10" x14ac:dyDescent="0.3">
      <c r="A889" s="23">
        <v>44409</v>
      </c>
      <c r="B889" t="s">
        <v>100</v>
      </c>
      <c r="C889" t="s">
        <v>178</v>
      </c>
      <c r="D889" t="s">
        <v>203</v>
      </c>
      <c r="E889" t="s">
        <v>173</v>
      </c>
      <c r="F889" t="s">
        <v>23</v>
      </c>
      <c r="G889" t="s">
        <v>173</v>
      </c>
      <c r="H889" t="s">
        <v>196</v>
      </c>
      <c r="I889" t="s">
        <v>88</v>
      </c>
      <c r="J889" s="26">
        <v>228489.90506763771</v>
      </c>
    </row>
    <row r="890" spans="1:10" x14ac:dyDescent="0.3">
      <c r="A890" s="23">
        <v>44409</v>
      </c>
      <c r="B890" t="s">
        <v>100</v>
      </c>
      <c r="C890" t="s">
        <v>178</v>
      </c>
      <c r="D890" t="s">
        <v>203</v>
      </c>
      <c r="E890" t="s">
        <v>173</v>
      </c>
      <c r="F890" t="s">
        <v>23</v>
      </c>
      <c r="G890" t="s">
        <v>173</v>
      </c>
      <c r="H890" t="s">
        <v>197</v>
      </c>
      <c r="I890" t="s">
        <v>87</v>
      </c>
      <c r="J890" s="26">
        <v>14223.670019325058</v>
      </c>
    </row>
    <row r="891" spans="1:10" x14ac:dyDescent="0.3">
      <c r="A891" s="23">
        <v>44409</v>
      </c>
      <c r="B891" t="s">
        <v>100</v>
      </c>
      <c r="C891" t="s">
        <v>116</v>
      </c>
      <c r="D891" t="s">
        <v>14</v>
      </c>
      <c r="E891" t="s">
        <v>176</v>
      </c>
      <c r="F891" t="s">
        <v>23</v>
      </c>
      <c r="G891" t="s">
        <v>173</v>
      </c>
      <c r="H891" t="s">
        <v>173</v>
      </c>
      <c r="I891" t="s">
        <v>51</v>
      </c>
      <c r="J891" s="26">
        <v>738918</v>
      </c>
    </row>
    <row r="892" spans="1:10" x14ac:dyDescent="0.3">
      <c r="A892" s="23">
        <v>44409</v>
      </c>
      <c r="B892" t="s">
        <v>100</v>
      </c>
      <c r="C892" t="s">
        <v>116</v>
      </c>
      <c r="D892" t="s">
        <v>14</v>
      </c>
      <c r="E892" t="s">
        <v>173</v>
      </c>
      <c r="F892" t="s">
        <v>16</v>
      </c>
      <c r="G892" t="s">
        <v>177</v>
      </c>
      <c r="H892" t="s">
        <v>198</v>
      </c>
      <c r="I892" t="s">
        <v>52</v>
      </c>
      <c r="J892" s="26">
        <v>160000</v>
      </c>
    </row>
    <row r="893" spans="1:10" x14ac:dyDescent="0.3">
      <c r="A893" s="23">
        <v>44409</v>
      </c>
      <c r="B893" t="s">
        <v>100</v>
      </c>
      <c r="C893" t="s">
        <v>116</v>
      </c>
      <c r="D893" t="s">
        <v>14</v>
      </c>
      <c r="E893" t="s">
        <v>173</v>
      </c>
      <c r="F893" t="s">
        <v>271</v>
      </c>
      <c r="G893" t="s">
        <v>177</v>
      </c>
      <c r="H893" t="s">
        <v>173</v>
      </c>
      <c r="I893" t="s">
        <v>53</v>
      </c>
      <c r="J893" s="26">
        <v>400400</v>
      </c>
    </row>
    <row r="894" spans="1:10" x14ac:dyDescent="0.3">
      <c r="A894" s="23">
        <v>44409</v>
      </c>
      <c r="B894" t="s">
        <v>100</v>
      </c>
      <c r="C894" t="s">
        <v>116</v>
      </c>
      <c r="D894" t="s">
        <v>14</v>
      </c>
      <c r="E894" t="s">
        <v>173</v>
      </c>
      <c r="F894" t="s">
        <v>271</v>
      </c>
      <c r="G894" t="s">
        <v>173</v>
      </c>
      <c r="H894" t="s">
        <v>33</v>
      </c>
      <c r="I894" t="s">
        <v>89</v>
      </c>
      <c r="J894" s="26">
        <v>280000</v>
      </c>
    </row>
    <row r="895" spans="1:10" x14ac:dyDescent="0.3">
      <c r="A895" s="23">
        <v>44409</v>
      </c>
      <c r="B895" t="s">
        <v>100</v>
      </c>
      <c r="C895" t="s">
        <v>116</v>
      </c>
      <c r="D895" t="s">
        <v>14</v>
      </c>
      <c r="E895" t="s">
        <v>173</v>
      </c>
      <c r="F895" t="s">
        <v>271</v>
      </c>
      <c r="G895" t="s">
        <v>173</v>
      </c>
      <c r="H895" t="s">
        <v>34</v>
      </c>
      <c r="I895" t="s">
        <v>90</v>
      </c>
      <c r="J895" s="26">
        <v>28000</v>
      </c>
    </row>
    <row r="896" spans="1:10" x14ac:dyDescent="0.3">
      <c r="A896" s="23">
        <v>44409</v>
      </c>
      <c r="B896" t="s">
        <v>100</v>
      </c>
      <c r="C896" t="s">
        <v>116</v>
      </c>
      <c r="D896" t="s">
        <v>14</v>
      </c>
      <c r="E896" t="s">
        <v>173</v>
      </c>
      <c r="F896" t="s">
        <v>271</v>
      </c>
      <c r="G896" t="s">
        <v>173</v>
      </c>
      <c r="H896" t="s">
        <v>35</v>
      </c>
      <c r="I896" t="s">
        <v>90</v>
      </c>
      <c r="J896" s="26">
        <v>92400</v>
      </c>
    </row>
    <row r="897" spans="1:10" x14ac:dyDescent="0.3">
      <c r="A897" s="23">
        <v>44409</v>
      </c>
      <c r="B897" t="s">
        <v>100</v>
      </c>
      <c r="C897" t="s">
        <v>116</v>
      </c>
      <c r="D897" t="s">
        <v>14</v>
      </c>
      <c r="E897" t="s">
        <v>173</v>
      </c>
      <c r="F897" t="s">
        <v>15</v>
      </c>
      <c r="G897" t="s">
        <v>177</v>
      </c>
      <c r="H897" t="s">
        <v>173</v>
      </c>
      <c r="I897" t="s">
        <v>54</v>
      </c>
      <c r="J897" s="26">
        <v>102795</v>
      </c>
    </row>
    <row r="898" spans="1:10" x14ac:dyDescent="0.3">
      <c r="A898" s="23">
        <v>44409</v>
      </c>
      <c r="B898" t="s">
        <v>100</v>
      </c>
      <c r="C898" t="s">
        <v>116</v>
      </c>
      <c r="D898" t="s">
        <v>14</v>
      </c>
      <c r="E898" t="s">
        <v>173</v>
      </c>
      <c r="F898" t="s">
        <v>15</v>
      </c>
      <c r="G898" t="s">
        <v>173</v>
      </c>
      <c r="H898" t="s">
        <v>36</v>
      </c>
      <c r="I898" t="s">
        <v>91</v>
      </c>
      <c r="J898" s="26">
        <v>46424</v>
      </c>
    </row>
    <row r="899" spans="1:10" x14ac:dyDescent="0.3">
      <c r="A899" s="23">
        <v>44409</v>
      </c>
      <c r="B899" t="s">
        <v>100</v>
      </c>
      <c r="C899" t="s">
        <v>116</v>
      </c>
      <c r="D899" t="s">
        <v>14</v>
      </c>
      <c r="E899" t="s">
        <v>173</v>
      </c>
      <c r="F899" t="s">
        <v>15</v>
      </c>
      <c r="G899" t="s">
        <v>173</v>
      </c>
      <c r="H899" t="s">
        <v>37</v>
      </c>
      <c r="I899" t="s">
        <v>92</v>
      </c>
      <c r="J899" s="26">
        <v>28628</v>
      </c>
    </row>
    <row r="900" spans="1:10" x14ac:dyDescent="0.3">
      <c r="A900" s="23">
        <v>44409</v>
      </c>
      <c r="B900" t="s">
        <v>100</v>
      </c>
      <c r="C900" t="s">
        <v>116</v>
      </c>
      <c r="D900" t="s">
        <v>14</v>
      </c>
      <c r="E900" t="s">
        <v>173</v>
      </c>
      <c r="F900" t="s">
        <v>15</v>
      </c>
      <c r="G900" t="s">
        <v>173</v>
      </c>
      <c r="H900" t="s">
        <v>38</v>
      </c>
      <c r="I900" t="s">
        <v>93</v>
      </c>
      <c r="J900" s="26">
        <v>27743</v>
      </c>
    </row>
    <row r="901" spans="1:10" x14ac:dyDescent="0.3">
      <c r="A901" s="23">
        <v>44409</v>
      </c>
      <c r="B901" t="s">
        <v>100</v>
      </c>
      <c r="C901" t="s">
        <v>116</v>
      </c>
      <c r="D901" t="s">
        <v>14</v>
      </c>
      <c r="E901" t="s">
        <v>173</v>
      </c>
      <c r="F901" t="s">
        <v>269</v>
      </c>
      <c r="G901" t="s">
        <v>177</v>
      </c>
      <c r="H901" t="s">
        <v>269</v>
      </c>
      <c r="I901" t="s">
        <v>55</v>
      </c>
      <c r="J901" s="26">
        <v>27730</v>
      </c>
    </row>
    <row r="902" spans="1:10" x14ac:dyDescent="0.3">
      <c r="A902" s="23">
        <v>44409</v>
      </c>
      <c r="B902" t="s">
        <v>100</v>
      </c>
      <c r="C902" t="s">
        <v>116</v>
      </c>
      <c r="D902" t="s">
        <v>14</v>
      </c>
      <c r="E902" t="s">
        <v>173</v>
      </c>
      <c r="F902" t="s">
        <v>270</v>
      </c>
      <c r="G902" t="s">
        <v>177</v>
      </c>
      <c r="H902" t="s">
        <v>270</v>
      </c>
      <c r="I902" t="s">
        <v>56</v>
      </c>
      <c r="J902" s="26">
        <v>47993</v>
      </c>
    </row>
    <row r="903" spans="1:10" x14ac:dyDescent="0.3">
      <c r="A903" s="23">
        <v>44409</v>
      </c>
      <c r="B903" t="s">
        <v>100</v>
      </c>
      <c r="C903" t="s">
        <v>116</v>
      </c>
      <c r="D903" t="s">
        <v>2</v>
      </c>
      <c r="E903" t="s">
        <v>176</v>
      </c>
      <c r="F903" t="s">
        <v>270</v>
      </c>
      <c r="G903" t="s">
        <v>173</v>
      </c>
      <c r="H903" t="s">
        <v>173</v>
      </c>
      <c r="I903" t="s">
        <v>57</v>
      </c>
      <c r="J903" s="26">
        <v>8806574.7155691478</v>
      </c>
    </row>
    <row r="904" spans="1:10" x14ac:dyDescent="0.3">
      <c r="A904" s="23">
        <v>44409</v>
      </c>
      <c r="B904" t="s">
        <v>100</v>
      </c>
      <c r="C904" t="s">
        <v>116</v>
      </c>
      <c r="D904" t="s">
        <v>2</v>
      </c>
      <c r="E904" t="s">
        <v>173</v>
      </c>
      <c r="F904" t="s">
        <v>16</v>
      </c>
      <c r="G904" t="s">
        <v>177</v>
      </c>
      <c r="H904" t="s">
        <v>16</v>
      </c>
      <c r="I904" t="s">
        <v>58</v>
      </c>
      <c r="J904" s="26">
        <v>1250000</v>
      </c>
    </row>
    <row r="905" spans="1:10" x14ac:dyDescent="0.3">
      <c r="A905" s="23">
        <v>44409</v>
      </c>
      <c r="B905" t="s">
        <v>100</v>
      </c>
      <c r="C905" t="s">
        <v>116</v>
      </c>
      <c r="D905" t="s">
        <v>2</v>
      </c>
      <c r="E905" t="s">
        <v>173</v>
      </c>
      <c r="F905" t="s">
        <v>271</v>
      </c>
      <c r="G905" t="s">
        <v>177</v>
      </c>
      <c r="H905" t="s">
        <v>173</v>
      </c>
      <c r="I905" t="s">
        <v>59</v>
      </c>
      <c r="J905" s="26">
        <v>1253752.5</v>
      </c>
    </row>
    <row r="906" spans="1:10" x14ac:dyDescent="0.3">
      <c r="A906" s="23">
        <v>44409</v>
      </c>
      <c r="B906" t="s">
        <v>100</v>
      </c>
      <c r="C906" t="s">
        <v>116</v>
      </c>
      <c r="D906" t="s">
        <v>2</v>
      </c>
      <c r="E906" t="s">
        <v>173</v>
      </c>
      <c r="F906" t="s">
        <v>271</v>
      </c>
      <c r="G906" t="s">
        <v>173</v>
      </c>
      <c r="H906" t="s">
        <v>33</v>
      </c>
      <c r="I906" t="s">
        <v>94</v>
      </c>
      <c r="J906" s="26">
        <v>577500</v>
      </c>
    </row>
    <row r="907" spans="1:10" x14ac:dyDescent="0.3">
      <c r="A907" s="23">
        <v>44409</v>
      </c>
      <c r="B907" t="s">
        <v>100</v>
      </c>
      <c r="C907" t="s">
        <v>116</v>
      </c>
      <c r="D907" t="s">
        <v>2</v>
      </c>
      <c r="E907" t="s">
        <v>173</v>
      </c>
      <c r="F907" t="s">
        <v>271</v>
      </c>
      <c r="G907" t="s">
        <v>173</v>
      </c>
      <c r="H907" t="s">
        <v>34</v>
      </c>
      <c r="I907" t="s">
        <v>95</v>
      </c>
      <c r="J907" s="26">
        <v>386925</v>
      </c>
    </row>
    <row r="908" spans="1:10" x14ac:dyDescent="0.3">
      <c r="A908" s="23">
        <v>44409</v>
      </c>
      <c r="B908" t="s">
        <v>100</v>
      </c>
      <c r="C908" t="s">
        <v>116</v>
      </c>
      <c r="D908" t="s">
        <v>2</v>
      </c>
      <c r="E908" t="s">
        <v>173</v>
      </c>
      <c r="F908" t="s">
        <v>271</v>
      </c>
      <c r="G908" t="s">
        <v>173</v>
      </c>
      <c r="H908" t="s">
        <v>35</v>
      </c>
      <c r="I908" t="s">
        <v>96</v>
      </c>
      <c r="J908" s="26">
        <v>289327.5</v>
      </c>
    </row>
    <row r="909" spans="1:10" x14ac:dyDescent="0.3">
      <c r="A909" s="23">
        <v>44409</v>
      </c>
      <c r="B909" t="s">
        <v>100</v>
      </c>
      <c r="C909" t="s">
        <v>116</v>
      </c>
      <c r="D909" t="s">
        <v>2</v>
      </c>
      <c r="E909" t="s">
        <v>173</v>
      </c>
      <c r="F909" t="s">
        <v>28</v>
      </c>
      <c r="G909" t="s">
        <v>177</v>
      </c>
      <c r="H909" t="s">
        <v>173</v>
      </c>
      <c r="I909" t="s">
        <v>60</v>
      </c>
      <c r="J909" s="26">
        <v>4782765.2001713524</v>
      </c>
    </row>
    <row r="910" spans="1:10" x14ac:dyDescent="0.3">
      <c r="A910" s="23">
        <v>44409</v>
      </c>
      <c r="B910" t="s">
        <v>100</v>
      </c>
      <c r="C910" t="s">
        <v>116</v>
      </c>
      <c r="D910" t="s">
        <v>2</v>
      </c>
      <c r="E910" t="s">
        <v>173</v>
      </c>
      <c r="F910" t="s">
        <v>28</v>
      </c>
      <c r="G910" t="s">
        <v>173</v>
      </c>
      <c r="H910" t="s">
        <v>39</v>
      </c>
      <c r="I910" t="s">
        <v>97</v>
      </c>
      <c r="J910" s="26">
        <v>2207430.092386778</v>
      </c>
    </row>
    <row r="911" spans="1:10" x14ac:dyDescent="0.3">
      <c r="A911" s="23">
        <v>44409</v>
      </c>
      <c r="B911" t="s">
        <v>100</v>
      </c>
      <c r="C911" t="s">
        <v>116</v>
      </c>
      <c r="D911" t="s">
        <v>2</v>
      </c>
      <c r="E911" t="s">
        <v>173</v>
      </c>
      <c r="F911" t="s">
        <v>28</v>
      </c>
      <c r="G911" t="s">
        <v>173</v>
      </c>
      <c r="H911" t="s">
        <v>40</v>
      </c>
      <c r="I911" t="s">
        <v>98</v>
      </c>
      <c r="J911" s="26">
        <v>2575335.1077845744</v>
      </c>
    </row>
    <row r="912" spans="1:10" x14ac:dyDescent="0.3">
      <c r="A912" s="23">
        <v>44409</v>
      </c>
      <c r="B912" t="s">
        <v>100</v>
      </c>
      <c r="C912" t="s">
        <v>116</v>
      </c>
      <c r="D912" t="s">
        <v>2</v>
      </c>
      <c r="E912" t="s">
        <v>173</v>
      </c>
      <c r="F912" t="s">
        <v>32</v>
      </c>
      <c r="G912" t="s">
        <v>177</v>
      </c>
      <c r="H912" t="s">
        <v>32</v>
      </c>
      <c r="I912" t="s">
        <v>61</v>
      </c>
      <c r="J912" s="26">
        <v>270000</v>
      </c>
    </row>
    <row r="913" spans="1:10" x14ac:dyDescent="0.3">
      <c r="A913" s="23">
        <v>44409</v>
      </c>
      <c r="B913" t="s">
        <v>100</v>
      </c>
      <c r="C913" t="s">
        <v>116</v>
      </c>
      <c r="D913" t="s">
        <v>2</v>
      </c>
      <c r="E913" t="s">
        <v>173</v>
      </c>
      <c r="F913" t="s">
        <v>41</v>
      </c>
      <c r="G913" t="s">
        <v>177</v>
      </c>
      <c r="H913" t="s">
        <v>41</v>
      </c>
      <c r="I913" t="s">
        <v>62</v>
      </c>
      <c r="J913" s="26">
        <v>250000</v>
      </c>
    </row>
    <row r="914" spans="1:10" x14ac:dyDescent="0.3">
      <c r="A914" s="23">
        <v>44409</v>
      </c>
      <c r="B914" t="s">
        <v>100</v>
      </c>
      <c r="C914" t="s">
        <v>116</v>
      </c>
      <c r="D914" t="s">
        <v>2</v>
      </c>
      <c r="E914" t="s">
        <v>173</v>
      </c>
      <c r="F914" t="s">
        <v>29</v>
      </c>
      <c r="G914" t="s">
        <v>177</v>
      </c>
      <c r="H914" t="s">
        <v>29</v>
      </c>
      <c r="I914" t="s">
        <v>63</v>
      </c>
      <c r="J914" s="26">
        <v>539000</v>
      </c>
    </row>
    <row r="915" spans="1:10" x14ac:dyDescent="0.3">
      <c r="A915" s="23">
        <v>44409</v>
      </c>
      <c r="B915" t="s">
        <v>100</v>
      </c>
      <c r="C915" t="s">
        <v>116</v>
      </c>
      <c r="D915" t="s">
        <v>2</v>
      </c>
      <c r="E915" t="s">
        <v>173</v>
      </c>
      <c r="F915" t="s">
        <v>31</v>
      </c>
      <c r="G915" t="s">
        <v>177</v>
      </c>
      <c r="H915" t="s">
        <v>31</v>
      </c>
      <c r="I915" t="s">
        <v>64</v>
      </c>
      <c r="J915" s="26">
        <v>367905.01539779635</v>
      </c>
    </row>
    <row r="916" spans="1:10" x14ac:dyDescent="0.3">
      <c r="A916" s="23">
        <v>44409</v>
      </c>
      <c r="B916" t="s">
        <v>100</v>
      </c>
      <c r="C916" t="s">
        <v>116</v>
      </c>
      <c r="D916" t="s">
        <v>2</v>
      </c>
      <c r="E916" t="s">
        <v>173</v>
      </c>
      <c r="F916" t="s">
        <v>30</v>
      </c>
      <c r="G916" t="s">
        <v>177</v>
      </c>
      <c r="H916" t="s">
        <v>30</v>
      </c>
      <c r="I916" t="s">
        <v>65</v>
      </c>
      <c r="J916" s="26">
        <v>93152</v>
      </c>
    </row>
    <row r="917" spans="1:10" x14ac:dyDescent="0.3">
      <c r="A917" s="23">
        <v>44409</v>
      </c>
      <c r="B917" t="s">
        <v>100</v>
      </c>
      <c r="C917" t="s">
        <v>179</v>
      </c>
      <c r="D917" t="s">
        <v>17</v>
      </c>
      <c r="E917" t="s">
        <v>176</v>
      </c>
      <c r="F917" t="s">
        <v>30</v>
      </c>
      <c r="G917" t="s">
        <v>173</v>
      </c>
      <c r="H917" t="s">
        <v>173</v>
      </c>
      <c r="I917" t="s">
        <v>66</v>
      </c>
      <c r="J917" s="26">
        <v>3659489.442243794</v>
      </c>
    </row>
    <row r="918" spans="1:10" x14ac:dyDescent="0.3">
      <c r="A918" s="23">
        <v>44409</v>
      </c>
      <c r="B918" t="s">
        <v>100</v>
      </c>
      <c r="C918" t="s">
        <v>117</v>
      </c>
      <c r="D918" t="s">
        <v>5</v>
      </c>
      <c r="E918" t="s">
        <v>176</v>
      </c>
      <c r="F918" t="s">
        <v>30</v>
      </c>
      <c r="G918" t="s">
        <v>173</v>
      </c>
      <c r="H918" t="s">
        <v>173</v>
      </c>
      <c r="I918" t="s">
        <v>67</v>
      </c>
      <c r="J918" s="26">
        <v>150907</v>
      </c>
    </row>
    <row r="919" spans="1:10" x14ac:dyDescent="0.3">
      <c r="A919" s="23">
        <v>44409</v>
      </c>
      <c r="B919" t="s">
        <v>100</v>
      </c>
      <c r="C919" t="s">
        <v>117</v>
      </c>
      <c r="D919" t="s">
        <v>5</v>
      </c>
      <c r="E919" t="s">
        <v>173</v>
      </c>
      <c r="F919" t="s">
        <v>3</v>
      </c>
      <c r="G919" t="s">
        <v>177</v>
      </c>
      <c r="H919" t="s">
        <v>3</v>
      </c>
      <c r="I919" t="s">
        <v>68</v>
      </c>
      <c r="J919" s="26">
        <v>3907</v>
      </c>
    </row>
    <row r="920" spans="1:10" x14ac:dyDescent="0.3">
      <c r="A920" s="23">
        <v>44409</v>
      </c>
      <c r="B920" t="s">
        <v>100</v>
      </c>
      <c r="C920" t="s">
        <v>117</v>
      </c>
      <c r="D920" t="s">
        <v>5</v>
      </c>
      <c r="E920" t="s">
        <v>173</v>
      </c>
      <c r="F920" t="s">
        <v>27</v>
      </c>
      <c r="G920" t="s">
        <v>177</v>
      </c>
      <c r="H920" t="s">
        <v>27</v>
      </c>
      <c r="I920" t="s">
        <v>69</v>
      </c>
      <c r="J920" s="26">
        <v>147000</v>
      </c>
    </row>
    <row r="921" spans="1:10" x14ac:dyDescent="0.3">
      <c r="A921" s="23">
        <v>44409</v>
      </c>
      <c r="B921" t="s">
        <v>100</v>
      </c>
      <c r="C921" t="s">
        <v>118</v>
      </c>
      <c r="D921" t="s">
        <v>6</v>
      </c>
      <c r="E921" t="s">
        <v>176</v>
      </c>
      <c r="F921" t="s">
        <v>27</v>
      </c>
      <c r="G921" t="s">
        <v>173</v>
      </c>
      <c r="H921" t="s">
        <v>173</v>
      </c>
      <c r="I921" t="s">
        <v>70</v>
      </c>
      <c r="J921" s="26">
        <v>2105450</v>
      </c>
    </row>
    <row r="922" spans="1:10" x14ac:dyDescent="0.3">
      <c r="A922" s="23">
        <v>44409</v>
      </c>
      <c r="B922" t="s">
        <v>100</v>
      </c>
      <c r="C922" t="s">
        <v>118</v>
      </c>
      <c r="D922" t="s">
        <v>6</v>
      </c>
      <c r="E922" t="s">
        <v>173</v>
      </c>
      <c r="F922" t="s">
        <v>4</v>
      </c>
      <c r="G922" t="s">
        <v>177</v>
      </c>
      <c r="H922" t="s">
        <v>4</v>
      </c>
      <c r="I922" t="s">
        <v>71</v>
      </c>
      <c r="J922" s="26">
        <v>2105450</v>
      </c>
    </row>
    <row r="923" spans="1:10" x14ac:dyDescent="0.3">
      <c r="A923" s="23">
        <v>44409</v>
      </c>
      <c r="B923" t="s">
        <v>100</v>
      </c>
      <c r="C923" t="s">
        <v>180</v>
      </c>
      <c r="D923" t="s">
        <v>7</v>
      </c>
      <c r="E923" t="s">
        <v>176</v>
      </c>
      <c r="F923" t="s">
        <v>18</v>
      </c>
      <c r="G923" t="s">
        <v>173</v>
      </c>
      <c r="H923" t="s">
        <v>173</v>
      </c>
      <c r="I923" t="s">
        <v>73</v>
      </c>
      <c r="J923" s="26">
        <v>1704946.442243794</v>
      </c>
    </row>
    <row r="924" spans="1:10" x14ac:dyDescent="0.3">
      <c r="A924" s="23">
        <v>44409</v>
      </c>
      <c r="B924" t="s">
        <v>100</v>
      </c>
      <c r="C924" t="s">
        <v>119</v>
      </c>
      <c r="D924" t="s">
        <v>10</v>
      </c>
      <c r="E924" t="s">
        <v>176</v>
      </c>
      <c r="F924" t="s">
        <v>10</v>
      </c>
      <c r="G924" t="s">
        <v>177</v>
      </c>
      <c r="H924" t="s">
        <v>10</v>
      </c>
      <c r="I924" t="s">
        <v>11</v>
      </c>
      <c r="J924" s="26">
        <v>0</v>
      </c>
    </row>
    <row r="925" spans="1:10" x14ac:dyDescent="0.3">
      <c r="A925" s="23">
        <v>44409</v>
      </c>
      <c r="B925" t="s">
        <v>100</v>
      </c>
      <c r="C925" t="s">
        <v>181</v>
      </c>
      <c r="D925" t="s">
        <v>8</v>
      </c>
      <c r="E925" t="s">
        <v>176</v>
      </c>
      <c r="F925" t="s">
        <v>10</v>
      </c>
      <c r="G925" t="s">
        <v>173</v>
      </c>
      <c r="H925" t="s">
        <v>173</v>
      </c>
      <c r="I925" t="s">
        <v>12</v>
      </c>
      <c r="J925" s="26">
        <v>1704946.442243794</v>
      </c>
    </row>
    <row r="926" spans="1:10" x14ac:dyDescent="0.3">
      <c r="A926" s="23">
        <v>44440</v>
      </c>
      <c r="B926" t="s">
        <v>99</v>
      </c>
      <c r="C926" t="s">
        <v>114</v>
      </c>
      <c r="D926" t="s">
        <v>0</v>
      </c>
      <c r="E926" t="s">
        <v>176</v>
      </c>
      <c r="F926" t="s">
        <v>25</v>
      </c>
      <c r="G926" t="s">
        <v>173</v>
      </c>
      <c r="H926" t="s">
        <v>173</v>
      </c>
      <c r="I926" t="s">
        <v>124</v>
      </c>
      <c r="J926" s="26">
        <v>36713772.500512764</v>
      </c>
    </row>
    <row r="927" spans="1:10" x14ac:dyDescent="0.3">
      <c r="A927" s="23">
        <v>44440</v>
      </c>
      <c r="B927" t="s">
        <v>99</v>
      </c>
      <c r="C927" t="s">
        <v>114</v>
      </c>
      <c r="D927" t="s">
        <v>0</v>
      </c>
      <c r="E927" t="s">
        <v>173</v>
      </c>
      <c r="F927" t="s">
        <v>19</v>
      </c>
      <c r="G927" t="s">
        <v>177</v>
      </c>
      <c r="H927" t="s">
        <v>173</v>
      </c>
      <c r="I927" t="s">
        <v>43</v>
      </c>
      <c r="J927" s="26">
        <v>36197228.270064279</v>
      </c>
    </row>
    <row r="928" spans="1:10" x14ac:dyDescent="0.3">
      <c r="A928" s="23">
        <v>44440</v>
      </c>
      <c r="B928" t="s">
        <v>99</v>
      </c>
      <c r="C928" t="s">
        <v>114</v>
      </c>
      <c r="D928" t="s">
        <v>0</v>
      </c>
      <c r="E928" t="s">
        <v>173</v>
      </c>
      <c r="F928" t="s">
        <v>19</v>
      </c>
      <c r="G928" t="s">
        <v>173</v>
      </c>
      <c r="H928" t="s">
        <v>21</v>
      </c>
      <c r="I928" t="s">
        <v>74</v>
      </c>
      <c r="J928" s="26">
        <v>13696248.534618916</v>
      </c>
    </row>
    <row r="929" spans="1:10" x14ac:dyDescent="0.3">
      <c r="A929" s="23">
        <v>44440</v>
      </c>
      <c r="B929" t="s">
        <v>99</v>
      </c>
      <c r="C929" t="s">
        <v>114</v>
      </c>
      <c r="D929" t="s">
        <v>0</v>
      </c>
      <c r="E929" t="s">
        <v>173</v>
      </c>
      <c r="F929" t="s">
        <v>19</v>
      </c>
      <c r="G929" t="s">
        <v>173</v>
      </c>
      <c r="H929" t="s">
        <v>22</v>
      </c>
      <c r="I929" t="s">
        <v>75</v>
      </c>
      <c r="J929" s="26">
        <v>14674552.001377409</v>
      </c>
    </row>
    <row r="930" spans="1:10" x14ac:dyDescent="0.3">
      <c r="A930" s="23">
        <v>44440</v>
      </c>
      <c r="B930" t="s">
        <v>99</v>
      </c>
      <c r="C930" t="s">
        <v>114</v>
      </c>
      <c r="D930" t="s">
        <v>0</v>
      </c>
      <c r="E930" t="s">
        <v>173</v>
      </c>
      <c r="F930" t="s">
        <v>19</v>
      </c>
      <c r="G930" t="s">
        <v>173</v>
      </c>
      <c r="H930" t="s">
        <v>20</v>
      </c>
      <c r="I930" t="s">
        <v>76</v>
      </c>
      <c r="J930" s="26">
        <v>7826427.7340679523</v>
      </c>
    </row>
    <row r="931" spans="1:10" x14ac:dyDescent="0.3">
      <c r="A931" s="23">
        <v>44440</v>
      </c>
      <c r="B931" t="s">
        <v>99</v>
      </c>
      <c r="C931" t="s">
        <v>114</v>
      </c>
      <c r="D931" t="s">
        <v>0</v>
      </c>
      <c r="E931" t="s">
        <v>173</v>
      </c>
      <c r="F931" t="s">
        <v>23</v>
      </c>
      <c r="G931" t="s">
        <v>177</v>
      </c>
      <c r="H931" t="s">
        <v>173</v>
      </c>
      <c r="I931" t="s">
        <v>44</v>
      </c>
      <c r="J931" s="26">
        <v>516544.23044848489</v>
      </c>
    </row>
    <row r="932" spans="1:10" x14ac:dyDescent="0.3">
      <c r="A932" s="23">
        <v>44440</v>
      </c>
      <c r="B932" t="s">
        <v>99</v>
      </c>
      <c r="C932" t="s">
        <v>114</v>
      </c>
      <c r="D932" t="s">
        <v>0</v>
      </c>
      <c r="E932" t="s">
        <v>173</v>
      </c>
      <c r="F932" t="s">
        <v>23</v>
      </c>
      <c r="G932" t="s">
        <v>173</v>
      </c>
      <c r="H932" t="s">
        <v>196</v>
      </c>
      <c r="I932" t="s">
        <v>77</v>
      </c>
      <c r="J932" s="26">
        <v>451976.20164242428</v>
      </c>
    </row>
    <row r="933" spans="1:10" x14ac:dyDescent="0.3">
      <c r="A933" s="23">
        <v>44440</v>
      </c>
      <c r="B933" t="s">
        <v>99</v>
      </c>
      <c r="C933" t="s">
        <v>114</v>
      </c>
      <c r="D933" t="s">
        <v>0</v>
      </c>
      <c r="E933" t="s">
        <v>173</v>
      </c>
      <c r="F933" t="s">
        <v>23</v>
      </c>
      <c r="G933" t="s">
        <v>173</v>
      </c>
      <c r="H933" t="s">
        <v>197</v>
      </c>
      <c r="I933" t="s">
        <v>78</v>
      </c>
      <c r="J933" s="26">
        <v>64568.028806060611</v>
      </c>
    </row>
    <row r="934" spans="1:10" x14ac:dyDescent="0.3">
      <c r="A934" s="23">
        <v>44440</v>
      </c>
      <c r="B934" t="s">
        <v>99</v>
      </c>
      <c r="C934" t="s">
        <v>115</v>
      </c>
      <c r="D934" t="s">
        <v>1</v>
      </c>
      <c r="E934" t="s">
        <v>176</v>
      </c>
      <c r="F934" t="s">
        <v>23</v>
      </c>
      <c r="G934" t="s">
        <v>173</v>
      </c>
      <c r="H934" t="s">
        <v>173</v>
      </c>
      <c r="I934" t="s">
        <v>45</v>
      </c>
      <c r="J934" s="26">
        <v>22565142.590913497</v>
      </c>
    </row>
    <row r="935" spans="1:10" x14ac:dyDescent="0.3">
      <c r="A935" s="23">
        <v>44440</v>
      </c>
      <c r="B935" t="s">
        <v>99</v>
      </c>
      <c r="C935" t="s">
        <v>115</v>
      </c>
      <c r="D935" t="s">
        <v>1</v>
      </c>
      <c r="E935" t="s">
        <v>173</v>
      </c>
      <c r="F935" t="s">
        <v>19</v>
      </c>
      <c r="G935" t="s">
        <v>177</v>
      </c>
      <c r="H935" t="s">
        <v>173</v>
      </c>
      <c r="I935" t="s">
        <v>46</v>
      </c>
      <c r="J935" s="26">
        <v>22290644.490092285</v>
      </c>
    </row>
    <row r="936" spans="1:10" x14ac:dyDescent="0.3">
      <c r="A936" s="23">
        <v>44440</v>
      </c>
      <c r="B936" t="s">
        <v>99</v>
      </c>
      <c r="C936" t="s">
        <v>115</v>
      </c>
      <c r="D936" t="s">
        <v>1</v>
      </c>
      <c r="E936" t="s">
        <v>173</v>
      </c>
      <c r="F936" t="s">
        <v>19</v>
      </c>
      <c r="G936" t="s">
        <v>173</v>
      </c>
      <c r="H936" t="s">
        <v>21</v>
      </c>
      <c r="I936" t="s">
        <v>79</v>
      </c>
      <c r="J936" s="26">
        <v>8724510.3165522497</v>
      </c>
    </row>
    <row r="937" spans="1:10" x14ac:dyDescent="0.3">
      <c r="A937" s="23">
        <v>44440</v>
      </c>
      <c r="B937" t="s">
        <v>99</v>
      </c>
      <c r="C937" t="s">
        <v>115</v>
      </c>
      <c r="D937" t="s">
        <v>1</v>
      </c>
      <c r="E937" t="s">
        <v>173</v>
      </c>
      <c r="F937" t="s">
        <v>19</v>
      </c>
      <c r="G937" t="s">
        <v>173</v>
      </c>
      <c r="H937" t="s">
        <v>22</v>
      </c>
      <c r="I937" t="s">
        <v>80</v>
      </c>
      <c r="J937" s="26">
        <v>9347689.62487741</v>
      </c>
    </row>
    <row r="938" spans="1:10" x14ac:dyDescent="0.3">
      <c r="A938" s="23">
        <v>44440</v>
      </c>
      <c r="B938" t="s">
        <v>99</v>
      </c>
      <c r="C938" t="s">
        <v>115</v>
      </c>
      <c r="D938" t="s">
        <v>1</v>
      </c>
      <c r="E938" t="s">
        <v>173</v>
      </c>
      <c r="F938" t="s">
        <v>19</v>
      </c>
      <c r="G938" t="s">
        <v>173</v>
      </c>
      <c r="H938" t="s">
        <v>20</v>
      </c>
      <c r="I938" t="s">
        <v>81</v>
      </c>
      <c r="J938" s="26">
        <v>4218444.5486626262</v>
      </c>
    </row>
    <row r="939" spans="1:10" x14ac:dyDescent="0.3">
      <c r="A939" s="23">
        <v>44440</v>
      </c>
      <c r="B939" t="s">
        <v>99</v>
      </c>
      <c r="C939" t="s">
        <v>115</v>
      </c>
      <c r="D939" t="s">
        <v>1</v>
      </c>
      <c r="E939" t="s">
        <v>173</v>
      </c>
      <c r="F939" t="s">
        <v>23</v>
      </c>
      <c r="G939" t="s">
        <v>177</v>
      </c>
      <c r="H939" t="s">
        <v>173</v>
      </c>
      <c r="I939" t="s">
        <v>47</v>
      </c>
      <c r="J939" s="26">
        <v>274498.10082121217</v>
      </c>
    </row>
    <row r="940" spans="1:10" x14ac:dyDescent="0.3">
      <c r="A940" s="23">
        <v>44440</v>
      </c>
      <c r="B940" t="s">
        <v>99</v>
      </c>
      <c r="C940" t="s">
        <v>115</v>
      </c>
      <c r="D940" t="s">
        <v>1</v>
      </c>
      <c r="E940" t="s">
        <v>173</v>
      </c>
      <c r="F940" t="s">
        <v>23</v>
      </c>
      <c r="G940" t="s">
        <v>173</v>
      </c>
      <c r="H940" t="s">
        <v>196</v>
      </c>
      <c r="I940" t="s">
        <v>82</v>
      </c>
      <c r="J940" s="26">
        <v>225988.10082121214</v>
      </c>
    </row>
    <row r="941" spans="1:10" x14ac:dyDescent="0.3">
      <c r="A941" s="23">
        <v>44440</v>
      </c>
      <c r="B941" t="s">
        <v>99</v>
      </c>
      <c r="C941" t="s">
        <v>115</v>
      </c>
      <c r="D941" t="s">
        <v>1</v>
      </c>
      <c r="E941" t="s">
        <v>173</v>
      </c>
      <c r="F941" t="s">
        <v>23</v>
      </c>
      <c r="G941" t="s">
        <v>173</v>
      </c>
      <c r="H941" t="s">
        <v>197</v>
      </c>
      <c r="I941" t="s">
        <v>83</v>
      </c>
      <c r="J941" s="26">
        <v>48510</v>
      </c>
    </row>
    <row r="942" spans="1:10" x14ac:dyDescent="0.3">
      <c r="A942" s="23">
        <v>44440</v>
      </c>
      <c r="B942" t="s">
        <v>99</v>
      </c>
      <c r="C942" t="s">
        <v>178</v>
      </c>
      <c r="D942" t="s">
        <v>203</v>
      </c>
      <c r="E942" t="s">
        <v>176</v>
      </c>
      <c r="F942" t="s">
        <v>23</v>
      </c>
      <c r="G942" t="s">
        <v>173</v>
      </c>
      <c r="H942" t="s">
        <v>173</v>
      </c>
      <c r="I942" t="s">
        <v>48</v>
      </c>
      <c r="J942" s="26">
        <v>14148629.909599267</v>
      </c>
    </row>
    <row r="943" spans="1:10" x14ac:dyDescent="0.3">
      <c r="A943" s="23">
        <v>44440</v>
      </c>
      <c r="B943" t="s">
        <v>99</v>
      </c>
      <c r="C943" t="s">
        <v>178</v>
      </c>
      <c r="D943" t="s">
        <v>203</v>
      </c>
      <c r="E943" t="s">
        <v>173</v>
      </c>
      <c r="F943" t="s">
        <v>19</v>
      </c>
      <c r="G943" t="s">
        <v>177</v>
      </c>
      <c r="H943" t="s">
        <v>173</v>
      </c>
      <c r="I943" t="s">
        <v>49</v>
      </c>
      <c r="J943" s="26">
        <v>13906583.779971994</v>
      </c>
    </row>
    <row r="944" spans="1:10" x14ac:dyDescent="0.3">
      <c r="A944" s="23">
        <v>44440</v>
      </c>
      <c r="B944" t="s">
        <v>99</v>
      </c>
      <c r="C944" t="s">
        <v>178</v>
      </c>
      <c r="D944" t="s">
        <v>203</v>
      </c>
      <c r="E944" t="s">
        <v>173</v>
      </c>
      <c r="F944" t="s">
        <v>19</v>
      </c>
      <c r="G944" t="s">
        <v>173</v>
      </c>
      <c r="H944" t="s">
        <v>21</v>
      </c>
      <c r="I944" t="s">
        <v>84</v>
      </c>
      <c r="J944" s="26">
        <v>4971738.2180666663</v>
      </c>
    </row>
    <row r="945" spans="1:10" x14ac:dyDescent="0.3">
      <c r="A945" s="23">
        <v>44440</v>
      </c>
      <c r="B945" t="s">
        <v>99</v>
      </c>
      <c r="C945" t="s">
        <v>178</v>
      </c>
      <c r="D945" t="s">
        <v>203</v>
      </c>
      <c r="E945" t="s">
        <v>173</v>
      </c>
      <c r="F945" t="s">
        <v>19</v>
      </c>
      <c r="G945" t="s">
        <v>173</v>
      </c>
      <c r="H945" t="s">
        <v>22</v>
      </c>
      <c r="I945" t="s">
        <v>85</v>
      </c>
      <c r="J945" s="26">
        <v>5326862.3764999993</v>
      </c>
    </row>
    <row r="946" spans="1:10" x14ac:dyDescent="0.3">
      <c r="A946" s="23">
        <v>44440</v>
      </c>
      <c r="B946" t="s">
        <v>99</v>
      </c>
      <c r="C946" t="s">
        <v>178</v>
      </c>
      <c r="D946" t="s">
        <v>203</v>
      </c>
      <c r="E946" t="s">
        <v>173</v>
      </c>
      <c r="F946" t="s">
        <v>19</v>
      </c>
      <c r="G946" t="s">
        <v>173</v>
      </c>
      <c r="H946" t="s">
        <v>20</v>
      </c>
      <c r="I946" t="s">
        <v>86</v>
      </c>
      <c r="J946" s="26">
        <v>3607983.1854053261</v>
      </c>
    </row>
    <row r="947" spans="1:10" x14ac:dyDescent="0.3">
      <c r="A947" s="23">
        <v>44440</v>
      </c>
      <c r="B947" t="s">
        <v>99</v>
      </c>
      <c r="C947" t="s">
        <v>178</v>
      </c>
      <c r="D947" t="s">
        <v>203</v>
      </c>
      <c r="E947" t="s">
        <v>173</v>
      </c>
      <c r="F947" t="s">
        <v>23</v>
      </c>
      <c r="G947" t="s">
        <v>177</v>
      </c>
      <c r="H947" t="s">
        <v>173</v>
      </c>
      <c r="I947" t="s">
        <v>50</v>
      </c>
      <c r="J947" s="26">
        <v>242046.12962727272</v>
      </c>
    </row>
    <row r="948" spans="1:10" x14ac:dyDescent="0.3">
      <c r="A948" s="23">
        <v>44440</v>
      </c>
      <c r="B948" t="s">
        <v>99</v>
      </c>
      <c r="C948" t="s">
        <v>178</v>
      </c>
      <c r="D948" t="s">
        <v>203</v>
      </c>
      <c r="E948" t="s">
        <v>173</v>
      </c>
      <c r="F948" t="s">
        <v>23</v>
      </c>
      <c r="G948" t="s">
        <v>173</v>
      </c>
      <c r="H948" t="s">
        <v>196</v>
      </c>
      <c r="I948" t="s">
        <v>88</v>
      </c>
      <c r="J948" s="26">
        <v>225988.10082121214</v>
      </c>
    </row>
    <row r="949" spans="1:10" x14ac:dyDescent="0.3">
      <c r="A949" s="23">
        <v>44440</v>
      </c>
      <c r="B949" t="s">
        <v>99</v>
      </c>
      <c r="C949" t="s">
        <v>178</v>
      </c>
      <c r="D949" t="s">
        <v>203</v>
      </c>
      <c r="E949" t="s">
        <v>173</v>
      </c>
      <c r="F949" t="s">
        <v>23</v>
      </c>
      <c r="G949" t="s">
        <v>173</v>
      </c>
      <c r="H949" t="s">
        <v>197</v>
      </c>
      <c r="I949" t="s">
        <v>87</v>
      </c>
      <c r="J949" s="26">
        <v>16058.028806060611</v>
      </c>
    </row>
    <row r="950" spans="1:10" x14ac:dyDescent="0.3">
      <c r="A950" s="23">
        <v>44440</v>
      </c>
      <c r="B950" t="s">
        <v>99</v>
      </c>
      <c r="C950" t="s">
        <v>116</v>
      </c>
      <c r="D950" t="s">
        <v>14</v>
      </c>
      <c r="E950" t="s">
        <v>176</v>
      </c>
      <c r="F950" t="s">
        <v>23</v>
      </c>
      <c r="G950" t="s">
        <v>173</v>
      </c>
      <c r="H950" t="s">
        <v>173</v>
      </c>
      <c r="I950" t="s">
        <v>51</v>
      </c>
      <c r="J950" s="26">
        <v>766670</v>
      </c>
    </row>
    <row r="951" spans="1:10" x14ac:dyDescent="0.3">
      <c r="A951" s="23">
        <v>44440</v>
      </c>
      <c r="B951" t="s">
        <v>99</v>
      </c>
      <c r="C951" t="s">
        <v>116</v>
      </c>
      <c r="D951" t="s">
        <v>14</v>
      </c>
      <c r="E951" t="s">
        <v>173</v>
      </c>
      <c r="F951" t="s">
        <v>16</v>
      </c>
      <c r="G951" t="s">
        <v>177</v>
      </c>
      <c r="H951" t="s">
        <v>198</v>
      </c>
      <c r="I951" t="s">
        <v>52</v>
      </c>
      <c r="J951" s="26">
        <v>150000</v>
      </c>
    </row>
    <row r="952" spans="1:10" x14ac:dyDescent="0.3">
      <c r="A952" s="23">
        <v>44440</v>
      </c>
      <c r="B952" t="s">
        <v>99</v>
      </c>
      <c r="C952" t="s">
        <v>116</v>
      </c>
      <c r="D952" t="s">
        <v>14</v>
      </c>
      <c r="E952" t="s">
        <v>173</v>
      </c>
      <c r="F952" t="s">
        <v>271</v>
      </c>
      <c r="G952" t="s">
        <v>177</v>
      </c>
      <c r="H952" t="s">
        <v>173</v>
      </c>
      <c r="I952" t="s">
        <v>53</v>
      </c>
      <c r="J952" s="26">
        <v>457600</v>
      </c>
    </row>
    <row r="953" spans="1:10" x14ac:dyDescent="0.3">
      <c r="A953" s="23">
        <v>44440</v>
      </c>
      <c r="B953" t="s">
        <v>99</v>
      </c>
      <c r="C953" t="s">
        <v>116</v>
      </c>
      <c r="D953" t="s">
        <v>14</v>
      </c>
      <c r="E953" t="s">
        <v>173</v>
      </c>
      <c r="F953" t="s">
        <v>271</v>
      </c>
      <c r="G953" t="s">
        <v>173</v>
      </c>
      <c r="H953" t="s">
        <v>33</v>
      </c>
      <c r="I953" t="s">
        <v>89</v>
      </c>
      <c r="J953" s="26">
        <v>320000</v>
      </c>
    </row>
    <row r="954" spans="1:10" x14ac:dyDescent="0.3">
      <c r="A954" s="23">
        <v>44440</v>
      </c>
      <c r="B954" t="s">
        <v>99</v>
      </c>
      <c r="C954" t="s">
        <v>116</v>
      </c>
      <c r="D954" t="s">
        <v>14</v>
      </c>
      <c r="E954" t="s">
        <v>173</v>
      </c>
      <c r="F954" t="s">
        <v>271</v>
      </c>
      <c r="G954" t="s">
        <v>173</v>
      </c>
      <c r="H954" t="s">
        <v>34</v>
      </c>
      <c r="I954" t="s">
        <v>90</v>
      </c>
      <c r="J954" s="26">
        <v>32000</v>
      </c>
    </row>
    <row r="955" spans="1:10" x14ac:dyDescent="0.3">
      <c r="A955" s="23">
        <v>44440</v>
      </c>
      <c r="B955" t="s">
        <v>99</v>
      </c>
      <c r="C955" t="s">
        <v>116</v>
      </c>
      <c r="D955" t="s">
        <v>14</v>
      </c>
      <c r="E955" t="s">
        <v>173</v>
      </c>
      <c r="F955" t="s">
        <v>271</v>
      </c>
      <c r="G955" t="s">
        <v>173</v>
      </c>
      <c r="H955" t="s">
        <v>35</v>
      </c>
      <c r="I955" t="s">
        <v>90</v>
      </c>
      <c r="J955" s="26">
        <v>105600</v>
      </c>
    </row>
    <row r="956" spans="1:10" x14ac:dyDescent="0.3">
      <c r="A956" s="23">
        <v>44440</v>
      </c>
      <c r="B956" t="s">
        <v>99</v>
      </c>
      <c r="C956" t="s">
        <v>116</v>
      </c>
      <c r="D956" t="s">
        <v>14</v>
      </c>
      <c r="E956" t="s">
        <v>173</v>
      </c>
      <c r="F956" t="s">
        <v>15</v>
      </c>
      <c r="G956" t="s">
        <v>177</v>
      </c>
      <c r="H956" t="s">
        <v>173</v>
      </c>
      <c r="I956" t="s">
        <v>54</v>
      </c>
      <c r="J956" s="26">
        <v>83144</v>
      </c>
    </row>
    <row r="957" spans="1:10" x14ac:dyDescent="0.3">
      <c r="A957" s="23">
        <v>44440</v>
      </c>
      <c r="B957" t="s">
        <v>99</v>
      </c>
      <c r="C957" t="s">
        <v>116</v>
      </c>
      <c r="D957" t="s">
        <v>14</v>
      </c>
      <c r="E957" t="s">
        <v>173</v>
      </c>
      <c r="F957" t="s">
        <v>15</v>
      </c>
      <c r="G957" t="s">
        <v>173</v>
      </c>
      <c r="H957" t="s">
        <v>36</v>
      </c>
      <c r="I957" t="s">
        <v>91</v>
      </c>
      <c r="J957" s="26">
        <v>50000</v>
      </c>
    </row>
    <row r="958" spans="1:10" x14ac:dyDescent="0.3">
      <c r="A958" s="23">
        <v>44440</v>
      </c>
      <c r="B958" t="s">
        <v>99</v>
      </c>
      <c r="C958" t="s">
        <v>116</v>
      </c>
      <c r="D958" t="s">
        <v>14</v>
      </c>
      <c r="E958" t="s">
        <v>173</v>
      </c>
      <c r="F958" t="s">
        <v>15</v>
      </c>
      <c r="G958" t="s">
        <v>173</v>
      </c>
      <c r="H958" t="s">
        <v>37</v>
      </c>
      <c r="I958" t="s">
        <v>92</v>
      </c>
      <c r="J958" s="26">
        <v>19077</v>
      </c>
    </row>
    <row r="959" spans="1:10" x14ac:dyDescent="0.3">
      <c r="A959" s="23">
        <v>44440</v>
      </c>
      <c r="B959" t="s">
        <v>99</v>
      </c>
      <c r="C959" t="s">
        <v>116</v>
      </c>
      <c r="D959" t="s">
        <v>14</v>
      </c>
      <c r="E959" t="s">
        <v>173</v>
      </c>
      <c r="F959" t="s">
        <v>15</v>
      </c>
      <c r="G959" t="s">
        <v>173</v>
      </c>
      <c r="H959" t="s">
        <v>38</v>
      </c>
      <c r="I959" t="s">
        <v>93</v>
      </c>
      <c r="J959" s="26">
        <v>14067</v>
      </c>
    </row>
    <row r="960" spans="1:10" x14ac:dyDescent="0.3">
      <c r="A960" s="23">
        <v>44440</v>
      </c>
      <c r="B960" t="s">
        <v>99</v>
      </c>
      <c r="C960" t="s">
        <v>116</v>
      </c>
      <c r="D960" t="s">
        <v>14</v>
      </c>
      <c r="E960" t="s">
        <v>173</v>
      </c>
      <c r="F960" t="s">
        <v>269</v>
      </c>
      <c r="G960" t="s">
        <v>177</v>
      </c>
      <c r="H960" t="s">
        <v>269</v>
      </c>
      <c r="I960" t="s">
        <v>55</v>
      </c>
      <c r="J960" s="26">
        <v>29933</v>
      </c>
    </row>
    <row r="961" spans="1:10" x14ac:dyDescent="0.3">
      <c r="A961" s="23">
        <v>44440</v>
      </c>
      <c r="B961" t="s">
        <v>99</v>
      </c>
      <c r="C961" t="s">
        <v>116</v>
      </c>
      <c r="D961" t="s">
        <v>14</v>
      </c>
      <c r="E961" t="s">
        <v>173</v>
      </c>
      <c r="F961" t="s">
        <v>270</v>
      </c>
      <c r="G961" t="s">
        <v>177</v>
      </c>
      <c r="H961" t="s">
        <v>270</v>
      </c>
      <c r="I961" t="s">
        <v>56</v>
      </c>
      <c r="J961" s="26">
        <v>45993</v>
      </c>
    </row>
    <row r="962" spans="1:10" x14ac:dyDescent="0.3">
      <c r="A962" s="23">
        <v>44440</v>
      </c>
      <c r="B962" t="s">
        <v>99</v>
      </c>
      <c r="C962" t="s">
        <v>116</v>
      </c>
      <c r="D962" t="s">
        <v>2</v>
      </c>
      <c r="E962" t="s">
        <v>176</v>
      </c>
      <c r="F962" t="s">
        <v>270</v>
      </c>
      <c r="G962" t="s">
        <v>173</v>
      </c>
      <c r="H962" t="s">
        <v>173</v>
      </c>
      <c r="I962" t="s">
        <v>57</v>
      </c>
      <c r="J962" s="26">
        <v>8647714.6500717867</v>
      </c>
    </row>
    <row r="963" spans="1:10" x14ac:dyDescent="0.3">
      <c r="A963" s="23">
        <v>44440</v>
      </c>
      <c r="B963" t="s">
        <v>99</v>
      </c>
      <c r="C963" t="s">
        <v>116</v>
      </c>
      <c r="D963" t="s">
        <v>2</v>
      </c>
      <c r="E963" t="s">
        <v>173</v>
      </c>
      <c r="F963" t="s">
        <v>16</v>
      </c>
      <c r="G963" t="s">
        <v>177</v>
      </c>
      <c r="H963" t="s">
        <v>16</v>
      </c>
      <c r="I963" t="s">
        <v>58</v>
      </c>
      <c r="J963" s="26">
        <v>1250000</v>
      </c>
    </row>
    <row r="964" spans="1:10" x14ac:dyDescent="0.3">
      <c r="A964" s="23">
        <v>44440</v>
      </c>
      <c r="B964" t="s">
        <v>99</v>
      </c>
      <c r="C964" t="s">
        <v>116</v>
      </c>
      <c r="D964" t="s">
        <v>2</v>
      </c>
      <c r="E964" t="s">
        <v>173</v>
      </c>
      <c r="F964" t="s">
        <v>271</v>
      </c>
      <c r="G964" t="s">
        <v>177</v>
      </c>
      <c r="H964" t="s">
        <v>173</v>
      </c>
      <c r="I964" t="s">
        <v>59</v>
      </c>
      <c r="J964" s="26">
        <v>1238737.5</v>
      </c>
    </row>
    <row r="965" spans="1:10" x14ac:dyDescent="0.3">
      <c r="A965" s="23">
        <v>44440</v>
      </c>
      <c r="B965" t="s">
        <v>99</v>
      </c>
      <c r="C965" t="s">
        <v>116</v>
      </c>
      <c r="D965" t="s">
        <v>2</v>
      </c>
      <c r="E965" t="s">
        <v>173</v>
      </c>
      <c r="F965" t="s">
        <v>271</v>
      </c>
      <c r="G965" t="s">
        <v>173</v>
      </c>
      <c r="H965" t="s">
        <v>33</v>
      </c>
      <c r="I965" t="s">
        <v>94</v>
      </c>
      <c r="J965" s="26">
        <v>577500</v>
      </c>
    </row>
    <row r="966" spans="1:10" x14ac:dyDescent="0.3">
      <c r="A966" s="23">
        <v>44440</v>
      </c>
      <c r="B966" t="s">
        <v>99</v>
      </c>
      <c r="C966" t="s">
        <v>116</v>
      </c>
      <c r="D966" t="s">
        <v>2</v>
      </c>
      <c r="E966" t="s">
        <v>173</v>
      </c>
      <c r="F966" t="s">
        <v>271</v>
      </c>
      <c r="G966" t="s">
        <v>173</v>
      </c>
      <c r="H966" t="s">
        <v>34</v>
      </c>
      <c r="I966" t="s">
        <v>95</v>
      </c>
      <c r="J966" s="26">
        <v>375375</v>
      </c>
    </row>
    <row r="967" spans="1:10" x14ac:dyDescent="0.3">
      <c r="A967" s="23">
        <v>44440</v>
      </c>
      <c r="B967" t="s">
        <v>99</v>
      </c>
      <c r="C967" t="s">
        <v>116</v>
      </c>
      <c r="D967" t="s">
        <v>2</v>
      </c>
      <c r="E967" t="s">
        <v>173</v>
      </c>
      <c r="F967" t="s">
        <v>271</v>
      </c>
      <c r="G967" t="s">
        <v>173</v>
      </c>
      <c r="H967" t="s">
        <v>35</v>
      </c>
      <c r="I967" t="s">
        <v>96</v>
      </c>
      <c r="J967" s="26">
        <v>285862.5</v>
      </c>
    </row>
    <row r="968" spans="1:10" x14ac:dyDescent="0.3">
      <c r="A968" s="23">
        <v>44440</v>
      </c>
      <c r="B968" t="s">
        <v>99</v>
      </c>
      <c r="C968" t="s">
        <v>116</v>
      </c>
      <c r="D968" t="s">
        <v>2</v>
      </c>
      <c r="E968" t="s">
        <v>173</v>
      </c>
      <c r="F968" t="s">
        <v>28</v>
      </c>
      <c r="G968" t="s">
        <v>177</v>
      </c>
      <c r="H968" t="s">
        <v>173</v>
      </c>
      <c r="I968" t="s">
        <v>60</v>
      </c>
      <c r="J968" s="26">
        <v>4772790.4250666592</v>
      </c>
    </row>
    <row r="969" spans="1:10" x14ac:dyDescent="0.3">
      <c r="A969" s="23">
        <v>44440</v>
      </c>
      <c r="B969" t="s">
        <v>99</v>
      </c>
      <c r="C969" t="s">
        <v>116</v>
      </c>
      <c r="D969" t="s">
        <v>2</v>
      </c>
      <c r="E969" t="s">
        <v>173</v>
      </c>
      <c r="F969" t="s">
        <v>28</v>
      </c>
      <c r="G969" t="s">
        <v>173</v>
      </c>
      <c r="H969" t="s">
        <v>39</v>
      </c>
      <c r="I969" t="s">
        <v>97</v>
      </c>
      <c r="J969" s="26">
        <v>2202826.3500307659</v>
      </c>
    </row>
    <row r="970" spans="1:10" x14ac:dyDescent="0.3">
      <c r="A970" s="23">
        <v>44440</v>
      </c>
      <c r="B970" t="s">
        <v>99</v>
      </c>
      <c r="C970" t="s">
        <v>116</v>
      </c>
      <c r="D970" t="s">
        <v>2</v>
      </c>
      <c r="E970" t="s">
        <v>173</v>
      </c>
      <c r="F970" t="s">
        <v>28</v>
      </c>
      <c r="G970" t="s">
        <v>173</v>
      </c>
      <c r="H970" t="s">
        <v>40</v>
      </c>
      <c r="I970" t="s">
        <v>98</v>
      </c>
      <c r="J970" s="26">
        <v>2569964.0750358938</v>
      </c>
    </row>
    <row r="971" spans="1:10" x14ac:dyDescent="0.3">
      <c r="A971" s="23">
        <v>44440</v>
      </c>
      <c r="B971" t="s">
        <v>99</v>
      </c>
      <c r="C971" t="s">
        <v>116</v>
      </c>
      <c r="D971" t="s">
        <v>2</v>
      </c>
      <c r="E971" t="s">
        <v>173</v>
      </c>
      <c r="F971" t="s">
        <v>32</v>
      </c>
      <c r="G971" t="s">
        <v>177</v>
      </c>
      <c r="H971" t="s">
        <v>32</v>
      </c>
      <c r="I971" t="s">
        <v>61</v>
      </c>
      <c r="J971" s="26">
        <v>270000</v>
      </c>
    </row>
    <row r="972" spans="1:10" x14ac:dyDescent="0.3">
      <c r="A972" s="23">
        <v>44440</v>
      </c>
      <c r="B972" t="s">
        <v>99</v>
      </c>
      <c r="C972" t="s">
        <v>116</v>
      </c>
      <c r="D972" t="s">
        <v>2</v>
      </c>
      <c r="E972" t="s">
        <v>173</v>
      </c>
      <c r="F972" t="s">
        <v>41</v>
      </c>
      <c r="G972" t="s">
        <v>177</v>
      </c>
      <c r="H972" t="s">
        <v>41</v>
      </c>
      <c r="I972" t="s">
        <v>62</v>
      </c>
      <c r="J972" s="26">
        <v>250000</v>
      </c>
    </row>
    <row r="973" spans="1:10" x14ac:dyDescent="0.3">
      <c r="A973" s="23">
        <v>44440</v>
      </c>
      <c r="B973" t="s">
        <v>99</v>
      </c>
      <c r="C973" t="s">
        <v>116</v>
      </c>
      <c r="D973" t="s">
        <v>2</v>
      </c>
      <c r="E973" t="s">
        <v>173</v>
      </c>
      <c r="F973" t="s">
        <v>29</v>
      </c>
      <c r="G973" t="s">
        <v>177</v>
      </c>
      <c r="H973" t="s">
        <v>29</v>
      </c>
      <c r="I973" t="s">
        <v>63</v>
      </c>
      <c r="J973" s="26">
        <v>378000</v>
      </c>
    </row>
    <row r="974" spans="1:10" x14ac:dyDescent="0.3">
      <c r="A974" s="23">
        <v>44440</v>
      </c>
      <c r="B974" t="s">
        <v>99</v>
      </c>
      <c r="C974" t="s">
        <v>116</v>
      </c>
      <c r="D974" t="s">
        <v>2</v>
      </c>
      <c r="E974" t="s">
        <v>173</v>
      </c>
      <c r="F974" t="s">
        <v>31</v>
      </c>
      <c r="G974" t="s">
        <v>177</v>
      </c>
      <c r="H974" t="s">
        <v>31</v>
      </c>
      <c r="I974" t="s">
        <v>64</v>
      </c>
      <c r="J974" s="26">
        <v>367137.72500512766</v>
      </c>
    </row>
    <row r="975" spans="1:10" x14ac:dyDescent="0.3">
      <c r="A975" s="23">
        <v>44440</v>
      </c>
      <c r="B975" t="s">
        <v>99</v>
      </c>
      <c r="C975" t="s">
        <v>116</v>
      </c>
      <c r="D975" t="s">
        <v>2</v>
      </c>
      <c r="E975" t="s">
        <v>173</v>
      </c>
      <c r="F975" t="s">
        <v>30</v>
      </c>
      <c r="G975" t="s">
        <v>177</v>
      </c>
      <c r="H975" t="s">
        <v>30</v>
      </c>
      <c r="I975" t="s">
        <v>65</v>
      </c>
      <c r="J975" s="26">
        <v>121049</v>
      </c>
    </row>
    <row r="976" spans="1:10" x14ac:dyDescent="0.3">
      <c r="A976" s="23">
        <v>44440</v>
      </c>
      <c r="B976" t="s">
        <v>99</v>
      </c>
      <c r="C976" t="s">
        <v>179</v>
      </c>
      <c r="D976" t="s">
        <v>17</v>
      </c>
      <c r="E976" t="s">
        <v>176</v>
      </c>
      <c r="F976" t="s">
        <v>30</v>
      </c>
      <c r="G976" t="s">
        <v>173</v>
      </c>
      <c r="H976" t="s">
        <v>173</v>
      </c>
      <c r="I976" t="s">
        <v>66</v>
      </c>
      <c r="J976" s="26">
        <v>4734245.2595274802</v>
      </c>
    </row>
    <row r="977" spans="1:10" x14ac:dyDescent="0.3">
      <c r="A977" s="23">
        <v>44440</v>
      </c>
      <c r="B977" t="s">
        <v>99</v>
      </c>
      <c r="C977" t="s">
        <v>117</v>
      </c>
      <c r="D977" t="s">
        <v>5</v>
      </c>
      <c r="E977" t="s">
        <v>176</v>
      </c>
      <c r="F977" t="s">
        <v>30</v>
      </c>
      <c r="G977" t="s">
        <v>173</v>
      </c>
      <c r="H977" t="s">
        <v>173</v>
      </c>
      <c r="I977" t="s">
        <v>67</v>
      </c>
      <c r="J977" s="26">
        <v>0</v>
      </c>
    </row>
    <row r="978" spans="1:10" x14ac:dyDescent="0.3">
      <c r="A978" s="23">
        <v>44440</v>
      </c>
      <c r="B978" t="s">
        <v>99</v>
      </c>
      <c r="C978" t="s">
        <v>118</v>
      </c>
      <c r="D978" t="s">
        <v>6</v>
      </c>
      <c r="E978" t="s">
        <v>176</v>
      </c>
      <c r="F978" t="s">
        <v>27</v>
      </c>
      <c r="G978" t="s">
        <v>173</v>
      </c>
      <c r="H978" t="s">
        <v>173</v>
      </c>
      <c r="I978" t="s">
        <v>70</v>
      </c>
      <c r="J978" s="26">
        <v>2108540</v>
      </c>
    </row>
    <row r="979" spans="1:10" x14ac:dyDescent="0.3">
      <c r="A979" s="23">
        <v>44440</v>
      </c>
      <c r="B979" t="s">
        <v>99</v>
      </c>
      <c r="C979" t="s">
        <v>118</v>
      </c>
      <c r="D979" t="s">
        <v>6</v>
      </c>
      <c r="E979" t="s">
        <v>173</v>
      </c>
      <c r="F979" t="s">
        <v>4</v>
      </c>
      <c r="G979" t="s">
        <v>177</v>
      </c>
      <c r="H979" t="s">
        <v>4</v>
      </c>
      <c r="I979" t="s">
        <v>71</v>
      </c>
      <c r="J979" s="26">
        <v>2108540</v>
      </c>
    </row>
    <row r="980" spans="1:10" x14ac:dyDescent="0.3">
      <c r="A980" s="23">
        <v>44440</v>
      </c>
      <c r="B980" t="s">
        <v>99</v>
      </c>
      <c r="C980" t="s">
        <v>180</v>
      </c>
      <c r="D980" t="s">
        <v>7</v>
      </c>
      <c r="E980" t="s">
        <v>176</v>
      </c>
      <c r="F980" t="s">
        <v>18</v>
      </c>
      <c r="G980" t="s">
        <v>173</v>
      </c>
      <c r="H980" t="s">
        <v>173</v>
      </c>
      <c r="I980" t="s">
        <v>73</v>
      </c>
      <c r="J980" s="26">
        <v>2625705.2595274802</v>
      </c>
    </row>
    <row r="981" spans="1:10" x14ac:dyDescent="0.3">
      <c r="A981" s="23">
        <v>44440</v>
      </c>
      <c r="B981" t="s">
        <v>99</v>
      </c>
      <c r="C981" t="s">
        <v>119</v>
      </c>
      <c r="D981" t="s">
        <v>10</v>
      </c>
      <c r="E981" t="s">
        <v>176</v>
      </c>
      <c r="F981" t="s">
        <v>10</v>
      </c>
      <c r="G981" t="s">
        <v>177</v>
      </c>
      <c r="H981" t="s">
        <v>10</v>
      </c>
      <c r="I981" t="s">
        <v>11</v>
      </c>
      <c r="J981" s="26">
        <v>525141.05190549605</v>
      </c>
    </row>
    <row r="982" spans="1:10" x14ac:dyDescent="0.3">
      <c r="A982" s="23">
        <v>44440</v>
      </c>
      <c r="B982" t="s">
        <v>99</v>
      </c>
      <c r="C982" t="s">
        <v>181</v>
      </c>
      <c r="D982" t="s">
        <v>8</v>
      </c>
      <c r="E982" t="s">
        <v>176</v>
      </c>
      <c r="F982" t="s">
        <v>10</v>
      </c>
      <c r="G982" t="s">
        <v>173</v>
      </c>
      <c r="H982" t="s">
        <v>173</v>
      </c>
      <c r="I982" t="s">
        <v>12</v>
      </c>
      <c r="J982" s="26">
        <v>2100564.2076219842</v>
      </c>
    </row>
    <row r="983" spans="1:10" x14ac:dyDescent="0.3">
      <c r="A983" s="23">
        <v>44440</v>
      </c>
      <c r="B983" t="s">
        <v>100</v>
      </c>
      <c r="C983" t="s">
        <v>114</v>
      </c>
      <c r="D983" t="s">
        <v>0</v>
      </c>
      <c r="E983" t="s">
        <v>176</v>
      </c>
      <c r="F983" t="s">
        <v>25</v>
      </c>
      <c r="G983" t="s">
        <v>173</v>
      </c>
      <c r="H983" t="s">
        <v>173</v>
      </c>
      <c r="I983" t="s">
        <v>124</v>
      </c>
      <c r="J983" s="26">
        <v>34654295.000859186</v>
      </c>
    </row>
    <row r="984" spans="1:10" x14ac:dyDescent="0.3">
      <c r="A984" s="23">
        <v>44440</v>
      </c>
      <c r="B984" t="s">
        <v>100</v>
      </c>
      <c r="C984" t="s">
        <v>114</v>
      </c>
      <c r="D984" t="s">
        <v>0</v>
      </c>
      <c r="E984" t="s">
        <v>173</v>
      </c>
      <c r="F984" t="s">
        <v>19</v>
      </c>
      <c r="G984" t="s">
        <v>177</v>
      </c>
      <c r="H984" t="s">
        <v>173</v>
      </c>
      <c r="I984" t="s">
        <v>43</v>
      </c>
      <c r="J984" s="26">
        <v>34162357.059206612</v>
      </c>
    </row>
    <row r="985" spans="1:10" x14ac:dyDescent="0.3">
      <c r="A985" s="23">
        <v>44440</v>
      </c>
      <c r="B985" t="s">
        <v>100</v>
      </c>
      <c r="C985" t="s">
        <v>114</v>
      </c>
      <c r="D985" t="s">
        <v>0</v>
      </c>
      <c r="E985" t="s">
        <v>173</v>
      </c>
      <c r="F985" t="s">
        <v>19</v>
      </c>
      <c r="G985" t="s">
        <v>173</v>
      </c>
      <c r="H985" t="s">
        <v>21</v>
      </c>
      <c r="I985" t="s">
        <v>74</v>
      </c>
      <c r="J985" s="26">
        <v>14234315.441336088</v>
      </c>
    </row>
    <row r="986" spans="1:10" x14ac:dyDescent="0.3">
      <c r="A986" s="23">
        <v>44440</v>
      </c>
      <c r="B986" t="s">
        <v>100</v>
      </c>
      <c r="C986" t="s">
        <v>114</v>
      </c>
      <c r="D986" t="s">
        <v>0</v>
      </c>
      <c r="E986" t="s">
        <v>173</v>
      </c>
      <c r="F986" t="s">
        <v>19</v>
      </c>
      <c r="G986" t="s">
        <v>173</v>
      </c>
      <c r="H986" t="s">
        <v>22</v>
      </c>
      <c r="I986" t="s">
        <v>75</v>
      </c>
      <c r="J986" s="26">
        <v>13095570.206029201</v>
      </c>
    </row>
    <row r="987" spans="1:10" x14ac:dyDescent="0.3">
      <c r="A987" s="23">
        <v>44440</v>
      </c>
      <c r="B987" t="s">
        <v>100</v>
      </c>
      <c r="C987" t="s">
        <v>114</v>
      </c>
      <c r="D987" t="s">
        <v>0</v>
      </c>
      <c r="E987" t="s">
        <v>173</v>
      </c>
      <c r="F987" t="s">
        <v>19</v>
      </c>
      <c r="G987" t="s">
        <v>173</v>
      </c>
      <c r="H987" t="s">
        <v>20</v>
      </c>
      <c r="I987" t="s">
        <v>76</v>
      </c>
      <c r="J987" s="26">
        <v>6832471.4118413227</v>
      </c>
    </row>
    <row r="988" spans="1:10" x14ac:dyDescent="0.3">
      <c r="A988" s="23">
        <v>44440</v>
      </c>
      <c r="B988" t="s">
        <v>100</v>
      </c>
      <c r="C988" t="s">
        <v>114</v>
      </c>
      <c r="D988" t="s">
        <v>0</v>
      </c>
      <c r="E988" t="s">
        <v>173</v>
      </c>
      <c r="F988" t="s">
        <v>23</v>
      </c>
      <c r="G988" t="s">
        <v>177</v>
      </c>
      <c r="H988" t="s">
        <v>173</v>
      </c>
      <c r="I988" t="s">
        <v>44</v>
      </c>
      <c r="J988" s="26">
        <v>491937.94165257516</v>
      </c>
    </row>
    <row r="989" spans="1:10" x14ac:dyDescent="0.3">
      <c r="A989" s="23">
        <v>44440</v>
      </c>
      <c r="B989" t="s">
        <v>100</v>
      </c>
      <c r="C989" t="s">
        <v>114</v>
      </c>
      <c r="D989" t="s">
        <v>0</v>
      </c>
      <c r="E989" t="s">
        <v>173</v>
      </c>
      <c r="F989" t="s">
        <v>23</v>
      </c>
      <c r="G989" t="s">
        <v>173</v>
      </c>
      <c r="H989" t="s">
        <v>196</v>
      </c>
      <c r="I989" t="s">
        <v>77</v>
      </c>
      <c r="J989" s="26">
        <v>430445.69894600328</v>
      </c>
    </row>
    <row r="990" spans="1:10" x14ac:dyDescent="0.3">
      <c r="A990" s="23">
        <v>44440</v>
      </c>
      <c r="B990" t="s">
        <v>100</v>
      </c>
      <c r="C990" t="s">
        <v>114</v>
      </c>
      <c r="D990" t="s">
        <v>0</v>
      </c>
      <c r="E990" t="s">
        <v>173</v>
      </c>
      <c r="F990" t="s">
        <v>23</v>
      </c>
      <c r="G990" t="s">
        <v>173</v>
      </c>
      <c r="H990" t="s">
        <v>197</v>
      </c>
      <c r="I990" t="s">
        <v>78</v>
      </c>
      <c r="J990" s="26">
        <v>61492.242706571909</v>
      </c>
    </row>
    <row r="991" spans="1:10" x14ac:dyDescent="0.3">
      <c r="A991" s="23">
        <v>44440</v>
      </c>
      <c r="B991" t="s">
        <v>100</v>
      </c>
      <c r="C991" t="s">
        <v>115</v>
      </c>
      <c r="D991" t="s">
        <v>1</v>
      </c>
      <c r="E991" t="s">
        <v>176</v>
      </c>
      <c r="F991" t="s">
        <v>23</v>
      </c>
      <c r="G991" t="s">
        <v>173</v>
      </c>
      <c r="H991" t="s">
        <v>173</v>
      </c>
      <c r="I991" t="s">
        <v>45</v>
      </c>
      <c r="J991" s="26">
        <v>22863121.14413818</v>
      </c>
    </row>
    <row r="992" spans="1:10" x14ac:dyDescent="0.3">
      <c r="A992" s="23">
        <v>44440</v>
      </c>
      <c r="B992" t="s">
        <v>100</v>
      </c>
      <c r="C992" t="s">
        <v>115</v>
      </c>
      <c r="D992" t="s">
        <v>1</v>
      </c>
      <c r="E992" t="s">
        <v>173</v>
      </c>
      <c r="F992" t="s">
        <v>19</v>
      </c>
      <c r="G992" t="s">
        <v>177</v>
      </c>
      <c r="H992" t="s">
        <v>173</v>
      </c>
      <c r="I992" t="s">
        <v>46</v>
      </c>
      <c r="J992" s="26">
        <v>22598399.194665179</v>
      </c>
    </row>
    <row r="993" spans="1:10" x14ac:dyDescent="0.3">
      <c r="A993" s="23">
        <v>44440</v>
      </c>
      <c r="B993" t="s">
        <v>100</v>
      </c>
      <c r="C993" t="s">
        <v>115</v>
      </c>
      <c r="D993" t="s">
        <v>1</v>
      </c>
      <c r="E993" t="s">
        <v>173</v>
      </c>
      <c r="F993" t="s">
        <v>19</v>
      </c>
      <c r="G993" t="s">
        <v>173</v>
      </c>
      <c r="H993" t="s">
        <v>21</v>
      </c>
      <c r="I993" t="s">
        <v>79</v>
      </c>
      <c r="J993" s="26">
        <v>9714920.2887118813</v>
      </c>
    </row>
    <row r="994" spans="1:10" x14ac:dyDescent="0.3">
      <c r="A994" s="23">
        <v>44440</v>
      </c>
      <c r="B994" t="s">
        <v>100</v>
      </c>
      <c r="C994" t="s">
        <v>115</v>
      </c>
      <c r="D994" t="s">
        <v>1</v>
      </c>
      <c r="E994" t="s">
        <v>173</v>
      </c>
      <c r="F994" t="s">
        <v>19</v>
      </c>
      <c r="G994" t="s">
        <v>173</v>
      </c>
      <c r="H994" t="s">
        <v>22</v>
      </c>
      <c r="I994" t="s">
        <v>80</v>
      </c>
      <c r="J994" s="26">
        <v>8937726.6656149309</v>
      </c>
    </row>
    <row r="995" spans="1:10" x14ac:dyDescent="0.3">
      <c r="A995" s="23">
        <v>44440</v>
      </c>
      <c r="B995" t="s">
        <v>100</v>
      </c>
      <c r="C995" t="s">
        <v>115</v>
      </c>
      <c r="D995" t="s">
        <v>1</v>
      </c>
      <c r="E995" t="s">
        <v>173</v>
      </c>
      <c r="F995" t="s">
        <v>19</v>
      </c>
      <c r="G995" t="s">
        <v>173</v>
      </c>
      <c r="H995" t="s">
        <v>20</v>
      </c>
      <c r="I995" t="s">
        <v>81</v>
      </c>
      <c r="J995" s="26">
        <v>3945752.2403383646</v>
      </c>
    </row>
    <row r="996" spans="1:10" x14ac:dyDescent="0.3">
      <c r="A996" s="23">
        <v>44440</v>
      </c>
      <c r="B996" t="s">
        <v>100</v>
      </c>
      <c r="C996" t="s">
        <v>115</v>
      </c>
      <c r="D996" t="s">
        <v>1</v>
      </c>
      <c r="E996" t="s">
        <v>173</v>
      </c>
      <c r="F996" t="s">
        <v>23</v>
      </c>
      <c r="G996" t="s">
        <v>177</v>
      </c>
      <c r="H996" t="s">
        <v>173</v>
      </c>
      <c r="I996" t="s">
        <v>47</v>
      </c>
      <c r="J996" s="26">
        <v>264721.94947300164</v>
      </c>
    </row>
    <row r="997" spans="1:10" x14ac:dyDescent="0.3">
      <c r="A997" s="23">
        <v>44440</v>
      </c>
      <c r="B997" t="s">
        <v>100</v>
      </c>
      <c r="C997" t="s">
        <v>115</v>
      </c>
      <c r="D997" t="s">
        <v>1</v>
      </c>
      <c r="E997" t="s">
        <v>173</v>
      </c>
      <c r="F997" t="s">
        <v>23</v>
      </c>
      <c r="G997" t="s">
        <v>173</v>
      </c>
      <c r="H997" t="s">
        <v>196</v>
      </c>
      <c r="I997" t="s">
        <v>82</v>
      </c>
      <c r="J997" s="26">
        <v>215222.84947300164</v>
      </c>
    </row>
    <row r="998" spans="1:10" x14ac:dyDescent="0.3">
      <c r="A998" s="23">
        <v>44440</v>
      </c>
      <c r="B998" t="s">
        <v>100</v>
      </c>
      <c r="C998" t="s">
        <v>115</v>
      </c>
      <c r="D998" t="s">
        <v>1</v>
      </c>
      <c r="E998" t="s">
        <v>173</v>
      </c>
      <c r="F998" t="s">
        <v>23</v>
      </c>
      <c r="G998" t="s">
        <v>173</v>
      </c>
      <c r="H998" t="s">
        <v>197</v>
      </c>
      <c r="I998" t="s">
        <v>83</v>
      </c>
      <c r="J998" s="26">
        <v>49499.1</v>
      </c>
    </row>
    <row r="999" spans="1:10" x14ac:dyDescent="0.3">
      <c r="A999" s="23">
        <v>44440</v>
      </c>
      <c r="B999" t="s">
        <v>100</v>
      </c>
      <c r="C999" t="s">
        <v>178</v>
      </c>
      <c r="D999" t="s">
        <v>203</v>
      </c>
      <c r="E999" t="s">
        <v>176</v>
      </c>
      <c r="F999" t="s">
        <v>23</v>
      </c>
      <c r="G999" t="s">
        <v>173</v>
      </c>
      <c r="H999" t="s">
        <v>173</v>
      </c>
      <c r="I999" t="s">
        <v>48</v>
      </c>
      <c r="J999" s="26">
        <v>11791173.856721006</v>
      </c>
    </row>
    <row r="1000" spans="1:10" x14ac:dyDescent="0.3">
      <c r="A1000" s="23">
        <v>44440</v>
      </c>
      <c r="B1000" t="s">
        <v>100</v>
      </c>
      <c r="C1000" t="s">
        <v>178</v>
      </c>
      <c r="D1000" t="s">
        <v>203</v>
      </c>
      <c r="E1000" t="s">
        <v>173</v>
      </c>
      <c r="F1000" t="s">
        <v>19</v>
      </c>
      <c r="G1000" t="s">
        <v>177</v>
      </c>
      <c r="H1000" t="s">
        <v>173</v>
      </c>
      <c r="I1000" t="s">
        <v>49</v>
      </c>
      <c r="J1000" s="26">
        <v>11563957.864541434</v>
      </c>
    </row>
    <row r="1001" spans="1:10" x14ac:dyDescent="0.3">
      <c r="A1001" s="23">
        <v>44440</v>
      </c>
      <c r="B1001" t="s">
        <v>100</v>
      </c>
      <c r="C1001" t="s">
        <v>178</v>
      </c>
      <c r="D1001" t="s">
        <v>203</v>
      </c>
      <c r="E1001" t="s">
        <v>173</v>
      </c>
      <c r="F1001" t="s">
        <v>19</v>
      </c>
      <c r="G1001" t="s">
        <v>173</v>
      </c>
      <c r="H1001" t="s">
        <v>21</v>
      </c>
      <c r="I1001" t="s">
        <v>84</v>
      </c>
      <c r="J1001" s="26">
        <v>4519395.1526242066</v>
      </c>
    </row>
    <row r="1002" spans="1:10" x14ac:dyDescent="0.3">
      <c r="A1002" s="23">
        <v>44440</v>
      </c>
      <c r="B1002" t="s">
        <v>100</v>
      </c>
      <c r="C1002" t="s">
        <v>178</v>
      </c>
      <c r="D1002" t="s">
        <v>203</v>
      </c>
      <c r="E1002" t="s">
        <v>173</v>
      </c>
      <c r="F1002" t="s">
        <v>19</v>
      </c>
      <c r="G1002" t="s">
        <v>173</v>
      </c>
      <c r="H1002" t="s">
        <v>22</v>
      </c>
      <c r="I1002" t="s">
        <v>85</v>
      </c>
      <c r="J1002" s="26">
        <v>4157843.54041427</v>
      </c>
    </row>
    <row r="1003" spans="1:10" x14ac:dyDescent="0.3">
      <c r="A1003" s="23">
        <v>44440</v>
      </c>
      <c r="B1003" t="s">
        <v>100</v>
      </c>
      <c r="C1003" t="s">
        <v>178</v>
      </c>
      <c r="D1003" t="s">
        <v>203</v>
      </c>
      <c r="E1003" t="s">
        <v>173</v>
      </c>
      <c r="F1003" t="s">
        <v>19</v>
      </c>
      <c r="G1003" t="s">
        <v>173</v>
      </c>
      <c r="H1003" t="s">
        <v>20</v>
      </c>
      <c r="I1003" t="s">
        <v>86</v>
      </c>
      <c r="J1003" s="26">
        <v>2886719.1715029581</v>
      </c>
    </row>
    <row r="1004" spans="1:10" x14ac:dyDescent="0.3">
      <c r="A1004" s="23">
        <v>44440</v>
      </c>
      <c r="B1004" t="s">
        <v>100</v>
      </c>
      <c r="C1004" t="s">
        <v>178</v>
      </c>
      <c r="D1004" t="s">
        <v>203</v>
      </c>
      <c r="E1004" t="s">
        <v>173</v>
      </c>
      <c r="F1004" t="s">
        <v>23</v>
      </c>
      <c r="G1004" t="s">
        <v>177</v>
      </c>
      <c r="H1004" t="s">
        <v>173</v>
      </c>
      <c r="I1004" t="s">
        <v>50</v>
      </c>
      <c r="J1004" s="26">
        <v>227215.99217957351</v>
      </c>
    </row>
    <row r="1005" spans="1:10" x14ac:dyDescent="0.3">
      <c r="A1005" s="23">
        <v>44440</v>
      </c>
      <c r="B1005" t="s">
        <v>100</v>
      </c>
      <c r="C1005" t="s">
        <v>178</v>
      </c>
      <c r="D1005" t="s">
        <v>203</v>
      </c>
      <c r="E1005" t="s">
        <v>173</v>
      </c>
      <c r="F1005" t="s">
        <v>23</v>
      </c>
      <c r="G1005" t="s">
        <v>173</v>
      </c>
      <c r="H1005" t="s">
        <v>196</v>
      </c>
      <c r="I1005" t="s">
        <v>88</v>
      </c>
      <c r="J1005" s="26">
        <v>215222.84947300164</v>
      </c>
    </row>
    <row r="1006" spans="1:10" x14ac:dyDescent="0.3">
      <c r="A1006" s="23">
        <v>44440</v>
      </c>
      <c r="B1006" t="s">
        <v>100</v>
      </c>
      <c r="C1006" t="s">
        <v>178</v>
      </c>
      <c r="D1006" t="s">
        <v>203</v>
      </c>
      <c r="E1006" t="s">
        <v>173</v>
      </c>
      <c r="F1006" t="s">
        <v>23</v>
      </c>
      <c r="G1006" t="s">
        <v>173</v>
      </c>
      <c r="H1006" t="s">
        <v>197</v>
      </c>
      <c r="I1006" t="s">
        <v>87</v>
      </c>
      <c r="J1006" s="26">
        <v>11993.142706571911</v>
      </c>
    </row>
    <row r="1007" spans="1:10" x14ac:dyDescent="0.3">
      <c r="A1007" s="23">
        <v>44440</v>
      </c>
      <c r="B1007" t="s">
        <v>100</v>
      </c>
      <c r="C1007" t="s">
        <v>116</v>
      </c>
      <c r="D1007" t="s">
        <v>14</v>
      </c>
      <c r="E1007" t="s">
        <v>176</v>
      </c>
      <c r="F1007" t="s">
        <v>23</v>
      </c>
      <c r="G1007" t="s">
        <v>173</v>
      </c>
      <c r="H1007" t="s">
        <v>173</v>
      </c>
      <c r="I1007" t="s">
        <v>51</v>
      </c>
      <c r="J1007" s="26">
        <v>724805</v>
      </c>
    </row>
    <row r="1008" spans="1:10" x14ac:dyDescent="0.3">
      <c r="A1008" s="23">
        <v>44440</v>
      </c>
      <c r="B1008" t="s">
        <v>100</v>
      </c>
      <c r="C1008" t="s">
        <v>116</v>
      </c>
      <c r="D1008" t="s">
        <v>14</v>
      </c>
      <c r="E1008" t="s">
        <v>173</v>
      </c>
      <c r="F1008" t="s">
        <v>16</v>
      </c>
      <c r="G1008" t="s">
        <v>177</v>
      </c>
      <c r="H1008" t="s">
        <v>198</v>
      </c>
      <c r="I1008" t="s">
        <v>52</v>
      </c>
      <c r="J1008" s="26">
        <v>160000</v>
      </c>
    </row>
    <row r="1009" spans="1:10" x14ac:dyDescent="0.3">
      <c r="A1009" s="23">
        <v>44440</v>
      </c>
      <c r="B1009" t="s">
        <v>100</v>
      </c>
      <c r="C1009" t="s">
        <v>116</v>
      </c>
      <c r="D1009" t="s">
        <v>14</v>
      </c>
      <c r="E1009" t="s">
        <v>173</v>
      </c>
      <c r="F1009" t="s">
        <v>271</v>
      </c>
      <c r="G1009" t="s">
        <v>177</v>
      </c>
      <c r="H1009" t="s">
        <v>173</v>
      </c>
      <c r="I1009" t="s">
        <v>53</v>
      </c>
      <c r="J1009" s="26">
        <v>400400</v>
      </c>
    </row>
    <row r="1010" spans="1:10" x14ac:dyDescent="0.3">
      <c r="A1010" s="23">
        <v>44440</v>
      </c>
      <c r="B1010" t="s">
        <v>100</v>
      </c>
      <c r="C1010" t="s">
        <v>116</v>
      </c>
      <c r="D1010" t="s">
        <v>14</v>
      </c>
      <c r="E1010" t="s">
        <v>173</v>
      </c>
      <c r="F1010" t="s">
        <v>271</v>
      </c>
      <c r="G1010" t="s">
        <v>173</v>
      </c>
      <c r="H1010" t="s">
        <v>33</v>
      </c>
      <c r="I1010" t="s">
        <v>89</v>
      </c>
      <c r="J1010" s="26">
        <v>280000</v>
      </c>
    </row>
    <row r="1011" spans="1:10" x14ac:dyDescent="0.3">
      <c r="A1011" s="23">
        <v>44440</v>
      </c>
      <c r="B1011" t="s">
        <v>100</v>
      </c>
      <c r="C1011" t="s">
        <v>116</v>
      </c>
      <c r="D1011" t="s">
        <v>14</v>
      </c>
      <c r="E1011" t="s">
        <v>173</v>
      </c>
      <c r="F1011" t="s">
        <v>271</v>
      </c>
      <c r="G1011" t="s">
        <v>173</v>
      </c>
      <c r="H1011" t="s">
        <v>34</v>
      </c>
      <c r="I1011" t="s">
        <v>90</v>
      </c>
      <c r="J1011" s="26">
        <v>28000</v>
      </c>
    </row>
    <row r="1012" spans="1:10" x14ac:dyDescent="0.3">
      <c r="A1012" s="23">
        <v>44440</v>
      </c>
      <c r="B1012" t="s">
        <v>100</v>
      </c>
      <c r="C1012" t="s">
        <v>116</v>
      </c>
      <c r="D1012" t="s">
        <v>14</v>
      </c>
      <c r="E1012" t="s">
        <v>173</v>
      </c>
      <c r="F1012" t="s">
        <v>271</v>
      </c>
      <c r="G1012" t="s">
        <v>173</v>
      </c>
      <c r="H1012" t="s">
        <v>35</v>
      </c>
      <c r="I1012" t="s">
        <v>90</v>
      </c>
      <c r="J1012" s="26">
        <v>92400</v>
      </c>
    </row>
    <row r="1013" spans="1:10" x14ac:dyDescent="0.3">
      <c r="A1013" s="23">
        <v>44440</v>
      </c>
      <c r="B1013" t="s">
        <v>100</v>
      </c>
      <c r="C1013" t="s">
        <v>116</v>
      </c>
      <c r="D1013" t="s">
        <v>14</v>
      </c>
      <c r="E1013" t="s">
        <v>173</v>
      </c>
      <c r="F1013" t="s">
        <v>15</v>
      </c>
      <c r="G1013" t="s">
        <v>177</v>
      </c>
      <c r="H1013" t="s">
        <v>173</v>
      </c>
      <c r="I1013" t="s">
        <v>54</v>
      </c>
      <c r="J1013" s="26">
        <v>96259</v>
      </c>
    </row>
    <row r="1014" spans="1:10" x14ac:dyDescent="0.3">
      <c r="A1014" s="23">
        <v>44440</v>
      </c>
      <c r="B1014" t="s">
        <v>100</v>
      </c>
      <c r="C1014" t="s">
        <v>116</v>
      </c>
      <c r="D1014" t="s">
        <v>14</v>
      </c>
      <c r="E1014" t="s">
        <v>173</v>
      </c>
      <c r="F1014" t="s">
        <v>15</v>
      </c>
      <c r="G1014" t="s">
        <v>173</v>
      </c>
      <c r="H1014" t="s">
        <v>36</v>
      </c>
      <c r="I1014" t="s">
        <v>91</v>
      </c>
      <c r="J1014" s="26">
        <v>46213</v>
      </c>
    </row>
    <row r="1015" spans="1:10" x14ac:dyDescent="0.3">
      <c r="A1015" s="23">
        <v>44440</v>
      </c>
      <c r="B1015" t="s">
        <v>100</v>
      </c>
      <c r="C1015" t="s">
        <v>116</v>
      </c>
      <c r="D1015" t="s">
        <v>14</v>
      </c>
      <c r="E1015" t="s">
        <v>173</v>
      </c>
      <c r="F1015" t="s">
        <v>15</v>
      </c>
      <c r="G1015" t="s">
        <v>173</v>
      </c>
      <c r="H1015" t="s">
        <v>37</v>
      </c>
      <c r="I1015" t="s">
        <v>92</v>
      </c>
      <c r="J1015" s="26">
        <v>35174</v>
      </c>
    </row>
    <row r="1016" spans="1:10" x14ac:dyDescent="0.3">
      <c r="A1016" s="23">
        <v>44440</v>
      </c>
      <c r="B1016" t="s">
        <v>100</v>
      </c>
      <c r="C1016" t="s">
        <v>116</v>
      </c>
      <c r="D1016" t="s">
        <v>14</v>
      </c>
      <c r="E1016" t="s">
        <v>173</v>
      </c>
      <c r="F1016" t="s">
        <v>15</v>
      </c>
      <c r="G1016" t="s">
        <v>173</v>
      </c>
      <c r="H1016" t="s">
        <v>38</v>
      </c>
      <c r="I1016" t="s">
        <v>93</v>
      </c>
      <c r="J1016" s="26">
        <v>14872</v>
      </c>
    </row>
    <row r="1017" spans="1:10" x14ac:dyDescent="0.3">
      <c r="A1017" s="23">
        <v>44440</v>
      </c>
      <c r="B1017" t="s">
        <v>100</v>
      </c>
      <c r="C1017" t="s">
        <v>116</v>
      </c>
      <c r="D1017" t="s">
        <v>14</v>
      </c>
      <c r="E1017" t="s">
        <v>173</v>
      </c>
      <c r="F1017" t="s">
        <v>269</v>
      </c>
      <c r="G1017" t="s">
        <v>177</v>
      </c>
      <c r="H1017" t="s">
        <v>269</v>
      </c>
      <c r="I1017" t="s">
        <v>55</v>
      </c>
      <c r="J1017" s="26">
        <v>22718</v>
      </c>
    </row>
    <row r="1018" spans="1:10" x14ac:dyDescent="0.3">
      <c r="A1018" s="23">
        <v>44440</v>
      </c>
      <c r="B1018" t="s">
        <v>100</v>
      </c>
      <c r="C1018" t="s">
        <v>116</v>
      </c>
      <c r="D1018" t="s">
        <v>14</v>
      </c>
      <c r="E1018" t="s">
        <v>173</v>
      </c>
      <c r="F1018" t="s">
        <v>270</v>
      </c>
      <c r="G1018" t="s">
        <v>177</v>
      </c>
      <c r="H1018" t="s">
        <v>270</v>
      </c>
      <c r="I1018" t="s">
        <v>56</v>
      </c>
      <c r="J1018" s="26">
        <v>45428</v>
      </c>
    </row>
    <row r="1019" spans="1:10" x14ac:dyDescent="0.3">
      <c r="A1019" s="23">
        <v>44440</v>
      </c>
      <c r="B1019" t="s">
        <v>100</v>
      </c>
      <c r="C1019" t="s">
        <v>116</v>
      </c>
      <c r="D1019" t="s">
        <v>2</v>
      </c>
      <c r="E1019" t="s">
        <v>176</v>
      </c>
      <c r="F1019" t="s">
        <v>270</v>
      </c>
      <c r="G1019" t="s">
        <v>173</v>
      </c>
      <c r="H1019" t="s">
        <v>173</v>
      </c>
      <c r="I1019" t="s">
        <v>57</v>
      </c>
      <c r="J1019" s="26">
        <v>8038367.3001202857</v>
      </c>
    </row>
    <row r="1020" spans="1:10" x14ac:dyDescent="0.3">
      <c r="A1020" s="23">
        <v>44440</v>
      </c>
      <c r="B1020" t="s">
        <v>100</v>
      </c>
      <c r="C1020" t="s">
        <v>116</v>
      </c>
      <c r="D1020" t="s">
        <v>2</v>
      </c>
      <c r="E1020" t="s">
        <v>173</v>
      </c>
      <c r="F1020" t="s">
        <v>16</v>
      </c>
      <c r="G1020" t="s">
        <v>177</v>
      </c>
      <c r="H1020" t="s">
        <v>16</v>
      </c>
      <c r="I1020" t="s">
        <v>58</v>
      </c>
      <c r="J1020" s="26">
        <v>1250000</v>
      </c>
    </row>
    <row r="1021" spans="1:10" x14ac:dyDescent="0.3">
      <c r="A1021" s="23">
        <v>44440</v>
      </c>
      <c r="B1021" t="s">
        <v>100</v>
      </c>
      <c r="C1021" t="s">
        <v>116</v>
      </c>
      <c r="D1021" t="s">
        <v>2</v>
      </c>
      <c r="E1021" t="s">
        <v>173</v>
      </c>
      <c r="F1021" t="s">
        <v>271</v>
      </c>
      <c r="G1021" t="s">
        <v>177</v>
      </c>
      <c r="H1021" t="s">
        <v>173</v>
      </c>
      <c r="I1021" t="s">
        <v>59</v>
      </c>
      <c r="J1021" s="26">
        <v>1261260</v>
      </c>
    </row>
    <row r="1022" spans="1:10" x14ac:dyDescent="0.3">
      <c r="A1022" s="23">
        <v>44440</v>
      </c>
      <c r="B1022" t="s">
        <v>100</v>
      </c>
      <c r="C1022" t="s">
        <v>116</v>
      </c>
      <c r="D1022" t="s">
        <v>2</v>
      </c>
      <c r="E1022" t="s">
        <v>173</v>
      </c>
      <c r="F1022" t="s">
        <v>271</v>
      </c>
      <c r="G1022" t="s">
        <v>173</v>
      </c>
      <c r="H1022" t="s">
        <v>33</v>
      </c>
      <c r="I1022" t="s">
        <v>94</v>
      </c>
      <c r="J1022" s="26">
        <v>577500</v>
      </c>
    </row>
    <row r="1023" spans="1:10" x14ac:dyDescent="0.3">
      <c r="A1023" s="23">
        <v>44440</v>
      </c>
      <c r="B1023" t="s">
        <v>100</v>
      </c>
      <c r="C1023" t="s">
        <v>116</v>
      </c>
      <c r="D1023" t="s">
        <v>2</v>
      </c>
      <c r="E1023" t="s">
        <v>173</v>
      </c>
      <c r="F1023" t="s">
        <v>271</v>
      </c>
      <c r="G1023" t="s">
        <v>173</v>
      </c>
      <c r="H1023" t="s">
        <v>34</v>
      </c>
      <c r="I1023" t="s">
        <v>95</v>
      </c>
      <c r="J1023" s="26">
        <v>392700</v>
      </c>
    </row>
    <row r="1024" spans="1:10" x14ac:dyDescent="0.3">
      <c r="A1024" s="23">
        <v>44440</v>
      </c>
      <c r="B1024" t="s">
        <v>100</v>
      </c>
      <c r="C1024" t="s">
        <v>116</v>
      </c>
      <c r="D1024" t="s">
        <v>2</v>
      </c>
      <c r="E1024" t="s">
        <v>173</v>
      </c>
      <c r="F1024" t="s">
        <v>271</v>
      </c>
      <c r="G1024" t="s">
        <v>173</v>
      </c>
      <c r="H1024" t="s">
        <v>35</v>
      </c>
      <c r="I1024" t="s">
        <v>96</v>
      </c>
      <c r="J1024" s="26">
        <v>291060</v>
      </c>
    </row>
    <row r="1025" spans="1:10" x14ac:dyDescent="0.3">
      <c r="A1025" s="23">
        <v>44440</v>
      </c>
      <c r="B1025" t="s">
        <v>100</v>
      </c>
      <c r="C1025" t="s">
        <v>116</v>
      </c>
      <c r="D1025" t="s">
        <v>2</v>
      </c>
      <c r="E1025" t="s">
        <v>173</v>
      </c>
      <c r="F1025" t="s">
        <v>28</v>
      </c>
      <c r="G1025" t="s">
        <v>177</v>
      </c>
      <c r="H1025" t="s">
        <v>173</v>
      </c>
      <c r="I1025" t="s">
        <v>60</v>
      </c>
      <c r="J1025" s="26">
        <v>4505058.3501116941</v>
      </c>
    </row>
    <row r="1026" spans="1:10" x14ac:dyDescent="0.3">
      <c r="A1026" s="23">
        <v>44440</v>
      </c>
      <c r="B1026" t="s">
        <v>100</v>
      </c>
      <c r="C1026" t="s">
        <v>116</v>
      </c>
      <c r="D1026" t="s">
        <v>2</v>
      </c>
      <c r="E1026" t="s">
        <v>173</v>
      </c>
      <c r="F1026" t="s">
        <v>28</v>
      </c>
      <c r="G1026" t="s">
        <v>173</v>
      </c>
      <c r="H1026" t="s">
        <v>39</v>
      </c>
      <c r="I1026" t="s">
        <v>97</v>
      </c>
      <c r="J1026" s="26">
        <v>2079257.700051551</v>
      </c>
    </row>
    <row r="1027" spans="1:10" x14ac:dyDescent="0.3">
      <c r="A1027" s="23">
        <v>44440</v>
      </c>
      <c r="B1027" t="s">
        <v>100</v>
      </c>
      <c r="C1027" t="s">
        <v>116</v>
      </c>
      <c r="D1027" t="s">
        <v>2</v>
      </c>
      <c r="E1027" t="s">
        <v>173</v>
      </c>
      <c r="F1027" t="s">
        <v>28</v>
      </c>
      <c r="G1027" t="s">
        <v>173</v>
      </c>
      <c r="H1027" t="s">
        <v>40</v>
      </c>
      <c r="I1027" t="s">
        <v>98</v>
      </c>
      <c r="J1027" s="26">
        <v>2425800.6500601433</v>
      </c>
    </row>
    <row r="1028" spans="1:10" x14ac:dyDescent="0.3">
      <c r="A1028" s="23">
        <v>44440</v>
      </c>
      <c r="B1028" t="s">
        <v>100</v>
      </c>
      <c r="C1028" t="s">
        <v>116</v>
      </c>
      <c r="D1028" t="s">
        <v>2</v>
      </c>
      <c r="E1028" t="s">
        <v>173</v>
      </c>
      <c r="F1028" t="s">
        <v>32</v>
      </c>
      <c r="G1028" t="s">
        <v>177</v>
      </c>
      <c r="H1028" t="s">
        <v>32</v>
      </c>
      <c r="I1028" t="s">
        <v>61</v>
      </c>
      <c r="J1028" s="26">
        <v>270000</v>
      </c>
    </row>
    <row r="1029" spans="1:10" x14ac:dyDescent="0.3">
      <c r="A1029" s="23">
        <v>44440</v>
      </c>
      <c r="B1029" t="s">
        <v>100</v>
      </c>
      <c r="C1029" t="s">
        <v>116</v>
      </c>
      <c r="D1029" t="s">
        <v>2</v>
      </c>
      <c r="E1029" t="s">
        <v>173</v>
      </c>
      <c r="F1029" t="s">
        <v>41</v>
      </c>
      <c r="G1029" t="s">
        <v>177</v>
      </c>
      <c r="H1029" t="s">
        <v>41</v>
      </c>
      <c r="I1029" t="s">
        <v>62</v>
      </c>
      <c r="J1029" s="26">
        <v>250000</v>
      </c>
    </row>
    <row r="1030" spans="1:10" x14ac:dyDescent="0.3">
      <c r="A1030" s="23">
        <v>44440</v>
      </c>
      <c r="B1030" t="s">
        <v>100</v>
      </c>
      <c r="C1030" t="s">
        <v>116</v>
      </c>
      <c r="D1030" t="s">
        <v>2</v>
      </c>
      <c r="E1030" t="s">
        <v>173</v>
      </c>
      <c r="F1030" t="s">
        <v>29</v>
      </c>
      <c r="G1030" t="s">
        <v>177</v>
      </c>
      <c r="H1030" t="s">
        <v>29</v>
      </c>
      <c r="I1030" t="s">
        <v>63</v>
      </c>
      <c r="J1030" s="26">
        <v>180000</v>
      </c>
    </row>
    <row r="1031" spans="1:10" x14ac:dyDescent="0.3">
      <c r="A1031" s="23">
        <v>44440</v>
      </c>
      <c r="B1031" t="s">
        <v>100</v>
      </c>
      <c r="C1031" t="s">
        <v>116</v>
      </c>
      <c r="D1031" t="s">
        <v>2</v>
      </c>
      <c r="E1031" t="s">
        <v>173</v>
      </c>
      <c r="F1031" t="s">
        <v>31</v>
      </c>
      <c r="G1031" t="s">
        <v>177</v>
      </c>
      <c r="H1031" t="s">
        <v>31</v>
      </c>
      <c r="I1031" t="s">
        <v>64</v>
      </c>
      <c r="J1031" s="26">
        <v>246542.95000859199</v>
      </c>
    </row>
    <row r="1032" spans="1:10" x14ac:dyDescent="0.3">
      <c r="A1032" s="23">
        <v>44440</v>
      </c>
      <c r="B1032" t="s">
        <v>100</v>
      </c>
      <c r="C1032" t="s">
        <v>116</v>
      </c>
      <c r="D1032" t="s">
        <v>2</v>
      </c>
      <c r="E1032" t="s">
        <v>173</v>
      </c>
      <c r="F1032" t="s">
        <v>30</v>
      </c>
      <c r="G1032" t="s">
        <v>177</v>
      </c>
      <c r="H1032" t="s">
        <v>30</v>
      </c>
      <c r="I1032" t="s">
        <v>65</v>
      </c>
      <c r="J1032" s="26">
        <v>75506</v>
      </c>
    </row>
    <row r="1033" spans="1:10" x14ac:dyDescent="0.3">
      <c r="A1033" s="23">
        <v>44440</v>
      </c>
      <c r="B1033" t="s">
        <v>100</v>
      </c>
      <c r="C1033" t="s">
        <v>179</v>
      </c>
      <c r="D1033" t="s">
        <v>17</v>
      </c>
      <c r="E1033" t="s">
        <v>176</v>
      </c>
      <c r="F1033" t="s">
        <v>30</v>
      </c>
      <c r="G1033" t="s">
        <v>173</v>
      </c>
      <c r="H1033" t="s">
        <v>173</v>
      </c>
      <c r="I1033" t="s">
        <v>66</v>
      </c>
      <c r="J1033" s="26">
        <v>3028001.5566007206</v>
      </c>
    </row>
    <row r="1034" spans="1:10" x14ac:dyDescent="0.3">
      <c r="A1034" s="23">
        <v>44440</v>
      </c>
      <c r="B1034" t="s">
        <v>100</v>
      </c>
      <c r="C1034" t="s">
        <v>117</v>
      </c>
      <c r="D1034" t="s">
        <v>5</v>
      </c>
      <c r="E1034" t="s">
        <v>176</v>
      </c>
      <c r="F1034" t="s">
        <v>30</v>
      </c>
      <c r="G1034" t="s">
        <v>173</v>
      </c>
      <c r="H1034" t="s">
        <v>173</v>
      </c>
      <c r="I1034" t="s">
        <v>67</v>
      </c>
      <c r="J1034" s="26">
        <v>3843</v>
      </c>
    </row>
    <row r="1035" spans="1:10" x14ac:dyDescent="0.3">
      <c r="A1035" s="23">
        <v>44440</v>
      </c>
      <c r="B1035" t="s">
        <v>100</v>
      </c>
      <c r="C1035" t="s">
        <v>117</v>
      </c>
      <c r="D1035" t="s">
        <v>5</v>
      </c>
      <c r="E1035" t="s">
        <v>173</v>
      </c>
      <c r="F1035" t="s">
        <v>3</v>
      </c>
      <c r="G1035" t="s">
        <v>177</v>
      </c>
      <c r="H1035" t="s">
        <v>3</v>
      </c>
      <c r="I1035" t="s">
        <v>68</v>
      </c>
      <c r="J1035" s="26">
        <v>3843</v>
      </c>
    </row>
    <row r="1036" spans="1:10" x14ac:dyDescent="0.3">
      <c r="A1036" s="23">
        <v>44440</v>
      </c>
      <c r="B1036" t="s">
        <v>100</v>
      </c>
      <c r="C1036" t="s">
        <v>118</v>
      </c>
      <c r="D1036" t="s">
        <v>6</v>
      </c>
      <c r="E1036" t="s">
        <v>176</v>
      </c>
      <c r="F1036" t="s">
        <v>27</v>
      </c>
      <c r="G1036" t="s">
        <v>173</v>
      </c>
      <c r="H1036" t="s">
        <v>173</v>
      </c>
      <c r="I1036" t="s">
        <v>70</v>
      </c>
      <c r="J1036" s="26">
        <v>1885039</v>
      </c>
    </row>
    <row r="1037" spans="1:10" x14ac:dyDescent="0.3">
      <c r="A1037" s="23">
        <v>44440</v>
      </c>
      <c r="B1037" t="s">
        <v>100</v>
      </c>
      <c r="C1037" t="s">
        <v>118</v>
      </c>
      <c r="D1037" t="s">
        <v>6</v>
      </c>
      <c r="E1037" t="s">
        <v>173</v>
      </c>
      <c r="F1037" t="s">
        <v>4</v>
      </c>
      <c r="G1037" t="s">
        <v>177</v>
      </c>
      <c r="H1037" t="s">
        <v>4</v>
      </c>
      <c r="I1037" t="s">
        <v>71</v>
      </c>
      <c r="J1037" s="26">
        <v>1885039</v>
      </c>
    </row>
    <row r="1038" spans="1:10" x14ac:dyDescent="0.3">
      <c r="A1038" s="23">
        <v>44440</v>
      </c>
      <c r="B1038" t="s">
        <v>100</v>
      </c>
      <c r="C1038" t="s">
        <v>180</v>
      </c>
      <c r="D1038" t="s">
        <v>7</v>
      </c>
      <c r="E1038" t="s">
        <v>176</v>
      </c>
      <c r="F1038" t="s">
        <v>18</v>
      </c>
      <c r="G1038" t="s">
        <v>173</v>
      </c>
      <c r="H1038" t="s">
        <v>173</v>
      </c>
      <c r="I1038" t="s">
        <v>73</v>
      </c>
      <c r="J1038" s="26">
        <v>1146805.5566007206</v>
      </c>
    </row>
    <row r="1039" spans="1:10" x14ac:dyDescent="0.3">
      <c r="A1039" s="23">
        <v>44440</v>
      </c>
      <c r="B1039" t="s">
        <v>100</v>
      </c>
      <c r="C1039" t="s">
        <v>119</v>
      </c>
      <c r="D1039" t="s">
        <v>10</v>
      </c>
      <c r="E1039" t="s">
        <v>176</v>
      </c>
      <c r="F1039" t="s">
        <v>10</v>
      </c>
      <c r="G1039" t="s">
        <v>177</v>
      </c>
      <c r="H1039" t="s">
        <v>10</v>
      </c>
      <c r="I1039" t="s">
        <v>11</v>
      </c>
      <c r="J1039" s="26">
        <v>0</v>
      </c>
    </row>
    <row r="1040" spans="1:10" x14ac:dyDescent="0.3">
      <c r="A1040" s="23">
        <v>44440</v>
      </c>
      <c r="B1040" t="s">
        <v>100</v>
      </c>
      <c r="C1040" t="s">
        <v>181</v>
      </c>
      <c r="D1040" t="s">
        <v>8</v>
      </c>
      <c r="E1040" t="s">
        <v>176</v>
      </c>
      <c r="F1040" t="s">
        <v>10</v>
      </c>
      <c r="G1040" t="s">
        <v>173</v>
      </c>
      <c r="H1040" t="s">
        <v>173</v>
      </c>
      <c r="I1040" t="s">
        <v>12</v>
      </c>
      <c r="J1040" s="26">
        <v>1146805.5566007206</v>
      </c>
    </row>
    <row r="1041" spans="1:10" x14ac:dyDescent="0.3">
      <c r="A1041" s="23">
        <v>44470</v>
      </c>
      <c r="B1041" t="s">
        <v>99</v>
      </c>
      <c r="C1041" t="s">
        <v>114</v>
      </c>
      <c r="D1041" t="s">
        <v>0</v>
      </c>
      <c r="E1041" t="s">
        <v>176</v>
      </c>
      <c r="F1041" t="s">
        <v>25</v>
      </c>
      <c r="G1041" t="s">
        <v>173</v>
      </c>
      <c r="H1041" t="s">
        <v>173</v>
      </c>
      <c r="I1041" t="s">
        <v>124</v>
      </c>
      <c r="J1041" s="26">
        <v>48961487.006683826</v>
      </c>
    </row>
    <row r="1042" spans="1:10" x14ac:dyDescent="0.3">
      <c r="A1042" s="23">
        <v>44470</v>
      </c>
      <c r="B1042" t="s">
        <v>99</v>
      </c>
      <c r="C1042" t="s">
        <v>114</v>
      </c>
      <c r="D1042" t="s">
        <v>0</v>
      </c>
      <c r="E1042" t="s">
        <v>173</v>
      </c>
      <c r="F1042" t="s">
        <v>19</v>
      </c>
      <c r="G1042" t="s">
        <v>177</v>
      </c>
      <c r="H1042" t="s">
        <v>173</v>
      </c>
      <c r="I1042" t="s">
        <v>43</v>
      </c>
      <c r="J1042" s="26">
        <v>48272623.620957725</v>
      </c>
    </row>
    <row r="1043" spans="1:10" x14ac:dyDescent="0.3">
      <c r="A1043" s="23">
        <v>44470</v>
      </c>
      <c r="B1043" t="s">
        <v>99</v>
      </c>
      <c r="C1043" t="s">
        <v>114</v>
      </c>
      <c r="D1043" t="s">
        <v>0</v>
      </c>
      <c r="E1043" t="s">
        <v>173</v>
      </c>
      <c r="F1043" t="s">
        <v>19</v>
      </c>
      <c r="G1043" t="s">
        <v>173</v>
      </c>
      <c r="H1043" t="s">
        <v>21</v>
      </c>
      <c r="I1043" t="s">
        <v>74</v>
      </c>
      <c r="J1043" s="26">
        <v>18265317.045767788</v>
      </c>
    </row>
    <row r="1044" spans="1:10" x14ac:dyDescent="0.3">
      <c r="A1044" s="23">
        <v>44470</v>
      </c>
      <c r="B1044" t="s">
        <v>99</v>
      </c>
      <c r="C1044" t="s">
        <v>114</v>
      </c>
      <c r="D1044" t="s">
        <v>0</v>
      </c>
      <c r="E1044" t="s">
        <v>173</v>
      </c>
      <c r="F1044" t="s">
        <v>19</v>
      </c>
      <c r="G1044" t="s">
        <v>173</v>
      </c>
      <c r="H1044" t="s">
        <v>22</v>
      </c>
      <c r="I1044" t="s">
        <v>75</v>
      </c>
      <c r="J1044" s="26">
        <v>19569982.549036916</v>
      </c>
    </row>
    <row r="1045" spans="1:10" x14ac:dyDescent="0.3">
      <c r="A1045" s="23">
        <v>44470</v>
      </c>
      <c r="B1045" t="s">
        <v>99</v>
      </c>
      <c r="C1045" t="s">
        <v>114</v>
      </c>
      <c r="D1045" t="s">
        <v>0</v>
      </c>
      <c r="E1045" t="s">
        <v>173</v>
      </c>
      <c r="F1045" t="s">
        <v>19</v>
      </c>
      <c r="G1045" t="s">
        <v>173</v>
      </c>
      <c r="H1045" t="s">
        <v>20</v>
      </c>
      <c r="I1045" t="s">
        <v>76</v>
      </c>
      <c r="J1045" s="26">
        <v>10437324.026153021</v>
      </c>
    </row>
    <row r="1046" spans="1:10" x14ac:dyDescent="0.3">
      <c r="A1046" s="23">
        <v>44470</v>
      </c>
      <c r="B1046" t="s">
        <v>99</v>
      </c>
      <c r="C1046" t="s">
        <v>114</v>
      </c>
      <c r="D1046" t="s">
        <v>0</v>
      </c>
      <c r="E1046" t="s">
        <v>173</v>
      </c>
      <c r="F1046" t="s">
        <v>23</v>
      </c>
      <c r="G1046" t="s">
        <v>177</v>
      </c>
      <c r="H1046" t="s">
        <v>173</v>
      </c>
      <c r="I1046" t="s">
        <v>44</v>
      </c>
      <c r="J1046" s="26">
        <v>688863.38572609937</v>
      </c>
    </row>
    <row r="1047" spans="1:10" x14ac:dyDescent="0.3">
      <c r="A1047" s="23">
        <v>44470</v>
      </c>
      <c r="B1047" t="s">
        <v>99</v>
      </c>
      <c r="C1047" t="s">
        <v>114</v>
      </c>
      <c r="D1047" t="s">
        <v>0</v>
      </c>
      <c r="E1047" t="s">
        <v>173</v>
      </c>
      <c r="F1047" t="s">
        <v>23</v>
      </c>
      <c r="G1047" t="s">
        <v>173</v>
      </c>
      <c r="H1047" t="s">
        <v>196</v>
      </c>
      <c r="I1047" t="s">
        <v>77</v>
      </c>
      <c r="J1047" s="26">
        <v>602755.46251033701</v>
      </c>
    </row>
    <row r="1048" spans="1:10" x14ac:dyDescent="0.3">
      <c r="A1048" s="23">
        <v>44470</v>
      </c>
      <c r="B1048" t="s">
        <v>99</v>
      </c>
      <c r="C1048" t="s">
        <v>114</v>
      </c>
      <c r="D1048" t="s">
        <v>0</v>
      </c>
      <c r="E1048" t="s">
        <v>173</v>
      </c>
      <c r="F1048" t="s">
        <v>23</v>
      </c>
      <c r="G1048" t="s">
        <v>173</v>
      </c>
      <c r="H1048" t="s">
        <v>197</v>
      </c>
      <c r="I1048" t="s">
        <v>78</v>
      </c>
      <c r="J1048" s="26">
        <v>86107.923215762421</v>
      </c>
    </row>
    <row r="1049" spans="1:10" x14ac:dyDescent="0.3">
      <c r="A1049" s="23">
        <v>44470</v>
      </c>
      <c r="B1049" t="s">
        <v>99</v>
      </c>
      <c r="C1049" t="s">
        <v>115</v>
      </c>
      <c r="D1049" t="s">
        <v>1</v>
      </c>
      <c r="E1049" t="s">
        <v>176</v>
      </c>
      <c r="F1049" t="s">
        <v>23</v>
      </c>
      <c r="G1049" t="s">
        <v>173</v>
      </c>
      <c r="H1049" t="s">
        <v>173</v>
      </c>
      <c r="I1049" t="s">
        <v>45</v>
      </c>
      <c r="J1049" s="26">
        <v>32220824.329812754</v>
      </c>
    </row>
    <row r="1050" spans="1:10" x14ac:dyDescent="0.3">
      <c r="A1050" s="23">
        <v>44470</v>
      </c>
      <c r="B1050" t="s">
        <v>99</v>
      </c>
      <c r="C1050" t="s">
        <v>115</v>
      </c>
      <c r="D1050" t="s">
        <v>1</v>
      </c>
      <c r="E1050" t="s">
        <v>173</v>
      </c>
      <c r="F1050" t="s">
        <v>19</v>
      </c>
      <c r="G1050" t="s">
        <v>177</v>
      </c>
      <c r="H1050" t="s">
        <v>173</v>
      </c>
      <c r="I1050" t="s">
        <v>46</v>
      </c>
      <c r="J1050" s="26">
        <v>31850146.598557584</v>
      </c>
    </row>
    <row r="1051" spans="1:10" x14ac:dyDescent="0.3">
      <c r="A1051" s="23">
        <v>44470</v>
      </c>
      <c r="B1051" t="s">
        <v>99</v>
      </c>
      <c r="C1051" t="s">
        <v>115</v>
      </c>
      <c r="D1051" t="s">
        <v>1</v>
      </c>
      <c r="E1051" t="s">
        <v>173</v>
      </c>
      <c r="F1051" t="s">
        <v>19</v>
      </c>
      <c r="G1051" t="s">
        <v>173</v>
      </c>
      <c r="H1051" t="s">
        <v>21</v>
      </c>
      <c r="I1051" t="s">
        <v>79</v>
      </c>
      <c r="J1051" s="26">
        <v>12466078.883736517</v>
      </c>
    </row>
    <row r="1052" spans="1:10" x14ac:dyDescent="0.3">
      <c r="A1052" s="23">
        <v>44470</v>
      </c>
      <c r="B1052" t="s">
        <v>99</v>
      </c>
      <c r="C1052" t="s">
        <v>115</v>
      </c>
      <c r="D1052" t="s">
        <v>1</v>
      </c>
      <c r="E1052" t="s">
        <v>173</v>
      </c>
      <c r="F1052" t="s">
        <v>19</v>
      </c>
      <c r="G1052" t="s">
        <v>173</v>
      </c>
      <c r="H1052" t="s">
        <v>22</v>
      </c>
      <c r="I1052" t="s">
        <v>80</v>
      </c>
      <c r="J1052" s="26">
        <v>13356513.089717697</v>
      </c>
    </row>
    <row r="1053" spans="1:10" x14ac:dyDescent="0.3">
      <c r="A1053" s="23">
        <v>44470</v>
      </c>
      <c r="B1053" t="s">
        <v>99</v>
      </c>
      <c r="C1053" t="s">
        <v>115</v>
      </c>
      <c r="D1053" t="s">
        <v>1</v>
      </c>
      <c r="E1053" t="s">
        <v>173</v>
      </c>
      <c r="F1053" t="s">
        <v>19</v>
      </c>
      <c r="G1053" t="s">
        <v>173</v>
      </c>
      <c r="H1053" t="s">
        <v>20</v>
      </c>
      <c r="I1053" t="s">
        <v>81</v>
      </c>
      <c r="J1053" s="26">
        <v>6027554.6251033703</v>
      </c>
    </row>
    <row r="1054" spans="1:10" x14ac:dyDescent="0.3">
      <c r="A1054" s="23">
        <v>44470</v>
      </c>
      <c r="B1054" t="s">
        <v>99</v>
      </c>
      <c r="C1054" t="s">
        <v>115</v>
      </c>
      <c r="D1054" t="s">
        <v>1</v>
      </c>
      <c r="E1054" t="s">
        <v>173</v>
      </c>
      <c r="F1054" t="s">
        <v>23</v>
      </c>
      <c r="G1054" t="s">
        <v>177</v>
      </c>
      <c r="H1054" t="s">
        <v>173</v>
      </c>
      <c r="I1054" t="s">
        <v>47</v>
      </c>
      <c r="J1054" s="26">
        <v>370677.7312551685</v>
      </c>
    </row>
    <row r="1055" spans="1:10" x14ac:dyDescent="0.3">
      <c r="A1055" s="23">
        <v>44470</v>
      </c>
      <c r="B1055" t="s">
        <v>99</v>
      </c>
      <c r="C1055" t="s">
        <v>115</v>
      </c>
      <c r="D1055" t="s">
        <v>1</v>
      </c>
      <c r="E1055" t="s">
        <v>173</v>
      </c>
      <c r="F1055" t="s">
        <v>23</v>
      </c>
      <c r="G1055" t="s">
        <v>173</v>
      </c>
      <c r="H1055" t="s">
        <v>196</v>
      </c>
      <c r="I1055" t="s">
        <v>82</v>
      </c>
      <c r="J1055" s="26">
        <v>301377.7312551685</v>
      </c>
    </row>
    <row r="1056" spans="1:10" x14ac:dyDescent="0.3">
      <c r="A1056" s="23">
        <v>44470</v>
      </c>
      <c r="B1056" t="s">
        <v>99</v>
      </c>
      <c r="C1056" t="s">
        <v>115</v>
      </c>
      <c r="D1056" t="s">
        <v>1</v>
      </c>
      <c r="E1056" t="s">
        <v>173</v>
      </c>
      <c r="F1056" t="s">
        <v>23</v>
      </c>
      <c r="G1056" t="s">
        <v>173</v>
      </c>
      <c r="H1056" t="s">
        <v>197</v>
      </c>
      <c r="I1056" t="s">
        <v>83</v>
      </c>
      <c r="J1056" s="26">
        <v>69300</v>
      </c>
    </row>
    <row r="1057" spans="1:10" x14ac:dyDescent="0.3">
      <c r="A1057" s="23">
        <v>44470</v>
      </c>
      <c r="B1057" t="s">
        <v>99</v>
      </c>
      <c r="C1057" t="s">
        <v>178</v>
      </c>
      <c r="D1057" t="s">
        <v>203</v>
      </c>
      <c r="E1057" t="s">
        <v>176</v>
      </c>
      <c r="F1057" t="s">
        <v>23</v>
      </c>
      <c r="G1057" t="s">
        <v>173</v>
      </c>
      <c r="H1057" t="s">
        <v>173</v>
      </c>
      <c r="I1057" t="s">
        <v>48</v>
      </c>
      <c r="J1057" s="26">
        <v>16740662.676871073</v>
      </c>
    </row>
    <row r="1058" spans="1:10" x14ac:dyDescent="0.3">
      <c r="A1058" s="23">
        <v>44470</v>
      </c>
      <c r="B1058" t="s">
        <v>99</v>
      </c>
      <c r="C1058" t="s">
        <v>178</v>
      </c>
      <c r="D1058" t="s">
        <v>203</v>
      </c>
      <c r="E1058" t="s">
        <v>173</v>
      </c>
      <c r="F1058" t="s">
        <v>19</v>
      </c>
      <c r="G1058" t="s">
        <v>177</v>
      </c>
      <c r="H1058" t="s">
        <v>173</v>
      </c>
      <c r="I1058" t="s">
        <v>49</v>
      </c>
      <c r="J1058" s="26">
        <v>16422477.022400141</v>
      </c>
    </row>
    <row r="1059" spans="1:10" x14ac:dyDescent="0.3">
      <c r="A1059" s="23">
        <v>44470</v>
      </c>
      <c r="B1059" t="s">
        <v>99</v>
      </c>
      <c r="C1059" t="s">
        <v>178</v>
      </c>
      <c r="D1059" t="s">
        <v>203</v>
      </c>
      <c r="E1059" t="s">
        <v>173</v>
      </c>
      <c r="F1059" t="s">
        <v>19</v>
      </c>
      <c r="G1059" t="s">
        <v>173</v>
      </c>
      <c r="H1059" t="s">
        <v>21</v>
      </c>
      <c r="I1059" t="s">
        <v>84</v>
      </c>
      <c r="J1059" s="26">
        <v>5799238.1620312706</v>
      </c>
    </row>
    <row r="1060" spans="1:10" x14ac:dyDescent="0.3">
      <c r="A1060" s="23">
        <v>44470</v>
      </c>
      <c r="B1060" t="s">
        <v>99</v>
      </c>
      <c r="C1060" t="s">
        <v>178</v>
      </c>
      <c r="D1060" t="s">
        <v>203</v>
      </c>
      <c r="E1060" t="s">
        <v>173</v>
      </c>
      <c r="F1060" t="s">
        <v>19</v>
      </c>
      <c r="G1060" t="s">
        <v>173</v>
      </c>
      <c r="H1060" t="s">
        <v>22</v>
      </c>
      <c r="I1060" t="s">
        <v>85</v>
      </c>
      <c r="J1060" s="26">
        <v>6213469.459319219</v>
      </c>
    </row>
    <row r="1061" spans="1:10" x14ac:dyDescent="0.3">
      <c r="A1061" s="23">
        <v>44470</v>
      </c>
      <c r="B1061" t="s">
        <v>99</v>
      </c>
      <c r="C1061" t="s">
        <v>178</v>
      </c>
      <c r="D1061" t="s">
        <v>203</v>
      </c>
      <c r="E1061" t="s">
        <v>173</v>
      </c>
      <c r="F1061" t="s">
        <v>19</v>
      </c>
      <c r="G1061" t="s">
        <v>173</v>
      </c>
      <c r="H1061" t="s">
        <v>20</v>
      </c>
      <c r="I1061" t="s">
        <v>86</v>
      </c>
      <c r="J1061" s="26">
        <v>4409769.4010496503</v>
      </c>
    </row>
    <row r="1062" spans="1:10" x14ac:dyDescent="0.3">
      <c r="A1062" s="23">
        <v>44470</v>
      </c>
      <c r="B1062" t="s">
        <v>99</v>
      </c>
      <c r="C1062" t="s">
        <v>178</v>
      </c>
      <c r="D1062" t="s">
        <v>203</v>
      </c>
      <c r="E1062" t="s">
        <v>173</v>
      </c>
      <c r="F1062" t="s">
        <v>23</v>
      </c>
      <c r="G1062" t="s">
        <v>177</v>
      </c>
      <c r="H1062" t="s">
        <v>173</v>
      </c>
      <c r="I1062" t="s">
        <v>50</v>
      </c>
      <c r="J1062" s="26">
        <v>318185.65447093087</v>
      </c>
    </row>
    <row r="1063" spans="1:10" x14ac:dyDescent="0.3">
      <c r="A1063" s="23">
        <v>44470</v>
      </c>
      <c r="B1063" t="s">
        <v>99</v>
      </c>
      <c r="C1063" t="s">
        <v>178</v>
      </c>
      <c r="D1063" t="s">
        <v>203</v>
      </c>
      <c r="E1063" t="s">
        <v>173</v>
      </c>
      <c r="F1063" t="s">
        <v>23</v>
      </c>
      <c r="G1063" t="s">
        <v>173</v>
      </c>
      <c r="H1063" t="s">
        <v>196</v>
      </c>
      <c r="I1063" t="s">
        <v>88</v>
      </c>
      <c r="J1063" s="26">
        <v>301377.7312551685</v>
      </c>
    </row>
    <row r="1064" spans="1:10" x14ac:dyDescent="0.3">
      <c r="A1064" s="23">
        <v>44470</v>
      </c>
      <c r="B1064" t="s">
        <v>99</v>
      </c>
      <c r="C1064" t="s">
        <v>178</v>
      </c>
      <c r="D1064" t="s">
        <v>203</v>
      </c>
      <c r="E1064" t="s">
        <v>173</v>
      </c>
      <c r="F1064" t="s">
        <v>23</v>
      </c>
      <c r="G1064" t="s">
        <v>173</v>
      </c>
      <c r="H1064" t="s">
        <v>197</v>
      </c>
      <c r="I1064" t="s">
        <v>87</v>
      </c>
      <c r="J1064" s="26">
        <v>16807.923215762421</v>
      </c>
    </row>
    <row r="1065" spans="1:10" x14ac:dyDescent="0.3">
      <c r="A1065" s="23">
        <v>44470</v>
      </c>
      <c r="B1065" t="s">
        <v>99</v>
      </c>
      <c r="C1065" t="s">
        <v>116</v>
      </c>
      <c r="D1065" t="s">
        <v>14</v>
      </c>
      <c r="E1065" t="s">
        <v>176</v>
      </c>
      <c r="F1065" t="s">
        <v>23</v>
      </c>
      <c r="G1065" t="s">
        <v>173</v>
      </c>
      <c r="H1065" t="s">
        <v>173</v>
      </c>
      <c r="I1065" t="s">
        <v>51</v>
      </c>
      <c r="J1065" s="26">
        <v>735599</v>
      </c>
    </row>
    <row r="1066" spans="1:10" x14ac:dyDescent="0.3">
      <c r="A1066" s="23">
        <v>44470</v>
      </c>
      <c r="B1066" t="s">
        <v>99</v>
      </c>
      <c r="C1066" t="s">
        <v>116</v>
      </c>
      <c r="D1066" t="s">
        <v>14</v>
      </c>
      <c r="E1066" t="s">
        <v>173</v>
      </c>
      <c r="F1066" t="s">
        <v>16</v>
      </c>
      <c r="G1066" t="s">
        <v>177</v>
      </c>
      <c r="H1066" t="s">
        <v>198</v>
      </c>
      <c r="I1066" t="s">
        <v>52</v>
      </c>
      <c r="J1066" s="26">
        <v>150000</v>
      </c>
    </row>
    <row r="1067" spans="1:10" x14ac:dyDescent="0.3">
      <c r="A1067" s="23">
        <v>44470</v>
      </c>
      <c r="B1067" t="s">
        <v>99</v>
      </c>
      <c r="C1067" t="s">
        <v>116</v>
      </c>
      <c r="D1067" t="s">
        <v>14</v>
      </c>
      <c r="E1067" t="s">
        <v>173</v>
      </c>
      <c r="F1067" t="s">
        <v>271</v>
      </c>
      <c r="G1067" t="s">
        <v>177</v>
      </c>
      <c r="H1067" t="s">
        <v>173</v>
      </c>
      <c r="I1067" t="s">
        <v>53</v>
      </c>
      <c r="J1067" s="26">
        <v>457600</v>
      </c>
    </row>
    <row r="1068" spans="1:10" x14ac:dyDescent="0.3">
      <c r="A1068" s="23">
        <v>44470</v>
      </c>
      <c r="B1068" t="s">
        <v>99</v>
      </c>
      <c r="C1068" t="s">
        <v>116</v>
      </c>
      <c r="D1068" t="s">
        <v>14</v>
      </c>
      <c r="E1068" t="s">
        <v>173</v>
      </c>
      <c r="F1068" t="s">
        <v>271</v>
      </c>
      <c r="G1068" t="s">
        <v>173</v>
      </c>
      <c r="H1068" t="s">
        <v>33</v>
      </c>
      <c r="I1068" t="s">
        <v>89</v>
      </c>
      <c r="J1068" s="26">
        <v>320000</v>
      </c>
    </row>
    <row r="1069" spans="1:10" x14ac:dyDescent="0.3">
      <c r="A1069" s="23">
        <v>44470</v>
      </c>
      <c r="B1069" t="s">
        <v>99</v>
      </c>
      <c r="C1069" t="s">
        <v>116</v>
      </c>
      <c r="D1069" t="s">
        <v>14</v>
      </c>
      <c r="E1069" t="s">
        <v>173</v>
      </c>
      <c r="F1069" t="s">
        <v>271</v>
      </c>
      <c r="G1069" t="s">
        <v>173</v>
      </c>
      <c r="H1069" t="s">
        <v>34</v>
      </c>
      <c r="I1069" t="s">
        <v>90</v>
      </c>
      <c r="J1069" s="26">
        <v>32000</v>
      </c>
    </row>
    <row r="1070" spans="1:10" x14ac:dyDescent="0.3">
      <c r="A1070" s="23">
        <v>44470</v>
      </c>
      <c r="B1070" t="s">
        <v>99</v>
      </c>
      <c r="C1070" t="s">
        <v>116</v>
      </c>
      <c r="D1070" t="s">
        <v>14</v>
      </c>
      <c r="E1070" t="s">
        <v>173</v>
      </c>
      <c r="F1070" t="s">
        <v>271</v>
      </c>
      <c r="G1070" t="s">
        <v>173</v>
      </c>
      <c r="H1070" t="s">
        <v>35</v>
      </c>
      <c r="I1070" t="s">
        <v>90</v>
      </c>
      <c r="J1070" s="26">
        <v>105600</v>
      </c>
    </row>
    <row r="1071" spans="1:10" x14ac:dyDescent="0.3">
      <c r="A1071" s="23">
        <v>44470</v>
      </c>
      <c r="B1071" t="s">
        <v>99</v>
      </c>
      <c r="C1071" t="s">
        <v>116</v>
      </c>
      <c r="D1071" t="s">
        <v>14</v>
      </c>
      <c r="E1071" t="s">
        <v>173</v>
      </c>
      <c r="F1071" t="s">
        <v>15</v>
      </c>
      <c r="G1071" t="s">
        <v>177</v>
      </c>
      <c r="H1071" t="s">
        <v>173</v>
      </c>
      <c r="I1071" t="s">
        <v>54</v>
      </c>
      <c r="J1071" s="26">
        <v>72952</v>
      </c>
    </row>
    <row r="1072" spans="1:10" x14ac:dyDescent="0.3">
      <c r="A1072" s="23">
        <v>44470</v>
      </c>
      <c r="B1072" t="s">
        <v>99</v>
      </c>
      <c r="C1072" t="s">
        <v>116</v>
      </c>
      <c r="D1072" t="s">
        <v>14</v>
      </c>
      <c r="E1072" t="s">
        <v>173</v>
      </c>
      <c r="F1072" t="s">
        <v>15</v>
      </c>
      <c r="G1072" t="s">
        <v>173</v>
      </c>
      <c r="H1072" t="s">
        <v>36</v>
      </c>
      <c r="I1072" t="s">
        <v>91</v>
      </c>
      <c r="J1072" s="26">
        <v>50000</v>
      </c>
    </row>
    <row r="1073" spans="1:10" x14ac:dyDescent="0.3">
      <c r="A1073" s="23">
        <v>44470</v>
      </c>
      <c r="B1073" t="s">
        <v>99</v>
      </c>
      <c r="C1073" t="s">
        <v>116</v>
      </c>
      <c r="D1073" t="s">
        <v>14</v>
      </c>
      <c r="E1073" t="s">
        <v>173</v>
      </c>
      <c r="F1073" t="s">
        <v>15</v>
      </c>
      <c r="G1073" t="s">
        <v>173</v>
      </c>
      <c r="H1073" t="s">
        <v>37</v>
      </c>
      <c r="I1073" t="s">
        <v>92</v>
      </c>
      <c r="J1073" s="26">
        <v>11735</v>
      </c>
    </row>
    <row r="1074" spans="1:10" x14ac:dyDescent="0.3">
      <c r="A1074" s="23">
        <v>44470</v>
      </c>
      <c r="B1074" t="s">
        <v>99</v>
      </c>
      <c r="C1074" t="s">
        <v>116</v>
      </c>
      <c r="D1074" t="s">
        <v>14</v>
      </c>
      <c r="E1074" t="s">
        <v>173</v>
      </c>
      <c r="F1074" t="s">
        <v>15</v>
      </c>
      <c r="G1074" t="s">
        <v>173</v>
      </c>
      <c r="H1074" t="s">
        <v>38</v>
      </c>
      <c r="I1074" t="s">
        <v>93</v>
      </c>
      <c r="J1074" s="26">
        <v>11217</v>
      </c>
    </row>
    <row r="1075" spans="1:10" x14ac:dyDescent="0.3">
      <c r="A1075" s="23">
        <v>44470</v>
      </c>
      <c r="B1075" t="s">
        <v>99</v>
      </c>
      <c r="C1075" t="s">
        <v>116</v>
      </c>
      <c r="D1075" t="s">
        <v>14</v>
      </c>
      <c r="E1075" t="s">
        <v>173</v>
      </c>
      <c r="F1075" t="s">
        <v>269</v>
      </c>
      <c r="G1075" t="s">
        <v>177</v>
      </c>
      <c r="H1075" t="s">
        <v>269</v>
      </c>
      <c r="I1075" t="s">
        <v>55</v>
      </c>
      <c r="J1075" s="26">
        <v>5030</v>
      </c>
    </row>
    <row r="1076" spans="1:10" x14ac:dyDescent="0.3">
      <c r="A1076" s="23">
        <v>44470</v>
      </c>
      <c r="B1076" t="s">
        <v>99</v>
      </c>
      <c r="C1076" t="s">
        <v>116</v>
      </c>
      <c r="D1076" t="s">
        <v>14</v>
      </c>
      <c r="E1076" t="s">
        <v>173</v>
      </c>
      <c r="F1076" t="s">
        <v>270</v>
      </c>
      <c r="G1076" t="s">
        <v>177</v>
      </c>
      <c r="H1076" t="s">
        <v>270</v>
      </c>
      <c r="I1076" t="s">
        <v>56</v>
      </c>
      <c r="J1076" s="26">
        <v>50017</v>
      </c>
    </row>
    <row r="1077" spans="1:10" x14ac:dyDescent="0.3">
      <c r="A1077" s="23">
        <v>44470</v>
      </c>
      <c r="B1077" t="s">
        <v>99</v>
      </c>
      <c r="C1077" t="s">
        <v>116</v>
      </c>
      <c r="D1077" t="s">
        <v>2</v>
      </c>
      <c r="E1077" t="s">
        <v>176</v>
      </c>
      <c r="F1077" t="s">
        <v>270</v>
      </c>
      <c r="G1077" t="s">
        <v>173</v>
      </c>
      <c r="H1077" t="s">
        <v>173</v>
      </c>
      <c r="I1077" t="s">
        <v>57</v>
      </c>
      <c r="J1077" s="26">
        <v>10694147.680935737</v>
      </c>
    </row>
    <row r="1078" spans="1:10" x14ac:dyDescent="0.3">
      <c r="A1078" s="23">
        <v>44470</v>
      </c>
      <c r="B1078" t="s">
        <v>99</v>
      </c>
      <c r="C1078" t="s">
        <v>116</v>
      </c>
      <c r="D1078" t="s">
        <v>2</v>
      </c>
      <c r="E1078" t="s">
        <v>173</v>
      </c>
      <c r="F1078" t="s">
        <v>16</v>
      </c>
      <c r="G1078" t="s">
        <v>177</v>
      </c>
      <c r="H1078" t="s">
        <v>16</v>
      </c>
      <c r="I1078" t="s">
        <v>58</v>
      </c>
      <c r="J1078" s="26">
        <v>1250000</v>
      </c>
    </row>
    <row r="1079" spans="1:10" x14ac:dyDescent="0.3">
      <c r="A1079" s="23">
        <v>44470</v>
      </c>
      <c r="B1079" t="s">
        <v>99</v>
      </c>
      <c r="C1079" t="s">
        <v>116</v>
      </c>
      <c r="D1079" t="s">
        <v>2</v>
      </c>
      <c r="E1079" t="s">
        <v>173</v>
      </c>
      <c r="F1079" t="s">
        <v>271</v>
      </c>
      <c r="G1079" t="s">
        <v>177</v>
      </c>
      <c r="H1079" t="s">
        <v>173</v>
      </c>
      <c r="I1079" t="s">
        <v>59</v>
      </c>
      <c r="J1079" s="26">
        <v>1238737.5</v>
      </c>
    </row>
    <row r="1080" spans="1:10" x14ac:dyDescent="0.3">
      <c r="A1080" s="23">
        <v>44470</v>
      </c>
      <c r="B1080" t="s">
        <v>99</v>
      </c>
      <c r="C1080" t="s">
        <v>116</v>
      </c>
      <c r="D1080" t="s">
        <v>2</v>
      </c>
      <c r="E1080" t="s">
        <v>173</v>
      </c>
      <c r="F1080" t="s">
        <v>271</v>
      </c>
      <c r="G1080" t="s">
        <v>173</v>
      </c>
      <c r="H1080" t="s">
        <v>33</v>
      </c>
      <c r="I1080" t="s">
        <v>94</v>
      </c>
      <c r="J1080" s="26">
        <v>577500</v>
      </c>
    </row>
    <row r="1081" spans="1:10" x14ac:dyDescent="0.3">
      <c r="A1081" s="23">
        <v>44470</v>
      </c>
      <c r="B1081" t="s">
        <v>99</v>
      </c>
      <c r="C1081" t="s">
        <v>116</v>
      </c>
      <c r="D1081" t="s">
        <v>2</v>
      </c>
      <c r="E1081" t="s">
        <v>173</v>
      </c>
      <c r="F1081" t="s">
        <v>271</v>
      </c>
      <c r="G1081" t="s">
        <v>173</v>
      </c>
      <c r="H1081" t="s">
        <v>34</v>
      </c>
      <c r="I1081" t="s">
        <v>95</v>
      </c>
      <c r="J1081" s="26">
        <v>375375</v>
      </c>
    </row>
    <row r="1082" spans="1:10" x14ac:dyDescent="0.3">
      <c r="A1082" s="23">
        <v>44470</v>
      </c>
      <c r="B1082" t="s">
        <v>99</v>
      </c>
      <c r="C1082" t="s">
        <v>116</v>
      </c>
      <c r="D1082" t="s">
        <v>2</v>
      </c>
      <c r="E1082" t="s">
        <v>173</v>
      </c>
      <c r="F1082" t="s">
        <v>271</v>
      </c>
      <c r="G1082" t="s">
        <v>173</v>
      </c>
      <c r="H1082" t="s">
        <v>35</v>
      </c>
      <c r="I1082" t="s">
        <v>96</v>
      </c>
      <c r="J1082" s="26">
        <v>285862.5</v>
      </c>
    </row>
    <row r="1083" spans="1:10" x14ac:dyDescent="0.3">
      <c r="A1083" s="23">
        <v>44470</v>
      </c>
      <c r="B1083" t="s">
        <v>99</v>
      </c>
      <c r="C1083" t="s">
        <v>116</v>
      </c>
      <c r="D1083" t="s">
        <v>2</v>
      </c>
      <c r="E1083" t="s">
        <v>173</v>
      </c>
      <c r="F1083" t="s">
        <v>28</v>
      </c>
      <c r="G1083" t="s">
        <v>177</v>
      </c>
      <c r="H1083" t="s">
        <v>173</v>
      </c>
      <c r="I1083" t="s">
        <v>60</v>
      </c>
      <c r="J1083" s="26">
        <v>6364993.3108688984</v>
      </c>
    </row>
    <row r="1084" spans="1:10" x14ac:dyDescent="0.3">
      <c r="A1084" s="23">
        <v>44470</v>
      </c>
      <c r="B1084" t="s">
        <v>99</v>
      </c>
      <c r="C1084" t="s">
        <v>116</v>
      </c>
      <c r="D1084" t="s">
        <v>2</v>
      </c>
      <c r="E1084" t="s">
        <v>173</v>
      </c>
      <c r="F1084" t="s">
        <v>28</v>
      </c>
      <c r="G1084" t="s">
        <v>173</v>
      </c>
      <c r="H1084" t="s">
        <v>39</v>
      </c>
      <c r="I1084" t="s">
        <v>97</v>
      </c>
      <c r="J1084" s="26">
        <v>2937689.2204010296</v>
      </c>
    </row>
    <row r="1085" spans="1:10" x14ac:dyDescent="0.3">
      <c r="A1085" s="23">
        <v>44470</v>
      </c>
      <c r="B1085" t="s">
        <v>99</v>
      </c>
      <c r="C1085" t="s">
        <v>116</v>
      </c>
      <c r="D1085" t="s">
        <v>2</v>
      </c>
      <c r="E1085" t="s">
        <v>173</v>
      </c>
      <c r="F1085" t="s">
        <v>28</v>
      </c>
      <c r="G1085" t="s">
        <v>173</v>
      </c>
      <c r="H1085" t="s">
        <v>40</v>
      </c>
      <c r="I1085" t="s">
        <v>98</v>
      </c>
      <c r="J1085" s="26">
        <v>3427304.0904678684</v>
      </c>
    </row>
    <row r="1086" spans="1:10" x14ac:dyDescent="0.3">
      <c r="A1086" s="23">
        <v>44470</v>
      </c>
      <c r="B1086" t="s">
        <v>99</v>
      </c>
      <c r="C1086" t="s">
        <v>116</v>
      </c>
      <c r="D1086" t="s">
        <v>2</v>
      </c>
      <c r="E1086" t="s">
        <v>173</v>
      </c>
      <c r="F1086" t="s">
        <v>32</v>
      </c>
      <c r="G1086" t="s">
        <v>177</v>
      </c>
      <c r="H1086" t="s">
        <v>32</v>
      </c>
      <c r="I1086" t="s">
        <v>61</v>
      </c>
      <c r="J1086" s="26">
        <v>270000</v>
      </c>
    </row>
    <row r="1087" spans="1:10" x14ac:dyDescent="0.3">
      <c r="A1087" s="23">
        <v>44470</v>
      </c>
      <c r="B1087" t="s">
        <v>99</v>
      </c>
      <c r="C1087" t="s">
        <v>116</v>
      </c>
      <c r="D1087" t="s">
        <v>2</v>
      </c>
      <c r="E1087" t="s">
        <v>173</v>
      </c>
      <c r="F1087" t="s">
        <v>41</v>
      </c>
      <c r="G1087" t="s">
        <v>177</v>
      </c>
      <c r="H1087" t="s">
        <v>41</v>
      </c>
      <c r="I1087" t="s">
        <v>62</v>
      </c>
      <c r="J1087" s="26">
        <v>250000</v>
      </c>
    </row>
    <row r="1088" spans="1:10" x14ac:dyDescent="0.3">
      <c r="A1088" s="23">
        <v>44470</v>
      </c>
      <c r="B1088" t="s">
        <v>99</v>
      </c>
      <c r="C1088" t="s">
        <v>116</v>
      </c>
      <c r="D1088" t="s">
        <v>2</v>
      </c>
      <c r="E1088" t="s">
        <v>173</v>
      </c>
      <c r="F1088" t="s">
        <v>29</v>
      </c>
      <c r="G1088" t="s">
        <v>177</v>
      </c>
      <c r="H1088" t="s">
        <v>29</v>
      </c>
      <c r="I1088" t="s">
        <v>63</v>
      </c>
      <c r="J1088" s="26">
        <v>753999.99999999988</v>
      </c>
    </row>
    <row r="1089" spans="1:10" x14ac:dyDescent="0.3">
      <c r="A1089" s="23">
        <v>44470</v>
      </c>
      <c r="B1089" t="s">
        <v>99</v>
      </c>
      <c r="C1089" t="s">
        <v>116</v>
      </c>
      <c r="D1089" t="s">
        <v>2</v>
      </c>
      <c r="E1089" t="s">
        <v>173</v>
      </c>
      <c r="F1089" t="s">
        <v>31</v>
      </c>
      <c r="G1089" t="s">
        <v>177</v>
      </c>
      <c r="H1089" t="s">
        <v>31</v>
      </c>
      <c r="I1089" t="s">
        <v>64</v>
      </c>
      <c r="J1089" s="26">
        <v>489614.87006683828</v>
      </c>
    </row>
    <row r="1090" spans="1:10" x14ac:dyDescent="0.3">
      <c r="A1090" s="23">
        <v>44470</v>
      </c>
      <c r="B1090" t="s">
        <v>99</v>
      </c>
      <c r="C1090" t="s">
        <v>116</v>
      </c>
      <c r="D1090" t="s">
        <v>2</v>
      </c>
      <c r="E1090" t="s">
        <v>173</v>
      </c>
      <c r="F1090" t="s">
        <v>30</v>
      </c>
      <c r="G1090" t="s">
        <v>177</v>
      </c>
      <c r="H1090" t="s">
        <v>30</v>
      </c>
      <c r="I1090" t="s">
        <v>65</v>
      </c>
      <c r="J1090" s="26">
        <v>76802</v>
      </c>
    </row>
    <row r="1091" spans="1:10" x14ac:dyDescent="0.3">
      <c r="A1091" s="23">
        <v>44470</v>
      </c>
      <c r="B1091" t="s">
        <v>99</v>
      </c>
      <c r="C1091" t="s">
        <v>179</v>
      </c>
      <c r="D1091" t="s">
        <v>17</v>
      </c>
      <c r="E1091" t="s">
        <v>176</v>
      </c>
      <c r="F1091" t="s">
        <v>30</v>
      </c>
      <c r="G1091" t="s">
        <v>173</v>
      </c>
      <c r="H1091" t="s">
        <v>173</v>
      </c>
      <c r="I1091" t="s">
        <v>66</v>
      </c>
      <c r="J1091" s="26">
        <v>5310915.9959353358</v>
      </c>
    </row>
    <row r="1092" spans="1:10" x14ac:dyDescent="0.3">
      <c r="A1092" s="23">
        <v>44470</v>
      </c>
      <c r="B1092" t="s">
        <v>99</v>
      </c>
      <c r="C1092" t="s">
        <v>117</v>
      </c>
      <c r="D1092" t="s">
        <v>5</v>
      </c>
      <c r="E1092" t="s">
        <v>176</v>
      </c>
      <c r="F1092" t="s">
        <v>30</v>
      </c>
      <c r="G1092" t="s">
        <v>173</v>
      </c>
      <c r="H1092" t="s">
        <v>173</v>
      </c>
      <c r="I1092" t="s">
        <v>67</v>
      </c>
      <c r="J1092" s="26">
        <v>5000</v>
      </c>
    </row>
    <row r="1093" spans="1:10" x14ac:dyDescent="0.3">
      <c r="A1093" s="23">
        <v>44470</v>
      </c>
      <c r="B1093" t="s">
        <v>99</v>
      </c>
      <c r="C1093" t="s">
        <v>117</v>
      </c>
      <c r="D1093" t="s">
        <v>5</v>
      </c>
      <c r="E1093" t="s">
        <v>173</v>
      </c>
      <c r="F1093" t="s">
        <v>3</v>
      </c>
      <c r="G1093" t="s">
        <v>177</v>
      </c>
      <c r="H1093" t="s">
        <v>3</v>
      </c>
      <c r="I1093" t="s">
        <v>68</v>
      </c>
      <c r="J1093" s="26">
        <v>5000</v>
      </c>
    </row>
    <row r="1094" spans="1:10" x14ac:dyDescent="0.3">
      <c r="A1094" s="23">
        <v>44470</v>
      </c>
      <c r="B1094" t="s">
        <v>99</v>
      </c>
      <c r="C1094" t="s">
        <v>118</v>
      </c>
      <c r="D1094" t="s">
        <v>6</v>
      </c>
      <c r="E1094" t="s">
        <v>176</v>
      </c>
      <c r="F1094" t="s">
        <v>27</v>
      </c>
      <c r="G1094" t="s">
        <v>173</v>
      </c>
      <c r="H1094" t="s">
        <v>173</v>
      </c>
      <c r="I1094" t="s">
        <v>70</v>
      </c>
      <c r="J1094" s="26">
        <v>1881637</v>
      </c>
    </row>
    <row r="1095" spans="1:10" x14ac:dyDescent="0.3">
      <c r="A1095" s="23">
        <v>44470</v>
      </c>
      <c r="B1095" t="s">
        <v>99</v>
      </c>
      <c r="C1095" t="s">
        <v>118</v>
      </c>
      <c r="D1095" t="s">
        <v>6</v>
      </c>
      <c r="E1095" t="s">
        <v>173</v>
      </c>
      <c r="F1095" t="s">
        <v>4</v>
      </c>
      <c r="G1095" t="s">
        <v>177</v>
      </c>
      <c r="H1095" t="s">
        <v>4</v>
      </c>
      <c r="I1095" t="s">
        <v>71</v>
      </c>
      <c r="J1095" s="26">
        <v>1881637</v>
      </c>
    </row>
    <row r="1096" spans="1:10" x14ac:dyDescent="0.3">
      <c r="A1096" s="23">
        <v>44470</v>
      </c>
      <c r="B1096" t="s">
        <v>99</v>
      </c>
      <c r="C1096" t="s">
        <v>180</v>
      </c>
      <c r="D1096" t="s">
        <v>7</v>
      </c>
      <c r="E1096" t="s">
        <v>176</v>
      </c>
      <c r="F1096" t="s">
        <v>18</v>
      </c>
      <c r="G1096" t="s">
        <v>173</v>
      </c>
      <c r="H1096" t="s">
        <v>173</v>
      </c>
      <c r="I1096" t="s">
        <v>73</v>
      </c>
      <c r="J1096" s="26">
        <v>3434278.9959353358</v>
      </c>
    </row>
    <row r="1097" spans="1:10" x14ac:dyDescent="0.3">
      <c r="A1097" s="23">
        <v>44470</v>
      </c>
      <c r="B1097" t="s">
        <v>99</v>
      </c>
      <c r="C1097" t="s">
        <v>119</v>
      </c>
      <c r="D1097" t="s">
        <v>10</v>
      </c>
      <c r="E1097" t="s">
        <v>176</v>
      </c>
      <c r="F1097" t="s">
        <v>10</v>
      </c>
      <c r="G1097" t="s">
        <v>177</v>
      </c>
      <c r="H1097" t="s">
        <v>10</v>
      </c>
      <c r="I1097" t="s">
        <v>11</v>
      </c>
      <c r="J1097" s="26">
        <v>686855.7991870672</v>
      </c>
    </row>
    <row r="1098" spans="1:10" x14ac:dyDescent="0.3">
      <c r="A1098" s="23">
        <v>44470</v>
      </c>
      <c r="B1098" t="s">
        <v>99</v>
      </c>
      <c r="C1098" t="s">
        <v>181</v>
      </c>
      <c r="D1098" t="s">
        <v>8</v>
      </c>
      <c r="E1098" t="s">
        <v>176</v>
      </c>
      <c r="F1098" t="s">
        <v>10</v>
      </c>
      <c r="G1098" t="s">
        <v>173</v>
      </c>
      <c r="H1098" t="s">
        <v>173</v>
      </c>
      <c r="I1098" t="s">
        <v>12</v>
      </c>
      <c r="J1098" s="26">
        <v>2747423.1967482688</v>
      </c>
    </row>
    <row r="1099" spans="1:10" x14ac:dyDescent="0.3">
      <c r="A1099" s="23">
        <v>44470</v>
      </c>
      <c r="B1099" t="s">
        <v>100</v>
      </c>
      <c r="C1099" t="s">
        <v>114</v>
      </c>
      <c r="D1099" t="s">
        <v>0</v>
      </c>
      <c r="E1099" t="s">
        <v>176</v>
      </c>
      <c r="F1099" t="s">
        <v>25</v>
      </c>
      <c r="G1099" t="s">
        <v>173</v>
      </c>
      <c r="H1099" t="s">
        <v>173</v>
      </c>
      <c r="I1099" t="s">
        <v>124</v>
      </c>
      <c r="J1099" s="26">
        <v>51932283.418895818</v>
      </c>
    </row>
    <row r="1100" spans="1:10" x14ac:dyDescent="0.3">
      <c r="A1100" s="23">
        <v>44470</v>
      </c>
      <c r="B1100" t="s">
        <v>100</v>
      </c>
      <c r="C1100" t="s">
        <v>114</v>
      </c>
      <c r="D1100" t="s">
        <v>0</v>
      </c>
      <c r="E1100" t="s">
        <v>173</v>
      </c>
      <c r="F1100" t="s">
        <v>19</v>
      </c>
      <c r="G1100" t="s">
        <v>177</v>
      </c>
      <c r="H1100" t="s">
        <v>173</v>
      </c>
      <c r="I1100" t="s">
        <v>43</v>
      </c>
      <c r="J1100" s="26">
        <v>51195074.348280579</v>
      </c>
    </row>
    <row r="1101" spans="1:10" x14ac:dyDescent="0.3">
      <c r="A1101" s="23">
        <v>44470</v>
      </c>
      <c r="B1101" t="s">
        <v>100</v>
      </c>
      <c r="C1101" t="s">
        <v>114</v>
      </c>
      <c r="D1101" t="s">
        <v>0</v>
      </c>
      <c r="E1101" t="s">
        <v>173</v>
      </c>
      <c r="F1101" t="s">
        <v>19</v>
      </c>
      <c r="G1101" t="s">
        <v>173</v>
      </c>
      <c r="H1101" t="s">
        <v>21</v>
      </c>
      <c r="I1101" t="s">
        <v>74</v>
      </c>
      <c r="J1101" s="26">
        <v>21331280.978450239</v>
      </c>
    </row>
    <row r="1102" spans="1:10" x14ac:dyDescent="0.3">
      <c r="A1102" s="23">
        <v>44470</v>
      </c>
      <c r="B1102" t="s">
        <v>100</v>
      </c>
      <c r="C1102" t="s">
        <v>114</v>
      </c>
      <c r="D1102" t="s">
        <v>0</v>
      </c>
      <c r="E1102" t="s">
        <v>173</v>
      </c>
      <c r="F1102" t="s">
        <v>19</v>
      </c>
      <c r="G1102" t="s">
        <v>173</v>
      </c>
      <c r="H1102" t="s">
        <v>22</v>
      </c>
      <c r="I1102" t="s">
        <v>75</v>
      </c>
      <c r="J1102" s="26">
        <v>19624778.500174221</v>
      </c>
    </row>
    <row r="1103" spans="1:10" x14ac:dyDescent="0.3">
      <c r="A1103" s="23">
        <v>44470</v>
      </c>
      <c r="B1103" t="s">
        <v>100</v>
      </c>
      <c r="C1103" t="s">
        <v>114</v>
      </c>
      <c r="D1103" t="s">
        <v>0</v>
      </c>
      <c r="E1103" t="s">
        <v>173</v>
      </c>
      <c r="F1103" t="s">
        <v>19</v>
      </c>
      <c r="G1103" t="s">
        <v>173</v>
      </c>
      <c r="H1103" t="s">
        <v>20</v>
      </c>
      <c r="I1103" t="s">
        <v>76</v>
      </c>
      <c r="J1103" s="26">
        <v>10239014.869656114</v>
      </c>
    </row>
    <row r="1104" spans="1:10" x14ac:dyDescent="0.3">
      <c r="A1104" s="23">
        <v>44470</v>
      </c>
      <c r="B1104" t="s">
        <v>100</v>
      </c>
      <c r="C1104" t="s">
        <v>114</v>
      </c>
      <c r="D1104" t="s">
        <v>0</v>
      </c>
      <c r="E1104" t="s">
        <v>173</v>
      </c>
      <c r="F1104" t="s">
        <v>23</v>
      </c>
      <c r="G1104" t="s">
        <v>177</v>
      </c>
      <c r="H1104" t="s">
        <v>173</v>
      </c>
      <c r="I1104" t="s">
        <v>44</v>
      </c>
      <c r="J1104" s="26">
        <v>737209.07061524026</v>
      </c>
    </row>
    <row r="1105" spans="1:10" x14ac:dyDescent="0.3">
      <c r="A1105" s="23">
        <v>44470</v>
      </c>
      <c r="B1105" t="s">
        <v>100</v>
      </c>
      <c r="C1105" t="s">
        <v>114</v>
      </c>
      <c r="D1105" t="s">
        <v>0</v>
      </c>
      <c r="E1105" t="s">
        <v>173</v>
      </c>
      <c r="F1105" t="s">
        <v>23</v>
      </c>
      <c r="G1105" t="s">
        <v>173</v>
      </c>
      <c r="H1105" t="s">
        <v>196</v>
      </c>
      <c r="I1105" t="s">
        <v>77</v>
      </c>
      <c r="J1105" s="26">
        <v>645057.93678833521</v>
      </c>
    </row>
    <row r="1106" spans="1:10" x14ac:dyDescent="0.3">
      <c r="A1106" s="23">
        <v>44470</v>
      </c>
      <c r="B1106" t="s">
        <v>100</v>
      </c>
      <c r="C1106" t="s">
        <v>114</v>
      </c>
      <c r="D1106" t="s">
        <v>0</v>
      </c>
      <c r="E1106" t="s">
        <v>173</v>
      </c>
      <c r="F1106" t="s">
        <v>23</v>
      </c>
      <c r="G1106" t="s">
        <v>173</v>
      </c>
      <c r="H1106" t="s">
        <v>197</v>
      </c>
      <c r="I1106" t="s">
        <v>78</v>
      </c>
      <c r="J1106" s="26">
        <v>92151.133826905047</v>
      </c>
    </row>
    <row r="1107" spans="1:10" x14ac:dyDescent="0.3">
      <c r="A1107" s="23">
        <v>44470</v>
      </c>
      <c r="B1107" t="s">
        <v>100</v>
      </c>
      <c r="C1107" t="s">
        <v>115</v>
      </c>
      <c r="D1107" t="s">
        <v>1</v>
      </c>
      <c r="E1107" t="s">
        <v>176</v>
      </c>
      <c r="F1107" t="s">
        <v>23</v>
      </c>
      <c r="G1107" t="s">
        <v>173</v>
      </c>
      <c r="H1107" t="s">
        <v>173</v>
      </c>
      <c r="I1107" t="s">
        <v>45</v>
      </c>
      <c r="J1107" s="26">
        <v>31999587.231022596</v>
      </c>
    </row>
    <row r="1108" spans="1:10" x14ac:dyDescent="0.3">
      <c r="A1108" s="23">
        <v>44470</v>
      </c>
      <c r="B1108" t="s">
        <v>100</v>
      </c>
      <c r="C1108" t="s">
        <v>115</v>
      </c>
      <c r="D1108" t="s">
        <v>1</v>
      </c>
      <c r="E1108" t="s">
        <v>173</v>
      </c>
      <c r="F1108" t="s">
        <v>19</v>
      </c>
      <c r="G1108" t="s">
        <v>177</v>
      </c>
      <c r="H1108" t="s">
        <v>173</v>
      </c>
      <c r="I1108" t="s">
        <v>46</v>
      </c>
      <c r="J1108" s="26">
        <v>31607838.902628429</v>
      </c>
    </row>
    <row r="1109" spans="1:10" x14ac:dyDescent="0.3">
      <c r="A1109" s="23">
        <v>44470</v>
      </c>
      <c r="B1109" t="s">
        <v>100</v>
      </c>
      <c r="C1109" t="s">
        <v>115</v>
      </c>
      <c r="D1109" t="s">
        <v>1</v>
      </c>
      <c r="E1109" t="s">
        <v>173</v>
      </c>
      <c r="F1109" t="s">
        <v>19</v>
      </c>
      <c r="G1109" t="s">
        <v>173</v>
      </c>
      <c r="H1109" t="s">
        <v>21</v>
      </c>
      <c r="I1109" t="s">
        <v>79</v>
      </c>
      <c r="J1109" s="26">
        <v>13588025.983272802</v>
      </c>
    </row>
    <row r="1110" spans="1:10" x14ac:dyDescent="0.3">
      <c r="A1110" s="23">
        <v>44470</v>
      </c>
      <c r="B1110" t="s">
        <v>100</v>
      </c>
      <c r="C1110" t="s">
        <v>115</v>
      </c>
      <c r="D1110" t="s">
        <v>1</v>
      </c>
      <c r="E1110" t="s">
        <v>173</v>
      </c>
      <c r="F1110" t="s">
        <v>19</v>
      </c>
      <c r="G1110" t="s">
        <v>173</v>
      </c>
      <c r="H1110" t="s">
        <v>22</v>
      </c>
      <c r="I1110" t="s">
        <v>80</v>
      </c>
      <c r="J1110" s="26">
        <v>12500983.904610978</v>
      </c>
    </row>
    <row r="1111" spans="1:10" x14ac:dyDescent="0.3">
      <c r="A1111" s="23">
        <v>44470</v>
      </c>
      <c r="B1111" t="s">
        <v>100</v>
      </c>
      <c r="C1111" t="s">
        <v>115</v>
      </c>
      <c r="D1111" t="s">
        <v>1</v>
      </c>
      <c r="E1111" t="s">
        <v>173</v>
      </c>
      <c r="F1111" t="s">
        <v>19</v>
      </c>
      <c r="G1111" t="s">
        <v>173</v>
      </c>
      <c r="H1111" t="s">
        <v>20</v>
      </c>
      <c r="I1111" t="s">
        <v>81</v>
      </c>
      <c r="J1111" s="26">
        <v>5518829.0147446459</v>
      </c>
    </row>
    <row r="1112" spans="1:10" x14ac:dyDescent="0.3">
      <c r="A1112" s="23">
        <v>44470</v>
      </c>
      <c r="B1112" t="s">
        <v>100</v>
      </c>
      <c r="C1112" t="s">
        <v>115</v>
      </c>
      <c r="D1112" t="s">
        <v>1</v>
      </c>
      <c r="E1112" t="s">
        <v>173</v>
      </c>
      <c r="F1112" t="s">
        <v>23</v>
      </c>
      <c r="G1112" t="s">
        <v>177</v>
      </c>
      <c r="H1112" t="s">
        <v>173</v>
      </c>
      <c r="I1112" t="s">
        <v>47</v>
      </c>
      <c r="J1112" s="26">
        <v>391748.32839416759</v>
      </c>
    </row>
    <row r="1113" spans="1:10" x14ac:dyDescent="0.3">
      <c r="A1113" s="23">
        <v>44470</v>
      </c>
      <c r="B1113" t="s">
        <v>100</v>
      </c>
      <c r="C1113" t="s">
        <v>115</v>
      </c>
      <c r="D1113" t="s">
        <v>1</v>
      </c>
      <c r="E1113" t="s">
        <v>173</v>
      </c>
      <c r="F1113" t="s">
        <v>23</v>
      </c>
      <c r="G1113" t="s">
        <v>173</v>
      </c>
      <c r="H1113" t="s">
        <v>196</v>
      </c>
      <c r="I1113" t="s">
        <v>82</v>
      </c>
      <c r="J1113" s="26">
        <v>322528.9683941676</v>
      </c>
    </row>
    <row r="1114" spans="1:10" x14ac:dyDescent="0.3">
      <c r="A1114" s="23">
        <v>44470</v>
      </c>
      <c r="B1114" t="s">
        <v>100</v>
      </c>
      <c r="C1114" t="s">
        <v>115</v>
      </c>
      <c r="D1114" t="s">
        <v>1</v>
      </c>
      <c r="E1114" t="s">
        <v>173</v>
      </c>
      <c r="F1114" t="s">
        <v>23</v>
      </c>
      <c r="G1114" t="s">
        <v>173</v>
      </c>
      <c r="H1114" t="s">
        <v>197</v>
      </c>
      <c r="I1114" t="s">
        <v>83</v>
      </c>
      <c r="J1114" s="26">
        <v>69219.360000000015</v>
      </c>
    </row>
    <row r="1115" spans="1:10" x14ac:dyDescent="0.3">
      <c r="A1115" s="23">
        <v>44470</v>
      </c>
      <c r="B1115" t="s">
        <v>100</v>
      </c>
      <c r="C1115" t="s">
        <v>178</v>
      </c>
      <c r="D1115" t="s">
        <v>203</v>
      </c>
      <c r="E1115" t="s">
        <v>176</v>
      </c>
      <c r="F1115" t="s">
        <v>23</v>
      </c>
      <c r="G1115" t="s">
        <v>173</v>
      </c>
      <c r="H1115" t="s">
        <v>173</v>
      </c>
      <c r="I1115" t="s">
        <v>48</v>
      </c>
      <c r="J1115" s="26">
        <v>19932696.187873222</v>
      </c>
    </row>
    <row r="1116" spans="1:10" x14ac:dyDescent="0.3">
      <c r="A1116" s="23">
        <v>44470</v>
      </c>
      <c r="B1116" t="s">
        <v>100</v>
      </c>
      <c r="C1116" t="s">
        <v>178</v>
      </c>
      <c r="D1116" t="s">
        <v>203</v>
      </c>
      <c r="E1116" t="s">
        <v>173</v>
      </c>
      <c r="F1116" t="s">
        <v>19</v>
      </c>
      <c r="G1116" t="s">
        <v>177</v>
      </c>
      <c r="H1116" t="s">
        <v>173</v>
      </c>
      <c r="I1116" t="s">
        <v>49</v>
      </c>
      <c r="J1116" s="26">
        <v>19587235.44565215</v>
      </c>
    </row>
    <row r="1117" spans="1:10" x14ac:dyDescent="0.3">
      <c r="A1117" s="23">
        <v>44470</v>
      </c>
      <c r="B1117" t="s">
        <v>100</v>
      </c>
      <c r="C1117" t="s">
        <v>178</v>
      </c>
      <c r="D1117" t="s">
        <v>203</v>
      </c>
      <c r="E1117" t="s">
        <v>173</v>
      </c>
      <c r="F1117" t="s">
        <v>19</v>
      </c>
      <c r="G1117" t="s">
        <v>173</v>
      </c>
      <c r="H1117" t="s">
        <v>21</v>
      </c>
      <c r="I1117" t="s">
        <v>84</v>
      </c>
      <c r="J1117" s="26">
        <v>7743254.9951774366</v>
      </c>
    </row>
    <row r="1118" spans="1:10" x14ac:dyDescent="0.3">
      <c r="A1118" s="23">
        <v>44470</v>
      </c>
      <c r="B1118" t="s">
        <v>100</v>
      </c>
      <c r="C1118" t="s">
        <v>178</v>
      </c>
      <c r="D1118" t="s">
        <v>203</v>
      </c>
      <c r="E1118" t="s">
        <v>173</v>
      </c>
      <c r="F1118" t="s">
        <v>19</v>
      </c>
      <c r="G1118" t="s">
        <v>173</v>
      </c>
      <c r="H1118" t="s">
        <v>22</v>
      </c>
      <c r="I1118" t="s">
        <v>85</v>
      </c>
      <c r="J1118" s="26">
        <v>7123794.5955632422</v>
      </c>
    </row>
    <row r="1119" spans="1:10" x14ac:dyDescent="0.3">
      <c r="A1119" s="23">
        <v>44470</v>
      </c>
      <c r="B1119" t="s">
        <v>100</v>
      </c>
      <c r="C1119" t="s">
        <v>178</v>
      </c>
      <c r="D1119" t="s">
        <v>203</v>
      </c>
      <c r="E1119" t="s">
        <v>173</v>
      </c>
      <c r="F1119" t="s">
        <v>19</v>
      </c>
      <c r="G1119" t="s">
        <v>173</v>
      </c>
      <c r="H1119" t="s">
        <v>20</v>
      </c>
      <c r="I1119" t="s">
        <v>86</v>
      </c>
      <c r="J1119" s="26">
        <v>4720185.854911468</v>
      </c>
    </row>
    <row r="1120" spans="1:10" x14ac:dyDescent="0.3">
      <c r="A1120" s="23">
        <v>44470</v>
      </c>
      <c r="B1120" t="s">
        <v>100</v>
      </c>
      <c r="C1120" t="s">
        <v>178</v>
      </c>
      <c r="D1120" t="s">
        <v>203</v>
      </c>
      <c r="E1120" t="s">
        <v>173</v>
      </c>
      <c r="F1120" t="s">
        <v>23</v>
      </c>
      <c r="G1120" t="s">
        <v>177</v>
      </c>
      <c r="H1120" t="s">
        <v>173</v>
      </c>
      <c r="I1120" t="s">
        <v>50</v>
      </c>
      <c r="J1120" s="26">
        <v>345460.74222107267</v>
      </c>
    </row>
    <row r="1121" spans="1:10" x14ac:dyDescent="0.3">
      <c r="A1121" s="23">
        <v>44470</v>
      </c>
      <c r="B1121" t="s">
        <v>100</v>
      </c>
      <c r="C1121" t="s">
        <v>178</v>
      </c>
      <c r="D1121" t="s">
        <v>203</v>
      </c>
      <c r="E1121" t="s">
        <v>173</v>
      </c>
      <c r="F1121" t="s">
        <v>23</v>
      </c>
      <c r="G1121" t="s">
        <v>173</v>
      </c>
      <c r="H1121" t="s">
        <v>196</v>
      </c>
      <c r="I1121" t="s">
        <v>88</v>
      </c>
      <c r="J1121" s="26">
        <v>322528.9683941676</v>
      </c>
    </row>
    <row r="1122" spans="1:10" x14ac:dyDescent="0.3">
      <c r="A1122" s="23">
        <v>44470</v>
      </c>
      <c r="B1122" t="s">
        <v>100</v>
      </c>
      <c r="C1122" t="s">
        <v>178</v>
      </c>
      <c r="D1122" t="s">
        <v>203</v>
      </c>
      <c r="E1122" t="s">
        <v>173</v>
      </c>
      <c r="F1122" t="s">
        <v>23</v>
      </c>
      <c r="G1122" t="s">
        <v>173</v>
      </c>
      <c r="H1122" t="s">
        <v>197</v>
      </c>
      <c r="I1122" t="s">
        <v>87</v>
      </c>
      <c r="J1122" s="26">
        <v>22931.773826905031</v>
      </c>
    </row>
    <row r="1123" spans="1:10" x14ac:dyDescent="0.3">
      <c r="A1123" s="23">
        <v>44470</v>
      </c>
      <c r="B1123" t="s">
        <v>100</v>
      </c>
      <c r="C1123" t="s">
        <v>116</v>
      </c>
      <c r="D1123" t="s">
        <v>14</v>
      </c>
      <c r="E1123" t="s">
        <v>176</v>
      </c>
      <c r="F1123" t="s">
        <v>23</v>
      </c>
      <c r="G1123" t="s">
        <v>173</v>
      </c>
      <c r="H1123" t="s">
        <v>173</v>
      </c>
      <c r="I1123" t="s">
        <v>51</v>
      </c>
      <c r="J1123" s="26">
        <v>730985</v>
      </c>
    </row>
    <row r="1124" spans="1:10" x14ac:dyDescent="0.3">
      <c r="A1124" s="23">
        <v>44470</v>
      </c>
      <c r="B1124" t="s">
        <v>100</v>
      </c>
      <c r="C1124" t="s">
        <v>116</v>
      </c>
      <c r="D1124" t="s">
        <v>14</v>
      </c>
      <c r="E1124" t="s">
        <v>173</v>
      </c>
      <c r="F1124" t="s">
        <v>16</v>
      </c>
      <c r="G1124" t="s">
        <v>177</v>
      </c>
      <c r="H1124" t="s">
        <v>198</v>
      </c>
      <c r="I1124" t="s">
        <v>52</v>
      </c>
      <c r="J1124" s="26">
        <v>160000</v>
      </c>
    </row>
    <row r="1125" spans="1:10" x14ac:dyDescent="0.3">
      <c r="A1125" s="23">
        <v>44470</v>
      </c>
      <c r="B1125" t="s">
        <v>100</v>
      </c>
      <c r="C1125" t="s">
        <v>116</v>
      </c>
      <c r="D1125" t="s">
        <v>14</v>
      </c>
      <c r="E1125" t="s">
        <v>173</v>
      </c>
      <c r="F1125" t="s">
        <v>271</v>
      </c>
      <c r="G1125" t="s">
        <v>177</v>
      </c>
      <c r="H1125" t="s">
        <v>173</v>
      </c>
      <c r="I1125" t="s">
        <v>53</v>
      </c>
      <c r="J1125" s="26">
        <v>400400</v>
      </c>
    </row>
    <row r="1126" spans="1:10" x14ac:dyDescent="0.3">
      <c r="A1126" s="23">
        <v>44470</v>
      </c>
      <c r="B1126" t="s">
        <v>100</v>
      </c>
      <c r="C1126" t="s">
        <v>116</v>
      </c>
      <c r="D1126" t="s">
        <v>14</v>
      </c>
      <c r="E1126" t="s">
        <v>173</v>
      </c>
      <c r="F1126" t="s">
        <v>271</v>
      </c>
      <c r="G1126" t="s">
        <v>173</v>
      </c>
      <c r="H1126" t="s">
        <v>33</v>
      </c>
      <c r="I1126" t="s">
        <v>89</v>
      </c>
      <c r="J1126" s="26">
        <v>280000</v>
      </c>
    </row>
    <row r="1127" spans="1:10" x14ac:dyDescent="0.3">
      <c r="A1127" s="23">
        <v>44470</v>
      </c>
      <c r="B1127" t="s">
        <v>100</v>
      </c>
      <c r="C1127" t="s">
        <v>116</v>
      </c>
      <c r="D1127" t="s">
        <v>14</v>
      </c>
      <c r="E1127" t="s">
        <v>173</v>
      </c>
      <c r="F1127" t="s">
        <v>271</v>
      </c>
      <c r="G1127" t="s">
        <v>173</v>
      </c>
      <c r="H1127" t="s">
        <v>34</v>
      </c>
      <c r="I1127" t="s">
        <v>90</v>
      </c>
      <c r="J1127" s="26">
        <v>28000</v>
      </c>
    </row>
    <row r="1128" spans="1:10" x14ac:dyDescent="0.3">
      <c r="A1128" s="23">
        <v>44470</v>
      </c>
      <c r="B1128" t="s">
        <v>100</v>
      </c>
      <c r="C1128" t="s">
        <v>116</v>
      </c>
      <c r="D1128" t="s">
        <v>14</v>
      </c>
      <c r="E1128" t="s">
        <v>173</v>
      </c>
      <c r="F1128" t="s">
        <v>271</v>
      </c>
      <c r="G1128" t="s">
        <v>173</v>
      </c>
      <c r="H1128" t="s">
        <v>35</v>
      </c>
      <c r="I1128" t="s">
        <v>90</v>
      </c>
      <c r="J1128" s="26">
        <v>92400</v>
      </c>
    </row>
    <row r="1129" spans="1:10" x14ac:dyDescent="0.3">
      <c r="A1129" s="23">
        <v>44470</v>
      </c>
      <c r="B1129" t="s">
        <v>100</v>
      </c>
      <c r="C1129" t="s">
        <v>116</v>
      </c>
      <c r="D1129" t="s">
        <v>14</v>
      </c>
      <c r="E1129" t="s">
        <v>173</v>
      </c>
      <c r="F1129" t="s">
        <v>15</v>
      </c>
      <c r="G1129" t="s">
        <v>177</v>
      </c>
      <c r="H1129" t="s">
        <v>173</v>
      </c>
      <c r="I1129" t="s">
        <v>54</v>
      </c>
      <c r="J1129" s="26">
        <v>103397</v>
      </c>
    </row>
    <row r="1130" spans="1:10" x14ac:dyDescent="0.3">
      <c r="A1130" s="23">
        <v>44470</v>
      </c>
      <c r="B1130" t="s">
        <v>100</v>
      </c>
      <c r="C1130" t="s">
        <v>116</v>
      </c>
      <c r="D1130" t="s">
        <v>14</v>
      </c>
      <c r="E1130" t="s">
        <v>173</v>
      </c>
      <c r="F1130" t="s">
        <v>15</v>
      </c>
      <c r="G1130" t="s">
        <v>173</v>
      </c>
      <c r="H1130" t="s">
        <v>36</v>
      </c>
      <c r="I1130" t="s">
        <v>91</v>
      </c>
      <c r="J1130" s="26">
        <v>41647</v>
      </c>
    </row>
    <row r="1131" spans="1:10" x14ac:dyDescent="0.3">
      <c r="A1131" s="23">
        <v>44470</v>
      </c>
      <c r="B1131" t="s">
        <v>100</v>
      </c>
      <c r="C1131" t="s">
        <v>116</v>
      </c>
      <c r="D1131" t="s">
        <v>14</v>
      </c>
      <c r="E1131" t="s">
        <v>173</v>
      </c>
      <c r="F1131" t="s">
        <v>15</v>
      </c>
      <c r="G1131" t="s">
        <v>173</v>
      </c>
      <c r="H1131" t="s">
        <v>37</v>
      </c>
      <c r="I1131" t="s">
        <v>92</v>
      </c>
      <c r="J1131" s="26">
        <v>45364</v>
      </c>
    </row>
    <row r="1132" spans="1:10" x14ac:dyDescent="0.3">
      <c r="A1132" s="23">
        <v>44470</v>
      </c>
      <c r="B1132" t="s">
        <v>100</v>
      </c>
      <c r="C1132" t="s">
        <v>116</v>
      </c>
      <c r="D1132" t="s">
        <v>14</v>
      </c>
      <c r="E1132" t="s">
        <v>173</v>
      </c>
      <c r="F1132" t="s">
        <v>15</v>
      </c>
      <c r="G1132" t="s">
        <v>173</v>
      </c>
      <c r="H1132" t="s">
        <v>38</v>
      </c>
      <c r="I1132" t="s">
        <v>93</v>
      </c>
      <c r="J1132" s="26">
        <v>16386</v>
      </c>
    </row>
    <row r="1133" spans="1:10" x14ac:dyDescent="0.3">
      <c r="A1133" s="23">
        <v>44470</v>
      </c>
      <c r="B1133" t="s">
        <v>100</v>
      </c>
      <c r="C1133" t="s">
        <v>116</v>
      </c>
      <c r="D1133" t="s">
        <v>14</v>
      </c>
      <c r="E1133" t="s">
        <v>173</v>
      </c>
      <c r="F1133" t="s">
        <v>269</v>
      </c>
      <c r="G1133" t="s">
        <v>177</v>
      </c>
      <c r="H1133" t="s">
        <v>269</v>
      </c>
      <c r="I1133" t="s">
        <v>55</v>
      </c>
      <c r="J1133" s="26">
        <v>19486</v>
      </c>
    </row>
    <row r="1134" spans="1:10" x14ac:dyDescent="0.3">
      <c r="A1134" s="23">
        <v>44470</v>
      </c>
      <c r="B1134" t="s">
        <v>100</v>
      </c>
      <c r="C1134" t="s">
        <v>116</v>
      </c>
      <c r="D1134" t="s">
        <v>14</v>
      </c>
      <c r="E1134" t="s">
        <v>173</v>
      </c>
      <c r="F1134" t="s">
        <v>270</v>
      </c>
      <c r="G1134" t="s">
        <v>177</v>
      </c>
      <c r="H1134" t="s">
        <v>270</v>
      </c>
      <c r="I1134" t="s">
        <v>56</v>
      </c>
      <c r="J1134" s="26">
        <v>47702</v>
      </c>
    </row>
    <row r="1135" spans="1:10" x14ac:dyDescent="0.3">
      <c r="A1135" s="23">
        <v>44470</v>
      </c>
      <c r="B1135" t="s">
        <v>100</v>
      </c>
      <c r="C1135" t="s">
        <v>116</v>
      </c>
      <c r="D1135" t="s">
        <v>2</v>
      </c>
      <c r="E1135" t="s">
        <v>176</v>
      </c>
      <c r="F1135" t="s">
        <v>270</v>
      </c>
      <c r="G1135" t="s">
        <v>173</v>
      </c>
      <c r="H1135" t="s">
        <v>173</v>
      </c>
      <c r="I1135" t="s">
        <v>57</v>
      </c>
      <c r="J1135" s="26">
        <v>11583817.678645415</v>
      </c>
    </row>
    <row r="1136" spans="1:10" x14ac:dyDescent="0.3">
      <c r="A1136" s="23">
        <v>44470</v>
      </c>
      <c r="B1136" t="s">
        <v>100</v>
      </c>
      <c r="C1136" t="s">
        <v>116</v>
      </c>
      <c r="D1136" t="s">
        <v>2</v>
      </c>
      <c r="E1136" t="s">
        <v>173</v>
      </c>
      <c r="F1136" t="s">
        <v>16</v>
      </c>
      <c r="G1136" t="s">
        <v>177</v>
      </c>
      <c r="H1136" t="s">
        <v>16</v>
      </c>
      <c r="I1136" t="s">
        <v>58</v>
      </c>
      <c r="J1136" s="26">
        <v>1250000</v>
      </c>
    </row>
    <row r="1137" spans="1:10" x14ac:dyDescent="0.3">
      <c r="A1137" s="23">
        <v>44470</v>
      </c>
      <c r="B1137" t="s">
        <v>100</v>
      </c>
      <c r="C1137" t="s">
        <v>116</v>
      </c>
      <c r="D1137" t="s">
        <v>2</v>
      </c>
      <c r="E1137" t="s">
        <v>173</v>
      </c>
      <c r="F1137" t="s">
        <v>271</v>
      </c>
      <c r="G1137" t="s">
        <v>177</v>
      </c>
      <c r="H1137" t="s">
        <v>173</v>
      </c>
      <c r="I1137" t="s">
        <v>59</v>
      </c>
      <c r="J1137" s="26">
        <v>1246245</v>
      </c>
    </row>
    <row r="1138" spans="1:10" x14ac:dyDescent="0.3">
      <c r="A1138" s="23">
        <v>44470</v>
      </c>
      <c r="B1138" t="s">
        <v>100</v>
      </c>
      <c r="C1138" t="s">
        <v>116</v>
      </c>
      <c r="D1138" t="s">
        <v>2</v>
      </c>
      <c r="E1138" t="s">
        <v>173</v>
      </c>
      <c r="F1138" t="s">
        <v>271</v>
      </c>
      <c r="G1138" t="s">
        <v>173</v>
      </c>
      <c r="H1138" t="s">
        <v>33</v>
      </c>
      <c r="I1138" t="s">
        <v>94</v>
      </c>
      <c r="J1138" s="26">
        <v>577500</v>
      </c>
    </row>
    <row r="1139" spans="1:10" x14ac:dyDescent="0.3">
      <c r="A1139" s="23">
        <v>44470</v>
      </c>
      <c r="B1139" t="s">
        <v>100</v>
      </c>
      <c r="C1139" t="s">
        <v>116</v>
      </c>
      <c r="D1139" t="s">
        <v>2</v>
      </c>
      <c r="E1139" t="s">
        <v>173</v>
      </c>
      <c r="F1139" t="s">
        <v>271</v>
      </c>
      <c r="G1139" t="s">
        <v>173</v>
      </c>
      <c r="H1139" t="s">
        <v>34</v>
      </c>
      <c r="I1139" t="s">
        <v>95</v>
      </c>
      <c r="J1139" s="26">
        <v>381150</v>
      </c>
    </row>
    <row r="1140" spans="1:10" x14ac:dyDescent="0.3">
      <c r="A1140" s="23">
        <v>44470</v>
      </c>
      <c r="B1140" t="s">
        <v>100</v>
      </c>
      <c r="C1140" t="s">
        <v>116</v>
      </c>
      <c r="D1140" t="s">
        <v>2</v>
      </c>
      <c r="E1140" t="s">
        <v>173</v>
      </c>
      <c r="F1140" t="s">
        <v>271</v>
      </c>
      <c r="G1140" t="s">
        <v>173</v>
      </c>
      <c r="H1140" t="s">
        <v>35</v>
      </c>
      <c r="I1140" t="s">
        <v>96</v>
      </c>
      <c r="J1140" s="26">
        <v>287595</v>
      </c>
    </row>
    <row r="1141" spans="1:10" x14ac:dyDescent="0.3">
      <c r="A1141" s="23">
        <v>44470</v>
      </c>
      <c r="B1141" t="s">
        <v>100</v>
      </c>
      <c r="C1141" t="s">
        <v>116</v>
      </c>
      <c r="D1141" t="s">
        <v>2</v>
      </c>
      <c r="E1141" t="s">
        <v>173</v>
      </c>
      <c r="F1141" t="s">
        <v>28</v>
      </c>
      <c r="G1141" t="s">
        <v>177</v>
      </c>
      <c r="H1141" t="s">
        <v>173</v>
      </c>
      <c r="I1141" t="s">
        <v>60</v>
      </c>
      <c r="J1141" s="26">
        <v>6751196.8444564566</v>
      </c>
    </row>
    <row r="1142" spans="1:10" x14ac:dyDescent="0.3">
      <c r="A1142" s="23">
        <v>44470</v>
      </c>
      <c r="B1142" t="s">
        <v>100</v>
      </c>
      <c r="C1142" t="s">
        <v>116</v>
      </c>
      <c r="D1142" t="s">
        <v>2</v>
      </c>
      <c r="E1142" t="s">
        <v>173</v>
      </c>
      <c r="F1142" t="s">
        <v>28</v>
      </c>
      <c r="G1142" t="s">
        <v>173</v>
      </c>
      <c r="H1142" t="s">
        <v>39</v>
      </c>
      <c r="I1142" t="s">
        <v>97</v>
      </c>
      <c r="J1142" s="26">
        <v>3115937.005133749</v>
      </c>
    </row>
    <row r="1143" spans="1:10" x14ac:dyDescent="0.3">
      <c r="A1143" s="23">
        <v>44470</v>
      </c>
      <c r="B1143" t="s">
        <v>100</v>
      </c>
      <c r="C1143" t="s">
        <v>116</v>
      </c>
      <c r="D1143" t="s">
        <v>2</v>
      </c>
      <c r="E1143" t="s">
        <v>173</v>
      </c>
      <c r="F1143" t="s">
        <v>28</v>
      </c>
      <c r="G1143" t="s">
        <v>173</v>
      </c>
      <c r="H1143" t="s">
        <v>40</v>
      </c>
      <c r="I1143" t="s">
        <v>98</v>
      </c>
      <c r="J1143" s="26">
        <v>3635259.8393227076</v>
      </c>
    </row>
    <row r="1144" spans="1:10" x14ac:dyDescent="0.3">
      <c r="A1144" s="23">
        <v>44470</v>
      </c>
      <c r="B1144" t="s">
        <v>100</v>
      </c>
      <c r="C1144" t="s">
        <v>116</v>
      </c>
      <c r="D1144" t="s">
        <v>2</v>
      </c>
      <c r="E1144" t="s">
        <v>173</v>
      </c>
      <c r="F1144" t="s">
        <v>32</v>
      </c>
      <c r="G1144" t="s">
        <v>177</v>
      </c>
      <c r="H1144" t="s">
        <v>32</v>
      </c>
      <c r="I1144" t="s">
        <v>61</v>
      </c>
      <c r="J1144" s="26">
        <v>270000</v>
      </c>
    </row>
    <row r="1145" spans="1:10" x14ac:dyDescent="0.3">
      <c r="A1145" s="23">
        <v>44470</v>
      </c>
      <c r="B1145" t="s">
        <v>100</v>
      </c>
      <c r="C1145" t="s">
        <v>116</v>
      </c>
      <c r="D1145" t="s">
        <v>2</v>
      </c>
      <c r="E1145" t="s">
        <v>173</v>
      </c>
      <c r="F1145" t="s">
        <v>41</v>
      </c>
      <c r="G1145" t="s">
        <v>177</v>
      </c>
      <c r="H1145" t="s">
        <v>41</v>
      </c>
      <c r="I1145" t="s">
        <v>62</v>
      </c>
      <c r="J1145" s="26">
        <v>250000</v>
      </c>
    </row>
    <row r="1146" spans="1:10" x14ac:dyDescent="0.3">
      <c r="A1146" s="23">
        <v>44470</v>
      </c>
      <c r="B1146" t="s">
        <v>100</v>
      </c>
      <c r="C1146" t="s">
        <v>116</v>
      </c>
      <c r="D1146" t="s">
        <v>2</v>
      </c>
      <c r="E1146" t="s">
        <v>173</v>
      </c>
      <c r="F1146" t="s">
        <v>29</v>
      </c>
      <c r="G1146" t="s">
        <v>177</v>
      </c>
      <c r="H1146" t="s">
        <v>29</v>
      </c>
      <c r="I1146" t="s">
        <v>63</v>
      </c>
      <c r="J1146" s="26">
        <v>1163000</v>
      </c>
    </row>
    <row r="1147" spans="1:10" x14ac:dyDescent="0.3">
      <c r="A1147" s="23">
        <v>44470</v>
      </c>
      <c r="B1147" t="s">
        <v>100</v>
      </c>
      <c r="C1147" t="s">
        <v>116</v>
      </c>
      <c r="D1147" t="s">
        <v>2</v>
      </c>
      <c r="E1147" t="s">
        <v>173</v>
      </c>
      <c r="F1147" t="s">
        <v>31</v>
      </c>
      <c r="G1147" t="s">
        <v>177</v>
      </c>
      <c r="H1147" t="s">
        <v>31</v>
      </c>
      <c r="I1147" t="s">
        <v>64</v>
      </c>
      <c r="J1147" s="26">
        <v>519322.83418895822</v>
      </c>
    </row>
    <row r="1148" spans="1:10" x14ac:dyDescent="0.3">
      <c r="A1148" s="23">
        <v>44470</v>
      </c>
      <c r="B1148" t="s">
        <v>100</v>
      </c>
      <c r="C1148" t="s">
        <v>116</v>
      </c>
      <c r="D1148" t="s">
        <v>2</v>
      </c>
      <c r="E1148" t="s">
        <v>173</v>
      </c>
      <c r="F1148" t="s">
        <v>30</v>
      </c>
      <c r="G1148" t="s">
        <v>177</v>
      </c>
      <c r="H1148" t="s">
        <v>30</v>
      </c>
      <c r="I1148" t="s">
        <v>65</v>
      </c>
      <c r="J1148" s="26">
        <v>134053</v>
      </c>
    </row>
    <row r="1149" spans="1:10" x14ac:dyDescent="0.3">
      <c r="A1149" s="23">
        <v>44470</v>
      </c>
      <c r="B1149" t="s">
        <v>100</v>
      </c>
      <c r="C1149" t="s">
        <v>179</v>
      </c>
      <c r="D1149" t="s">
        <v>17</v>
      </c>
      <c r="E1149" t="s">
        <v>176</v>
      </c>
      <c r="F1149" t="s">
        <v>30</v>
      </c>
      <c r="G1149" t="s">
        <v>173</v>
      </c>
      <c r="H1149" t="s">
        <v>173</v>
      </c>
      <c r="I1149" t="s">
        <v>66</v>
      </c>
      <c r="J1149" s="26">
        <v>7617893.5092278067</v>
      </c>
    </row>
    <row r="1150" spans="1:10" x14ac:dyDescent="0.3">
      <c r="A1150" s="23">
        <v>44470</v>
      </c>
      <c r="B1150" t="s">
        <v>100</v>
      </c>
      <c r="C1150" t="s">
        <v>117</v>
      </c>
      <c r="D1150" t="s">
        <v>5</v>
      </c>
      <c r="E1150" t="s">
        <v>176</v>
      </c>
      <c r="F1150" t="s">
        <v>30</v>
      </c>
      <c r="G1150" t="s">
        <v>173</v>
      </c>
      <c r="H1150" t="s">
        <v>173</v>
      </c>
      <c r="I1150" t="s">
        <v>67</v>
      </c>
      <c r="J1150" s="26">
        <v>5366</v>
      </c>
    </row>
    <row r="1151" spans="1:10" x14ac:dyDescent="0.3">
      <c r="A1151" s="23">
        <v>44470</v>
      </c>
      <c r="B1151" t="s">
        <v>100</v>
      </c>
      <c r="C1151" t="s">
        <v>117</v>
      </c>
      <c r="D1151" t="s">
        <v>5</v>
      </c>
      <c r="E1151" t="s">
        <v>173</v>
      </c>
      <c r="F1151" t="s">
        <v>3</v>
      </c>
      <c r="G1151" t="s">
        <v>177</v>
      </c>
      <c r="H1151" t="s">
        <v>3</v>
      </c>
      <c r="I1151" t="s">
        <v>68</v>
      </c>
      <c r="J1151" s="26">
        <v>5366</v>
      </c>
    </row>
    <row r="1152" spans="1:10" x14ac:dyDescent="0.3">
      <c r="A1152" s="23">
        <v>44470</v>
      </c>
      <c r="B1152" t="s">
        <v>100</v>
      </c>
      <c r="C1152" t="s">
        <v>118</v>
      </c>
      <c r="D1152" t="s">
        <v>6</v>
      </c>
      <c r="E1152" t="s">
        <v>176</v>
      </c>
      <c r="F1152" t="s">
        <v>27</v>
      </c>
      <c r="G1152" t="s">
        <v>173</v>
      </c>
      <c r="H1152" t="s">
        <v>173</v>
      </c>
      <c r="I1152" t="s">
        <v>70</v>
      </c>
      <c r="J1152" s="26">
        <v>1978406</v>
      </c>
    </row>
    <row r="1153" spans="1:10" x14ac:dyDescent="0.3">
      <c r="A1153" s="23">
        <v>44470</v>
      </c>
      <c r="B1153" t="s">
        <v>100</v>
      </c>
      <c r="C1153" t="s">
        <v>118</v>
      </c>
      <c r="D1153" t="s">
        <v>6</v>
      </c>
      <c r="E1153" t="s">
        <v>173</v>
      </c>
      <c r="F1153" t="s">
        <v>4</v>
      </c>
      <c r="G1153" t="s">
        <v>177</v>
      </c>
      <c r="H1153" t="s">
        <v>4</v>
      </c>
      <c r="I1153" t="s">
        <v>71</v>
      </c>
      <c r="J1153" s="26">
        <v>1978406</v>
      </c>
    </row>
    <row r="1154" spans="1:10" x14ac:dyDescent="0.3">
      <c r="A1154" s="23">
        <v>44470</v>
      </c>
      <c r="B1154" t="s">
        <v>100</v>
      </c>
      <c r="C1154" t="s">
        <v>180</v>
      </c>
      <c r="D1154" t="s">
        <v>7</v>
      </c>
      <c r="E1154" t="s">
        <v>176</v>
      </c>
      <c r="F1154" t="s">
        <v>18</v>
      </c>
      <c r="G1154" t="s">
        <v>173</v>
      </c>
      <c r="H1154" t="s">
        <v>173</v>
      </c>
      <c r="I1154" t="s">
        <v>73</v>
      </c>
      <c r="J1154" s="26">
        <v>5644853.5092278067</v>
      </c>
    </row>
    <row r="1155" spans="1:10" x14ac:dyDescent="0.3">
      <c r="A1155" s="23">
        <v>44470</v>
      </c>
      <c r="B1155" t="s">
        <v>100</v>
      </c>
      <c r="C1155" t="s">
        <v>119</v>
      </c>
      <c r="D1155" t="s">
        <v>10</v>
      </c>
      <c r="E1155" t="s">
        <v>176</v>
      </c>
      <c r="F1155" t="s">
        <v>10</v>
      </c>
      <c r="G1155" t="s">
        <v>177</v>
      </c>
      <c r="H1155" t="s">
        <v>10</v>
      </c>
      <c r="I1155" t="s">
        <v>11</v>
      </c>
      <c r="J1155" s="26">
        <v>1128970.7018455614</v>
      </c>
    </row>
    <row r="1156" spans="1:10" x14ac:dyDescent="0.3">
      <c r="A1156" s="23">
        <v>44470</v>
      </c>
      <c r="B1156" t="s">
        <v>100</v>
      </c>
      <c r="C1156" t="s">
        <v>181</v>
      </c>
      <c r="D1156" t="s">
        <v>8</v>
      </c>
      <c r="E1156" t="s">
        <v>176</v>
      </c>
      <c r="F1156" t="s">
        <v>10</v>
      </c>
      <c r="G1156" t="s">
        <v>173</v>
      </c>
      <c r="H1156" t="s">
        <v>173</v>
      </c>
      <c r="I1156" t="s">
        <v>12</v>
      </c>
      <c r="J1156" s="26">
        <v>4515882.8073822455</v>
      </c>
    </row>
    <row r="1157" spans="1:10" x14ac:dyDescent="0.3">
      <c r="A1157" s="23">
        <v>44501</v>
      </c>
      <c r="B1157" t="s">
        <v>99</v>
      </c>
      <c r="C1157" t="s">
        <v>114</v>
      </c>
      <c r="D1157" t="s">
        <v>0</v>
      </c>
      <c r="E1157" t="s">
        <v>176</v>
      </c>
      <c r="F1157" t="s">
        <v>25</v>
      </c>
      <c r="G1157" t="s">
        <v>173</v>
      </c>
      <c r="H1157" t="s">
        <v>173</v>
      </c>
      <c r="I1157" t="s">
        <v>124</v>
      </c>
      <c r="J1157" s="26">
        <v>53868407.23449368</v>
      </c>
    </row>
    <row r="1158" spans="1:10" x14ac:dyDescent="0.3">
      <c r="A1158" s="23">
        <v>44501</v>
      </c>
      <c r="B1158" t="s">
        <v>99</v>
      </c>
      <c r="C1158" t="s">
        <v>114</v>
      </c>
      <c r="D1158" t="s">
        <v>0</v>
      </c>
      <c r="E1158" t="s">
        <v>173</v>
      </c>
      <c r="F1158" t="s">
        <v>19</v>
      </c>
      <c r="G1158" t="s">
        <v>177</v>
      </c>
      <c r="H1158" t="s">
        <v>173</v>
      </c>
      <c r="I1158" t="s">
        <v>43</v>
      </c>
      <c r="J1158" s="26">
        <v>53110505.960250109</v>
      </c>
    </row>
    <row r="1159" spans="1:10" x14ac:dyDescent="0.3">
      <c r="A1159" s="23">
        <v>44501</v>
      </c>
      <c r="B1159" t="s">
        <v>99</v>
      </c>
      <c r="C1159" t="s">
        <v>114</v>
      </c>
      <c r="D1159" t="s">
        <v>0</v>
      </c>
      <c r="E1159" t="s">
        <v>173</v>
      </c>
      <c r="F1159" t="s">
        <v>19</v>
      </c>
      <c r="G1159" t="s">
        <v>173</v>
      </c>
      <c r="H1159" t="s">
        <v>21</v>
      </c>
      <c r="I1159" t="s">
        <v>74</v>
      </c>
      <c r="J1159" s="26">
        <v>20095867.120094635</v>
      </c>
    </row>
    <row r="1160" spans="1:10" x14ac:dyDescent="0.3">
      <c r="A1160" s="23">
        <v>44501</v>
      </c>
      <c r="B1160" t="s">
        <v>99</v>
      </c>
      <c r="C1160" t="s">
        <v>114</v>
      </c>
      <c r="D1160" t="s">
        <v>0</v>
      </c>
      <c r="E1160" t="s">
        <v>173</v>
      </c>
      <c r="F1160" t="s">
        <v>19</v>
      </c>
      <c r="G1160" t="s">
        <v>173</v>
      </c>
      <c r="H1160" t="s">
        <v>22</v>
      </c>
      <c r="I1160" t="s">
        <v>75</v>
      </c>
      <c r="J1160" s="26">
        <v>21531286.200101394</v>
      </c>
    </row>
    <row r="1161" spans="1:10" x14ac:dyDescent="0.3">
      <c r="A1161" s="23">
        <v>44501</v>
      </c>
      <c r="B1161" t="s">
        <v>99</v>
      </c>
      <c r="C1161" t="s">
        <v>114</v>
      </c>
      <c r="D1161" t="s">
        <v>0</v>
      </c>
      <c r="E1161" t="s">
        <v>173</v>
      </c>
      <c r="F1161" t="s">
        <v>19</v>
      </c>
      <c r="G1161" t="s">
        <v>173</v>
      </c>
      <c r="H1161" t="s">
        <v>20</v>
      </c>
      <c r="I1161" t="s">
        <v>76</v>
      </c>
      <c r="J1161" s="26">
        <v>11483352.640054077</v>
      </c>
    </row>
    <row r="1162" spans="1:10" x14ac:dyDescent="0.3">
      <c r="A1162" s="23">
        <v>44501</v>
      </c>
      <c r="B1162" t="s">
        <v>99</v>
      </c>
      <c r="C1162" t="s">
        <v>114</v>
      </c>
      <c r="D1162" t="s">
        <v>0</v>
      </c>
      <c r="E1162" t="s">
        <v>173</v>
      </c>
      <c r="F1162" t="s">
        <v>23</v>
      </c>
      <c r="G1162" t="s">
        <v>177</v>
      </c>
      <c r="H1162" t="s">
        <v>173</v>
      </c>
      <c r="I1162" t="s">
        <v>44</v>
      </c>
      <c r="J1162" s="26">
        <v>757901.27424356912</v>
      </c>
    </row>
    <row r="1163" spans="1:10" x14ac:dyDescent="0.3">
      <c r="A1163" s="23">
        <v>44501</v>
      </c>
      <c r="B1163" t="s">
        <v>99</v>
      </c>
      <c r="C1163" t="s">
        <v>114</v>
      </c>
      <c r="D1163" t="s">
        <v>0</v>
      </c>
      <c r="E1163" t="s">
        <v>173</v>
      </c>
      <c r="F1163" t="s">
        <v>23</v>
      </c>
      <c r="G1163" t="s">
        <v>173</v>
      </c>
      <c r="H1163" t="s">
        <v>196</v>
      </c>
      <c r="I1163" t="s">
        <v>77</v>
      </c>
      <c r="J1163" s="26">
        <v>663163.61496312299</v>
      </c>
    </row>
    <row r="1164" spans="1:10" x14ac:dyDescent="0.3">
      <c r="A1164" s="23">
        <v>44501</v>
      </c>
      <c r="B1164" t="s">
        <v>99</v>
      </c>
      <c r="C1164" t="s">
        <v>114</v>
      </c>
      <c r="D1164" t="s">
        <v>0</v>
      </c>
      <c r="E1164" t="s">
        <v>173</v>
      </c>
      <c r="F1164" t="s">
        <v>23</v>
      </c>
      <c r="G1164" t="s">
        <v>173</v>
      </c>
      <c r="H1164" t="s">
        <v>197</v>
      </c>
      <c r="I1164" t="s">
        <v>78</v>
      </c>
      <c r="J1164" s="26">
        <v>94737.65928044614</v>
      </c>
    </row>
    <row r="1165" spans="1:10" x14ac:dyDescent="0.3">
      <c r="A1165" s="23">
        <v>44501</v>
      </c>
      <c r="B1165" t="s">
        <v>99</v>
      </c>
      <c r="C1165" t="s">
        <v>115</v>
      </c>
      <c r="D1165" t="s">
        <v>1</v>
      </c>
      <c r="E1165" t="s">
        <v>176</v>
      </c>
      <c r="F1165" t="s">
        <v>23</v>
      </c>
      <c r="G1165" t="s">
        <v>173</v>
      </c>
      <c r="H1165" t="s">
        <v>173</v>
      </c>
      <c r="I1165" t="s">
        <v>45</v>
      </c>
      <c r="J1165" s="26">
        <v>35449980.098146588</v>
      </c>
    </row>
    <row r="1166" spans="1:10" x14ac:dyDescent="0.3">
      <c r="A1166" s="23">
        <v>44501</v>
      </c>
      <c r="B1166" t="s">
        <v>99</v>
      </c>
      <c r="C1166" t="s">
        <v>115</v>
      </c>
      <c r="D1166" t="s">
        <v>1</v>
      </c>
      <c r="E1166" t="s">
        <v>173</v>
      </c>
      <c r="F1166" t="s">
        <v>19</v>
      </c>
      <c r="G1166" t="s">
        <v>177</v>
      </c>
      <c r="H1166" t="s">
        <v>173</v>
      </c>
      <c r="I1166" t="s">
        <v>46</v>
      </c>
      <c r="J1166" s="26">
        <v>35042168.290665023</v>
      </c>
    </row>
    <row r="1167" spans="1:10" x14ac:dyDescent="0.3">
      <c r="A1167" s="23">
        <v>44501</v>
      </c>
      <c r="B1167" t="s">
        <v>99</v>
      </c>
      <c r="C1167" t="s">
        <v>115</v>
      </c>
      <c r="D1167" t="s">
        <v>1</v>
      </c>
      <c r="E1167" t="s">
        <v>173</v>
      </c>
      <c r="F1167" t="s">
        <v>19</v>
      </c>
      <c r="G1167" t="s">
        <v>173</v>
      </c>
      <c r="H1167" t="s">
        <v>21</v>
      </c>
      <c r="I1167" t="s">
        <v>79</v>
      </c>
      <c r="J1167" s="26">
        <v>13715429.309464591</v>
      </c>
    </row>
    <row r="1168" spans="1:10" x14ac:dyDescent="0.3">
      <c r="A1168" s="23">
        <v>44501</v>
      </c>
      <c r="B1168" t="s">
        <v>99</v>
      </c>
      <c r="C1168" t="s">
        <v>115</v>
      </c>
      <c r="D1168" t="s">
        <v>1</v>
      </c>
      <c r="E1168" t="s">
        <v>173</v>
      </c>
      <c r="F1168" t="s">
        <v>19</v>
      </c>
      <c r="G1168" t="s">
        <v>173</v>
      </c>
      <c r="H1168" t="s">
        <v>22</v>
      </c>
      <c r="I1168" t="s">
        <v>80</v>
      </c>
      <c r="J1168" s="26">
        <v>14695102.831569204</v>
      </c>
    </row>
    <row r="1169" spans="1:10" x14ac:dyDescent="0.3">
      <c r="A1169" s="23">
        <v>44501</v>
      </c>
      <c r="B1169" t="s">
        <v>99</v>
      </c>
      <c r="C1169" t="s">
        <v>115</v>
      </c>
      <c r="D1169" t="s">
        <v>1</v>
      </c>
      <c r="E1169" t="s">
        <v>173</v>
      </c>
      <c r="F1169" t="s">
        <v>19</v>
      </c>
      <c r="G1169" t="s">
        <v>173</v>
      </c>
      <c r="H1169" t="s">
        <v>20</v>
      </c>
      <c r="I1169" t="s">
        <v>81</v>
      </c>
      <c r="J1169" s="26">
        <v>6631636.1496312311</v>
      </c>
    </row>
    <row r="1170" spans="1:10" x14ac:dyDescent="0.3">
      <c r="A1170" s="23">
        <v>44501</v>
      </c>
      <c r="B1170" t="s">
        <v>99</v>
      </c>
      <c r="C1170" t="s">
        <v>115</v>
      </c>
      <c r="D1170" t="s">
        <v>1</v>
      </c>
      <c r="E1170" t="s">
        <v>173</v>
      </c>
      <c r="F1170" t="s">
        <v>23</v>
      </c>
      <c r="G1170" t="s">
        <v>177</v>
      </c>
      <c r="H1170" t="s">
        <v>173</v>
      </c>
      <c r="I1170" t="s">
        <v>47</v>
      </c>
      <c r="J1170" s="26">
        <v>407811.8074815615</v>
      </c>
    </row>
    <row r="1171" spans="1:10" x14ac:dyDescent="0.3">
      <c r="A1171" s="23">
        <v>44501</v>
      </c>
      <c r="B1171" t="s">
        <v>99</v>
      </c>
      <c r="C1171" t="s">
        <v>115</v>
      </c>
      <c r="D1171" t="s">
        <v>1</v>
      </c>
      <c r="E1171" t="s">
        <v>173</v>
      </c>
      <c r="F1171" t="s">
        <v>23</v>
      </c>
      <c r="G1171" t="s">
        <v>173</v>
      </c>
      <c r="H1171" t="s">
        <v>196</v>
      </c>
      <c r="I1171" t="s">
        <v>82</v>
      </c>
      <c r="J1171" s="26">
        <v>331581.8074815615</v>
      </c>
    </row>
    <row r="1172" spans="1:10" x14ac:dyDescent="0.3">
      <c r="A1172" s="23">
        <v>44501</v>
      </c>
      <c r="B1172" t="s">
        <v>99</v>
      </c>
      <c r="C1172" t="s">
        <v>115</v>
      </c>
      <c r="D1172" t="s">
        <v>1</v>
      </c>
      <c r="E1172" t="s">
        <v>173</v>
      </c>
      <c r="F1172" t="s">
        <v>23</v>
      </c>
      <c r="G1172" t="s">
        <v>173</v>
      </c>
      <c r="H1172" t="s">
        <v>197</v>
      </c>
      <c r="I1172" t="s">
        <v>83</v>
      </c>
      <c r="J1172" s="26">
        <v>76230.000000000015</v>
      </c>
    </row>
    <row r="1173" spans="1:10" x14ac:dyDescent="0.3">
      <c r="A1173" s="23">
        <v>44501</v>
      </c>
      <c r="B1173" t="s">
        <v>99</v>
      </c>
      <c r="C1173" t="s">
        <v>178</v>
      </c>
      <c r="D1173" t="s">
        <v>203</v>
      </c>
      <c r="E1173" t="s">
        <v>176</v>
      </c>
      <c r="F1173" t="s">
        <v>23</v>
      </c>
      <c r="G1173" t="s">
        <v>173</v>
      </c>
      <c r="H1173" t="s">
        <v>173</v>
      </c>
      <c r="I1173" t="s">
        <v>48</v>
      </c>
      <c r="J1173" s="26">
        <v>18418427.136347093</v>
      </c>
    </row>
    <row r="1174" spans="1:10" x14ac:dyDescent="0.3">
      <c r="A1174" s="23">
        <v>44501</v>
      </c>
      <c r="B1174" t="s">
        <v>99</v>
      </c>
      <c r="C1174" t="s">
        <v>178</v>
      </c>
      <c r="D1174" t="s">
        <v>203</v>
      </c>
      <c r="E1174" t="s">
        <v>173</v>
      </c>
      <c r="F1174" t="s">
        <v>19</v>
      </c>
      <c r="G1174" t="s">
        <v>177</v>
      </c>
      <c r="H1174" t="s">
        <v>173</v>
      </c>
      <c r="I1174" t="s">
        <v>49</v>
      </c>
      <c r="J1174" s="26">
        <v>18068337.669585086</v>
      </c>
    </row>
    <row r="1175" spans="1:10" x14ac:dyDescent="0.3">
      <c r="A1175" s="23">
        <v>44501</v>
      </c>
      <c r="B1175" t="s">
        <v>99</v>
      </c>
      <c r="C1175" t="s">
        <v>178</v>
      </c>
      <c r="D1175" t="s">
        <v>203</v>
      </c>
      <c r="E1175" t="s">
        <v>173</v>
      </c>
      <c r="F1175" t="s">
        <v>19</v>
      </c>
      <c r="G1175" t="s">
        <v>173</v>
      </c>
      <c r="H1175" t="s">
        <v>21</v>
      </c>
      <c r="I1175" t="s">
        <v>84</v>
      </c>
      <c r="J1175" s="26">
        <v>6380437.810630044</v>
      </c>
    </row>
    <row r="1176" spans="1:10" x14ac:dyDescent="0.3">
      <c r="A1176" s="23">
        <v>44501</v>
      </c>
      <c r="B1176" t="s">
        <v>99</v>
      </c>
      <c r="C1176" t="s">
        <v>178</v>
      </c>
      <c r="D1176" t="s">
        <v>203</v>
      </c>
      <c r="E1176" t="s">
        <v>173</v>
      </c>
      <c r="F1176" t="s">
        <v>19</v>
      </c>
      <c r="G1176" t="s">
        <v>173</v>
      </c>
      <c r="H1176" t="s">
        <v>22</v>
      </c>
      <c r="I1176" t="s">
        <v>85</v>
      </c>
      <c r="J1176" s="26">
        <v>6836183.3685321901</v>
      </c>
    </row>
    <row r="1177" spans="1:10" x14ac:dyDescent="0.3">
      <c r="A1177" s="23">
        <v>44501</v>
      </c>
      <c r="B1177" t="s">
        <v>99</v>
      </c>
      <c r="C1177" t="s">
        <v>178</v>
      </c>
      <c r="D1177" t="s">
        <v>203</v>
      </c>
      <c r="E1177" t="s">
        <v>173</v>
      </c>
      <c r="F1177" t="s">
        <v>19</v>
      </c>
      <c r="G1177" t="s">
        <v>173</v>
      </c>
      <c r="H1177" t="s">
        <v>20</v>
      </c>
      <c r="I1177" t="s">
        <v>86</v>
      </c>
      <c r="J1177" s="26">
        <v>4851716.4904228458</v>
      </c>
    </row>
    <row r="1178" spans="1:10" x14ac:dyDescent="0.3">
      <c r="A1178" s="23">
        <v>44501</v>
      </c>
      <c r="B1178" t="s">
        <v>99</v>
      </c>
      <c r="C1178" t="s">
        <v>178</v>
      </c>
      <c r="D1178" t="s">
        <v>203</v>
      </c>
      <c r="E1178" t="s">
        <v>173</v>
      </c>
      <c r="F1178" t="s">
        <v>23</v>
      </c>
      <c r="G1178" t="s">
        <v>177</v>
      </c>
      <c r="H1178" t="s">
        <v>173</v>
      </c>
      <c r="I1178" t="s">
        <v>50</v>
      </c>
      <c r="J1178" s="26">
        <v>350089.46676200762</v>
      </c>
    </row>
    <row r="1179" spans="1:10" x14ac:dyDescent="0.3">
      <c r="A1179" s="23">
        <v>44501</v>
      </c>
      <c r="B1179" t="s">
        <v>99</v>
      </c>
      <c r="C1179" t="s">
        <v>178</v>
      </c>
      <c r="D1179" t="s">
        <v>203</v>
      </c>
      <c r="E1179" t="s">
        <v>173</v>
      </c>
      <c r="F1179" t="s">
        <v>23</v>
      </c>
      <c r="G1179" t="s">
        <v>173</v>
      </c>
      <c r="H1179" t="s">
        <v>196</v>
      </c>
      <c r="I1179" t="s">
        <v>88</v>
      </c>
      <c r="J1179" s="26">
        <v>331581.8074815615</v>
      </c>
    </row>
    <row r="1180" spans="1:10" x14ac:dyDescent="0.3">
      <c r="A1180" s="23">
        <v>44501</v>
      </c>
      <c r="B1180" t="s">
        <v>99</v>
      </c>
      <c r="C1180" t="s">
        <v>178</v>
      </c>
      <c r="D1180" t="s">
        <v>203</v>
      </c>
      <c r="E1180" t="s">
        <v>173</v>
      </c>
      <c r="F1180" t="s">
        <v>23</v>
      </c>
      <c r="G1180" t="s">
        <v>173</v>
      </c>
      <c r="H1180" t="s">
        <v>197</v>
      </c>
      <c r="I1180" t="s">
        <v>87</v>
      </c>
      <c r="J1180" s="26">
        <v>18507.659280446125</v>
      </c>
    </row>
    <row r="1181" spans="1:10" x14ac:dyDescent="0.3">
      <c r="A1181" s="23">
        <v>44501</v>
      </c>
      <c r="B1181" t="s">
        <v>99</v>
      </c>
      <c r="C1181" t="s">
        <v>116</v>
      </c>
      <c r="D1181" t="s">
        <v>14</v>
      </c>
      <c r="E1181" t="s">
        <v>176</v>
      </c>
      <c r="F1181" t="s">
        <v>23</v>
      </c>
      <c r="G1181" t="s">
        <v>173</v>
      </c>
      <c r="H1181" t="s">
        <v>173</v>
      </c>
      <c r="I1181" t="s">
        <v>51</v>
      </c>
      <c r="J1181" s="26">
        <v>797715</v>
      </c>
    </row>
    <row r="1182" spans="1:10" x14ac:dyDescent="0.3">
      <c r="A1182" s="23">
        <v>44501</v>
      </c>
      <c r="B1182" t="s">
        <v>99</v>
      </c>
      <c r="C1182" t="s">
        <v>116</v>
      </c>
      <c r="D1182" t="s">
        <v>14</v>
      </c>
      <c r="E1182" t="s">
        <v>173</v>
      </c>
      <c r="F1182" t="s">
        <v>16</v>
      </c>
      <c r="G1182" t="s">
        <v>177</v>
      </c>
      <c r="H1182" t="s">
        <v>198</v>
      </c>
      <c r="I1182" t="s">
        <v>52</v>
      </c>
      <c r="J1182" s="26">
        <v>150000</v>
      </c>
    </row>
    <row r="1183" spans="1:10" x14ac:dyDescent="0.3">
      <c r="A1183" s="23">
        <v>44501</v>
      </c>
      <c r="B1183" t="s">
        <v>99</v>
      </c>
      <c r="C1183" t="s">
        <v>116</v>
      </c>
      <c r="D1183" t="s">
        <v>14</v>
      </c>
      <c r="E1183" t="s">
        <v>173</v>
      </c>
      <c r="F1183" t="s">
        <v>271</v>
      </c>
      <c r="G1183" t="s">
        <v>177</v>
      </c>
      <c r="H1183" t="s">
        <v>173</v>
      </c>
      <c r="I1183" t="s">
        <v>53</v>
      </c>
      <c r="J1183" s="26">
        <v>457600</v>
      </c>
    </row>
    <row r="1184" spans="1:10" x14ac:dyDescent="0.3">
      <c r="A1184" s="23">
        <v>44501</v>
      </c>
      <c r="B1184" t="s">
        <v>99</v>
      </c>
      <c r="C1184" t="s">
        <v>116</v>
      </c>
      <c r="D1184" t="s">
        <v>14</v>
      </c>
      <c r="E1184" t="s">
        <v>173</v>
      </c>
      <c r="F1184" t="s">
        <v>271</v>
      </c>
      <c r="G1184" t="s">
        <v>173</v>
      </c>
      <c r="H1184" t="s">
        <v>33</v>
      </c>
      <c r="I1184" t="s">
        <v>89</v>
      </c>
      <c r="J1184" s="26">
        <v>320000</v>
      </c>
    </row>
    <row r="1185" spans="1:10" x14ac:dyDescent="0.3">
      <c r="A1185" s="23">
        <v>44501</v>
      </c>
      <c r="B1185" t="s">
        <v>99</v>
      </c>
      <c r="C1185" t="s">
        <v>116</v>
      </c>
      <c r="D1185" t="s">
        <v>14</v>
      </c>
      <c r="E1185" t="s">
        <v>173</v>
      </c>
      <c r="F1185" t="s">
        <v>271</v>
      </c>
      <c r="G1185" t="s">
        <v>173</v>
      </c>
      <c r="H1185" t="s">
        <v>34</v>
      </c>
      <c r="I1185" t="s">
        <v>90</v>
      </c>
      <c r="J1185" s="26">
        <v>32000</v>
      </c>
    </row>
    <row r="1186" spans="1:10" x14ac:dyDescent="0.3">
      <c r="A1186" s="23">
        <v>44501</v>
      </c>
      <c r="B1186" t="s">
        <v>99</v>
      </c>
      <c r="C1186" t="s">
        <v>116</v>
      </c>
      <c r="D1186" t="s">
        <v>14</v>
      </c>
      <c r="E1186" t="s">
        <v>173</v>
      </c>
      <c r="F1186" t="s">
        <v>271</v>
      </c>
      <c r="G1186" t="s">
        <v>173</v>
      </c>
      <c r="H1186" t="s">
        <v>35</v>
      </c>
      <c r="I1186" t="s">
        <v>90</v>
      </c>
      <c r="J1186" s="26">
        <v>105600</v>
      </c>
    </row>
    <row r="1187" spans="1:10" x14ac:dyDescent="0.3">
      <c r="A1187" s="23">
        <v>44501</v>
      </c>
      <c r="B1187" t="s">
        <v>99</v>
      </c>
      <c r="C1187" t="s">
        <v>116</v>
      </c>
      <c r="D1187" t="s">
        <v>14</v>
      </c>
      <c r="E1187" t="s">
        <v>173</v>
      </c>
      <c r="F1187" t="s">
        <v>15</v>
      </c>
      <c r="G1187" t="s">
        <v>177</v>
      </c>
      <c r="H1187" t="s">
        <v>173</v>
      </c>
      <c r="I1187" t="s">
        <v>54</v>
      </c>
      <c r="J1187" s="26">
        <v>108960</v>
      </c>
    </row>
    <row r="1188" spans="1:10" x14ac:dyDescent="0.3">
      <c r="A1188" s="23">
        <v>44501</v>
      </c>
      <c r="B1188" t="s">
        <v>99</v>
      </c>
      <c r="C1188" t="s">
        <v>116</v>
      </c>
      <c r="D1188" t="s">
        <v>14</v>
      </c>
      <c r="E1188" t="s">
        <v>173</v>
      </c>
      <c r="F1188" t="s">
        <v>15</v>
      </c>
      <c r="G1188" t="s">
        <v>173</v>
      </c>
      <c r="H1188" t="s">
        <v>36</v>
      </c>
      <c r="I1188" t="s">
        <v>91</v>
      </c>
      <c r="J1188" s="26">
        <v>50000</v>
      </c>
    </row>
    <row r="1189" spans="1:10" x14ac:dyDescent="0.3">
      <c r="A1189" s="23">
        <v>44501</v>
      </c>
      <c r="B1189" t="s">
        <v>99</v>
      </c>
      <c r="C1189" t="s">
        <v>116</v>
      </c>
      <c r="D1189" t="s">
        <v>14</v>
      </c>
      <c r="E1189" t="s">
        <v>173</v>
      </c>
      <c r="F1189" t="s">
        <v>15</v>
      </c>
      <c r="G1189" t="s">
        <v>173</v>
      </c>
      <c r="H1189" t="s">
        <v>37</v>
      </c>
      <c r="I1189" t="s">
        <v>92</v>
      </c>
      <c r="J1189" s="26">
        <v>28003</v>
      </c>
    </row>
    <row r="1190" spans="1:10" x14ac:dyDescent="0.3">
      <c r="A1190" s="23">
        <v>44501</v>
      </c>
      <c r="B1190" t="s">
        <v>99</v>
      </c>
      <c r="C1190" t="s">
        <v>116</v>
      </c>
      <c r="D1190" t="s">
        <v>14</v>
      </c>
      <c r="E1190" t="s">
        <v>173</v>
      </c>
      <c r="F1190" t="s">
        <v>15</v>
      </c>
      <c r="G1190" t="s">
        <v>173</v>
      </c>
      <c r="H1190" t="s">
        <v>38</v>
      </c>
      <c r="I1190" t="s">
        <v>93</v>
      </c>
      <c r="J1190" s="26">
        <v>30957</v>
      </c>
    </row>
    <row r="1191" spans="1:10" x14ac:dyDescent="0.3">
      <c r="A1191" s="23">
        <v>44501</v>
      </c>
      <c r="B1191" t="s">
        <v>99</v>
      </c>
      <c r="C1191" t="s">
        <v>116</v>
      </c>
      <c r="D1191" t="s">
        <v>14</v>
      </c>
      <c r="E1191" t="s">
        <v>173</v>
      </c>
      <c r="F1191" t="s">
        <v>269</v>
      </c>
      <c r="G1191" t="s">
        <v>177</v>
      </c>
      <c r="H1191" t="s">
        <v>269</v>
      </c>
      <c r="I1191" t="s">
        <v>55</v>
      </c>
      <c r="J1191" s="26">
        <v>33186</v>
      </c>
    </row>
    <row r="1192" spans="1:10" x14ac:dyDescent="0.3">
      <c r="A1192" s="23">
        <v>44501</v>
      </c>
      <c r="B1192" t="s">
        <v>99</v>
      </c>
      <c r="C1192" t="s">
        <v>116</v>
      </c>
      <c r="D1192" t="s">
        <v>14</v>
      </c>
      <c r="E1192" t="s">
        <v>173</v>
      </c>
      <c r="F1192" t="s">
        <v>270</v>
      </c>
      <c r="G1192" t="s">
        <v>177</v>
      </c>
      <c r="H1192" t="s">
        <v>270</v>
      </c>
      <c r="I1192" t="s">
        <v>56</v>
      </c>
      <c r="J1192" s="26">
        <v>47969</v>
      </c>
    </row>
    <row r="1193" spans="1:10" x14ac:dyDescent="0.3">
      <c r="A1193" s="23">
        <v>44501</v>
      </c>
      <c r="B1193" t="s">
        <v>99</v>
      </c>
      <c r="C1193" t="s">
        <v>116</v>
      </c>
      <c r="D1193" t="s">
        <v>2</v>
      </c>
      <c r="E1193" t="s">
        <v>176</v>
      </c>
      <c r="F1193" t="s">
        <v>270</v>
      </c>
      <c r="G1193" t="s">
        <v>173</v>
      </c>
      <c r="H1193" t="s">
        <v>173</v>
      </c>
      <c r="I1193" t="s">
        <v>57</v>
      </c>
      <c r="J1193" s="26">
        <v>11526153.512829116</v>
      </c>
    </row>
    <row r="1194" spans="1:10" x14ac:dyDescent="0.3">
      <c r="A1194" s="23">
        <v>44501</v>
      </c>
      <c r="B1194" t="s">
        <v>99</v>
      </c>
      <c r="C1194" t="s">
        <v>116</v>
      </c>
      <c r="D1194" t="s">
        <v>2</v>
      </c>
      <c r="E1194" t="s">
        <v>173</v>
      </c>
      <c r="F1194" t="s">
        <v>16</v>
      </c>
      <c r="G1194" t="s">
        <v>177</v>
      </c>
      <c r="H1194" t="s">
        <v>16</v>
      </c>
      <c r="I1194" t="s">
        <v>58</v>
      </c>
      <c r="J1194" s="26">
        <v>1250000</v>
      </c>
    </row>
    <row r="1195" spans="1:10" x14ac:dyDescent="0.3">
      <c r="A1195" s="23">
        <v>44501</v>
      </c>
      <c r="B1195" t="s">
        <v>99</v>
      </c>
      <c r="C1195" t="s">
        <v>116</v>
      </c>
      <c r="D1195" t="s">
        <v>2</v>
      </c>
      <c r="E1195" t="s">
        <v>173</v>
      </c>
      <c r="F1195" t="s">
        <v>271</v>
      </c>
      <c r="G1195" t="s">
        <v>177</v>
      </c>
      <c r="H1195" t="s">
        <v>173</v>
      </c>
      <c r="I1195" t="s">
        <v>59</v>
      </c>
      <c r="J1195" s="26">
        <v>1238737.5</v>
      </c>
    </row>
    <row r="1196" spans="1:10" x14ac:dyDescent="0.3">
      <c r="A1196" s="23">
        <v>44501</v>
      </c>
      <c r="B1196" t="s">
        <v>99</v>
      </c>
      <c r="C1196" t="s">
        <v>116</v>
      </c>
      <c r="D1196" t="s">
        <v>2</v>
      </c>
      <c r="E1196" t="s">
        <v>173</v>
      </c>
      <c r="F1196" t="s">
        <v>271</v>
      </c>
      <c r="G1196" t="s">
        <v>173</v>
      </c>
      <c r="H1196" t="s">
        <v>33</v>
      </c>
      <c r="I1196" t="s">
        <v>94</v>
      </c>
      <c r="J1196" s="26">
        <v>577500</v>
      </c>
    </row>
    <row r="1197" spans="1:10" x14ac:dyDescent="0.3">
      <c r="A1197" s="23">
        <v>44501</v>
      </c>
      <c r="B1197" t="s">
        <v>99</v>
      </c>
      <c r="C1197" t="s">
        <v>116</v>
      </c>
      <c r="D1197" t="s">
        <v>2</v>
      </c>
      <c r="E1197" t="s">
        <v>173</v>
      </c>
      <c r="F1197" t="s">
        <v>271</v>
      </c>
      <c r="G1197" t="s">
        <v>173</v>
      </c>
      <c r="H1197" t="s">
        <v>34</v>
      </c>
      <c r="I1197" t="s">
        <v>95</v>
      </c>
      <c r="J1197" s="26">
        <v>375375</v>
      </c>
    </row>
    <row r="1198" spans="1:10" x14ac:dyDescent="0.3">
      <c r="A1198" s="23">
        <v>44501</v>
      </c>
      <c r="B1198" t="s">
        <v>99</v>
      </c>
      <c r="C1198" t="s">
        <v>116</v>
      </c>
      <c r="D1198" t="s">
        <v>2</v>
      </c>
      <c r="E1198" t="s">
        <v>173</v>
      </c>
      <c r="F1198" t="s">
        <v>271</v>
      </c>
      <c r="G1198" t="s">
        <v>173</v>
      </c>
      <c r="H1198" t="s">
        <v>35</v>
      </c>
      <c r="I1198" t="s">
        <v>96</v>
      </c>
      <c r="J1198" s="26">
        <v>285862.5</v>
      </c>
    </row>
    <row r="1199" spans="1:10" x14ac:dyDescent="0.3">
      <c r="A1199" s="23">
        <v>44501</v>
      </c>
      <c r="B1199" t="s">
        <v>99</v>
      </c>
      <c r="C1199" t="s">
        <v>116</v>
      </c>
      <c r="D1199" t="s">
        <v>2</v>
      </c>
      <c r="E1199" t="s">
        <v>173</v>
      </c>
      <c r="F1199" t="s">
        <v>28</v>
      </c>
      <c r="G1199" t="s">
        <v>177</v>
      </c>
      <c r="H1199" t="s">
        <v>173</v>
      </c>
      <c r="I1199" t="s">
        <v>60</v>
      </c>
      <c r="J1199" s="26">
        <v>7002892.9404841792</v>
      </c>
    </row>
    <row r="1200" spans="1:10" x14ac:dyDescent="0.3">
      <c r="A1200" s="23">
        <v>44501</v>
      </c>
      <c r="B1200" t="s">
        <v>99</v>
      </c>
      <c r="C1200" t="s">
        <v>116</v>
      </c>
      <c r="D1200" t="s">
        <v>2</v>
      </c>
      <c r="E1200" t="s">
        <v>173</v>
      </c>
      <c r="F1200" t="s">
        <v>28</v>
      </c>
      <c r="G1200" t="s">
        <v>173</v>
      </c>
      <c r="H1200" t="s">
        <v>39</v>
      </c>
      <c r="I1200" t="s">
        <v>97</v>
      </c>
      <c r="J1200" s="26">
        <v>3232104.4340696209</v>
      </c>
    </row>
    <row r="1201" spans="1:10" x14ac:dyDescent="0.3">
      <c r="A1201" s="23">
        <v>44501</v>
      </c>
      <c r="B1201" t="s">
        <v>99</v>
      </c>
      <c r="C1201" t="s">
        <v>116</v>
      </c>
      <c r="D1201" t="s">
        <v>2</v>
      </c>
      <c r="E1201" t="s">
        <v>173</v>
      </c>
      <c r="F1201" t="s">
        <v>28</v>
      </c>
      <c r="G1201" t="s">
        <v>173</v>
      </c>
      <c r="H1201" t="s">
        <v>40</v>
      </c>
      <c r="I1201" t="s">
        <v>98</v>
      </c>
      <c r="J1201" s="26">
        <v>3770788.5064145578</v>
      </c>
    </row>
    <row r="1202" spans="1:10" x14ac:dyDescent="0.3">
      <c r="A1202" s="23">
        <v>44501</v>
      </c>
      <c r="B1202" t="s">
        <v>99</v>
      </c>
      <c r="C1202" t="s">
        <v>116</v>
      </c>
      <c r="D1202" t="s">
        <v>2</v>
      </c>
      <c r="E1202" t="s">
        <v>173</v>
      </c>
      <c r="F1202" t="s">
        <v>32</v>
      </c>
      <c r="G1202" t="s">
        <v>177</v>
      </c>
      <c r="H1202" t="s">
        <v>32</v>
      </c>
      <c r="I1202" t="s">
        <v>61</v>
      </c>
      <c r="J1202" s="26">
        <v>270000</v>
      </c>
    </row>
    <row r="1203" spans="1:10" x14ac:dyDescent="0.3">
      <c r="A1203" s="23">
        <v>44501</v>
      </c>
      <c r="B1203" t="s">
        <v>99</v>
      </c>
      <c r="C1203" t="s">
        <v>116</v>
      </c>
      <c r="D1203" t="s">
        <v>2</v>
      </c>
      <c r="E1203" t="s">
        <v>173</v>
      </c>
      <c r="F1203" t="s">
        <v>41</v>
      </c>
      <c r="G1203" t="s">
        <v>177</v>
      </c>
      <c r="H1203" t="s">
        <v>41</v>
      </c>
      <c r="I1203" t="s">
        <v>62</v>
      </c>
      <c r="J1203" s="26">
        <v>250000</v>
      </c>
    </row>
    <row r="1204" spans="1:10" x14ac:dyDescent="0.3">
      <c r="A1204" s="23">
        <v>44501</v>
      </c>
      <c r="B1204" t="s">
        <v>99</v>
      </c>
      <c r="C1204" t="s">
        <v>116</v>
      </c>
      <c r="D1204" t="s">
        <v>2</v>
      </c>
      <c r="E1204" t="s">
        <v>173</v>
      </c>
      <c r="F1204" t="s">
        <v>29</v>
      </c>
      <c r="G1204" t="s">
        <v>177</v>
      </c>
      <c r="H1204" t="s">
        <v>29</v>
      </c>
      <c r="I1204" t="s">
        <v>63</v>
      </c>
      <c r="J1204" s="26">
        <v>880000</v>
      </c>
    </row>
    <row r="1205" spans="1:10" x14ac:dyDescent="0.3">
      <c r="A1205" s="23">
        <v>44501</v>
      </c>
      <c r="B1205" t="s">
        <v>99</v>
      </c>
      <c r="C1205" t="s">
        <v>116</v>
      </c>
      <c r="D1205" t="s">
        <v>2</v>
      </c>
      <c r="E1205" t="s">
        <v>173</v>
      </c>
      <c r="F1205" t="s">
        <v>31</v>
      </c>
      <c r="G1205" t="s">
        <v>177</v>
      </c>
      <c r="H1205" t="s">
        <v>31</v>
      </c>
      <c r="I1205" t="s">
        <v>64</v>
      </c>
      <c r="J1205" s="26">
        <v>538684.07234493678</v>
      </c>
    </row>
    <row r="1206" spans="1:10" x14ac:dyDescent="0.3">
      <c r="A1206" s="23">
        <v>44501</v>
      </c>
      <c r="B1206" t="s">
        <v>99</v>
      </c>
      <c r="C1206" t="s">
        <v>116</v>
      </c>
      <c r="D1206" t="s">
        <v>2</v>
      </c>
      <c r="E1206" t="s">
        <v>173</v>
      </c>
      <c r="F1206" t="s">
        <v>30</v>
      </c>
      <c r="G1206" t="s">
        <v>177</v>
      </c>
      <c r="H1206" t="s">
        <v>30</v>
      </c>
      <c r="I1206" t="s">
        <v>65</v>
      </c>
      <c r="J1206" s="26">
        <v>95839</v>
      </c>
    </row>
    <row r="1207" spans="1:10" x14ac:dyDescent="0.3">
      <c r="A1207" s="23">
        <v>44501</v>
      </c>
      <c r="B1207" t="s">
        <v>99</v>
      </c>
      <c r="C1207" t="s">
        <v>179</v>
      </c>
      <c r="D1207" t="s">
        <v>17</v>
      </c>
      <c r="E1207" t="s">
        <v>176</v>
      </c>
      <c r="F1207" t="s">
        <v>30</v>
      </c>
      <c r="G1207" t="s">
        <v>173</v>
      </c>
      <c r="H1207" t="s">
        <v>173</v>
      </c>
      <c r="I1207" t="s">
        <v>66</v>
      </c>
      <c r="J1207" s="26">
        <v>6094558.6235179771</v>
      </c>
    </row>
    <row r="1208" spans="1:10" x14ac:dyDescent="0.3">
      <c r="A1208" s="23">
        <v>44501</v>
      </c>
      <c r="B1208" t="s">
        <v>99</v>
      </c>
      <c r="C1208" t="s">
        <v>117</v>
      </c>
      <c r="D1208" t="s">
        <v>5</v>
      </c>
      <c r="E1208" t="s">
        <v>176</v>
      </c>
      <c r="F1208" t="s">
        <v>30</v>
      </c>
      <c r="G1208" t="s">
        <v>173</v>
      </c>
      <c r="H1208" t="s">
        <v>173</v>
      </c>
      <c r="I1208" t="s">
        <v>67</v>
      </c>
      <c r="J1208" s="26">
        <v>0</v>
      </c>
    </row>
    <row r="1209" spans="1:10" x14ac:dyDescent="0.3">
      <c r="A1209" s="23">
        <v>44501</v>
      </c>
      <c r="B1209" t="s">
        <v>99</v>
      </c>
      <c r="C1209" t="s">
        <v>118</v>
      </c>
      <c r="D1209" t="s">
        <v>6</v>
      </c>
      <c r="E1209" t="s">
        <v>176</v>
      </c>
      <c r="F1209" t="s">
        <v>27</v>
      </c>
      <c r="G1209" t="s">
        <v>173</v>
      </c>
      <c r="H1209" t="s">
        <v>173</v>
      </c>
      <c r="I1209" t="s">
        <v>70</v>
      </c>
      <c r="J1209" s="26">
        <v>2128591</v>
      </c>
    </row>
    <row r="1210" spans="1:10" x14ac:dyDescent="0.3">
      <c r="A1210" s="23">
        <v>44501</v>
      </c>
      <c r="B1210" t="s">
        <v>99</v>
      </c>
      <c r="C1210" t="s">
        <v>118</v>
      </c>
      <c r="D1210" t="s">
        <v>6</v>
      </c>
      <c r="E1210" t="s">
        <v>173</v>
      </c>
      <c r="F1210" t="s">
        <v>4</v>
      </c>
      <c r="G1210" t="s">
        <v>177</v>
      </c>
      <c r="H1210" t="s">
        <v>4</v>
      </c>
      <c r="I1210" t="s">
        <v>71</v>
      </c>
      <c r="J1210" s="26">
        <v>2128591</v>
      </c>
    </row>
    <row r="1211" spans="1:10" x14ac:dyDescent="0.3">
      <c r="A1211" s="23">
        <v>44501</v>
      </c>
      <c r="B1211" t="s">
        <v>99</v>
      </c>
      <c r="C1211" t="s">
        <v>180</v>
      </c>
      <c r="D1211" t="s">
        <v>7</v>
      </c>
      <c r="E1211" t="s">
        <v>176</v>
      </c>
      <c r="F1211" t="s">
        <v>18</v>
      </c>
      <c r="G1211" t="s">
        <v>173</v>
      </c>
      <c r="H1211" t="s">
        <v>173</v>
      </c>
      <c r="I1211" t="s">
        <v>73</v>
      </c>
      <c r="J1211" s="26">
        <v>3965967.6235179771</v>
      </c>
    </row>
    <row r="1212" spans="1:10" x14ac:dyDescent="0.3">
      <c r="A1212" s="23">
        <v>44501</v>
      </c>
      <c r="B1212" t="s">
        <v>99</v>
      </c>
      <c r="C1212" t="s">
        <v>119</v>
      </c>
      <c r="D1212" t="s">
        <v>10</v>
      </c>
      <c r="E1212" t="s">
        <v>176</v>
      </c>
      <c r="F1212" t="s">
        <v>10</v>
      </c>
      <c r="G1212" t="s">
        <v>177</v>
      </c>
      <c r="H1212" t="s">
        <v>10</v>
      </c>
      <c r="I1212" t="s">
        <v>11</v>
      </c>
      <c r="J1212" s="26">
        <v>793193.52470359544</v>
      </c>
    </row>
    <row r="1213" spans="1:10" x14ac:dyDescent="0.3">
      <c r="A1213" s="23">
        <v>44501</v>
      </c>
      <c r="B1213" t="s">
        <v>99</v>
      </c>
      <c r="C1213" t="s">
        <v>181</v>
      </c>
      <c r="D1213" t="s">
        <v>8</v>
      </c>
      <c r="E1213" t="s">
        <v>176</v>
      </c>
      <c r="F1213" t="s">
        <v>10</v>
      </c>
      <c r="G1213" t="s">
        <v>173</v>
      </c>
      <c r="H1213" t="s">
        <v>173</v>
      </c>
      <c r="I1213" t="s">
        <v>12</v>
      </c>
      <c r="J1213" s="26">
        <v>3172774.0988143818</v>
      </c>
    </row>
    <row r="1214" spans="1:10" x14ac:dyDescent="0.3">
      <c r="A1214" s="23">
        <v>44501</v>
      </c>
      <c r="B1214" t="s">
        <v>100</v>
      </c>
      <c r="C1214" t="s">
        <v>114</v>
      </c>
      <c r="D1214" t="s">
        <v>0</v>
      </c>
      <c r="E1214" t="s">
        <v>176</v>
      </c>
      <c r="F1214" t="s">
        <v>25</v>
      </c>
      <c r="G1214" t="s">
        <v>173</v>
      </c>
      <c r="H1214" t="s">
        <v>173</v>
      </c>
      <c r="I1214" t="s">
        <v>124</v>
      </c>
      <c r="J1214" s="26">
        <v>51370823.968692467</v>
      </c>
    </row>
    <row r="1215" spans="1:10" x14ac:dyDescent="0.3">
      <c r="A1215" s="23">
        <v>44501</v>
      </c>
      <c r="B1215" t="s">
        <v>100</v>
      </c>
      <c r="C1215" t="s">
        <v>114</v>
      </c>
      <c r="D1215" t="s">
        <v>0</v>
      </c>
      <c r="E1215" t="s">
        <v>173</v>
      </c>
      <c r="F1215" t="s">
        <v>19</v>
      </c>
      <c r="G1215" t="s">
        <v>177</v>
      </c>
      <c r="H1215" t="s">
        <v>173</v>
      </c>
      <c r="I1215" t="s">
        <v>43</v>
      </c>
      <c r="J1215" s="26">
        <v>50641585.142638475</v>
      </c>
    </row>
    <row r="1216" spans="1:10" x14ac:dyDescent="0.3">
      <c r="A1216" s="23">
        <v>44501</v>
      </c>
      <c r="B1216" t="s">
        <v>100</v>
      </c>
      <c r="C1216" t="s">
        <v>114</v>
      </c>
      <c r="D1216" t="s">
        <v>0</v>
      </c>
      <c r="E1216" t="s">
        <v>173</v>
      </c>
      <c r="F1216" t="s">
        <v>19</v>
      </c>
      <c r="G1216" t="s">
        <v>173</v>
      </c>
      <c r="H1216" t="s">
        <v>21</v>
      </c>
      <c r="I1216" t="s">
        <v>74</v>
      </c>
      <c r="J1216" s="26">
        <v>21100660.476099364</v>
      </c>
    </row>
    <row r="1217" spans="1:10" x14ac:dyDescent="0.3">
      <c r="A1217" s="23">
        <v>44501</v>
      </c>
      <c r="B1217" t="s">
        <v>100</v>
      </c>
      <c r="C1217" t="s">
        <v>114</v>
      </c>
      <c r="D1217" t="s">
        <v>0</v>
      </c>
      <c r="E1217" t="s">
        <v>173</v>
      </c>
      <c r="F1217" t="s">
        <v>19</v>
      </c>
      <c r="G1217" t="s">
        <v>173</v>
      </c>
      <c r="H1217" t="s">
        <v>22</v>
      </c>
      <c r="I1217" t="s">
        <v>75</v>
      </c>
      <c r="J1217" s="26">
        <v>19412607.638011418</v>
      </c>
    </row>
    <row r="1218" spans="1:10" x14ac:dyDescent="0.3">
      <c r="A1218" s="23">
        <v>44501</v>
      </c>
      <c r="B1218" t="s">
        <v>100</v>
      </c>
      <c r="C1218" t="s">
        <v>114</v>
      </c>
      <c r="D1218" t="s">
        <v>0</v>
      </c>
      <c r="E1218" t="s">
        <v>173</v>
      </c>
      <c r="F1218" t="s">
        <v>19</v>
      </c>
      <c r="G1218" t="s">
        <v>173</v>
      </c>
      <c r="H1218" t="s">
        <v>20</v>
      </c>
      <c r="I1218" t="s">
        <v>76</v>
      </c>
      <c r="J1218" s="26">
        <v>10128317.028527696</v>
      </c>
    </row>
    <row r="1219" spans="1:10" x14ac:dyDescent="0.3">
      <c r="A1219" s="23">
        <v>44501</v>
      </c>
      <c r="B1219" t="s">
        <v>100</v>
      </c>
      <c r="C1219" t="s">
        <v>114</v>
      </c>
      <c r="D1219" t="s">
        <v>0</v>
      </c>
      <c r="E1219" t="s">
        <v>173</v>
      </c>
      <c r="F1219" t="s">
        <v>23</v>
      </c>
      <c r="G1219" t="s">
        <v>177</v>
      </c>
      <c r="H1219" t="s">
        <v>173</v>
      </c>
      <c r="I1219" t="s">
        <v>44</v>
      </c>
      <c r="J1219" s="26">
        <v>729238.82605399401</v>
      </c>
    </row>
    <row r="1220" spans="1:10" x14ac:dyDescent="0.3">
      <c r="A1220" s="23">
        <v>44501</v>
      </c>
      <c r="B1220" t="s">
        <v>100</v>
      </c>
      <c r="C1220" t="s">
        <v>114</v>
      </c>
      <c r="D1220" t="s">
        <v>0</v>
      </c>
      <c r="E1220" t="s">
        <v>173</v>
      </c>
      <c r="F1220" t="s">
        <v>23</v>
      </c>
      <c r="G1220" t="s">
        <v>173</v>
      </c>
      <c r="H1220" t="s">
        <v>196</v>
      </c>
      <c r="I1220" t="s">
        <v>77</v>
      </c>
      <c r="J1220" s="26">
        <v>638083.97279724479</v>
      </c>
    </row>
    <row r="1221" spans="1:10" x14ac:dyDescent="0.3">
      <c r="A1221" s="23">
        <v>44501</v>
      </c>
      <c r="B1221" t="s">
        <v>100</v>
      </c>
      <c r="C1221" t="s">
        <v>114</v>
      </c>
      <c r="D1221" t="s">
        <v>0</v>
      </c>
      <c r="E1221" t="s">
        <v>173</v>
      </c>
      <c r="F1221" t="s">
        <v>23</v>
      </c>
      <c r="G1221" t="s">
        <v>173</v>
      </c>
      <c r="H1221" t="s">
        <v>197</v>
      </c>
      <c r="I1221" t="s">
        <v>78</v>
      </c>
      <c r="J1221" s="26">
        <v>91154.853256749266</v>
      </c>
    </row>
    <row r="1222" spans="1:10" x14ac:dyDescent="0.3">
      <c r="A1222" s="23">
        <v>44501</v>
      </c>
      <c r="B1222" t="s">
        <v>100</v>
      </c>
      <c r="C1222" t="s">
        <v>115</v>
      </c>
      <c r="D1222" t="s">
        <v>1</v>
      </c>
      <c r="E1222" t="s">
        <v>176</v>
      </c>
      <c r="F1222" t="s">
        <v>23</v>
      </c>
      <c r="G1222" t="s">
        <v>173</v>
      </c>
      <c r="H1222" t="s">
        <v>173</v>
      </c>
      <c r="I1222" t="s">
        <v>45</v>
      </c>
      <c r="J1222" s="26">
        <v>33252316.617456738</v>
      </c>
    </row>
    <row r="1223" spans="1:10" x14ac:dyDescent="0.3">
      <c r="A1223" s="23">
        <v>44501</v>
      </c>
      <c r="B1223" t="s">
        <v>100</v>
      </c>
      <c r="C1223" t="s">
        <v>115</v>
      </c>
      <c r="D1223" t="s">
        <v>1</v>
      </c>
      <c r="E1223" t="s">
        <v>173</v>
      </c>
      <c r="F1223" t="s">
        <v>19</v>
      </c>
      <c r="G1223" t="s">
        <v>177</v>
      </c>
      <c r="H1223" t="s">
        <v>173</v>
      </c>
      <c r="I1223" t="s">
        <v>46</v>
      </c>
      <c r="J1223" s="26">
        <v>32861324.599058114</v>
      </c>
    </row>
    <row r="1224" spans="1:10" x14ac:dyDescent="0.3">
      <c r="A1224" s="23">
        <v>44501</v>
      </c>
      <c r="B1224" t="s">
        <v>100</v>
      </c>
      <c r="C1224" t="s">
        <v>115</v>
      </c>
      <c r="D1224" t="s">
        <v>1</v>
      </c>
      <c r="E1224" t="s">
        <v>173</v>
      </c>
      <c r="F1224" t="s">
        <v>19</v>
      </c>
      <c r="G1224" t="s">
        <v>173</v>
      </c>
      <c r="H1224" t="s">
        <v>21</v>
      </c>
      <c r="I1224" t="s">
        <v>79</v>
      </c>
      <c r="J1224" s="26">
        <v>14126892.188748527</v>
      </c>
    </row>
    <row r="1225" spans="1:10" x14ac:dyDescent="0.3">
      <c r="A1225" s="23">
        <v>44501</v>
      </c>
      <c r="B1225" t="s">
        <v>100</v>
      </c>
      <c r="C1225" t="s">
        <v>115</v>
      </c>
      <c r="D1225" t="s">
        <v>1</v>
      </c>
      <c r="E1225" t="s">
        <v>173</v>
      </c>
      <c r="F1225" t="s">
        <v>19</v>
      </c>
      <c r="G1225" t="s">
        <v>173</v>
      </c>
      <c r="H1225" t="s">
        <v>22</v>
      </c>
      <c r="I1225" t="s">
        <v>80</v>
      </c>
      <c r="J1225" s="26">
        <v>12996740.813648647</v>
      </c>
    </row>
    <row r="1226" spans="1:10" x14ac:dyDescent="0.3">
      <c r="A1226" s="23">
        <v>44501</v>
      </c>
      <c r="B1226" t="s">
        <v>100</v>
      </c>
      <c r="C1226" t="s">
        <v>115</v>
      </c>
      <c r="D1226" t="s">
        <v>1</v>
      </c>
      <c r="E1226" t="s">
        <v>173</v>
      </c>
      <c r="F1226" t="s">
        <v>19</v>
      </c>
      <c r="G1226" t="s">
        <v>173</v>
      </c>
      <c r="H1226" t="s">
        <v>20</v>
      </c>
      <c r="I1226" t="s">
        <v>81</v>
      </c>
      <c r="J1226" s="26">
        <v>5737691.5966609409</v>
      </c>
    </row>
    <row r="1227" spans="1:10" x14ac:dyDescent="0.3">
      <c r="A1227" s="23">
        <v>44501</v>
      </c>
      <c r="B1227" t="s">
        <v>100</v>
      </c>
      <c r="C1227" t="s">
        <v>115</v>
      </c>
      <c r="D1227" t="s">
        <v>1</v>
      </c>
      <c r="E1227" t="s">
        <v>173</v>
      </c>
      <c r="F1227" t="s">
        <v>23</v>
      </c>
      <c r="G1227" t="s">
        <v>177</v>
      </c>
      <c r="H1227" t="s">
        <v>173</v>
      </c>
      <c r="I1227" t="s">
        <v>47</v>
      </c>
      <c r="J1227" s="26">
        <v>390992.0183986224</v>
      </c>
    </row>
    <row r="1228" spans="1:10" x14ac:dyDescent="0.3">
      <c r="A1228" s="23">
        <v>44501</v>
      </c>
      <c r="B1228" t="s">
        <v>100</v>
      </c>
      <c r="C1228" t="s">
        <v>115</v>
      </c>
      <c r="D1228" t="s">
        <v>1</v>
      </c>
      <c r="E1228" t="s">
        <v>173</v>
      </c>
      <c r="F1228" t="s">
        <v>23</v>
      </c>
      <c r="G1228" t="s">
        <v>173</v>
      </c>
      <c r="H1228" t="s">
        <v>196</v>
      </c>
      <c r="I1228" t="s">
        <v>82</v>
      </c>
      <c r="J1228" s="26">
        <v>319041.98639862239</v>
      </c>
    </row>
    <row r="1229" spans="1:10" x14ac:dyDescent="0.3">
      <c r="A1229" s="23">
        <v>44501</v>
      </c>
      <c r="B1229" t="s">
        <v>100</v>
      </c>
      <c r="C1229" t="s">
        <v>115</v>
      </c>
      <c r="D1229" t="s">
        <v>1</v>
      </c>
      <c r="E1229" t="s">
        <v>173</v>
      </c>
      <c r="F1229" t="s">
        <v>23</v>
      </c>
      <c r="G1229" t="s">
        <v>173</v>
      </c>
      <c r="H1229" t="s">
        <v>197</v>
      </c>
      <c r="I1229" t="s">
        <v>83</v>
      </c>
      <c r="J1229" s="26">
        <v>71950.032000000007</v>
      </c>
    </row>
    <row r="1230" spans="1:10" x14ac:dyDescent="0.3">
      <c r="A1230" s="23">
        <v>44501</v>
      </c>
      <c r="B1230" t="s">
        <v>100</v>
      </c>
      <c r="C1230" t="s">
        <v>178</v>
      </c>
      <c r="D1230" t="s">
        <v>203</v>
      </c>
      <c r="E1230" t="s">
        <v>176</v>
      </c>
      <c r="F1230" t="s">
        <v>23</v>
      </c>
      <c r="G1230" t="s">
        <v>173</v>
      </c>
      <c r="H1230" t="s">
        <v>173</v>
      </c>
      <c r="I1230" t="s">
        <v>48</v>
      </c>
      <c r="J1230" s="26">
        <v>18118507.351235729</v>
      </c>
    </row>
    <row r="1231" spans="1:10" x14ac:dyDescent="0.3">
      <c r="A1231" s="23">
        <v>44501</v>
      </c>
      <c r="B1231" t="s">
        <v>100</v>
      </c>
      <c r="C1231" t="s">
        <v>178</v>
      </c>
      <c r="D1231" t="s">
        <v>203</v>
      </c>
      <c r="E1231" t="s">
        <v>173</v>
      </c>
      <c r="F1231" t="s">
        <v>19</v>
      </c>
      <c r="G1231" t="s">
        <v>177</v>
      </c>
      <c r="H1231" t="s">
        <v>173</v>
      </c>
      <c r="I1231" t="s">
        <v>49</v>
      </c>
      <c r="J1231" s="26">
        <v>17780260.543580361</v>
      </c>
    </row>
    <row r="1232" spans="1:10" x14ac:dyDescent="0.3">
      <c r="A1232" s="23">
        <v>44501</v>
      </c>
      <c r="B1232" t="s">
        <v>100</v>
      </c>
      <c r="C1232" t="s">
        <v>178</v>
      </c>
      <c r="D1232" t="s">
        <v>203</v>
      </c>
      <c r="E1232" t="s">
        <v>173</v>
      </c>
      <c r="F1232" t="s">
        <v>19</v>
      </c>
      <c r="G1232" t="s">
        <v>173</v>
      </c>
      <c r="H1232" t="s">
        <v>21</v>
      </c>
      <c r="I1232" t="s">
        <v>84</v>
      </c>
      <c r="J1232" s="26">
        <v>6973768.2873508371</v>
      </c>
    </row>
    <row r="1233" spans="1:10" x14ac:dyDescent="0.3">
      <c r="A1233" s="23">
        <v>44501</v>
      </c>
      <c r="B1233" t="s">
        <v>100</v>
      </c>
      <c r="C1233" t="s">
        <v>178</v>
      </c>
      <c r="D1233" t="s">
        <v>203</v>
      </c>
      <c r="E1233" t="s">
        <v>173</v>
      </c>
      <c r="F1233" t="s">
        <v>19</v>
      </c>
      <c r="G1233" t="s">
        <v>173</v>
      </c>
      <c r="H1233" t="s">
        <v>22</v>
      </c>
      <c r="I1233" t="s">
        <v>85</v>
      </c>
      <c r="J1233" s="26">
        <v>6415866.8243627716</v>
      </c>
    </row>
    <row r="1234" spans="1:10" x14ac:dyDescent="0.3">
      <c r="A1234" s="23">
        <v>44501</v>
      </c>
      <c r="B1234" t="s">
        <v>100</v>
      </c>
      <c r="C1234" t="s">
        <v>178</v>
      </c>
      <c r="D1234" t="s">
        <v>203</v>
      </c>
      <c r="E1234" t="s">
        <v>173</v>
      </c>
      <c r="F1234" t="s">
        <v>19</v>
      </c>
      <c r="G1234" t="s">
        <v>173</v>
      </c>
      <c r="H1234" t="s">
        <v>20</v>
      </c>
      <c r="I1234" t="s">
        <v>86</v>
      </c>
      <c r="J1234" s="26">
        <v>4390625.4318667548</v>
      </c>
    </row>
    <row r="1235" spans="1:10" x14ac:dyDescent="0.3">
      <c r="A1235" s="23">
        <v>44501</v>
      </c>
      <c r="B1235" t="s">
        <v>100</v>
      </c>
      <c r="C1235" t="s">
        <v>178</v>
      </c>
      <c r="D1235" t="s">
        <v>203</v>
      </c>
      <c r="E1235" t="s">
        <v>173</v>
      </c>
      <c r="F1235" t="s">
        <v>23</v>
      </c>
      <c r="G1235" t="s">
        <v>177</v>
      </c>
      <c r="H1235" t="s">
        <v>173</v>
      </c>
      <c r="I1235" t="s">
        <v>50</v>
      </c>
      <c r="J1235" s="26">
        <v>338246.80765537161</v>
      </c>
    </row>
    <row r="1236" spans="1:10" x14ac:dyDescent="0.3">
      <c r="A1236" s="23">
        <v>44501</v>
      </c>
      <c r="B1236" t="s">
        <v>100</v>
      </c>
      <c r="C1236" t="s">
        <v>178</v>
      </c>
      <c r="D1236" t="s">
        <v>203</v>
      </c>
      <c r="E1236" t="s">
        <v>173</v>
      </c>
      <c r="F1236" t="s">
        <v>23</v>
      </c>
      <c r="G1236" t="s">
        <v>173</v>
      </c>
      <c r="H1236" t="s">
        <v>196</v>
      </c>
      <c r="I1236" t="s">
        <v>88</v>
      </c>
      <c r="J1236" s="26">
        <v>319041.98639862239</v>
      </c>
    </row>
    <row r="1237" spans="1:10" x14ac:dyDescent="0.3">
      <c r="A1237" s="23">
        <v>44501</v>
      </c>
      <c r="B1237" t="s">
        <v>100</v>
      </c>
      <c r="C1237" t="s">
        <v>178</v>
      </c>
      <c r="D1237" t="s">
        <v>203</v>
      </c>
      <c r="E1237" t="s">
        <v>173</v>
      </c>
      <c r="F1237" t="s">
        <v>23</v>
      </c>
      <c r="G1237" t="s">
        <v>173</v>
      </c>
      <c r="H1237" t="s">
        <v>197</v>
      </c>
      <c r="I1237" t="s">
        <v>87</v>
      </c>
      <c r="J1237" s="26">
        <v>19204.821256749259</v>
      </c>
    </row>
    <row r="1238" spans="1:10" x14ac:dyDescent="0.3">
      <c r="A1238" s="23">
        <v>44501</v>
      </c>
      <c r="B1238" t="s">
        <v>100</v>
      </c>
      <c r="C1238" t="s">
        <v>116</v>
      </c>
      <c r="D1238" t="s">
        <v>14</v>
      </c>
      <c r="E1238" t="s">
        <v>176</v>
      </c>
      <c r="F1238" t="s">
        <v>23</v>
      </c>
      <c r="G1238" t="s">
        <v>173</v>
      </c>
      <c r="H1238" t="s">
        <v>173</v>
      </c>
      <c r="I1238" t="s">
        <v>51</v>
      </c>
      <c r="J1238" s="26">
        <v>757154</v>
      </c>
    </row>
    <row r="1239" spans="1:10" x14ac:dyDescent="0.3">
      <c r="A1239" s="23">
        <v>44501</v>
      </c>
      <c r="B1239" t="s">
        <v>100</v>
      </c>
      <c r="C1239" t="s">
        <v>116</v>
      </c>
      <c r="D1239" t="s">
        <v>14</v>
      </c>
      <c r="E1239" t="s">
        <v>173</v>
      </c>
      <c r="F1239" t="s">
        <v>16</v>
      </c>
      <c r="G1239" t="s">
        <v>177</v>
      </c>
      <c r="H1239" t="s">
        <v>198</v>
      </c>
      <c r="I1239" t="s">
        <v>52</v>
      </c>
      <c r="J1239" s="26">
        <v>160000</v>
      </c>
    </row>
    <row r="1240" spans="1:10" x14ac:dyDescent="0.3">
      <c r="A1240" s="23">
        <v>44501</v>
      </c>
      <c r="B1240" t="s">
        <v>100</v>
      </c>
      <c r="C1240" t="s">
        <v>116</v>
      </c>
      <c r="D1240" t="s">
        <v>14</v>
      </c>
      <c r="E1240" t="s">
        <v>173</v>
      </c>
      <c r="F1240" t="s">
        <v>271</v>
      </c>
      <c r="G1240" t="s">
        <v>177</v>
      </c>
      <c r="H1240" t="s">
        <v>173</v>
      </c>
      <c r="I1240" t="s">
        <v>53</v>
      </c>
      <c r="J1240" s="26">
        <v>400400</v>
      </c>
    </row>
    <row r="1241" spans="1:10" x14ac:dyDescent="0.3">
      <c r="A1241" s="23">
        <v>44501</v>
      </c>
      <c r="B1241" t="s">
        <v>100</v>
      </c>
      <c r="C1241" t="s">
        <v>116</v>
      </c>
      <c r="D1241" t="s">
        <v>14</v>
      </c>
      <c r="E1241" t="s">
        <v>173</v>
      </c>
      <c r="F1241" t="s">
        <v>271</v>
      </c>
      <c r="G1241" t="s">
        <v>173</v>
      </c>
      <c r="H1241" t="s">
        <v>33</v>
      </c>
      <c r="I1241" t="s">
        <v>89</v>
      </c>
      <c r="J1241" s="26">
        <v>280000</v>
      </c>
    </row>
    <row r="1242" spans="1:10" x14ac:dyDescent="0.3">
      <c r="A1242" s="23">
        <v>44501</v>
      </c>
      <c r="B1242" t="s">
        <v>100</v>
      </c>
      <c r="C1242" t="s">
        <v>116</v>
      </c>
      <c r="D1242" t="s">
        <v>14</v>
      </c>
      <c r="E1242" t="s">
        <v>173</v>
      </c>
      <c r="F1242" t="s">
        <v>271</v>
      </c>
      <c r="G1242" t="s">
        <v>173</v>
      </c>
      <c r="H1242" t="s">
        <v>34</v>
      </c>
      <c r="I1242" t="s">
        <v>90</v>
      </c>
      <c r="J1242" s="26">
        <v>28000</v>
      </c>
    </row>
    <row r="1243" spans="1:10" x14ac:dyDescent="0.3">
      <c r="A1243" s="23">
        <v>44501</v>
      </c>
      <c r="B1243" t="s">
        <v>100</v>
      </c>
      <c r="C1243" t="s">
        <v>116</v>
      </c>
      <c r="D1243" t="s">
        <v>14</v>
      </c>
      <c r="E1243" t="s">
        <v>173</v>
      </c>
      <c r="F1243" t="s">
        <v>271</v>
      </c>
      <c r="G1243" t="s">
        <v>173</v>
      </c>
      <c r="H1243" t="s">
        <v>35</v>
      </c>
      <c r="I1243" t="s">
        <v>90</v>
      </c>
      <c r="J1243" s="26">
        <v>92400</v>
      </c>
    </row>
    <row r="1244" spans="1:10" x14ac:dyDescent="0.3">
      <c r="A1244" s="23">
        <v>44501</v>
      </c>
      <c r="B1244" t="s">
        <v>100</v>
      </c>
      <c r="C1244" t="s">
        <v>116</v>
      </c>
      <c r="D1244" t="s">
        <v>14</v>
      </c>
      <c r="E1244" t="s">
        <v>173</v>
      </c>
      <c r="F1244" t="s">
        <v>15</v>
      </c>
      <c r="G1244" t="s">
        <v>177</v>
      </c>
      <c r="H1244" t="s">
        <v>173</v>
      </c>
      <c r="I1244" t="s">
        <v>54</v>
      </c>
      <c r="J1244" s="26">
        <v>113332</v>
      </c>
    </row>
    <row r="1245" spans="1:10" x14ac:dyDescent="0.3">
      <c r="A1245" s="23">
        <v>44501</v>
      </c>
      <c r="B1245" t="s">
        <v>100</v>
      </c>
      <c r="C1245" t="s">
        <v>116</v>
      </c>
      <c r="D1245" t="s">
        <v>14</v>
      </c>
      <c r="E1245" t="s">
        <v>173</v>
      </c>
      <c r="F1245" t="s">
        <v>15</v>
      </c>
      <c r="G1245" t="s">
        <v>173</v>
      </c>
      <c r="H1245" t="s">
        <v>36</v>
      </c>
      <c r="I1245" t="s">
        <v>91</v>
      </c>
      <c r="J1245" s="26">
        <v>59192</v>
      </c>
    </row>
    <row r="1246" spans="1:10" x14ac:dyDescent="0.3">
      <c r="A1246" s="23">
        <v>44501</v>
      </c>
      <c r="B1246" t="s">
        <v>100</v>
      </c>
      <c r="C1246" t="s">
        <v>116</v>
      </c>
      <c r="D1246" t="s">
        <v>14</v>
      </c>
      <c r="E1246" t="s">
        <v>173</v>
      </c>
      <c r="F1246" t="s">
        <v>15</v>
      </c>
      <c r="G1246" t="s">
        <v>173</v>
      </c>
      <c r="H1246" t="s">
        <v>37</v>
      </c>
      <c r="I1246" t="s">
        <v>92</v>
      </c>
      <c r="J1246" s="26">
        <v>41202</v>
      </c>
    </row>
    <row r="1247" spans="1:10" x14ac:dyDescent="0.3">
      <c r="A1247" s="23">
        <v>44501</v>
      </c>
      <c r="B1247" t="s">
        <v>100</v>
      </c>
      <c r="C1247" t="s">
        <v>116</v>
      </c>
      <c r="D1247" t="s">
        <v>14</v>
      </c>
      <c r="E1247" t="s">
        <v>173</v>
      </c>
      <c r="F1247" t="s">
        <v>15</v>
      </c>
      <c r="G1247" t="s">
        <v>173</v>
      </c>
      <c r="H1247" t="s">
        <v>38</v>
      </c>
      <c r="I1247" t="s">
        <v>93</v>
      </c>
      <c r="J1247" s="26">
        <v>12938</v>
      </c>
    </row>
    <row r="1248" spans="1:10" x14ac:dyDescent="0.3">
      <c r="A1248" s="23">
        <v>44501</v>
      </c>
      <c r="B1248" t="s">
        <v>100</v>
      </c>
      <c r="C1248" t="s">
        <v>116</v>
      </c>
      <c r="D1248" t="s">
        <v>14</v>
      </c>
      <c r="E1248" t="s">
        <v>173</v>
      </c>
      <c r="F1248" t="s">
        <v>269</v>
      </c>
      <c r="G1248" t="s">
        <v>177</v>
      </c>
      <c r="H1248" t="s">
        <v>269</v>
      </c>
      <c r="I1248" t="s">
        <v>55</v>
      </c>
      <c r="J1248" s="26">
        <v>30997</v>
      </c>
    </row>
    <row r="1249" spans="1:10" x14ac:dyDescent="0.3">
      <c r="A1249" s="23">
        <v>44501</v>
      </c>
      <c r="B1249" t="s">
        <v>100</v>
      </c>
      <c r="C1249" t="s">
        <v>116</v>
      </c>
      <c r="D1249" t="s">
        <v>14</v>
      </c>
      <c r="E1249" t="s">
        <v>173</v>
      </c>
      <c r="F1249" t="s">
        <v>270</v>
      </c>
      <c r="G1249" t="s">
        <v>177</v>
      </c>
      <c r="H1249" t="s">
        <v>270</v>
      </c>
      <c r="I1249" t="s">
        <v>56</v>
      </c>
      <c r="J1249" s="26">
        <v>52425</v>
      </c>
    </row>
    <row r="1250" spans="1:10" x14ac:dyDescent="0.3">
      <c r="A1250" s="23">
        <v>44501</v>
      </c>
      <c r="B1250" t="s">
        <v>100</v>
      </c>
      <c r="C1250" t="s">
        <v>116</v>
      </c>
      <c r="D1250" t="s">
        <v>2</v>
      </c>
      <c r="E1250" t="s">
        <v>176</v>
      </c>
      <c r="F1250" t="s">
        <v>270</v>
      </c>
      <c r="G1250" t="s">
        <v>173</v>
      </c>
      <c r="H1250" t="s">
        <v>173</v>
      </c>
      <c r="I1250" t="s">
        <v>57</v>
      </c>
      <c r="J1250" s="26">
        <v>11188578.355616946</v>
      </c>
    </row>
    <row r="1251" spans="1:10" x14ac:dyDescent="0.3">
      <c r="A1251" s="23">
        <v>44501</v>
      </c>
      <c r="B1251" t="s">
        <v>100</v>
      </c>
      <c r="C1251" t="s">
        <v>116</v>
      </c>
      <c r="D1251" t="s">
        <v>2</v>
      </c>
      <c r="E1251" t="s">
        <v>173</v>
      </c>
      <c r="F1251" t="s">
        <v>16</v>
      </c>
      <c r="G1251" t="s">
        <v>177</v>
      </c>
      <c r="H1251" t="s">
        <v>16</v>
      </c>
      <c r="I1251" t="s">
        <v>58</v>
      </c>
      <c r="J1251" s="26">
        <v>1250000</v>
      </c>
    </row>
    <row r="1252" spans="1:10" x14ac:dyDescent="0.3">
      <c r="A1252" s="23">
        <v>44501</v>
      </c>
      <c r="B1252" t="s">
        <v>100</v>
      </c>
      <c r="C1252" t="s">
        <v>116</v>
      </c>
      <c r="D1252" t="s">
        <v>2</v>
      </c>
      <c r="E1252" t="s">
        <v>173</v>
      </c>
      <c r="F1252" t="s">
        <v>271</v>
      </c>
      <c r="G1252" t="s">
        <v>177</v>
      </c>
      <c r="H1252" t="s">
        <v>173</v>
      </c>
      <c r="I1252" t="s">
        <v>59</v>
      </c>
      <c r="J1252" s="26">
        <v>1216215</v>
      </c>
    </row>
    <row r="1253" spans="1:10" x14ac:dyDescent="0.3">
      <c r="A1253" s="23">
        <v>44501</v>
      </c>
      <c r="B1253" t="s">
        <v>100</v>
      </c>
      <c r="C1253" t="s">
        <v>116</v>
      </c>
      <c r="D1253" t="s">
        <v>2</v>
      </c>
      <c r="E1253" t="s">
        <v>173</v>
      </c>
      <c r="F1253" t="s">
        <v>271</v>
      </c>
      <c r="G1253" t="s">
        <v>173</v>
      </c>
      <c r="H1253" t="s">
        <v>33</v>
      </c>
      <c r="I1253" t="s">
        <v>94</v>
      </c>
      <c r="J1253" s="26">
        <v>577500</v>
      </c>
    </row>
    <row r="1254" spans="1:10" x14ac:dyDescent="0.3">
      <c r="A1254" s="23">
        <v>44501</v>
      </c>
      <c r="B1254" t="s">
        <v>100</v>
      </c>
      <c r="C1254" t="s">
        <v>116</v>
      </c>
      <c r="D1254" t="s">
        <v>2</v>
      </c>
      <c r="E1254" t="s">
        <v>173</v>
      </c>
      <c r="F1254" t="s">
        <v>271</v>
      </c>
      <c r="G1254" t="s">
        <v>173</v>
      </c>
      <c r="H1254" t="s">
        <v>34</v>
      </c>
      <c r="I1254" t="s">
        <v>95</v>
      </c>
      <c r="J1254" s="26">
        <v>358050</v>
      </c>
    </row>
    <row r="1255" spans="1:10" x14ac:dyDescent="0.3">
      <c r="A1255" s="23">
        <v>44501</v>
      </c>
      <c r="B1255" t="s">
        <v>100</v>
      </c>
      <c r="C1255" t="s">
        <v>116</v>
      </c>
      <c r="D1255" t="s">
        <v>2</v>
      </c>
      <c r="E1255" t="s">
        <v>173</v>
      </c>
      <c r="F1255" t="s">
        <v>271</v>
      </c>
      <c r="G1255" t="s">
        <v>173</v>
      </c>
      <c r="H1255" t="s">
        <v>35</v>
      </c>
      <c r="I1255" t="s">
        <v>96</v>
      </c>
      <c r="J1255" s="26">
        <v>280665</v>
      </c>
    </row>
    <row r="1256" spans="1:10" x14ac:dyDescent="0.3">
      <c r="A1256" s="23">
        <v>44501</v>
      </c>
      <c r="B1256" t="s">
        <v>100</v>
      </c>
      <c r="C1256" t="s">
        <v>116</v>
      </c>
      <c r="D1256" t="s">
        <v>2</v>
      </c>
      <c r="E1256" t="s">
        <v>173</v>
      </c>
      <c r="F1256" t="s">
        <v>28</v>
      </c>
      <c r="G1256" t="s">
        <v>177</v>
      </c>
      <c r="H1256" t="s">
        <v>173</v>
      </c>
      <c r="I1256" t="s">
        <v>60</v>
      </c>
      <c r="J1256" s="26">
        <v>6678207.1159300208</v>
      </c>
    </row>
    <row r="1257" spans="1:10" x14ac:dyDescent="0.3">
      <c r="A1257" s="23">
        <v>44501</v>
      </c>
      <c r="B1257" t="s">
        <v>100</v>
      </c>
      <c r="C1257" t="s">
        <v>116</v>
      </c>
      <c r="D1257" t="s">
        <v>2</v>
      </c>
      <c r="E1257" t="s">
        <v>173</v>
      </c>
      <c r="F1257" t="s">
        <v>28</v>
      </c>
      <c r="G1257" t="s">
        <v>173</v>
      </c>
      <c r="H1257" t="s">
        <v>39</v>
      </c>
      <c r="I1257" t="s">
        <v>97</v>
      </c>
      <c r="J1257" s="26">
        <v>3082249.4381215479</v>
      </c>
    </row>
    <row r="1258" spans="1:10" x14ac:dyDescent="0.3">
      <c r="A1258" s="23">
        <v>44501</v>
      </c>
      <c r="B1258" t="s">
        <v>100</v>
      </c>
      <c r="C1258" t="s">
        <v>116</v>
      </c>
      <c r="D1258" t="s">
        <v>2</v>
      </c>
      <c r="E1258" t="s">
        <v>173</v>
      </c>
      <c r="F1258" t="s">
        <v>28</v>
      </c>
      <c r="G1258" t="s">
        <v>173</v>
      </c>
      <c r="H1258" t="s">
        <v>40</v>
      </c>
      <c r="I1258" t="s">
        <v>98</v>
      </c>
      <c r="J1258" s="26">
        <v>3595957.6778084729</v>
      </c>
    </row>
    <row r="1259" spans="1:10" x14ac:dyDescent="0.3">
      <c r="A1259" s="23">
        <v>44501</v>
      </c>
      <c r="B1259" t="s">
        <v>100</v>
      </c>
      <c r="C1259" t="s">
        <v>116</v>
      </c>
      <c r="D1259" t="s">
        <v>2</v>
      </c>
      <c r="E1259" t="s">
        <v>173</v>
      </c>
      <c r="F1259" t="s">
        <v>32</v>
      </c>
      <c r="G1259" t="s">
        <v>177</v>
      </c>
      <c r="H1259" t="s">
        <v>32</v>
      </c>
      <c r="I1259" t="s">
        <v>61</v>
      </c>
      <c r="J1259" s="26">
        <v>270000</v>
      </c>
    </row>
    <row r="1260" spans="1:10" x14ac:dyDescent="0.3">
      <c r="A1260" s="23">
        <v>44501</v>
      </c>
      <c r="B1260" t="s">
        <v>100</v>
      </c>
      <c r="C1260" t="s">
        <v>116</v>
      </c>
      <c r="D1260" t="s">
        <v>2</v>
      </c>
      <c r="E1260" t="s">
        <v>173</v>
      </c>
      <c r="F1260" t="s">
        <v>41</v>
      </c>
      <c r="G1260" t="s">
        <v>177</v>
      </c>
      <c r="H1260" t="s">
        <v>41</v>
      </c>
      <c r="I1260" t="s">
        <v>62</v>
      </c>
      <c r="J1260" s="26">
        <v>250000</v>
      </c>
    </row>
    <row r="1261" spans="1:10" x14ac:dyDescent="0.3">
      <c r="A1261" s="23">
        <v>44501</v>
      </c>
      <c r="B1261" t="s">
        <v>100</v>
      </c>
      <c r="C1261" t="s">
        <v>116</v>
      </c>
      <c r="D1261" t="s">
        <v>2</v>
      </c>
      <c r="E1261" t="s">
        <v>173</v>
      </c>
      <c r="F1261" t="s">
        <v>29</v>
      </c>
      <c r="G1261" t="s">
        <v>177</v>
      </c>
      <c r="H1261" t="s">
        <v>29</v>
      </c>
      <c r="I1261" t="s">
        <v>63</v>
      </c>
      <c r="J1261" s="26">
        <v>908999.99999999988</v>
      </c>
    </row>
    <row r="1262" spans="1:10" x14ac:dyDescent="0.3">
      <c r="A1262" s="23">
        <v>44501</v>
      </c>
      <c r="B1262" t="s">
        <v>100</v>
      </c>
      <c r="C1262" t="s">
        <v>116</v>
      </c>
      <c r="D1262" t="s">
        <v>2</v>
      </c>
      <c r="E1262" t="s">
        <v>173</v>
      </c>
      <c r="F1262" t="s">
        <v>31</v>
      </c>
      <c r="G1262" t="s">
        <v>177</v>
      </c>
      <c r="H1262" t="s">
        <v>31</v>
      </c>
      <c r="I1262" t="s">
        <v>64</v>
      </c>
      <c r="J1262" s="26">
        <v>513708.23968692467</v>
      </c>
    </row>
    <row r="1263" spans="1:10" x14ac:dyDescent="0.3">
      <c r="A1263" s="23">
        <v>44501</v>
      </c>
      <c r="B1263" t="s">
        <v>100</v>
      </c>
      <c r="C1263" t="s">
        <v>116</v>
      </c>
      <c r="D1263" t="s">
        <v>2</v>
      </c>
      <c r="E1263" t="s">
        <v>173</v>
      </c>
      <c r="F1263" t="s">
        <v>30</v>
      </c>
      <c r="G1263" t="s">
        <v>177</v>
      </c>
      <c r="H1263" t="s">
        <v>30</v>
      </c>
      <c r="I1263" t="s">
        <v>65</v>
      </c>
      <c r="J1263" s="26">
        <v>101448</v>
      </c>
    </row>
    <row r="1264" spans="1:10" x14ac:dyDescent="0.3">
      <c r="A1264" s="23">
        <v>44501</v>
      </c>
      <c r="B1264" t="s">
        <v>100</v>
      </c>
      <c r="C1264" t="s">
        <v>179</v>
      </c>
      <c r="D1264" t="s">
        <v>17</v>
      </c>
      <c r="E1264" t="s">
        <v>176</v>
      </c>
      <c r="F1264" t="s">
        <v>30</v>
      </c>
      <c r="G1264" t="s">
        <v>173</v>
      </c>
      <c r="H1264" t="s">
        <v>173</v>
      </c>
      <c r="I1264" t="s">
        <v>66</v>
      </c>
      <c r="J1264" s="26">
        <v>6172774.9956187829</v>
      </c>
    </row>
    <row r="1265" spans="1:10" x14ac:dyDescent="0.3">
      <c r="A1265" s="23">
        <v>44501</v>
      </c>
      <c r="B1265" t="s">
        <v>100</v>
      </c>
      <c r="C1265" t="s">
        <v>117</v>
      </c>
      <c r="D1265" t="s">
        <v>5</v>
      </c>
      <c r="E1265" t="s">
        <v>176</v>
      </c>
      <c r="F1265" t="s">
        <v>30</v>
      </c>
      <c r="G1265" t="s">
        <v>173</v>
      </c>
      <c r="H1265" t="s">
        <v>173</v>
      </c>
      <c r="I1265" t="s">
        <v>67</v>
      </c>
      <c r="J1265" s="26">
        <v>6142</v>
      </c>
    </row>
    <row r="1266" spans="1:10" x14ac:dyDescent="0.3">
      <c r="A1266" s="23">
        <v>44501</v>
      </c>
      <c r="B1266" t="s">
        <v>100</v>
      </c>
      <c r="C1266" t="s">
        <v>117</v>
      </c>
      <c r="D1266" t="s">
        <v>5</v>
      </c>
      <c r="E1266" t="s">
        <v>173</v>
      </c>
      <c r="F1266" t="s">
        <v>3</v>
      </c>
      <c r="G1266" t="s">
        <v>177</v>
      </c>
      <c r="H1266" t="s">
        <v>3</v>
      </c>
      <c r="I1266" t="s">
        <v>68</v>
      </c>
      <c r="J1266" s="26">
        <v>6142</v>
      </c>
    </row>
    <row r="1267" spans="1:10" x14ac:dyDescent="0.3">
      <c r="A1267" s="23">
        <v>44501</v>
      </c>
      <c r="B1267" t="s">
        <v>100</v>
      </c>
      <c r="C1267" t="s">
        <v>118</v>
      </c>
      <c r="D1267" t="s">
        <v>6</v>
      </c>
      <c r="E1267" t="s">
        <v>176</v>
      </c>
      <c r="F1267" t="s">
        <v>27</v>
      </c>
      <c r="G1267" t="s">
        <v>173</v>
      </c>
      <c r="H1267" t="s">
        <v>173</v>
      </c>
      <c r="I1267" t="s">
        <v>70</v>
      </c>
      <c r="J1267" s="26">
        <v>1813926</v>
      </c>
    </row>
    <row r="1268" spans="1:10" x14ac:dyDescent="0.3">
      <c r="A1268" s="23">
        <v>44501</v>
      </c>
      <c r="B1268" t="s">
        <v>100</v>
      </c>
      <c r="C1268" t="s">
        <v>118</v>
      </c>
      <c r="D1268" t="s">
        <v>6</v>
      </c>
      <c r="E1268" t="s">
        <v>173</v>
      </c>
      <c r="F1268" t="s">
        <v>4</v>
      </c>
      <c r="G1268" t="s">
        <v>177</v>
      </c>
      <c r="H1268" t="s">
        <v>4</v>
      </c>
      <c r="I1268" t="s">
        <v>71</v>
      </c>
      <c r="J1268" s="26">
        <v>1813926</v>
      </c>
    </row>
    <row r="1269" spans="1:10" x14ac:dyDescent="0.3">
      <c r="A1269" s="23">
        <v>44501</v>
      </c>
      <c r="B1269" t="s">
        <v>100</v>
      </c>
      <c r="C1269" t="s">
        <v>180</v>
      </c>
      <c r="D1269" t="s">
        <v>7</v>
      </c>
      <c r="E1269" t="s">
        <v>176</v>
      </c>
      <c r="F1269" t="s">
        <v>18</v>
      </c>
      <c r="G1269" t="s">
        <v>173</v>
      </c>
      <c r="H1269" t="s">
        <v>173</v>
      </c>
      <c r="I1269" t="s">
        <v>73</v>
      </c>
      <c r="J1269" s="26">
        <v>4364990.9956187829</v>
      </c>
    </row>
    <row r="1270" spans="1:10" x14ac:dyDescent="0.3">
      <c r="A1270" s="23">
        <v>44501</v>
      </c>
      <c r="B1270" t="s">
        <v>100</v>
      </c>
      <c r="C1270" t="s">
        <v>119</v>
      </c>
      <c r="D1270" t="s">
        <v>10</v>
      </c>
      <c r="E1270" t="s">
        <v>176</v>
      </c>
      <c r="F1270" t="s">
        <v>10</v>
      </c>
      <c r="G1270" t="s">
        <v>177</v>
      </c>
      <c r="H1270" t="s">
        <v>10</v>
      </c>
      <c r="I1270" t="s">
        <v>11</v>
      </c>
      <c r="J1270" s="26">
        <v>872998.19912375661</v>
      </c>
    </row>
    <row r="1271" spans="1:10" x14ac:dyDescent="0.3">
      <c r="A1271" s="23">
        <v>44501</v>
      </c>
      <c r="B1271" t="s">
        <v>100</v>
      </c>
      <c r="C1271" t="s">
        <v>181</v>
      </c>
      <c r="D1271" t="s">
        <v>8</v>
      </c>
      <c r="E1271" t="s">
        <v>176</v>
      </c>
      <c r="F1271" t="s">
        <v>10</v>
      </c>
      <c r="G1271" t="s">
        <v>173</v>
      </c>
      <c r="H1271" t="s">
        <v>173</v>
      </c>
      <c r="I1271" t="s">
        <v>12</v>
      </c>
      <c r="J1271" s="26">
        <v>3491992.7964950264</v>
      </c>
    </row>
    <row r="1272" spans="1:10" x14ac:dyDescent="0.3">
      <c r="A1272" s="23">
        <v>44531</v>
      </c>
      <c r="B1272" t="s">
        <v>99</v>
      </c>
      <c r="C1272" t="s">
        <v>114</v>
      </c>
      <c r="D1272" t="s">
        <v>0</v>
      </c>
      <c r="E1272" t="s">
        <v>176</v>
      </c>
      <c r="F1272" t="s">
        <v>25</v>
      </c>
      <c r="G1272" t="s">
        <v>173</v>
      </c>
      <c r="H1272" t="s">
        <v>173</v>
      </c>
      <c r="I1272" t="s">
        <v>124</v>
      </c>
      <c r="J1272" s="26">
        <v>56328234.593937859</v>
      </c>
    </row>
    <row r="1273" spans="1:10" x14ac:dyDescent="0.3">
      <c r="A1273" s="23">
        <v>44531</v>
      </c>
      <c r="B1273" t="s">
        <v>99</v>
      </c>
      <c r="C1273" t="s">
        <v>114</v>
      </c>
      <c r="D1273" t="s">
        <v>0</v>
      </c>
      <c r="E1273" t="s">
        <v>173</v>
      </c>
      <c r="F1273" t="s">
        <v>19</v>
      </c>
      <c r="G1273" t="s">
        <v>177</v>
      </c>
      <c r="H1273" t="s">
        <v>173</v>
      </c>
      <c r="I1273" t="s">
        <v>43</v>
      </c>
      <c r="J1273" s="26">
        <v>55535724.791507699</v>
      </c>
    </row>
    <row r="1274" spans="1:10" x14ac:dyDescent="0.3">
      <c r="A1274" s="23">
        <v>44531</v>
      </c>
      <c r="B1274" t="s">
        <v>99</v>
      </c>
      <c r="C1274" t="s">
        <v>114</v>
      </c>
      <c r="D1274" t="s">
        <v>0</v>
      </c>
      <c r="E1274" t="s">
        <v>173</v>
      </c>
      <c r="F1274" t="s">
        <v>19</v>
      </c>
      <c r="G1274" t="s">
        <v>173</v>
      </c>
      <c r="H1274" t="s">
        <v>21</v>
      </c>
      <c r="I1274" t="s">
        <v>74</v>
      </c>
      <c r="J1274" s="26">
        <v>21013517.488678589</v>
      </c>
    </row>
    <row r="1275" spans="1:10" x14ac:dyDescent="0.3">
      <c r="A1275" s="23">
        <v>44531</v>
      </c>
      <c r="B1275" t="s">
        <v>99</v>
      </c>
      <c r="C1275" t="s">
        <v>114</v>
      </c>
      <c r="D1275" t="s">
        <v>0</v>
      </c>
      <c r="E1275" t="s">
        <v>173</v>
      </c>
      <c r="F1275" t="s">
        <v>19</v>
      </c>
      <c r="G1275" t="s">
        <v>173</v>
      </c>
      <c r="H1275" t="s">
        <v>22</v>
      </c>
      <c r="I1275" t="s">
        <v>75</v>
      </c>
      <c r="J1275" s="26">
        <v>22514483.023584202</v>
      </c>
    </row>
    <row r="1276" spans="1:10" x14ac:dyDescent="0.3">
      <c r="A1276" s="23">
        <v>44531</v>
      </c>
      <c r="B1276" t="s">
        <v>99</v>
      </c>
      <c r="C1276" t="s">
        <v>114</v>
      </c>
      <c r="D1276" t="s">
        <v>0</v>
      </c>
      <c r="E1276" t="s">
        <v>173</v>
      </c>
      <c r="F1276" t="s">
        <v>19</v>
      </c>
      <c r="G1276" t="s">
        <v>173</v>
      </c>
      <c r="H1276" t="s">
        <v>20</v>
      </c>
      <c r="I1276" t="s">
        <v>76</v>
      </c>
      <c r="J1276" s="26">
        <v>12007724.279244907</v>
      </c>
    </row>
    <row r="1277" spans="1:10" x14ac:dyDescent="0.3">
      <c r="A1277" s="23">
        <v>44531</v>
      </c>
      <c r="B1277" t="s">
        <v>99</v>
      </c>
      <c r="C1277" t="s">
        <v>114</v>
      </c>
      <c r="D1277" t="s">
        <v>0</v>
      </c>
      <c r="E1277" t="s">
        <v>173</v>
      </c>
      <c r="F1277" t="s">
        <v>23</v>
      </c>
      <c r="G1277" t="s">
        <v>177</v>
      </c>
      <c r="H1277" t="s">
        <v>173</v>
      </c>
      <c r="I1277" t="s">
        <v>44</v>
      </c>
      <c r="J1277" s="26">
        <v>792509.80243016395</v>
      </c>
    </row>
    <row r="1278" spans="1:10" x14ac:dyDescent="0.3">
      <c r="A1278" s="23">
        <v>44531</v>
      </c>
      <c r="B1278" t="s">
        <v>99</v>
      </c>
      <c r="C1278" t="s">
        <v>114</v>
      </c>
      <c r="D1278" t="s">
        <v>0</v>
      </c>
      <c r="E1278" t="s">
        <v>173</v>
      </c>
      <c r="F1278" t="s">
        <v>23</v>
      </c>
      <c r="G1278" t="s">
        <v>173</v>
      </c>
      <c r="H1278" t="s">
        <v>196</v>
      </c>
      <c r="I1278" t="s">
        <v>77</v>
      </c>
      <c r="J1278" s="26">
        <v>693446.07712639344</v>
      </c>
    </row>
    <row r="1279" spans="1:10" x14ac:dyDescent="0.3">
      <c r="A1279" s="23">
        <v>44531</v>
      </c>
      <c r="B1279" t="s">
        <v>99</v>
      </c>
      <c r="C1279" t="s">
        <v>114</v>
      </c>
      <c r="D1279" t="s">
        <v>0</v>
      </c>
      <c r="E1279" t="s">
        <v>173</v>
      </c>
      <c r="F1279" t="s">
        <v>23</v>
      </c>
      <c r="G1279" t="s">
        <v>173</v>
      </c>
      <c r="H1279" t="s">
        <v>197</v>
      </c>
      <c r="I1279" t="s">
        <v>78</v>
      </c>
      <c r="J1279" s="26">
        <v>99063.725303770494</v>
      </c>
    </row>
    <row r="1280" spans="1:10" x14ac:dyDescent="0.3">
      <c r="A1280" s="23">
        <v>44531</v>
      </c>
      <c r="B1280" t="s">
        <v>99</v>
      </c>
      <c r="C1280" t="s">
        <v>115</v>
      </c>
      <c r="D1280" t="s">
        <v>1</v>
      </c>
      <c r="E1280" t="s">
        <v>176</v>
      </c>
      <c r="F1280" t="s">
        <v>23</v>
      </c>
      <c r="G1280" t="s">
        <v>173</v>
      </c>
      <c r="H1280" t="s">
        <v>173</v>
      </c>
      <c r="I1280" t="s">
        <v>45</v>
      </c>
      <c r="J1280" s="26">
        <v>33571404.29079093</v>
      </c>
    </row>
    <row r="1281" spans="1:10" x14ac:dyDescent="0.3">
      <c r="A1281" s="23">
        <v>44531</v>
      </c>
      <c r="B1281" t="s">
        <v>99</v>
      </c>
      <c r="C1281" t="s">
        <v>115</v>
      </c>
      <c r="D1281" t="s">
        <v>1</v>
      </c>
      <c r="E1281" t="s">
        <v>173</v>
      </c>
      <c r="F1281" t="s">
        <v>19</v>
      </c>
      <c r="G1281" t="s">
        <v>177</v>
      </c>
      <c r="H1281" t="s">
        <v>173</v>
      </c>
      <c r="I1281" t="s">
        <v>46</v>
      </c>
      <c r="J1281" s="26">
        <v>33152576.252227735</v>
      </c>
    </row>
    <row r="1282" spans="1:10" x14ac:dyDescent="0.3">
      <c r="A1282" s="23">
        <v>44531</v>
      </c>
      <c r="B1282" t="s">
        <v>99</v>
      </c>
      <c r="C1282" t="s">
        <v>115</v>
      </c>
      <c r="D1282" t="s">
        <v>1</v>
      </c>
      <c r="E1282" t="s">
        <v>173</v>
      </c>
      <c r="F1282" t="s">
        <v>19</v>
      </c>
      <c r="G1282" t="s">
        <v>173</v>
      </c>
      <c r="H1282" t="s">
        <v>21</v>
      </c>
      <c r="I1282" t="s">
        <v>79</v>
      </c>
      <c r="J1282" s="26">
        <v>12975847.049259027</v>
      </c>
    </row>
    <row r="1283" spans="1:10" x14ac:dyDescent="0.3">
      <c r="A1283" s="23">
        <v>44531</v>
      </c>
      <c r="B1283" t="s">
        <v>99</v>
      </c>
      <c r="C1283" t="s">
        <v>115</v>
      </c>
      <c r="D1283" t="s">
        <v>1</v>
      </c>
      <c r="E1283" t="s">
        <v>173</v>
      </c>
      <c r="F1283" t="s">
        <v>19</v>
      </c>
      <c r="G1283" t="s">
        <v>173</v>
      </c>
      <c r="H1283" t="s">
        <v>22</v>
      </c>
      <c r="I1283" t="s">
        <v>80</v>
      </c>
      <c r="J1283" s="26">
        <v>13902693.267063243</v>
      </c>
    </row>
    <row r="1284" spans="1:10" x14ac:dyDescent="0.3">
      <c r="A1284" s="23">
        <v>44531</v>
      </c>
      <c r="B1284" t="s">
        <v>99</v>
      </c>
      <c r="C1284" t="s">
        <v>115</v>
      </c>
      <c r="D1284" t="s">
        <v>1</v>
      </c>
      <c r="E1284" t="s">
        <v>173</v>
      </c>
      <c r="F1284" t="s">
        <v>19</v>
      </c>
      <c r="G1284" t="s">
        <v>173</v>
      </c>
      <c r="H1284" t="s">
        <v>20</v>
      </c>
      <c r="I1284" t="s">
        <v>81</v>
      </c>
      <c r="J1284" s="26">
        <v>6274035.935905464</v>
      </c>
    </row>
    <row r="1285" spans="1:10" x14ac:dyDescent="0.3">
      <c r="A1285" s="23">
        <v>44531</v>
      </c>
      <c r="B1285" t="s">
        <v>99</v>
      </c>
      <c r="C1285" t="s">
        <v>115</v>
      </c>
      <c r="D1285" t="s">
        <v>1</v>
      </c>
      <c r="E1285" t="s">
        <v>173</v>
      </c>
      <c r="F1285" t="s">
        <v>23</v>
      </c>
      <c r="G1285" t="s">
        <v>177</v>
      </c>
      <c r="H1285" t="s">
        <v>173</v>
      </c>
      <c r="I1285" t="s">
        <v>47</v>
      </c>
      <c r="J1285" s="26">
        <v>418828.03856319672</v>
      </c>
    </row>
    <row r="1286" spans="1:10" x14ac:dyDescent="0.3">
      <c r="A1286" s="23">
        <v>44531</v>
      </c>
      <c r="B1286" t="s">
        <v>99</v>
      </c>
      <c r="C1286" t="s">
        <v>115</v>
      </c>
      <c r="D1286" t="s">
        <v>1</v>
      </c>
      <c r="E1286" t="s">
        <v>173</v>
      </c>
      <c r="F1286" t="s">
        <v>23</v>
      </c>
      <c r="G1286" t="s">
        <v>173</v>
      </c>
      <c r="H1286" t="s">
        <v>196</v>
      </c>
      <c r="I1286" t="s">
        <v>82</v>
      </c>
      <c r="J1286" s="26">
        <v>346723.03856319672</v>
      </c>
    </row>
    <row r="1287" spans="1:10" x14ac:dyDescent="0.3">
      <c r="A1287" s="23">
        <v>44531</v>
      </c>
      <c r="B1287" t="s">
        <v>99</v>
      </c>
      <c r="C1287" t="s">
        <v>115</v>
      </c>
      <c r="D1287" t="s">
        <v>1</v>
      </c>
      <c r="E1287" t="s">
        <v>173</v>
      </c>
      <c r="F1287" t="s">
        <v>23</v>
      </c>
      <c r="G1287" t="s">
        <v>173</v>
      </c>
      <c r="H1287" t="s">
        <v>197</v>
      </c>
      <c r="I1287" t="s">
        <v>83</v>
      </c>
      <c r="J1287" s="26">
        <v>72105</v>
      </c>
    </row>
    <row r="1288" spans="1:10" x14ac:dyDescent="0.3">
      <c r="A1288" s="23">
        <v>44531</v>
      </c>
      <c r="B1288" t="s">
        <v>99</v>
      </c>
      <c r="C1288" t="s">
        <v>178</v>
      </c>
      <c r="D1288" t="s">
        <v>203</v>
      </c>
      <c r="E1288" t="s">
        <v>176</v>
      </c>
      <c r="F1288" t="s">
        <v>23</v>
      </c>
      <c r="G1288" t="s">
        <v>173</v>
      </c>
      <c r="H1288" t="s">
        <v>173</v>
      </c>
      <c r="I1288" t="s">
        <v>48</v>
      </c>
      <c r="J1288" s="26">
        <v>22756830.303146929</v>
      </c>
    </row>
    <row r="1289" spans="1:10" x14ac:dyDescent="0.3">
      <c r="A1289" s="23">
        <v>44531</v>
      </c>
      <c r="B1289" t="s">
        <v>99</v>
      </c>
      <c r="C1289" t="s">
        <v>178</v>
      </c>
      <c r="D1289" t="s">
        <v>203</v>
      </c>
      <c r="E1289" t="s">
        <v>173</v>
      </c>
      <c r="F1289" t="s">
        <v>19</v>
      </c>
      <c r="G1289" t="s">
        <v>177</v>
      </c>
      <c r="H1289" t="s">
        <v>173</v>
      </c>
      <c r="I1289" t="s">
        <v>49</v>
      </c>
      <c r="J1289" s="26">
        <v>22383148.539279964</v>
      </c>
    </row>
    <row r="1290" spans="1:10" x14ac:dyDescent="0.3">
      <c r="A1290" s="23">
        <v>44531</v>
      </c>
      <c r="B1290" t="s">
        <v>99</v>
      </c>
      <c r="C1290" t="s">
        <v>178</v>
      </c>
      <c r="D1290" t="s">
        <v>203</v>
      </c>
      <c r="E1290" t="s">
        <v>173</v>
      </c>
      <c r="F1290" t="s">
        <v>19</v>
      </c>
      <c r="G1290" t="s">
        <v>173</v>
      </c>
      <c r="H1290" t="s">
        <v>21</v>
      </c>
      <c r="I1290" t="s">
        <v>84</v>
      </c>
      <c r="J1290" s="26">
        <v>8037670.439419562</v>
      </c>
    </row>
    <row r="1291" spans="1:10" x14ac:dyDescent="0.3">
      <c r="A1291" s="23">
        <v>44531</v>
      </c>
      <c r="B1291" t="s">
        <v>99</v>
      </c>
      <c r="C1291" t="s">
        <v>178</v>
      </c>
      <c r="D1291" t="s">
        <v>203</v>
      </c>
      <c r="E1291" t="s">
        <v>173</v>
      </c>
      <c r="F1291" t="s">
        <v>19</v>
      </c>
      <c r="G1291" t="s">
        <v>173</v>
      </c>
      <c r="H1291" t="s">
        <v>22</v>
      </c>
      <c r="I1291" t="s">
        <v>85</v>
      </c>
      <c r="J1291" s="26">
        <v>8611789.7565209586</v>
      </c>
    </row>
    <row r="1292" spans="1:10" x14ac:dyDescent="0.3">
      <c r="A1292" s="23">
        <v>44531</v>
      </c>
      <c r="B1292" t="s">
        <v>99</v>
      </c>
      <c r="C1292" t="s">
        <v>178</v>
      </c>
      <c r="D1292" t="s">
        <v>203</v>
      </c>
      <c r="E1292" t="s">
        <v>173</v>
      </c>
      <c r="F1292" t="s">
        <v>19</v>
      </c>
      <c r="G1292" t="s">
        <v>173</v>
      </c>
      <c r="H1292" t="s">
        <v>20</v>
      </c>
      <c r="I1292" t="s">
        <v>86</v>
      </c>
      <c r="J1292" s="26">
        <v>5733688.3433394432</v>
      </c>
    </row>
    <row r="1293" spans="1:10" x14ac:dyDescent="0.3">
      <c r="A1293" s="23">
        <v>44531</v>
      </c>
      <c r="B1293" t="s">
        <v>99</v>
      </c>
      <c r="C1293" t="s">
        <v>178</v>
      </c>
      <c r="D1293" t="s">
        <v>203</v>
      </c>
      <c r="E1293" t="s">
        <v>173</v>
      </c>
      <c r="F1293" t="s">
        <v>23</v>
      </c>
      <c r="G1293" t="s">
        <v>177</v>
      </c>
      <c r="H1293" t="s">
        <v>173</v>
      </c>
      <c r="I1293" t="s">
        <v>50</v>
      </c>
      <c r="J1293" s="26">
        <v>373681.76386696723</v>
      </c>
    </row>
    <row r="1294" spans="1:10" x14ac:dyDescent="0.3">
      <c r="A1294" s="23">
        <v>44531</v>
      </c>
      <c r="B1294" t="s">
        <v>99</v>
      </c>
      <c r="C1294" t="s">
        <v>178</v>
      </c>
      <c r="D1294" t="s">
        <v>203</v>
      </c>
      <c r="E1294" t="s">
        <v>173</v>
      </c>
      <c r="F1294" t="s">
        <v>23</v>
      </c>
      <c r="G1294" t="s">
        <v>173</v>
      </c>
      <c r="H1294" t="s">
        <v>196</v>
      </c>
      <c r="I1294" t="s">
        <v>88</v>
      </c>
      <c r="J1294" s="26">
        <v>346723.03856319672</v>
      </c>
    </row>
    <row r="1295" spans="1:10" x14ac:dyDescent="0.3">
      <c r="A1295" s="23">
        <v>44531</v>
      </c>
      <c r="B1295" t="s">
        <v>99</v>
      </c>
      <c r="C1295" t="s">
        <v>178</v>
      </c>
      <c r="D1295" t="s">
        <v>203</v>
      </c>
      <c r="E1295" t="s">
        <v>173</v>
      </c>
      <c r="F1295" t="s">
        <v>23</v>
      </c>
      <c r="G1295" t="s">
        <v>173</v>
      </c>
      <c r="H1295" t="s">
        <v>197</v>
      </c>
      <c r="I1295" t="s">
        <v>87</v>
      </c>
      <c r="J1295" s="26">
        <v>26958.725303770494</v>
      </c>
    </row>
    <row r="1296" spans="1:10" x14ac:dyDescent="0.3">
      <c r="A1296" s="23">
        <v>44531</v>
      </c>
      <c r="B1296" t="s">
        <v>99</v>
      </c>
      <c r="C1296" t="s">
        <v>116</v>
      </c>
      <c r="D1296" t="s">
        <v>14</v>
      </c>
      <c r="E1296" t="s">
        <v>176</v>
      </c>
      <c r="F1296" t="s">
        <v>23</v>
      </c>
      <c r="G1296" t="s">
        <v>173</v>
      </c>
      <c r="H1296" t="s">
        <v>173</v>
      </c>
      <c r="I1296" t="s">
        <v>51</v>
      </c>
      <c r="J1296" s="26">
        <v>795627</v>
      </c>
    </row>
    <row r="1297" spans="1:10" x14ac:dyDescent="0.3">
      <c r="A1297" s="23">
        <v>44531</v>
      </c>
      <c r="B1297" t="s">
        <v>99</v>
      </c>
      <c r="C1297" t="s">
        <v>116</v>
      </c>
      <c r="D1297" t="s">
        <v>14</v>
      </c>
      <c r="E1297" t="s">
        <v>173</v>
      </c>
      <c r="F1297" t="s">
        <v>16</v>
      </c>
      <c r="G1297" t="s">
        <v>177</v>
      </c>
      <c r="H1297" t="s">
        <v>198</v>
      </c>
      <c r="I1297" t="s">
        <v>52</v>
      </c>
      <c r="J1297" s="26">
        <v>150000</v>
      </c>
    </row>
    <row r="1298" spans="1:10" x14ac:dyDescent="0.3">
      <c r="A1298" s="23">
        <v>44531</v>
      </c>
      <c r="B1298" t="s">
        <v>99</v>
      </c>
      <c r="C1298" t="s">
        <v>116</v>
      </c>
      <c r="D1298" t="s">
        <v>14</v>
      </c>
      <c r="E1298" t="s">
        <v>173</v>
      </c>
      <c r="F1298" t="s">
        <v>271</v>
      </c>
      <c r="G1298" t="s">
        <v>177</v>
      </c>
      <c r="H1298" t="s">
        <v>173</v>
      </c>
      <c r="I1298" t="s">
        <v>53</v>
      </c>
      <c r="J1298" s="26">
        <v>457600</v>
      </c>
    </row>
    <row r="1299" spans="1:10" x14ac:dyDescent="0.3">
      <c r="A1299" s="23">
        <v>44531</v>
      </c>
      <c r="B1299" t="s">
        <v>99</v>
      </c>
      <c r="C1299" t="s">
        <v>116</v>
      </c>
      <c r="D1299" t="s">
        <v>14</v>
      </c>
      <c r="E1299" t="s">
        <v>173</v>
      </c>
      <c r="F1299" t="s">
        <v>271</v>
      </c>
      <c r="G1299" t="s">
        <v>173</v>
      </c>
      <c r="H1299" t="s">
        <v>33</v>
      </c>
      <c r="I1299" t="s">
        <v>89</v>
      </c>
      <c r="J1299" s="26">
        <v>320000</v>
      </c>
    </row>
    <row r="1300" spans="1:10" x14ac:dyDescent="0.3">
      <c r="A1300" s="23">
        <v>44531</v>
      </c>
      <c r="B1300" t="s">
        <v>99</v>
      </c>
      <c r="C1300" t="s">
        <v>116</v>
      </c>
      <c r="D1300" t="s">
        <v>14</v>
      </c>
      <c r="E1300" t="s">
        <v>173</v>
      </c>
      <c r="F1300" t="s">
        <v>271</v>
      </c>
      <c r="G1300" t="s">
        <v>173</v>
      </c>
      <c r="H1300" t="s">
        <v>34</v>
      </c>
      <c r="I1300" t="s">
        <v>90</v>
      </c>
      <c r="J1300" s="26">
        <v>32000</v>
      </c>
    </row>
    <row r="1301" spans="1:10" x14ac:dyDescent="0.3">
      <c r="A1301" s="23">
        <v>44531</v>
      </c>
      <c r="B1301" t="s">
        <v>99</v>
      </c>
      <c r="C1301" t="s">
        <v>116</v>
      </c>
      <c r="D1301" t="s">
        <v>14</v>
      </c>
      <c r="E1301" t="s">
        <v>173</v>
      </c>
      <c r="F1301" t="s">
        <v>271</v>
      </c>
      <c r="G1301" t="s">
        <v>173</v>
      </c>
      <c r="H1301" t="s">
        <v>35</v>
      </c>
      <c r="I1301" t="s">
        <v>90</v>
      </c>
      <c r="J1301" s="26">
        <v>105600</v>
      </c>
    </row>
    <row r="1302" spans="1:10" x14ac:dyDescent="0.3">
      <c r="A1302" s="23">
        <v>44531</v>
      </c>
      <c r="B1302" t="s">
        <v>99</v>
      </c>
      <c r="C1302" t="s">
        <v>116</v>
      </c>
      <c r="D1302" t="s">
        <v>14</v>
      </c>
      <c r="E1302" t="s">
        <v>173</v>
      </c>
      <c r="F1302" t="s">
        <v>15</v>
      </c>
      <c r="G1302" t="s">
        <v>177</v>
      </c>
      <c r="H1302" t="s">
        <v>173</v>
      </c>
      <c r="I1302" t="s">
        <v>54</v>
      </c>
      <c r="J1302" s="26">
        <v>119695</v>
      </c>
    </row>
    <row r="1303" spans="1:10" x14ac:dyDescent="0.3">
      <c r="A1303" s="23">
        <v>44531</v>
      </c>
      <c r="B1303" t="s">
        <v>99</v>
      </c>
      <c r="C1303" t="s">
        <v>116</v>
      </c>
      <c r="D1303" t="s">
        <v>14</v>
      </c>
      <c r="E1303" t="s">
        <v>173</v>
      </c>
      <c r="F1303" t="s">
        <v>15</v>
      </c>
      <c r="G1303" t="s">
        <v>173</v>
      </c>
      <c r="H1303" t="s">
        <v>36</v>
      </c>
      <c r="I1303" t="s">
        <v>91</v>
      </c>
      <c r="J1303" s="26">
        <v>50000</v>
      </c>
    </row>
    <row r="1304" spans="1:10" x14ac:dyDescent="0.3">
      <c r="A1304" s="23">
        <v>44531</v>
      </c>
      <c r="B1304" t="s">
        <v>99</v>
      </c>
      <c r="C1304" t="s">
        <v>116</v>
      </c>
      <c r="D1304" t="s">
        <v>14</v>
      </c>
      <c r="E1304" t="s">
        <v>173</v>
      </c>
      <c r="F1304" t="s">
        <v>15</v>
      </c>
      <c r="G1304" t="s">
        <v>173</v>
      </c>
      <c r="H1304" t="s">
        <v>37</v>
      </c>
      <c r="I1304" t="s">
        <v>92</v>
      </c>
      <c r="J1304" s="26">
        <v>36353</v>
      </c>
    </row>
    <row r="1305" spans="1:10" x14ac:dyDescent="0.3">
      <c r="A1305" s="23">
        <v>44531</v>
      </c>
      <c r="B1305" t="s">
        <v>99</v>
      </c>
      <c r="C1305" t="s">
        <v>116</v>
      </c>
      <c r="D1305" t="s">
        <v>14</v>
      </c>
      <c r="E1305" t="s">
        <v>173</v>
      </c>
      <c r="F1305" t="s">
        <v>15</v>
      </c>
      <c r="G1305" t="s">
        <v>173</v>
      </c>
      <c r="H1305" t="s">
        <v>38</v>
      </c>
      <c r="I1305" t="s">
        <v>93</v>
      </c>
      <c r="J1305" s="26">
        <v>33342</v>
      </c>
    </row>
    <row r="1306" spans="1:10" x14ac:dyDescent="0.3">
      <c r="A1306" s="23">
        <v>44531</v>
      </c>
      <c r="B1306" t="s">
        <v>99</v>
      </c>
      <c r="C1306" t="s">
        <v>116</v>
      </c>
      <c r="D1306" t="s">
        <v>14</v>
      </c>
      <c r="E1306" t="s">
        <v>173</v>
      </c>
      <c r="F1306" t="s">
        <v>269</v>
      </c>
      <c r="G1306" t="s">
        <v>177</v>
      </c>
      <c r="H1306" t="s">
        <v>269</v>
      </c>
      <c r="I1306" t="s">
        <v>55</v>
      </c>
      <c r="J1306" s="26">
        <v>17853</v>
      </c>
    </row>
    <row r="1307" spans="1:10" x14ac:dyDescent="0.3">
      <c r="A1307" s="23">
        <v>44531</v>
      </c>
      <c r="B1307" t="s">
        <v>99</v>
      </c>
      <c r="C1307" t="s">
        <v>116</v>
      </c>
      <c r="D1307" t="s">
        <v>14</v>
      </c>
      <c r="E1307" t="s">
        <v>173</v>
      </c>
      <c r="F1307" t="s">
        <v>270</v>
      </c>
      <c r="G1307" t="s">
        <v>177</v>
      </c>
      <c r="H1307" t="s">
        <v>270</v>
      </c>
      <c r="I1307" t="s">
        <v>56</v>
      </c>
      <c r="J1307" s="26">
        <v>50479</v>
      </c>
    </row>
    <row r="1308" spans="1:10" x14ac:dyDescent="0.3">
      <c r="A1308" s="23">
        <v>44531</v>
      </c>
      <c r="B1308" t="s">
        <v>99</v>
      </c>
      <c r="C1308" t="s">
        <v>116</v>
      </c>
      <c r="D1308" t="s">
        <v>2</v>
      </c>
      <c r="E1308" t="s">
        <v>176</v>
      </c>
      <c r="F1308" t="s">
        <v>270</v>
      </c>
      <c r="G1308" t="s">
        <v>173</v>
      </c>
      <c r="H1308" t="s">
        <v>173</v>
      </c>
      <c r="I1308" t="s">
        <v>57</v>
      </c>
      <c r="J1308" s="26">
        <v>12462937.343151301</v>
      </c>
    </row>
    <row r="1309" spans="1:10" x14ac:dyDescent="0.3">
      <c r="A1309" s="23">
        <v>44531</v>
      </c>
      <c r="B1309" t="s">
        <v>99</v>
      </c>
      <c r="C1309" t="s">
        <v>116</v>
      </c>
      <c r="D1309" t="s">
        <v>2</v>
      </c>
      <c r="E1309" t="s">
        <v>173</v>
      </c>
      <c r="F1309" t="s">
        <v>16</v>
      </c>
      <c r="G1309" t="s">
        <v>177</v>
      </c>
      <c r="H1309" t="s">
        <v>16</v>
      </c>
      <c r="I1309" t="s">
        <v>58</v>
      </c>
      <c r="J1309" s="26">
        <v>1250000</v>
      </c>
    </row>
    <row r="1310" spans="1:10" x14ac:dyDescent="0.3">
      <c r="A1310" s="23">
        <v>44531</v>
      </c>
      <c r="B1310" t="s">
        <v>99</v>
      </c>
      <c r="C1310" t="s">
        <v>116</v>
      </c>
      <c r="D1310" t="s">
        <v>2</v>
      </c>
      <c r="E1310" t="s">
        <v>173</v>
      </c>
      <c r="F1310" t="s">
        <v>271</v>
      </c>
      <c r="G1310" t="s">
        <v>177</v>
      </c>
      <c r="H1310" t="s">
        <v>173</v>
      </c>
      <c r="I1310" t="s">
        <v>59</v>
      </c>
      <c r="J1310" s="26">
        <v>1238737.5</v>
      </c>
    </row>
    <row r="1311" spans="1:10" x14ac:dyDescent="0.3">
      <c r="A1311" s="23">
        <v>44531</v>
      </c>
      <c r="B1311" t="s">
        <v>99</v>
      </c>
      <c r="C1311" t="s">
        <v>116</v>
      </c>
      <c r="D1311" t="s">
        <v>2</v>
      </c>
      <c r="E1311" t="s">
        <v>173</v>
      </c>
      <c r="F1311" t="s">
        <v>271</v>
      </c>
      <c r="G1311" t="s">
        <v>173</v>
      </c>
      <c r="H1311" t="s">
        <v>33</v>
      </c>
      <c r="I1311" t="s">
        <v>94</v>
      </c>
      <c r="J1311" s="26">
        <v>577500</v>
      </c>
    </row>
    <row r="1312" spans="1:10" x14ac:dyDescent="0.3">
      <c r="A1312" s="23">
        <v>44531</v>
      </c>
      <c r="B1312" t="s">
        <v>99</v>
      </c>
      <c r="C1312" t="s">
        <v>116</v>
      </c>
      <c r="D1312" t="s">
        <v>2</v>
      </c>
      <c r="E1312" t="s">
        <v>173</v>
      </c>
      <c r="F1312" t="s">
        <v>271</v>
      </c>
      <c r="G1312" t="s">
        <v>173</v>
      </c>
      <c r="H1312" t="s">
        <v>34</v>
      </c>
      <c r="I1312" t="s">
        <v>95</v>
      </c>
      <c r="J1312" s="26">
        <v>375375</v>
      </c>
    </row>
    <row r="1313" spans="1:10" x14ac:dyDescent="0.3">
      <c r="A1313" s="23">
        <v>44531</v>
      </c>
      <c r="B1313" t="s">
        <v>99</v>
      </c>
      <c r="C1313" t="s">
        <v>116</v>
      </c>
      <c r="D1313" t="s">
        <v>2</v>
      </c>
      <c r="E1313" t="s">
        <v>173</v>
      </c>
      <c r="F1313" t="s">
        <v>271</v>
      </c>
      <c r="G1313" t="s">
        <v>173</v>
      </c>
      <c r="H1313" t="s">
        <v>35</v>
      </c>
      <c r="I1313" t="s">
        <v>96</v>
      </c>
      <c r="J1313" s="26">
        <v>285862.5</v>
      </c>
    </row>
    <row r="1314" spans="1:10" x14ac:dyDescent="0.3">
      <c r="A1314" s="23">
        <v>44531</v>
      </c>
      <c r="B1314" t="s">
        <v>99</v>
      </c>
      <c r="C1314" t="s">
        <v>116</v>
      </c>
      <c r="D1314" t="s">
        <v>2</v>
      </c>
      <c r="E1314" t="s">
        <v>173</v>
      </c>
      <c r="F1314" t="s">
        <v>28</v>
      </c>
      <c r="G1314" t="s">
        <v>177</v>
      </c>
      <c r="H1314" t="s">
        <v>173</v>
      </c>
      <c r="I1314" t="s">
        <v>60</v>
      </c>
      <c r="J1314" s="26">
        <v>7322670.497211922</v>
      </c>
    </row>
    <row r="1315" spans="1:10" x14ac:dyDescent="0.3">
      <c r="A1315" s="23">
        <v>44531</v>
      </c>
      <c r="B1315" t="s">
        <v>99</v>
      </c>
      <c r="C1315" t="s">
        <v>116</v>
      </c>
      <c r="D1315" t="s">
        <v>2</v>
      </c>
      <c r="E1315" t="s">
        <v>173</v>
      </c>
      <c r="F1315" t="s">
        <v>28</v>
      </c>
      <c r="G1315" t="s">
        <v>173</v>
      </c>
      <c r="H1315" t="s">
        <v>39</v>
      </c>
      <c r="I1315" t="s">
        <v>97</v>
      </c>
      <c r="J1315" s="26">
        <v>3379694.0756362714</v>
      </c>
    </row>
    <row r="1316" spans="1:10" x14ac:dyDescent="0.3">
      <c r="A1316" s="23">
        <v>44531</v>
      </c>
      <c r="B1316" t="s">
        <v>99</v>
      </c>
      <c r="C1316" t="s">
        <v>116</v>
      </c>
      <c r="D1316" t="s">
        <v>2</v>
      </c>
      <c r="E1316" t="s">
        <v>173</v>
      </c>
      <c r="F1316" t="s">
        <v>28</v>
      </c>
      <c r="G1316" t="s">
        <v>173</v>
      </c>
      <c r="H1316" t="s">
        <v>40</v>
      </c>
      <c r="I1316" t="s">
        <v>98</v>
      </c>
      <c r="J1316" s="26">
        <v>3942976.4215756506</v>
      </c>
    </row>
    <row r="1317" spans="1:10" x14ac:dyDescent="0.3">
      <c r="A1317" s="23">
        <v>44531</v>
      </c>
      <c r="B1317" t="s">
        <v>99</v>
      </c>
      <c r="C1317" t="s">
        <v>116</v>
      </c>
      <c r="D1317" t="s">
        <v>2</v>
      </c>
      <c r="E1317" t="s">
        <v>173</v>
      </c>
      <c r="F1317" t="s">
        <v>32</v>
      </c>
      <c r="G1317" t="s">
        <v>177</v>
      </c>
      <c r="H1317" t="s">
        <v>32</v>
      </c>
      <c r="I1317" t="s">
        <v>61</v>
      </c>
      <c r="J1317" s="26">
        <v>270000</v>
      </c>
    </row>
    <row r="1318" spans="1:10" x14ac:dyDescent="0.3">
      <c r="A1318" s="23">
        <v>44531</v>
      </c>
      <c r="B1318" t="s">
        <v>99</v>
      </c>
      <c r="C1318" t="s">
        <v>116</v>
      </c>
      <c r="D1318" t="s">
        <v>2</v>
      </c>
      <c r="E1318" t="s">
        <v>173</v>
      </c>
      <c r="F1318" t="s">
        <v>41</v>
      </c>
      <c r="G1318" t="s">
        <v>177</v>
      </c>
      <c r="H1318" t="s">
        <v>41</v>
      </c>
      <c r="I1318" t="s">
        <v>62</v>
      </c>
      <c r="J1318" s="26">
        <v>250000</v>
      </c>
    </row>
    <row r="1319" spans="1:10" x14ac:dyDescent="0.3">
      <c r="A1319" s="23">
        <v>44531</v>
      </c>
      <c r="B1319" t="s">
        <v>99</v>
      </c>
      <c r="C1319" t="s">
        <v>116</v>
      </c>
      <c r="D1319" t="s">
        <v>2</v>
      </c>
      <c r="E1319" t="s">
        <v>173</v>
      </c>
      <c r="F1319" t="s">
        <v>29</v>
      </c>
      <c r="G1319" t="s">
        <v>177</v>
      </c>
      <c r="H1319" t="s">
        <v>29</v>
      </c>
      <c r="I1319" t="s">
        <v>63</v>
      </c>
      <c r="J1319" s="26">
        <v>1467999.9999999998</v>
      </c>
    </row>
    <row r="1320" spans="1:10" x14ac:dyDescent="0.3">
      <c r="A1320" s="23">
        <v>44531</v>
      </c>
      <c r="B1320" t="s">
        <v>99</v>
      </c>
      <c r="C1320" t="s">
        <v>116</v>
      </c>
      <c r="D1320" t="s">
        <v>2</v>
      </c>
      <c r="E1320" t="s">
        <v>173</v>
      </c>
      <c r="F1320" t="s">
        <v>31</v>
      </c>
      <c r="G1320" t="s">
        <v>177</v>
      </c>
      <c r="H1320" t="s">
        <v>31</v>
      </c>
      <c r="I1320" t="s">
        <v>64</v>
      </c>
      <c r="J1320" s="26">
        <v>563282.3459393786</v>
      </c>
    </row>
    <row r="1321" spans="1:10" x14ac:dyDescent="0.3">
      <c r="A1321" s="23">
        <v>44531</v>
      </c>
      <c r="B1321" t="s">
        <v>99</v>
      </c>
      <c r="C1321" t="s">
        <v>116</v>
      </c>
      <c r="D1321" t="s">
        <v>2</v>
      </c>
      <c r="E1321" t="s">
        <v>173</v>
      </c>
      <c r="F1321" t="s">
        <v>30</v>
      </c>
      <c r="G1321" t="s">
        <v>177</v>
      </c>
      <c r="H1321" t="s">
        <v>30</v>
      </c>
      <c r="I1321" t="s">
        <v>65</v>
      </c>
      <c r="J1321" s="26">
        <v>100247</v>
      </c>
    </row>
    <row r="1322" spans="1:10" x14ac:dyDescent="0.3">
      <c r="A1322" s="23">
        <v>44531</v>
      </c>
      <c r="B1322" t="s">
        <v>99</v>
      </c>
      <c r="C1322" t="s">
        <v>179</v>
      </c>
      <c r="D1322" t="s">
        <v>17</v>
      </c>
      <c r="E1322" t="s">
        <v>176</v>
      </c>
      <c r="F1322" t="s">
        <v>30</v>
      </c>
      <c r="G1322" t="s">
        <v>173</v>
      </c>
      <c r="H1322" t="s">
        <v>173</v>
      </c>
      <c r="I1322" t="s">
        <v>66</v>
      </c>
      <c r="J1322" s="26">
        <v>9498265.9599956274</v>
      </c>
    </row>
    <row r="1323" spans="1:10" x14ac:dyDescent="0.3">
      <c r="A1323" s="23">
        <v>44531</v>
      </c>
      <c r="B1323" t="s">
        <v>99</v>
      </c>
      <c r="C1323" t="s">
        <v>117</v>
      </c>
      <c r="D1323" t="s">
        <v>5</v>
      </c>
      <c r="E1323" t="s">
        <v>176</v>
      </c>
      <c r="F1323" t="s">
        <v>30</v>
      </c>
      <c r="G1323" t="s">
        <v>173</v>
      </c>
      <c r="H1323" t="s">
        <v>173</v>
      </c>
      <c r="I1323" t="s">
        <v>67</v>
      </c>
      <c r="J1323" s="26">
        <v>0</v>
      </c>
    </row>
    <row r="1324" spans="1:10" x14ac:dyDescent="0.3">
      <c r="A1324" s="23">
        <v>44531</v>
      </c>
      <c r="B1324" t="s">
        <v>99</v>
      </c>
      <c r="C1324" t="s">
        <v>118</v>
      </c>
      <c r="D1324" t="s">
        <v>6</v>
      </c>
      <c r="E1324" t="s">
        <v>176</v>
      </c>
      <c r="F1324" t="s">
        <v>27</v>
      </c>
      <c r="G1324" t="s">
        <v>173</v>
      </c>
      <c r="H1324" t="s">
        <v>173</v>
      </c>
      <c r="I1324" t="s">
        <v>70</v>
      </c>
      <c r="J1324" s="26">
        <v>1815232</v>
      </c>
    </row>
    <row r="1325" spans="1:10" x14ac:dyDescent="0.3">
      <c r="A1325" s="23">
        <v>44531</v>
      </c>
      <c r="B1325" t="s">
        <v>99</v>
      </c>
      <c r="C1325" t="s">
        <v>118</v>
      </c>
      <c r="D1325" t="s">
        <v>6</v>
      </c>
      <c r="E1325" t="s">
        <v>173</v>
      </c>
      <c r="F1325" t="s">
        <v>4</v>
      </c>
      <c r="G1325" t="s">
        <v>177</v>
      </c>
      <c r="H1325" t="s">
        <v>4</v>
      </c>
      <c r="I1325" t="s">
        <v>71</v>
      </c>
      <c r="J1325" s="26">
        <v>1815232</v>
      </c>
    </row>
    <row r="1326" spans="1:10" x14ac:dyDescent="0.3">
      <c r="A1326" s="23">
        <v>44531</v>
      </c>
      <c r="B1326" t="s">
        <v>99</v>
      </c>
      <c r="C1326" t="s">
        <v>180</v>
      </c>
      <c r="D1326" t="s">
        <v>7</v>
      </c>
      <c r="E1326" t="s">
        <v>176</v>
      </c>
      <c r="F1326" t="s">
        <v>18</v>
      </c>
      <c r="G1326" t="s">
        <v>173</v>
      </c>
      <c r="H1326" t="s">
        <v>173</v>
      </c>
      <c r="I1326" t="s">
        <v>73</v>
      </c>
      <c r="J1326" s="26">
        <v>7683033.9599956274</v>
      </c>
    </row>
    <row r="1327" spans="1:10" x14ac:dyDescent="0.3">
      <c r="A1327" s="23">
        <v>44531</v>
      </c>
      <c r="B1327" t="s">
        <v>99</v>
      </c>
      <c r="C1327" t="s">
        <v>119</v>
      </c>
      <c r="D1327" t="s">
        <v>10</v>
      </c>
      <c r="E1327" t="s">
        <v>176</v>
      </c>
      <c r="F1327" t="s">
        <v>10</v>
      </c>
      <c r="G1327" t="s">
        <v>177</v>
      </c>
      <c r="H1327" t="s">
        <v>10</v>
      </c>
      <c r="I1327" t="s">
        <v>11</v>
      </c>
      <c r="J1327" s="26">
        <v>1536606.7919991256</v>
      </c>
    </row>
    <row r="1328" spans="1:10" x14ac:dyDescent="0.3">
      <c r="A1328" s="23">
        <v>44531</v>
      </c>
      <c r="B1328" t="s">
        <v>99</v>
      </c>
      <c r="C1328" t="s">
        <v>181</v>
      </c>
      <c r="D1328" t="s">
        <v>8</v>
      </c>
      <c r="E1328" t="s">
        <v>176</v>
      </c>
      <c r="F1328" t="s">
        <v>10</v>
      </c>
      <c r="G1328" t="s">
        <v>173</v>
      </c>
      <c r="H1328" t="s">
        <v>173</v>
      </c>
      <c r="I1328" t="s">
        <v>12</v>
      </c>
      <c r="J1328" s="26">
        <v>6146427.1679965016</v>
      </c>
    </row>
    <row r="1329" spans="1:10" x14ac:dyDescent="0.3">
      <c r="A1329" s="23">
        <v>44531</v>
      </c>
      <c r="B1329" t="s">
        <v>100</v>
      </c>
      <c r="C1329" t="s">
        <v>114</v>
      </c>
      <c r="D1329" t="s">
        <v>0</v>
      </c>
      <c r="E1329" t="s">
        <v>176</v>
      </c>
      <c r="F1329" t="s">
        <v>25</v>
      </c>
      <c r="G1329" t="s">
        <v>173</v>
      </c>
      <c r="H1329" t="s">
        <v>173</v>
      </c>
      <c r="I1329" t="s">
        <v>124</v>
      </c>
      <c r="J1329" s="26">
        <v>52072216.800402291</v>
      </c>
    </row>
    <row r="1330" spans="1:10" x14ac:dyDescent="0.3">
      <c r="A1330" s="23">
        <v>44531</v>
      </c>
      <c r="B1330" t="s">
        <v>100</v>
      </c>
      <c r="C1330" t="s">
        <v>114</v>
      </c>
      <c r="D1330" t="s">
        <v>0</v>
      </c>
      <c r="E1330" t="s">
        <v>173</v>
      </c>
      <c r="F1330" t="s">
        <v>19</v>
      </c>
      <c r="G1330" t="s">
        <v>177</v>
      </c>
      <c r="H1330" t="s">
        <v>173</v>
      </c>
      <c r="I1330" t="s">
        <v>43</v>
      </c>
      <c r="J1330" s="26">
        <v>51333021.293771975</v>
      </c>
    </row>
    <row r="1331" spans="1:10" x14ac:dyDescent="0.3">
      <c r="A1331" s="23">
        <v>44531</v>
      </c>
      <c r="B1331" t="s">
        <v>100</v>
      </c>
      <c r="C1331" t="s">
        <v>114</v>
      </c>
      <c r="D1331" t="s">
        <v>0</v>
      </c>
      <c r="E1331" t="s">
        <v>173</v>
      </c>
      <c r="F1331" t="s">
        <v>19</v>
      </c>
      <c r="G1331" t="s">
        <v>173</v>
      </c>
      <c r="H1331" t="s">
        <v>21</v>
      </c>
      <c r="I1331" t="s">
        <v>74</v>
      </c>
      <c r="J1331" s="26">
        <v>21388758.872404993</v>
      </c>
    </row>
    <row r="1332" spans="1:10" x14ac:dyDescent="0.3">
      <c r="A1332" s="23">
        <v>44531</v>
      </c>
      <c r="B1332" t="s">
        <v>100</v>
      </c>
      <c r="C1332" t="s">
        <v>114</v>
      </c>
      <c r="D1332" t="s">
        <v>0</v>
      </c>
      <c r="E1332" t="s">
        <v>173</v>
      </c>
      <c r="F1332" t="s">
        <v>19</v>
      </c>
      <c r="G1332" t="s">
        <v>173</v>
      </c>
      <c r="H1332" t="s">
        <v>22</v>
      </c>
      <c r="I1332" t="s">
        <v>75</v>
      </c>
      <c r="J1332" s="26">
        <v>19677658.162612591</v>
      </c>
    </row>
    <row r="1333" spans="1:10" x14ac:dyDescent="0.3">
      <c r="A1333" s="23">
        <v>44531</v>
      </c>
      <c r="B1333" t="s">
        <v>100</v>
      </c>
      <c r="C1333" t="s">
        <v>114</v>
      </c>
      <c r="D1333" t="s">
        <v>0</v>
      </c>
      <c r="E1333" t="s">
        <v>173</v>
      </c>
      <c r="F1333" t="s">
        <v>19</v>
      </c>
      <c r="G1333" t="s">
        <v>173</v>
      </c>
      <c r="H1333" t="s">
        <v>20</v>
      </c>
      <c r="I1333" t="s">
        <v>76</v>
      </c>
      <c r="J1333" s="26">
        <v>10266604.258754397</v>
      </c>
    </row>
    <row r="1334" spans="1:10" x14ac:dyDescent="0.3">
      <c r="A1334" s="23">
        <v>44531</v>
      </c>
      <c r="B1334" t="s">
        <v>100</v>
      </c>
      <c r="C1334" t="s">
        <v>114</v>
      </c>
      <c r="D1334" t="s">
        <v>0</v>
      </c>
      <c r="E1334" t="s">
        <v>173</v>
      </c>
      <c r="F1334" t="s">
        <v>23</v>
      </c>
      <c r="G1334" t="s">
        <v>177</v>
      </c>
      <c r="H1334" t="s">
        <v>173</v>
      </c>
      <c r="I1334" t="s">
        <v>44</v>
      </c>
      <c r="J1334" s="26">
        <v>739195.50663031649</v>
      </c>
    </row>
    <row r="1335" spans="1:10" x14ac:dyDescent="0.3">
      <c r="A1335" s="23">
        <v>44531</v>
      </c>
      <c r="B1335" t="s">
        <v>100</v>
      </c>
      <c r="C1335" t="s">
        <v>114</v>
      </c>
      <c r="D1335" t="s">
        <v>0</v>
      </c>
      <c r="E1335" t="s">
        <v>173</v>
      </c>
      <c r="F1335" t="s">
        <v>23</v>
      </c>
      <c r="G1335" t="s">
        <v>173</v>
      </c>
      <c r="H1335" t="s">
        <v>196</v>
      </c>
      <c r="I1335" t="s">
        <v>77</v>
      </c>
      <c r="J1335" s="26">
        <v>646796.06830152695</v>
      </c>
    </row>
    <row r="1336" spans="1:10" x14ac:dyDescent="0.3">
      <c r="A1336" s="23">
        <v>44531</v>
      </c>
      <c r="B1336" t="s">
        <v>100</v>
      </c>
      <c r="C1336" t="s">
        <v>114</v>
      </c>
      <c r="D1336" t="s">
        <v>0</v>
      </c>
      <c r="E1336" t="s">
        <v>173</v>
      </c>
      <c r="F1336" t="s">
        <v>23</v>
      </c>
      <c r="G1336" t="s">
        <v>173</v>
      </c>
      <c r="H1336" t="s">
        <v>197</v>
      </c>
      <c r="I1336" t="s">
        <v>78</v>
      </c>
      <c r="J1336" s="26">
        <v>92399.438328789576</v>
      </c>
    </row>
    <row r="1337" spans="1:10" x14ac:dyDescent="0.3">
      <c r="A1337" s="23">
        <v>44531</v>
      </c>
      <c r="B1337" t="s">
        <v>100</v>
      </c>
      <c r="C1337" t="s">
        <v>115</v>
      </c>
      <c r="D1337" t="s">
        <v>1</v>
      </c>
      <c r="E1337" t="s">
        <v>176</v>
      </c>
      <c r="F1337" t="s">
        <v>23</v>
      </c>
      <c r="G1337" t="s">
        <v>173</v>
      </c>
      <c r="H1337" t="s">
        <v>173</v>
      </c>
      <c r="I1337" t="s">
        <v>45</v>
      </c>
      <c r="J1337" s="26">
        <v>33382207.397528637</v>
      </c>
    </row>
    <row r="1338" spans="1:10" x14ac:dyDescent="0.3">
      <c r="A1338" s="23">
        <v>44531</v>
      </c>
      <c r="B1338" t="s">
        <v>100</v>
      </c>
      <c r="C1338" t="s">
        <v>115</v>
      </c>
      <c r="D1338" t="s">
        <v>1</v>
      </c>
      <c r="E1338" t="s">
        <v>173</v>
      </c>
      <c r="F1338" t="s">
        <v>19</v>
      </c>
      <c r="G1338" t="s">
        <v>177</v>
      </c>
      <c r="H1338" t="s">
        <v>173</v>
      </c>
      <c r="I1338" t="s">
        <v>46</v>
      </c>
      <c r="J1338" s="26">
        <v>32986599.483377874</v>
      </c>
    </row>
    <row r="1339" spans="1:10" x14ac:dyDescent="0.3">
      <c r="A1339" s="23">
        <v>44531</v>
      </c>
      <c r="B1339" t="s">
        <v>100</v>
      </c>
      <c r="C1339" t="s">
        <v>115</v>
      </c>
      <c r="D1339" t="s">
        <v>1</v>
      </c>
      <c r="E1339" t="s">
        <v>173</v>
      </c>
      <c r="F1339" t="s">
        <v>19</v>
      </c>
      <c r="G1339" t="s">
        <v>173</v>
      </c>
      <c r="H1339" t="s">
        <v>21</v>
      </c>
      <c r="I1339" t="s">
        <v>79</v>
      </c>
      <c r="J1339" s="26">
        <v>14180747.13240451</v>
      </c>
    </row>
    <row r="1340" spans="1:10" x14ac:dyDescent="0.3">
      <c r="A1340" s="23">
        <v>44531</v>
      </c>
      <c r="B1340" t="s">
        <v>100</v>
      </c>
      <c r="C1340" t="s">
        <v>115</v>
      </c>
      <c r="D1340" t="s">
        <v>1</v>
      </c>
      <c r="E1340" t="s">
        <v>173</v>
      </c>
      <c r="F1340" t="s">
        <v>19</v>
      </c>
      <c r="G1340" t="s">
        <v>173</v>
      </c>
      <c r="H1340" t="s">
        <v>22</v>
      </c>
      <c r="I1340" t="s">
        <v>80</v>
      </c>
      <c r="J1340" s="26">
        <v>13046287.361812148</v>
      </c>
    </row>
    <row r="1341" spans="1:10" x14ac:dyDescent="0.3">
      <c r="A1341" s="23">
        <v>44531</v>
      </c>
      <c r="B1341" t="s">
        <v>100</v>
      </c>
      <c r="C1341" t="s">
        <v>115</v>
      </c>
      <c r="D1341" t="s">
        <v>1</v>
      </c>
      <c r="E1341" t="s">
        <v>173</v>
      </c>
      <c r="F1341" t="s">
        <v>19</v>
      </c>
      <c r="G1341" t="s">
        <v>173</v>
      </c>
      <c r="H1341" t="s">
        <v>20</v>
      </c>
      <c r="I1341" t="s">
        <v>81</v>
      </c>
      <c r="J1341" s="26">
        <v>5759564.9891612176</v>
      </c>
    </row>
    <row r="1342" spans="1:10" x14ac:dyDescent="0.3">
      <c r="A1342" s="23">
        <v>44531</v>
      </c>
      <c r="B1342" t="s">
        <v>100</v>
      </c>
      <c r="C1342" t="s">
        <v>115</v>
      </c>
      <c r="D1342" t="s">
        <v>1</v>
      </c>
      <c r="E1342" t="s">
        <v>173</v>
      </c>
      <c r="F1342" t="s">
        <v>23</v>
      </c>
      <c r="G1342" t="s">
        <v>177</v>
      </c>
      <c r="H1342" t="s">
        <v>173</v>
      </c>
      <c r="I1342" t="s">
        <v>47</v>
      </c>
      <c r="J1342" s="26">
        <v>395607.91415076348</v>
      </c>
    </row>
    <row r="1343" spans="1:10" x14ac:dyDescent="0.3">
      <c r="A1343" s="23">
        <v>44531</v>
      </c>
      <c r="B1343" t="s">
        <v>100</v>
      </c>
      <c r="C1343" t="s">
        <v>115</v>
      </c>
      <c r="D1343" t="s">
        <v>1</v>
      </c>
      <c r="E1343" t="s">
        <v>173</v>
      </c>
      <c r="F1343" t="s">
        <v>23</v>
      </c>
      <c r="G1343" t="s">
        <v>173</v>
      </c>
      <c r="H1343" t="s">
        <v>196</v>
      </c>
      <c r="I1343" t="s">
        <v>82</v>
      </c>
      <c r="J1343" s="26">
        <v>323398.03415076347</v>
      </c>
    </row>
    <row r="1344" spans="1:10" x14ac:dyDescent="0.3">
      <c r="A1344" s="23">
        <v>44531</v>
      </c>
      <c r="B1344" t="s">
        <v>100</v>
      </c>
      <c r="C1344" t="s">
        <v>115</v>
      </c>
      <c r="D1344" t="s">
        <v>1</v>
      </c>
      <c r="E1344" t="s">
        <v>173</v>
      </c>
      <c r="F1344" t="s">
        <v>23</v>
      </c>
      <c r="G1344" t="s">
        <v>173</v>
      </c>
      <c r="H1344" t="s">
        <v>197</v>
      </c>
      <c r="I1344" t="s">
        <v>83</v>
      </c>
      <c r="J1344" s="26">
        <v>72209.88</v>
      </c>
    </row>
    <row r="1345" spans="1:10" x14ac:dyDescent="0.3">
      <c r="A1345" s="23">
        <v>44531</v>
      </c>
      <c r="B1345" t="s">
        <v>100</v>
      </c>
      <c r="C1345" t="s">
        <v>178</v>
      </c>
      <c r="D1345" t="s">
        <v>203</v>
      </c>
      <c r="E1345" t="s">
        <v>176</v>
      </c>
      <c r="F1345" t="s">
        <v>23</v>
      </c>
      <c r="G1345" t="s">
        <v>173</v>
      </c>
      <c r="H1345" t="s">
        <v>173</v>
      </c>
      <c r="I1345" t="s">
        <v>48</v>
      </c>
      <c r="J1345" s="26">
        <v>18690009.402873654</v>
      </c>
    </row>
    <row r="1346" spans="1:10" x14ac:dyDescent="0.3">
      <c r="A1346" s="23">
        <v>44531</v>
      </c>
      <c r="B1346" t="s">
        <v>100</v>
      </c>
      <c r="C1346" t="s">
        <v>178</v>
      </c>
      <c r="D1346" t="s">
        <v>203</v>
      </c>
      <c r="E1346" t="s">
        <v>173</v>
      </c>
      <c r="F1346" t="s">
        <v>19</v>
      </c>
      <c r="G1346" t="s">
        <v>177</v>
      </c>
      <c r="H1346" t="s">
        <v>173</v>
      </c>
      <c r="I1346" t="s">
        <v>49</v>
      </c>
      <c r="J1346" s="26">
        <v>18346421.810394101</v>
      </c>
    </row>
    <row r="1347" spans="1:10" x14ac:dyDescent="0.3">
      <c r="A1347" s="23">
        <v>44531</v>
      </c>
      <c r="B1347" t="s">
        <v>100</v>
      </c>
      <c r="C1347" t="s">
        <v>178</v>
      </c>
      <c r="D1347" t="s">
        <v>203</v>
      </c>
      <c r="E1347" t="s">
        <v>173</v>
      </c>
      <c r="F1347" t="s">
        <v>19</v>
      </c>
      <c r="G1347" t="s">
        <v>173</v>
      </c>
      <c r="H1347" t="s">
        <v>21</v>
      </c>
      <c r="I1347" t="s">
        <v>84</v>
      </c>
      <c r="J1347" s="26">
        <v>7208011.7400004826</v>
      </c>
    </row>
    <row r="1348" spans="1:10" x14ac:dyDescent="0.3">
      <c r="A1348" s="23">
        <v>44531</v>
      </c>
      <c r="B1348" t="s">
        <v>100</v>
      </c>
      <c r="C1348" t="s">
        <v>178</v>
      </c>
      <c r="D1348" t="s">
        <v>203</v>
      </c>
      <c r="E1348" t="s">
        <v>173</v>
      </c>
      <c r="F1348" t="s">
        <v>19</v>
      </c>
      <c r="G1348" t="s">
        <v>173</v>
      </c>
      <c r="H1348" t="s">
        <v>22</v>
      </c>
      <c r="I1348" t="s">
        <v>85</v>
      </c>
      <c r="J1348" s="26">
        <v>6631370.8008004427</v>
      </c>
    </row>
    <row r="1349" spans="1:10" x14ac:dyDescent="0.3">
      <c r="A1349" s="23">
        <v>44531</v>
      </c>
      <c r="B1349" t="s">
        <v>100</v>
      </c>
      <c r="C1349" t="s">
        <v>178</v>
      </c>
      <c r="D1349" t="s">
        <v>203</v>
      </c>
      <c r="E1349" t="s">
        <v>173</v>
      </c>
      <c r="F1349" t="s">
        <v>19</v>
      </c>
      <c r="G1349" t="s">
        <v>173</v>
      </c>
      <c r="H1349" t="s">
        <v>20</v>
      </c>
      <c r="I1349" t="s">
        <v>86</v>
      </c>
      <c r="J1349" s="26">
        <v>4507039.2695931792</v>
      </c>
    </row>
    <row r="1350" spans="1:10" x14ac:dyDescent="0.3">
      <c r="A1350" s="23">
        <v>44531</v>
      </c>
      <c r="B1350" t="s">
        <v>100</v>
      </c>
      <c r="C1350" t="s">
        <v>178</v>
      </c>
      <c r="D1350" t="s">
        <v>203</v>
      </c>
      <c r="E1350" t="s">
        <v>173</v>
      </c>
      <c r="F1350" t="s">
        <v>23</v>
      </c>
      <c r="G1350" t="s">
        <v>177</v>
      </c>
      <c r="H1350" t="s">
        <v>173</v>
      </c>
      <c r="I1350" t="s">
        <v>50</v>
      </c>
      <c r="J1350" s="26">
        <v>343587.59247955302</v>
      </c>
    </row>
    <row r="1351" spans="1:10" x14ac:dyDescent="0.3">
      <c r="A1351" s="23">
        <v>44531</v>
      </c>
      <c r="B1351" t="s">
        <v>100</v>
      </c>
      <c r="C1351" t="s">
        <v>178</v>
      </c>
      <c r="D1351" t="s">
        <v>203</v>
      </c>
      <c r="E1351" t="s">
        <v>173</v>
      </c>
      <c r="F1351" t="s">
        <v>23</v>
      </c>
      <c r="G1351" t="s">
        <v>173</v>
      </c>
      <c r="H1351" t="s">
        <v>196</v>
      </c>
      <c r="I1351" t="s">
        <v>88</v>
      </c>
      <c r="J1351" s="26">
        <v>323398.03415076347</v>
      </c>
    </row>
    <row r="1352" spans="1:10" x14ac:dyDescent="0.3">
      <c r="A1352" s="23">
        <v>44531</v>
      </c>
      <c r="B1352" t="s">
        <v>100</v>
      </c>
      <c r="C1352" t="s">
        <v>178</v>
      </c>
      <c r="D1352" t="s">
        <v>203</v>
      </c>
      <c r="E1352" t="s">
        <v>173</v>
      </c>
      <c r="F1352" t="s">
        <v>23</v>
      </c>
      <c r="G1352" t="s">
        <v>173</v>
      </c>
      <c r="H1352" t="s">
        <v>197</v>
      </c>
      <c r="I1352" t="s">
        <v>87</v>
      </c>
      <c r="J1352" s="26">
        <v>20189.558328789572</v>
      </c>
    </row>
    <row r="1353" spans="1:10" x14ac:dyDescent="0.3">
      <c r="A1353" s="23">
        <v>44531</v>
      </c>
      <c r="B1353" t="s">
        <v>100</v>
      </c>
      <c r="C1353" t="s">
        <v>116</v>
      </c>
      <c r="D1353" t="s">
        <v>14</v>
      </c>
      <c r="E1353" t="s">
        <v>176</v>
      </c>
      <c r="F1353" t="s">
        <v>23</v>
      </c>
      <c r="G1353" t="s">
        <v>173</v>
      </c>
      <c r="H1353" t="s">
        <v>173</v>
      </c>
      <c r="I1353" t="s">
        <v>51</v>
      </c>
      <c r="J1353" s="26">
        <v>753892</v>
      </c>
    </row>
    <row r="1354" spans="1:10" x14ac:dyDescent="0.3">
      <c r="A1354" s="23">
        <v>44531</v>
      </c>
      <c r="B1354" t="s">
        <v>100</v>
      </c>
      <c r="C1354" t="s">
        <v>116</v>
      </c>
      <c r="D1354" t="s">
        <v>14</v>
      </c>
      <c r="E1354" t="s">
        <v>173</v>
      </c>
      <c r="F1354" t="s">
        <v>16</v>
      </c>
      <c r="G1354" t="s">
        <v>177</v>
      </c>
      <c r="H1354" t="s">
        <v>198</v>
      </c>
      <c r="I1354" t="s">
        <v>52</v>
      </c>
      <c r="J1354" s="26">
        <v>160000</v>
      </c>
    </row>
    <row r="1355" spans="1:10" x14ac:dyDescent="0.3">
      <c r="A1355" s="23">
        <v>44531</v>
      </c>
      <c r="B1355" t="s">
        <v>100</v>
      </c>
      <c r="C1355" t="s">
        <v>116</v>
      </c>
      <c r="D1355" t="s">
        <v>14</v>
      </c>
      <c r="E1355" t="s">
        <v>173</v>
      </c>
      <c r="F1355" t="s">
        <v>271</v>
      </c>
      <c r="G1355" t="s">
        <v>177</v>
      </c>
      <c r="H1355" t="s">
        <v>173</v>
      </c>
      <c r="I1355" t="s">
        <v>53</v>
      </c>
      <c r="J1355" s="26">
        <v>400400</v>
      </c>
    </row>
    <row r="1356" spans="1:10" x14ac:dyDescent="0.3">
      <c r="A1356" s="23">
        <v>44531</v>
      </c>
      <c r="B1356" t="s">
        <v>100</v>
      </c>
      <c r="C1356" t="s">
        <v>116</v>
      </c>
      <c r="D1356" t="s">
        <v>14</v>
      </c>
      <c r="E1356" t="s">
        <v>173</v>
      </c>
      <c r="F1356" t="s">
        <v>271</v>
      </c>
      <c r="G1356" t="s">
        <v>173</v>
      </c>
      <c r="H1356" t="s">
        <v>33</v>
      </c>
      <c r="I1356" t="s">
        <v>89</v>
      </c>
      <c r="J1356" s="26">
        <v>280000</v>
      </c>
    </row>
    <row r="1357" spans="1:10" x14ac:dyDescent="0.3">
      <c r="A1357" s="23">
        <v>44531</v>
      </c>
      <c r="B1357" t="s">
        <v>100</v>
      </c>
      <c r="C1357" t="s">
        <v>116</v>
      </c>
      <c r="D1357" t="s">
        <v>14</v>
      </c>
      <c r="E1357" t="s">
        <v>173</v>
      </c>
      <c r="F1357" t="s">
        <v>271</v>
      </c>
      <c r="G1357" t="s">
        <v>173</v>
      </c>
      <c r="H1357" t="s">
        <v>34</v>
      </c>
      <c r="I1357" t="s">
        <v>90</v>
      </c>
      <c r="J1357" s="26">
        <v>28000</v>
      </c>
    </row>
    <row r="1358" spans="1:10" x14ac:dyDescent="0.3">
      <c r="A1358" s="23">
        <v>44531</v>
      </c>
      <c r="B1358" t="s">
        <v>100</v>
      </c>
      <c r="C1358" t="s">
        <v>116</v>
      </c>
      <c r="D1358" t="s">
        <v>14</v>
      </c>
      <c r="E1358" t="s">
        <v>173</v>
      </c>
      <c r="F1358" t="s">
        <v>271</v>
      </c>
      <c r="G1358" t="s">
        <v>173</v>
      </c>
      <c r="H1358" t="s">
        <v>35</v>
      </c>
      <c r="I1358" t="s">
        <v>90</v>
      </c>
      <c r="J1358" s="26">
        <v>92400</v>
      </c>
    </row>
    <row r="1359" spans="1:10" x14ac:dyDescent="0.3">
      <c r="A1359" s="23">
        <v>44531</v>
      </c>
      <c r="B1359" t="s">
        <v>100</v>
      </c>
      <c r="C1359" t="s">
        <v>116</v>
      </c>
      <c r="D1359" t="s">
        <v>14</v>
      </c>
      <c r="E1359" t="s">
        <v>173</v>
      </c>
      <c r="F1359" t="s">
        <v>15</v>
      </c>
      <c r="G1359" t="s">
        <v>177</v>
      </c>
      <c r="H1359" t="s">
        <v>173</v>
      </c>
      <c r="I1359" t="s">
        <v>54</v>
      </c>
      <c r="J1359" s="26">
        <v>126230</v>
      </c>
    </row>
    <row r="1360" spans="1:10" x14ac:dyDescent="0.3">
      <c r="A1360" s="23">
        <v>44531</v>
      </c>
      <c r="B1360" t="s">
        <v>100</v>
      </c>
      <c r="C1360" t="s">
        <v>116</v>
      </c>
      <c r="D1360" t="s">
        <v>14</v>
      </c>
      <c r="E1360" t="s">
        <v>173</v>
      </c>
      <c r="F1360" t="s">
        <v>15</v>
      </c>
      <c r="G1360" t="s">
        <v>173</v>
      </c>
      <c r="H1360" t="s">
        <v>36</v>
      </c>
      <c r="I1360" t="s">
        <v>91</v>
      </c>
      <c r="J1360" s="26">
        <v>57055</v>
      </c>
    </row>
    <row r="1361" spans="1:10" x14ac:dyDescent="0.3">
      <c r="A1361" s="23">
        <v>44531</v>
      </c>
      <c r="B1361" t="s">
        <v>100</v>
      </c>
      <c r="C1361" t="s">
        <v>116</v>
      </c>
      <c r="D1361" t="s">
        <v>14</v>
      </c>
      <c r="E1361" t="s">
        <v>173</v>
      </c>
      <c r="F1361" t="s">
        <v>15</v>
      </c>
      <c r="G1361" t="s">
        <v>173</v>
      </c>
      <c r="H1361" t="s">
        <v>37</v>
      </c>
      <c r="I1361" t="s">
        <v>92</v>
      </c>
      <c r="J1361" s="26">
        <v>53493</v>
      </c>
    </row>
    <row r="1362" spans="1:10" x14ac:dyDescent="0.3">
      <c r="A1362" s="23">
        <v>44531</v>
      </c>
      <c r="B1362" t="s">
        <v>100</v>
      </c>
      <c r="C1362" t="s">
        <v>116</v>
      </c>
      <c r="D1362" t="s">
        <v>14</v>
      </c>
      <c r="E1362" t="s">
        <v>173</v>
      </c>
      <c r="F1362" t="s">
        <v>15</v>
      </c>
      <c r="G1362" t="s">
        <v>173</v>
      </c>
      <c r="H1362" t="s">
        <v>38</v>
      </c>
      <c r="I1362" t="s">
        <v>93</v>
      </c>
      <c r="J1362" s="26">
        <v>15682</v>
      </c>
    </row>
    <row r="1363" spans="1:10" x14ac:dyDescent="0.3">
      <c r="A1363" s="23">
        <v>44531</v>
      </c>
      <c r="B1363" t="s">
        <v>100</v>
      </c>
      <c r="C1363" t="s">
        <v>116</v>
      </c>
      <c r="D1363" t="s">
        <v>14</v>
      </c>
      <c r="E1363" t="s">
        <v>173</v>
      </c>
      <c r="F1363" t="s">
        <v>269</v>
      </c>
      <c r="G1363" t="s">
        <v>177</v>
      </c>
      <c r="H1363" t="s">
        <v>269</v>
      </c>
      <c r="I1363" t="s">
        <v>55</v>
      </c>
      <c r="J1363" s="26">
        <v>13952</v>
      </c>
    </row>
    <row r="1364" spans="1:10" x14ac:dyDescent="0.3">
      <c r="A1364" s="23">
        <v>44531</v>
      </c>
      <c r="B1364" t="s">
        <v>100</v>
      </c>
      <c r="C1364" t="s">
        <v>116</v>
      </c>
      <c r="D1364" t="s">
        <v>14</v>
      </c>
      <c r="E1364" t="s">
        <v>173</v>
      </c>
      <c r="F1364" t="s">
        <v>270</v>
      </c>
      <c r="G1364" t="s">
        <v>177</v>
      </c>
      <c r="H1364" t="s">
        <v>270</v>
      </c>
      <c r="I1364" t="s">
        <v>56</v>
      </c>
      <c r="J1364" s="26">
        <v>53310</v>
      </c>
    </row>
    <row r="1365" spans="1:10" x14ac:dyDescent="0.3">
      <c r="A1365" s="23">
        <v>44531</v>
      </c>
      <c r="B1365" t="s">
        <v>100</v>
      </c>
      <c r="C1365" t="s">
        <v>116</v>
      </c>
      <c r="D1365" t="s">
        <v>2</v>
      </c>
      <c r="E1365" t="s">
        <v>176</v>
      </c>
      <c r="F1365" t="s">
        <v>270</v>
      </c>
      <c r="G1365" t="s">
        <v>173</v>
      </c>
      <c r="H1365" t="s">
        <v>173</v>
      </c>
      <c r="I1365" t="s">
        <v>57</v>
      </c>
      <c r="J1365" s="26">
        <v>11378495.852056321</v>
      </c>
    </row>
    <row r="1366" spans="1:10" x14ac:dyDescent="0.3">
      <c r="A1366" s="23">
        <v>44531</v>
      </c>
      <c r="B1366" t="s">
        <v>100</v>
      </c>
      <c r="C1366" t="s">
        <v>116</v>
      </c>
      <c r="D1366" t="s">
        <v>2</v>
      </c>
      <c r="E1366" t="s">
        <v>173</v>
      </c>
      <c r="F1366" t="s">
        <v>16</v>
      </c>
      <c r="G1366" t="s">
        <v>177</v>
      </c>
      <c r="H1366" t="s">
        <v>16</v>
      </c>
      <c r="I1366" t="s">
        <v>58</v>
      </c>
      <c r="J1366" s="26">
        <v>1250000</v>
      </c>
    </row>
    <row r="1367" spans="1:10" x14ac:dyDescent="0.3">
      <c r="A1367" s="23">
        <v>44531</v>
      </c>
      <c r="B1367" t="s">
        <v>100</v>
      </c>
      <c r="C1367" t="s">
        <v>116</v>
      </c>
      <c r="D1367" t="s">
        <v>2</v>
      </c>
      <c r="E1367" t="s">
        <v>173</v>
      </c>
      <c r="F1367" t="s">
        <v>271</v>
      </c>
      <c r="G1367" t="s">
        <v>177</v>
      </c>
      <c r="H1367" t="s">
        <v>173</v>
      </c>
      <c r="I1367" t="s">
        <v>59</v>
      </c>
      <c r="J1367" s="26">
        <v>1223722.5</v>
      </c>
    </row>
    <row r="1368" spans="1:10" x14ac:dyDescent="0.3">
      <c r="A1368" s="23">
        <v>44531</v>
      </c>
      <c r="B1368" t="s">
        <v>100</v>
      </c>
      <c r="C1368" t="s">
        <v>116</v>
      </c>
      <c r="D1368" t="s">
        <v>2</v>
      </c>
      <c r="E1368" t="s">
        <v>173</v>
      </c>
      <c r="F1368" t="s">
        <v>271</v>
      </c>
      <c r="G1368" t="s">
        <v>173</v>
      </c>
      <c r="H1368" t="s">
        <v>33</v>
      </c>
      <c r="I1368" t="s">
        <v>94</v>
      </c>
      <c r="J1368" s="26">
        <v>577500</v>
      </c>
    </row>
    <row r="1369" spans="1:10" x14ac:dyDescent="0.3">
      <c r="A1369" s="23">
        <v>44531</v>
      </c>
      <c r="B1369" t="s">
        <v>100</v>
      </c>
      <c r="C1369" t="s">
        <v>116</v>
      </c>
      <c r="D1369" t="s">
        <v>2</v>
      </c>
      <c r="E1369" t="s">
        <v>173</v>
      </c>
      <c r="F1369" t="s">
        <v>271</v>
      </c>
      <c r="G1369" t="s">
        <v>173</v>
      </c>
      <c r="H1369" t="s">
        <v>34</v>
      </c>
      <c r="I1369" t="s">
        <v>95</v>
      </c>
      <c r="J1369" s="26">
        <v>363825</v>
      </c>
    </row>
    <row r="1370" spans="1:10" x14ac:dyDescent="0.3">
      <c r="A1370" s="23">
        <v>44531</v>
      </c>
      <c r="B1370" t="s">
        <v>100</v>
      </c>
      <c r="C1370" t="s">
        <v>116</v>
      </c>
      <c r="D1370" t="s">
        <v>2</v>
      </c>
      <c r="E1370" t="s">
        <v>173</v>
      </c>
      <c r="F1370" t="s">
        <v>271</v>
      </c>
      <c r="G1370" t="s">
        <v>173</v>
      </c>
      <c r="H1370" t="s">
        <v>35</v>
      </c>
      <c r="I1370" t="s">
        <v>96</v>
      </c>
      <c r="J1370" s="26">
        <v>282397.5</v>
      </c>
    </row>
    <row r="1371" spans="1:10" x14ac:dyDescent="0.3">
      <c r="A1371" s="23">
        <v>44531</v>
      </c>
      <c r="B1371" t="s">
        <v>100</v>
      </c>
      <c r="C1371" t="s">
        <v>116</v>
      </c>
      <c r="D1371" t="s">
        <v>2</v>
      </c>
      <c r="E1371" t="s">
        <v>173</v>
      </c>
      <c r="F1371" t="s">
        <v>28</v>
      </c>
      <c r="G1371" t="s">
        <v>177</v>
      </c>
      <c r="H1371" t="s">
        <v>173</v>
      </c>
      <c r="I1371" t="s">
        <v>60</v>
      </c>
      <c r="J1371" s="26">
        <v>6769388.1840522978</v>
      </c>
    </row>
    <row r="1372" spans="1:10" x14ac:dyDescent="0.3">
      <c r="A1372" s="23">
        <v>44531</v>
      </c>
      <c r="B1372" t="s">
        <v>100</v>
      </c>
      <c r="C1372" t="s">
        <v>116</v>
      </c>
      <c r="D1372" t="s">
        <v>2</v>
      </c>
      <c r="E1372" t="s">
        <v>173</v>
      </c>
      <c r="F1372" t="s">
        <v>28</v>
      </c>
      <c r="G1372" t="s">
        <v>173</v>
      </c>
      <c r="H1372" t="s">
        <v>39</v>
      </c>
      <c r="I1372" t="s">
        <v>97</v>
      </c>
      <c r="J1372" s="26">
        <v>3124333.0080241375</v>
      </c>
    </row>
    <row r="1373" spans="1:10" x14ac:dyDescent="0.3">
      <c r="A1373" s="23">
        <v>44531</v>
      </c>
      <c r="B1373" t="s">
        <v>100</v>
      </c>
      <c r="C1373" t="s">
        <v>116</v>
      </c>
      <c r="D1373" t="s">
        <v>2</v>
      </c>
      <c r="E1373" t="s">
        <v>173</v>
      </c>
      <c r="F1373" t="s">
        <v>28</v>
      </c>
      <c r="G1373" t="s">
        <v>173</v>
      </c>
      <c r="H1373" t="s">
        <v>40</v>
      </c>
      <c r="I1373" t="s">
        <v>98</v>
      </c>
      <c r="J1373" s="26">
        <v>3645055.1760281608</v>
      </c>
    </row>
    <row r="1374" spans="1:10" x14ac:dyDescent="0.3">
      <c r="A1374" s="23">
        <v>44531</v>
      </c>
      <c r="B1374" t="s">
        <v>100</v>
      </c>
      <c r="C1374" t="s">
        <v>116</v>
      </c>
      <c r="D1374" t="s">
        <v>2</v>
      </c>
      <c r="E1374" t="s">
        <v>173</v>
      </c>
      <c r="F1374" t="s">
        <v>32</v>
      </c>
      <c r="G1374" t="s">
        <v>177</v>
      </c>
      <c r="H1374" t="s">
        <v>32</v>
      </c>
      <c r="I1374" t="s">
        <v>61</v>
      </c>
      <c r="J1374" s="26">
        <v>270000</v>
      </c>
    </row>
    <row r="1375" spans="1:10" x14ac:dyDescent="0.3">
      <c r="A1375" s="23">
        <v>44531</v>
      </c>
      <c r="B1375" t="s">
        <v>100</v>
      </c>
      <c r="C1375" t="s">
        <v>116</v>
      </c>
      <c r="D1375" t="s">
        <v>2</v>
      </c>
      <c r="E1375" t="s">
        <v>173</v>
      </c>
      <c r="F1375" t="s">
        <v>41</v>
      </c>
      <c r="G1375" t="s">
        <v>177</v>
      </c>
      <c r="H1375" t="s">
        <v>41</v>
      </c>
      <c r="I1375" t="s">
        <v>62</v>
      </c>
      <c r="J1375" s="26">
        <v>250000</v>
      </c>
    </row>
    <row r="1376" spans="1:10" x14ac:dyDescent="0.3">
      <c r="A1376" s="23">
        <v>44531</v>
      </c>
      <c r="B1376" t="s">
        <v>100</v>
      </c>
      <c r="C1376" t="s">
        <v>116</v>
      </c>
      <c r="D1376" t="s">
        <v>2</v>
      </c>
      <c r="E1376" t="s">
        <v>173</v>
      </c>
      <c r="F1376" t="s">
        <v>29</v>
      </c>
      <c r="G1376" t="s">
        <v>177</v>
      </c>
      <c r="H1376" t="s">
        <v>29</v>
      </c>
      <c r="I1376" t="s">
        <v>63</v>
      </c>
      <c r="J1376" s="26">
        <v>976000</v>
      </c>
    </row>
    <row r="1377" spans="1:10" x14ac:dyDescent="0.3">
      <c r="A1377" s="23">
        <v>44531</v>
      </c>
      <c r="B1377" t="s">
        <v>100</v>
      </c>
      <c r="C1377" t="s">
        <v>116</v>
      </c>
      <c r="D1377" t="s">
        <v>2</v>
      </c>
      <c r="E1377" t="s">
        <v>173</v>
      </c>
      <c r="F1377" t="s">
        <v>31</v>
      </c>
      <c r="G1377" t="s">
        <v>177</v>
      </c>
      <c r="H1377" t="s">
        <v>31</v>
      </c>
      <c r="I1377" t="s">
        <v>64</v>
      </c>
      <c r="J1377" s="26">
        <v>520722.16800402291</v>
      </c>
    </row>
    <row r="1378" spans="1:10" x14ac:dyDescent="0.3">
      <c r="A1378" s="23">
        <v>44531</v>
      </c>
      <c r="B1378" t="s">
        <v>100</v>
      </c>
      <c r="C1378" t="s">
        <v>116</v>
      </c>
      <c r="D1378" t="s">
        <v>2</v>
      </c>
      <c r="E1378" t="s">
        <v>173</v>
      </c>
      <c r="F1378" t="s">
        <v>30</v>
      </c>
      <c r="G1378" t="s">
        <v>177</v>
      </c>
      <c r="H1378" t="s">
        <v>30</v>
      </c>
      <c r="I1378" t="s">
        <v>65</v>
      </c>
      <c r="J1378" s="26">
        <v>118663</v>
      </c>
    </row>
    <row r="1379" spans="1:10" x14ac:dyDescent="0.3">
      <c r="A1379" s="23">
        <v>44531</v>
      </c>
      <c r="B1379" t="s">
        <v>100</v>
      </c>
      <c r="C1379" t="s">
        <v>179</v>
      </c>
      <c r="D1379" t="s">
        <v>17</v>
      </c>
      <c r="E1379" t="s">
        <v>176</v>
      </c>
      <c r="F1379" t="s">
        <v>30</v>
      </c>
      <c r="G1379" t="s">
        <v>173</v>
      </c>
      <c r="H1379" t="s">
        <v>173</v>
      </c>
      <c r="I1379" t="s">
        <v>66</v>
      </c>
      <c r="J1379" s="26">
        <v>6557621.5508173332</v>
      </c>
    </row>
    <row r="1380" spans="1:10" x14ac:dyDescent="0.3">
      <c r="A1380" s="23">
        <v>44531</v>
      </c>
      <c r="B1380" t="s">
        <v>100</v>
      </c>
      <c r="C1380" t="s">
        <v>117</v>
      </c>
      <c r="D1380" t="s">
        <v>5</v>
      </c>
      <c r="E1380" t="s">
        <v>176</v>
      </c>
      <c r="F1380" t="s">
        <v>30</v>
      </c>
      <c r="G1380" t="s">
        <v>173</v>
      </c>
      <c r="H1380" t="s">
        <v>173</v>
      </c>
      <c r="I1380" t="s">
        <v>67</v>
      </c>
      <c r="J1380" s="26">
        <v>5092</v>
      </c>
    </row>
    <row r="1381" spans="1:10" x14ac:dyDescent="0.3">
      <c r="A1381" s="23">
        <v>44531</v>
      </c>
      <c r="B1381" t="s">
        <v>100</v>
      </c>
      <c r="C1381" t="s">
        <v>117</v>
      </c>
      <c r="D1381" t="s">
        <v>5</v>
      </c>
      <c r="E1381" t="s">
        <v>173</v>
      </c>
      <c r="F1381" t="s">
        <v>3</v>
      </c>
      <c r="G1381" t="s">
        <v>177</v>
      </c>
      <c r="H1381" t="s">
        <v>3</v>
      </c>
      <c r="I1381" t="s">
        <v>68</v>
      </c>
      <c r="J1381" s="26">
        <v>5092</v>
      </c>
    </row>
    <row r="1382" spans="1:10" x14ac:dyDescent="0.3">
      <c r="A1382" s="23">
        <v>44531</v>
      </c>
      <c r="B1382" t="s">
        <v>100</v>
      </c>
      <c r="C1382" t="s">
        <v>118</v>
      </c>
      <c r="D1382" t="s">
        <v>6</v>
      </c>
      <c r="E1382" t="s">
        <v>176</v>
      </c>
      <c r="F1382" t="s">
        <v>27</v>
      </c>
      <c r="G1382" t="s">
        <v>173</v>
      </c>
      <c r="H1382" t="s">
        <v>173</v>
      </c>
      <c r="I1382" t="s">
        <v>70</v>
      </c>
      <c r="J1382" s="26">
        <v>2196193</v>
      </c>
    </row>
    <row r="1383" spans="1:10" x14ac:dyDescent="0.3">
      <c r="A1383" s="23">
        <v>44531</v>
      </c>
      <c r="B1383" t="s">
        <v>100</v>
      </c>
      <c r="C1383" t="s">
        <v>118</v>
      </c>
      <c r="D1383" t="s">
        <v>6</v>
      </c>
      <c r="E1383" t="s">
        <v>173</v>
      </c>
      <c r="F1383" t="s">
        <v>4</v>
      </c>
      <c r="G1383" t="s">
        <v>177</v>
      </c>
      <c r="H1383" t="s">
        <v>4</v>
      </c>
      <c r="I1383" t="s">
        <v>71</v>
      </c>
      <c r="J1383" s="26">
        <v>2196193</v>
      </c>
    </row>
    <row r="1384" spans="1:10" x14ac:dyDescent="0.3">
      <c r="A1384" s="23">
        <v>44531</v>
      </c>
      <c r="B1384" t="s">
        <v>100</v>
      </c>
      <c r="C1384" t="s">
        <v>180</v>
      </c>
      <c r="D1384" t="s">
        <v>7</v>
      </c>
      <c r="E1384" t="s">
        <v>176</v>
      </c>
      <c r="F1384" t="s">
        <v>18</v>
      </c>
      <c r="G1384" t="s">
        <v>173</v>
      </c>
      <c r="H1384" t="s">
        <v>173</v>
      </c>
      <c r="I1384" t="s">
        <v>73</v>
      </c>
      <c r="J1384" s="26">
        <v>4366520.5508173332</v>
      </c>
    </row>
    <row r="1385" spans="1:10" x14ac:dyDescent="0.3">
      <c r="A1385" s="23">
        <v>44531</v>
      </c>
      <c r="B1385" t="s">
        <v>100</v>
      </c>
      <c r="C1385" t="s">
        <v>119</v>
      </c>
      <c r="D1385" t="s">
        <v>10</v>
      </c>
      <c r="E1385" t="s">
        <v>176</v>
      </c>
      <c r="F1385" t="s">
        <v>10</v>
      </c>
      <c r="G1385" t="s">
        <v>177</v>
      </c>
      <c r="H1385" t="s">
        <v>10</v>
      </c>
      <c r="I1385" t="s">
        <v>11</v>
      </c>
      <c r="J1385" s="26">
        <v>873304.11016346666</v>
      </c>
    </row>
    <row r="1386" spans="1:10" x14ac:dyDescent="0.3">
      <c r="A1386" s="23">
        <v>44531</v>
      </c>
      <c r="B1386" t="s">
        <v>100</v>
      </c>
      <c r="C1386" t="s">
        <v>181</v>
      </c>
      <c r="D1386" t="s">
        <v>8</v>
      </c>
      <c r="E1386" t="s">
        <v>176</v>
      </c>
      <c r="F1386" t="s">
        <v>10</v>
      </c>
      <c r="G1386" t="s">
        <v>173</v>
      </c>
      <c r="H1386" t="s">
        <v>173</v>
      </c>
      <c r="I1386" t="s">
        <v>12</v>
      </c>
      <c r="J1386" s="26">
        <v>3493216.4406538666</v>
      </c>
    </row>
    <row r="1387" spans="1:10" x14ac:dyDescent="0.3">
      <c r="A1387" s="23">
        <v>44562</v>
      </c>
      <c r="B1387" t="s">
        <v>99</v>
      </c>
      <c r="C1387" t="s">
        <v>114</v>
      </c>
      <c r="D1387" t="s">
        <v>0</v>
      </c>
      <c r="E1387" t="s">
        <v>176</v>
      </c>
      <c r="F1387" t="s">
        <v>25</v>
      </c>
      <c r="G1387" t="s">
        <v>173</v>
      </c>
      <c r="H1387" t="s">
        <v>173</v>
      </c>
      <c r="I1387" t="s">
        <v>124</v>
      </c>
      <c r="J1387" s="26">
        <v>46910000</v>
      </c>
    </row>
    <row r="1388" spans="1:10" x14ac:dyDescent="0.3">
      <c r="A1388" s="23">
        <v>44562</v>
      </c>
      <c r="B1388" t="s">
        <v>99</v>
      </c>
      <c r="C1388" t="s">
        <v>114</v>
      </c>
      <c r="D1388" t="s">
        <v>0</v>
      </c>
      <c r="E1388" t="s">
        <v>173</v>
      </c>
      <c r="F1388" t="s">
        <v>19</v>
      </c>
      <c r="G1388" t="s">
        <v>177</v>
      </c>
      <c r="H1388" t="s">
        <v>173</v>
      </c>
      <c r="I1388" t="s">
        <v>43</v>
      </c>
      <c r="J1388" s="26">
        <v>46250000</v>
      </c>
    </row>
    <row r="1389" spans="1:10" x14ac:dyDescent="0.3">
      <c r="A1389" s="23">
        <v>44562</v>
      </c>
      <c r="B1389" t="s">
        <v>99</v>
      </c>
      <c r="C1389" t="s">
        <v>114</v>
      </c>
      <c r="D1389" t="s">
        <v>0</v>
      </c>
      <c r="E1389" t="s">
        <v>173</v>
      </c>
      <c r="F1389" t="s">
        <v>19</v>
      </c>
      <c r="G1389" t="s">
        <v>173</v>
      </c>
      <c r="H1389" t="s">
        <v>21</v>
      </c>
      <c r="I1389" t="s">
        <v>74</v>
      </c>
      <c r="J1389" s="26">
        <v>17500000</v>
      </c>
    </row>
    <row r="1390" spans="1:10" x14ac:dyDescent="0.3">
      <c r="A1390" s="23">
        <v>44562</v>
      </c>
      <c r="B1390" t="s">
        <v>99</v>
      </c>
      <c r="C1390" t="s">
        <v>114</v>
      </c>
      <c r="D1390" t="s">
        <v>0</v>
      </c>
      <c r="E1390" t="s">
        <v>173</v>
      </c>
      <c r="F1390" t="s">
        <v>19</v>
      </c>
      <c r="G1390" t="s">
        <v>173</v>
      </c>
      <c r="H1390" t="s">
        <v>22</v>
      </c>
      <c r="I1390" t="s">
        <v>75</v>
      </c>
      <c r="J1390" s="26">
        <v>18750000</v>
      </c>
    </row>
    <row r="1391" spans="1:10" x14ac:dyDescent="0.3">
      <c r="A1391" s="23">
        <v>44562</v>
      </c>
      <c r="B1391" t="s">
        <v>99</v>
      </c>
      <c r="C1391" t="s">
        <v>114</v>
      </c>
      <c r="D1391" t="s">
        <v>0</v>
      </c>
      <c r="E1391" t="s">
        <v>173</v>
      </c>
      <c r="F1391" t="s">
        <v>19</v>
      </c>
      <c r="G1391" t="s">
        <v>173</v>
      </c>
      <c r="H1391" t="s">
        <v>20</v>
      </c>
      <c r="I1391" t="s">
        <v>76</v>
      </c>
      <c r="J1391" s="26">
        <v>10000000</v>
      </c>
    </row>
    <row r="1392" spans="1:10" x14ac:dyDescent="0.3">
      <c r="A1392" s="23">
        <v>44562</v>
      </c>
      <c r="B1392" t="s">
        <v>99</v>
      </c>
      <c r="C1392" t="s">
        <v>114</v>
      </c>
      <c r="D1392" t="s">
        <v>0</v>
      </c>
      <c r="E1392" t="s">
        <v>173</v>
      </c>
      <c r="F1392" t="s">
        <v>23</v>
      </c>
      <c r="G1392" t="s">
        <v>177</v>
      </c>
      <c r="H1392" t="s">
        <v>173</v>
      </c>
      <c r="I1392" t="s">
        <v>44</v>
      </c>
      <c r="J1392" s="26">
        <v>660000</v>
      </c>
    </row>
    <row r="1393" spans="1:10" x14ac:dyDescent="0.3">
      <c r="A1393" s="23">
        <v>44562</v>
      </c>
      <c r="B1393" t="s">
        <v>99</v>
      </c>
      <c r="C1393" t="s">
        <v>114</v>
      </c>
      <c r="D1393" t="s">
        <v>0</v>
      </c>
      <c r="E1393" t="s">
        <v>173</v>
      </c>
      <c r="F1393" t="s">
        <v>23</v>
      </c>
      <c r="G1393" t="s">
        <v>173</v>
      </c>
      <c r="H1393" t="s">
        <v>196</v>
      </c>
      <c r="I1393" t="s">
        <v>77</v>
      </c>
      <c r="J1393" s="26">
        <v>577500</v>
      </c>
    </row>
    <row r="1394" spans="1:10" x14ac:dyDescent="0.3">
      <c r="A1394" s="23">
        <v>44562</v>
      </c>
      <c r="B1394" t="s">
        <v>99</v>
      </c>
      <c r="C1394" t="s">
        <v>114</v>
      </c>
      <c r="D1394" t="s">
        <v>0</v>
      </c>
      <c r="E1394" t="s">
        <v>173</v>
      </c>
      <c r="F1394" t="s">
        <v>23</v>
      </c>
      <c r="G1394" t="s">
        <v>173</v>
      </c>
      <c r="H1394" t="s">
        <v>197</v>
      </c>
      <c r="I1394" t="s">
        <v>78</v>
      </c>
      <c r="J1394" s="26">
        <v>82500</v>
      </c>
    </row>
    <row r="1395" spans="1:10" x14ac:dyDescent="0.3">
      <c r="A1395" s="23">
        <v>44562</v>
      </c>
      <c r="B1395" t="s">
        <v>99</v>
      </c>
      <c r="C1395" t="s">
        <v>115</v>
      </c>
      <c r="D1395" t="s">
        <v>1</v>
      </c>
      <c r="E1395" t="s">
        <v>176</v>
      </c>
      <c r="F1395" t="s">
        <v>23</v>
      </c>
      <c r="G1395" t="s">
        <v>173</v>
      </c>
      <c r="H1395" t="s">
        <v>173</v>
      </c>
      <c r="I1395" t="s">
        <v>45</v>
      </c>
      <c r="J1395" s="26">
        <v>30873675.000000004</v>
      </c>
    </row>
    <row r="1396" spans="1:10" x14ac:dyDescent="0.3">
      <c r="A1396" s="23">
        <v>44562</v>
      </c>
      <c r="B1396" t="s">
        <v>99</v>
      </c>
      <c r="C1396" t="s">
        <v>115</v>
      </c>
      <c r="D1396" t="s">
        <v>1</v>
      </c>
      <c r="E1396" t="s">
        <v>173</v>
      </c>
      <c r="F1396" t="s">
        <v>19</v>
      </c>
      <c r="G1396" t="s">
        <v>177</v>
      </c>
      <c r="H1396" t="s">
        <v>173</v>
      </c>
      <c r="I1396" t="s">
        <v>46</v>
      </c>
      <c r="J1396" s="26">
        <v>30515625.000000004</v>
      </c>
    </row>
    <row r="1397" spans="1:10" x14ac:dyDescent="0.3">
      <c r="A1397" s="23">
        <v>44562</v>
      </c>
      <c r="B1397" t="s">
        <v>99</v>
      </c>
      <c r="C1397" t="s">
        <v>115</v>
      </c>
      <c r="D1397" t="s">
        <v>1</v>
      </c>
      <c r="E1397" t="s">
        <v>173</v>
      </c>
      <c r="F1397" t="s">
        <v>19</v>
      </c>
      <c r="G1397" t="s">
        <v>173</v>
      </c>
      <c r="H1397" t="s">
        <v>21</v>
      </c>
      <c r="I1397" t="s">
        <v>79</v>
      </c>
      <c r="J1397" s="26">
        <v>11943750.000000002</v>
      </c>
    </row>
    <row r="1398" spans="1:10" x14ac:dyDescent="0.3">
      <c r="A1398" s="23">
        <v>44562</v>
      </c>
      <c r="B1398" t="s">
        <v>99</v>
      </c>
      <c r="C1398" t="s">
        <v>115</v>
      </c>
      <c r="D1398" t="s">
        <v>1</v>
      </c>
      <c r="E1398" t="s">
        <v>173</v>
      </c>
      <c r="F1398" t="s">
        <v>19</v>
      </c>
      <c r="G1398" t="s">
        <v>173</v>
      </c>
      <c r="H1398" t="s">
        <v>22</v>
      </c>
      <c r="I1398" t="s">
        <v>80</v>
      </c>
      <c r="J1398" s="26">
        <v>12796875.000000002</v>
      </c>
    </row>
    <row r="1399" spans="1:10" x14ac:dyDescent="0.3">
      <c r="A1399" s="23">
        <v>44562</v>
      </c>
      <c r="B1399" t="s">
        <v>99</v>
      </c>
      <c r="C1399" t="s">
        <v>115</v>
      </c>
      <c r="D1399" t="s">
        <v>1</v>
      </c>
      <c r="E1399" t="s">
        <v>173</v>
      </c>
      <c r="F1399" t="s">
        <v>19</v>
      </c>
      <c r="G1399" t="s">
        <v>173</v>
      </c>
      <c r="H1399" t="s">
        <v>20</v>
      </c>
      <c r="I1399" t="s">
        <v>81</v>
      </c>
      <c r="J1399" s="26">
        <v>5775000.0000000009</v>
      </c>
    </row>
    <row r="1400" spans="1:10" x14ac:dyDescent="0.3">
      <c r="A1400" s="23">
        <v>44562</v>
      </c>
      <c r="B1400" t="s">
        <v>99</v>
      </c>
      <c r="C1400" t="s">
        <v>115</v>
      </c>
      <c r="D1400" t="s">
        <v>1</v>
      </c>
      <c r="E1400" t="s">
        <v>173</v>
      </c>
      <c r="F1400" t="s">
        <v>23</v>
      </c>
      <c r="G1400" t="s">
        <v>177</v>
      </c>
      <c r="H1400" t="s">
        <v>173</v>
      </c>
      <c r="I1400" t="s">
        <v>47</v>
      </c>
      <c r="J1400" s="26">
        <v>358050</v>
      </c>
    </row>
    <row r="1401" spans="1:10" x14ac:dyDescent="0.3">
      <c r="A1401" s="23">
        <v>44562</v>
      </c>
      <c r="B1401" t="s">
        <v>99</v>
      </c>
      <c r="C1401" t="s">
        <v>115</v>
      </c>
      <c r="D1401" t="s">
        <v>1</v>
      </c>
      <c r="E1401" t="s">
        <v>173</v>
      </c>
      <c r="F1401" t="s">
        <v>23</v>
      </c>
      <c r="G1401" t="s">
        <v>173</v>
      </c>
      <c r="H1401" t="s">
        <v>196</v>
      </c>
      <c r="I1401" t="s">
        <v>82</v>
      </c>
      <c r="J1401" s="26">
        <v>288750</v>
      </c>
    </row>
    <row r="1402" spans="1:10" x14ac:dyDescent="0.3">
      <c r="A1402" s="23">
        <v>44562</v>
      </c>
      <c r="B1402" t="s">
        <v>99</v>
      </c>
      <c r="C1402" t="s">
        <v>115</v>
      </c>
      <c r="D1402" t="s">
        <v>1</v>
      </c>
      <c r="E1402" t="s">
        <v>173</v>
      </c>
      <c r="F1402" t="s">
        <v>23</v>
      </c>
      <c r="G1402" t="s">
        <v>173</v>
      </c>
      <c r="H1402" t="s">
        <v>197</v>
      </c>
      <c r="I1402" t="s">
        <v>83</v>
      </c>
      <c r="J1402" s="26">
        <v>69300</v>
      </c>
    </row>
    <row r="1403" spans="1:10" x14ac:dyDescent="0.3">
      <c r="A1403" s="23">
        <v>44562</v>
      </c>
      <c r="B1403" t="s">
        <v>99</v>
      </c>
      <c r="C1403" t="s">
        <v>178</v>
      </c>
      <c r="D1403" t="s">
        <v>203</v>
      </c>
      <c r="E1403" t="s">
        <v>176</v>
      </c>
      <c r="F1403" t="s">
        <v>23</v>
      </c>
      <c r="G1403" t="s">
        <v>173</v>
      </c>
      <c r="H1403" t="s">
        <v>173</v>
      </c>
      <c r="I1403" t="s">
        <v>48</v>
      </c>
      <c r="J1403" s="26">
        <v>16036324.999999996</v>
      </c>
    </row>
    <row r="1404" spans="1:10" x14ac:dyDescent="0.3">
      <c r="A1404" s="23">
        <v>44562</v>
      </c>
      <c r="B1404" t="s">
        <v>99</v>
      </c>
      <c r="C1404" t="s">
        <v>178</v>
      </c>
      <c r="D1404" t="s">
        <v>203</v>
      </c>
      <c r="E1404" t="s">
        <v>173</v>
      </c>
      <c r="F1404" t="s">
        <v>19</v>
      </c>
      <c r="G1404" t="s">
        <v>177</v>
      </c>
      <c r="H1404" t="s">
        <v>173</v>
      </c>
      <c r="I1404" t="s">
        <v>49</v>
      </c>
      <c r="J1404" s="26">
        <v>15734374.999999996</v>
      </c>
    </row>
    <row r="1405" spans="1:10" x14ac:dyDescent="0.3">
      <c r="A1405" s="23">
        <v>44562</v>
      </c>
      <c r="B1405" t="s">
        <v>99</v>
      </c>
      <c r="C1405" t="s">
        <v>178</v>
      </c>
      <c r="D1405" t="s">
        <v>203</v>
      </c>
      <c r="E1405" t="s">
        <v>173</v>
      </c>
      <c r="F1405" t="s">
        <v>19</v>
      </c>
      <c r="G1405" t="s">
        <v>173</v>
      </c>
      <c r="H1405" t="s">
        <v>21</v>
      </c>
      <c r="I1405" t="s">
        <v>84</v>
      </c>
      <c r="J1405" s="26">
        <v>5556249.9999999981</v>
      </c>
    </row>
    <row r="1406" spans="1:10" x14ac:dyDescent="0.3">
      <c r="A1406" s="23">
        <v>44562</v>
      </c>
      <c r="B1406" t="s">
        <v>99</v>
      </c>
      <c r="C1406" t="s">
        <v>178</v>
      </c>
      <c r="D1406" t="s">
        <v>203</v>
      </c>
      <c r="E1406" t="s">
        <v>173</v>
      </c>
      <c r="F1406" t="s">
        <v>19</v>
      </c>
      <c r="G1406" t="s">
        <v>173</v>
      </c>
      <c r="H1406" t="s">
        <v>22</v>
      </c>
      <c r="I1406" t="s">
        <v>85</v>
      </c>
      <c r="J1406" s="26">
        <v>5953124.9999999981</v>
      </c>
    </row>
    <row r="1407" spans="1:10" x14ac:dyDescent="0.3">
      <c r="A1407" s="23">
        <v>44562</v>
      </c>
      <c r="B1407" t="s">
        <v>99</v>
      </c>
      <c r="C1407" t="s">
        <v>178</v>
      </c>
      <c r="D1407" t="s">
        <v>203</v>
      </c>
      <c r="E1407" t="s">
        <v>173</v>
      </c>
      <c r="F1407" t="s">
        <v>19</v>
      </c>
      <c r="G1407" t="s">
        <v>173</v>
      </c>
      <c r="H1407" t="s">
        <v>20</v>
      </c>
      <c r="I1407" t="s">
        <v>86</v>
      </c>
      <c r="J1407" s="26">
        <v>4224999.9999999991</v>
      </c>
    </row>
    <row r="1408" spans="1:10" x14ac:dyDescent="0.3">
      <c r="A1408" s="23">
        <v>44562</v>
      </c>
      <c r="B1408" t="s">
        <v>99</v>
      </c>
      <c r="C1408" t="s">
        <v>178</v>
      </c>
      <c r="D1408" t="s">
        <v>203</v>
      </c>
      <c r="E1408" t="s">
        <v>173</v>
      </c>
      <c r="F1408" t="s">
        <v>23</v>
      </c>
      <c r="G1408" t="s">
        <v>177</v>
      </c>
      <c r="H1408" t="s">
        <v>173</v>
      </c>
      <c r="I1408" t="s">
        <v>50</v>
      </c>
      <c r="J1408" s="26">
        <v>301950</v>
      </c>
    </row>
    <row r="1409" spans="1:10" x14ac:dyDescent="0.3">
      <c r="A1409" s="23">
        <v>44562</v>
      </c>
      <c r="B1409" t="s">
        <v>99</v>
      </c>
      <c r="C1409" t="s">
        <v>178</v>
      </c>
      <c r="D1409" t="s">
        <v>203</v>
      </c>
      <c r="E1409" t="s">
        <v>173</v>
      </c>
      <c r="F1409" t="s">
        <v>23</v>
      </c>
      <c r="G1409" t="s">
        <v>173</v>
      </c>
      <c r="H1409" t="s">
        <v>196</v>
      </c>
      <c r="I1409" t="s">
        <v>88</v>
      </c>
      <c r="J1409" s="26">
        <v>288750</v>
      </c>
    </row>
    <row r="1410" spans="1:10" x14ac:dyDescent="0.3">
      <c r="A1410" s="23">
        <v>44562</v>
      </c>
      <c r="B1410" t="s">
        <v>99</v>
      </c>
      <c r="C1410" t="s">
        <v>178</v>
      </c>
      <c r="D1410" t="s">
        <v>203</v>
      </c>
      <c r="E1410" t="s">
        <v>173</v>
      </c>
      <c r="F1410" t="s">
        <v>23</v>
      </c>
      <c r="G1410" t="s">
        <v>173</v>
      </c>
      <c r="H1410" t="s">
        <v>197</v>
      </c>
      <c r="I1410" t="s">
        <v>87</v>
      </c>
      <c r="J1410" s="26">
        <v>13200</v>
      </c>
    </row>
    <row r="1411" spans="1:10" x14ac:dyDescent="0.3">
      <c r="A1411" s="23">
        <v>44562</v>
      </c>
      <c r="B1411" t="s">
        <v>99</v>
      </c>
      <c r="C1411" t="s">
        <v>116</v>
      </c>
      <c r="D1411" t="s">
        <v>14</v>
      </c>
      <c r="E1411" t="s">
        <v>176</v>
      </c>
      <c r="F1411" t="s">
        <v>23</v>
      </c>
      <c r="G1411" t="s">
        <v>173</v>
      </c>
      <c r="H1411" t="s">
        <v>173</v>
      </c>
      <c r="I1411" t="s">
        <v>51</v>
      </c>
      <c r="J1411" s="26">
        <v>792767</v>
      </c>
    </row>
    <row r="1412" spans="1:10" x14ac:dyDescent="0.3">
      <c r="A1412" s="23">
        <v>44562</v>
      </c>
      <c r="B1412" t="s">
        <v>99</v>
      </c>
      <c r="C1412" t="s">
        <v>116</v>
      </c>
      <c r="D1412" t="s">
        <v>14</v>
      </c>
      <c r="E1412" t="s">
        <v>173</v>
      </c>
      <c r="F1412" t="s">
        <v>16</v>
      </c>
      <c r="G1412" t="s">
        <v>177</v>
      </c>
      <c r="H1412" t="s">
        <v>198</v>
      </c>
      <c r="I1412" t="s">
        <v>52</v>
      </c>
      <c r="J1412" s="26">
        <v>150000</v>
      </c>
    </row>
    <row r="1413" spans="1:10" x14ac:dyDescent="0.3">
      <c r="A1413" s="23">
        <v>44562</v>
      </c>
      <c r="B1413" t="s">
        <v>99</v>
      </c>
      <c r="C1413" t="s">
        <v>116</v>
      </c>
      <c r="D1413" t="s">
        <v>14</v>
      </c>
      <c r="E1413" t="s">
        <v>173</v>
      </c>
      <c r="F1413" t="s">
        <v>271</v>
      </c>
      <c r="G1413" t="s">
        <v>177</v>
      </c>
      <c r="H1413" t="s">
        <v>173</v>
      </c>
      <c r="I1413" t="s">
        <v>53</v>
      </c>
      <c r="J1413" s="26">
        <v>457600</v>
      </c>
    </row>
    <row r="1414" spans="1:10" x14ac:dyDescent="0.3">
      <c r="A1414" s="23">
        <v>44562</v>
      </c>
      <c r="B1414" t="s">
        <v>99</v>
      </c>
      <c r="C1414" t="s">
        <v>116</v>
      </c>
      <c r="D1414" t="s">
        <v>14</v>
      </c>
      <c r="E1414" t="s">
        <v>173</v>
      </c>
      <c r="F1414" t="s">
        <v>271</v>
      </c>
      <c r="G1414" t="s">
        <v>173</v>
      </c>
      <c r="H1414" t="s">
        <v>33</v>
      </c>
      <c r="I1414" t="s">
        <v>89</v>
      </c>
      <c r="J1414" s="26">
        <v>320000</v>
      </c>
    </row>
    <row r="1415" spans="1:10" x14ac:dyDescent="0.3">
      <c r="A1415" s="23">
        <v>44562</v>
      </c>
      <c r="B1415" t="s">
        <v>99</v>
      </c>
      <c r="C1415" t="s">
        <v>116</v>
      </c>
      <c r="D1415" t="s">
        <v>14</v>
      </c>
      <c r="E1415" t="s">
        <v>173</v>
      </c>
      <c r="F1415" t="s">
        <v>271</v>
      </c>
      <c r="G1415" t="s">
        <v>173</v>
      </c>
      <c r="H1415" t="s">
        <v>34</v>
      </c>
      <c r="I1415" t="s">
        <v>90</v>
      </c>
      <c r="J1415" s="26">
        <v>32000</v>
      </c>
    </row>
    <row r="1416" spans="1:10" x14ac:dyDescent="0.3">
      <c r="A1416" s="23">
        <v>44562</v>
      </c>
      <c r="B1416" t="s">
        <v>99</v>
      </c>
      <c r="C1416" t="s">
        <v>116</v>
      </c>
      <c r="D1416" t="s">
        <v>14</v>
      </c>
      <c r="E1416" t="s">
        <v>173</v>
      </c>
      <c r="F1416" t="s">
        <v>271</v>
      </c>
      <c r="G1416" t="s">
        <v>173</v>
      </c>
      <c r="H1416" t="s">
        <v>35</v>
      </c>
      <c r="I1416" t="s">
        <v>90</v>
      </c>
      <c r="J1416" s="26">
        <v>105600</v>
      </c>
    </row>
    <row r="1417" spans="1:10" x14ac:dyDescent="0.3">
      <c r="A1417" s="23">
        <v>44562</v>
      </c>
      <c r="B1417" t="s">
        <v>99</v>
      </c>
      <c r="C1417" t="s">
        <v>116</v>
      </c>
      <c r="D1417" t="s">
        <v>14</v>
      </c>
      <c r="E1417" t="s">
        <v>173</v>
      </c>
      <c r="F1417" t="s">
        <v>15</v>
      </c>
      <c r="G1417" t="s">
        <v>177</v>
      </c>
      <c r="H1417" t="s">
        <v>173</v>
      </c>
      <c r="I1417" t="s">
        <v>54</v>
      </c>
      <c r="J1417" s="26">
        <v>99107</v>
      </c>
    </row>
    <row r="1418" spans="1:10" x14ac:dyDescent="0.3">
      <c r="A1418" s="23">
        <v>44562</v>
      </c>
      <c r="B1418" t="s">
        <v>99</v>
      </c>
      <c r="C1418" t="s">
        <v>116</v>
      </c>
      <c r="D1418" t="s">
        <v>14</v>
      </c>
      <c r="E1418" t="s">
        <v>173</v>
      </c>
      <c r="F1418" t="s">
        <v>15</v>
      </c>
      <c r="G1418" t="s">
        <v>173</v>
      </c>
      <c r="H1418" t="s">
        <v>36</v>
      </c>
      <c r="I1418" t="s">
        <v>91</v>
      </c>
      <c r="J1418" s="26">
        <v>50000</v>
      </c>
    </row>
    <row r="1419" spans="1:10" x14ac:dyDescent="0.3">
      <c r="A1419" s="23">
        <v>44562</v>
      </c>
      <c r="B1419" t="s">
        <v>99</v>
      </c>
      <c r="C1419" t="s">
        <v>116</v>
      </c>
      <c r="D1419" t="s">
        <v>14</v>
      </c>
      <c r="E1419" t="s">
        <v>173</v>
      </c>
      <c r="F1419" t="s">
        <v>15</v>
      </c>
      <c r="G1419" t="s">
        <v>173</v>
      </c>
      <c r="H1419" t="s">
        <v>37</v>
      </c>
      <c r="I1419" t="s">
        <v>92</v>
      </c>
      <c r="J1419" s="26">
        <v>21644</v>
      </c>
    </row>
    <row r="1420" spans="1:10" x14ac:dyDescent="0.3">
      <c r="A1420" s="23">
        <v>44562</v>
      </c>
      <c r="B1420" t="s">
        <v>99</v>
      </c>
      <c r="C1420" t="s">
        <v>116</v>
      </c>
      <c r="D1420" t="s">
        <v>14</v>
      </c>
      <c r="E1420" t="s">
        <v>173</v>
      </c>
      <c r="F1420" t="s">
        <v>15</v>
      </c>
      <c r="G1420" t="s">
        <v>173</v>
      </c>
      <c r="H1420" t="s">
        <v>38</v>
      </c>
      <c r="I1420" t="s">
        <v>93</v>
      </c>
      <c r="J1420" s="26">
        <v>27463</v>
      </c>
    </row>
    <row r="1421" spans="1:10" x14ac:dyDescent="0.3">
      <c r="A1421" s="23">
        <v>44562</v>
      </c>
      <c r="B1421" t="s">
        <v>99</v>
      </c>
      <c r="C1421" t="s">
        <v>116</v>
      </c>
      <c r="D1421" t="s">
        <v>14</v>
      </c>
      <c r="E1421" t="s">
        <v>173</v>
      </c>
      <c r="F1421" t="s">
        <v>269</v>
      </c>
      <c r="G1421" t="s">
        <v>177</v>
      </c>
      <c r="H1421" t="s">
        <v>269</v>
      </c>
      <c r="I1421" t="s">
        <v>55</v>
      </c>
      <c r="J1421" s="26">
        <v>31260</v>
      </c>
    </row>
    <row r="1422" spans="1:10" x14ac:dyDescent="0.3">
      <c r="A1422" s="23">
        <v>44562</v>
      </c>
      <c r="B1422" t="s">
        <v>99</v>
      </c>
      <c r="C1422" t="s">
        <v>116</v>
      </c>
      <c r="D1422" t="s">
        <v>14</v>
      </c>
      <c r="E1422" t="s">
        <v>173</v>
      </c>
      <c r="F1422" t="s">
        <v>270</v>
      </c>
      <c r="G1422" t="s">
        <v>177</v>
      </c>
      <c r="H1422" t="s">
        <v>270</v>
      </c>
      <c r="I1422" t="s">
        <v>56</v>
      </c>
      <c r="J1422" s="26">
        <v>54800</v>
      </c>
    </row>
    <row r="1423" spans="1:10" x14ac:dyDescent="0.3">
      <c r="A1423" s="23">
        <v>44562</v>
      </c>
      <c r="B1423" t="s">
        <v>99</v>
      </c>
      <c r="C1423" t="s">
        <v>116</v>
      </c>
      <c r="D1423" t="s">
        <v>2</v>
      </c>
      <c r="E1423" t="s">
        <v>176</v>
      </c>
      <c r="F1423" t="s">
        <v>270</v>
      </c>
      <c r="G1423" t="s">
        <v>173</v>
      </c>
      <c r="H1423" t="s">
        <v>173</v>
      </c>
      <c r="I1423" t="s">
        <v>57</v>
      </c>
      <c r="J1423" s="26">
        <v>10419321.5</v>
      </c>
    </row>
    <row r="1424" spans="1:10" x14ac:dyDescent="0.3">
      <c r="A1424" s="23">
        <v>44562</v>
      </c>
      <c r="B1424" t="s">
        <v>99</v>
      </c>
      <c r="C1424" t="s">
        <v>116</v>
      </c>
      <c r="D1424" t="s">
        <v>2</v>
      </c>
      <c r="E1424" t="s">
        <v>173</v>
      </c>
      <c r="F1424" t="s">
        <v>16</v>
      </c>
      <c r="G1424" t="s">
        <v>177</v>
      </c>
      <c r="H1424" t="s">
        <v>16</v>
      </c>
      <c r="I1424" t="s">
        <v>58</v>
      </c>
      <c r="J1424" s="26">
        <v>1250000</v>
      </c>
    </row>
    <row r="1425" spans="1:10" x14ac:dyDescent="0.3">
      <c r="A1425" s="23">
        <v>44562</v>
      </c>
      <c r="B1425" t="s">
        <v>99</v>
      </c>
      <c r="C1425" t="s">
        <v>116</v>
      </c>
      <c r="D1425" t="s">
        <v>2</v>
      </c>
      <c r="E1425" t="s">
        <v>173</v>
      </c>
      <c r="F1425" t="s">
        <v>271</v>
      </c>
      <c r="G1425" t="s">
        <v>177</v>
      </c>
      <c r="H1425" t="s">
        <v>173</v>
      </c>
      <c r="I1425" t="s">
        <v>59</v>
      </c>
      <c r="J1425" s="26">
        <v>1238737.5</v>
      </c>
    </row>
    <row r="1426" spans="1:10" x14ac:dyDescent="0.3">
      <c r="A1426" s="23">
        <v>44562</v>
      </c>
      <c r="B1426" t="s">
        <v>99</v>
      </c>
      <c r="C1426" t="s">
        <v>116</v>
      </c>
      <c r="D1426" t="s">
        <v>2</v>
      </c>
      <c r="E1426" t="s">
        <v>173</v>
      </c>
      <c r="F1426" t="s">
        <v>271</v>
      </c>
      <c r="G1426" t="s">
        <v>173</v>
      </c>
      <c r="H1426" t="s">
        <v>33</v>
      </c>
      <c r="I1426" t="s">
        <v>94</v>
      </c>
      <c r="J1426" s="26">
        <v>577500</v>
      </c>
    </row>
    <row r="1427" spans="1:10" x14ac:dyDescent="0.3">
      <c r="A1427" s="23">
        <v>44562</v>
      </c>
      <c r="B1427" t="s">
        <v>99</v>
      </c>
      <c r="C1427" t="s">
        <v>116</v>
      </c>
      <c r="D1427" t="s">
        <v>2</v>
      </c>
      <c r="E1427" t="s">
        <v>173</v>
      </c>
      <c r="F1427" t="s">
        <v>271</v>
      </c>
      <c r="G1427" t="s">
        <v>173</v>
      </c>
      <c r="H1427" t="s">
        <v>34</v>
      </c>
      <c r="I1427" t="s">
        <v>95</v>
      </c>
      <c r="J1427" s="26">
        <v>375375</v>
      </c>
    </row>
    <row r="1428" spans="1:10" x14ac:dyDescent="0.3">
      <c r="A1428" s="23">
        <v>44562</v>
      </c>
      <c r="B1428" t="s">
        <v>99</v>
      </c>
      <c r="C1428" t="s">
        <v>116</v>
      </c>
      <c r="D1428" t="s">
        <v>2</v>
      </c>
      <c r="E1428" t="s">
        <v>173</v>
      </c>
      <c r="F1428" t="s">
        <v>271</v>
      </c>
      <c r="G1428" t="s">
        <v>173</v>
      </c>
      <c r="H1428" t="s">
        <v>35</v>
      </c>
      <c r="I1428" t="s">
        <v>96</v>
      </c>
      <c r="J1428" s="26">
        <v>285862.5</v>
      </c>
    </row>
    <row r="1429" spans="1:10" x14ac:dyDescent="0.3">
      <c r="A1429" s="23">
        <v>44562</v>
      </c>
      <c r="B1429" t="s">
        <v>99</v>
      </c>
      <c r="C1429" t="s">
        <v>116</v>
      </c>
      <c r="D1429" t="s">
        <v>2</v>
      </c>
      <c r="E1429" t="s">
        <v>173</v>
      </c>
      <c r="F1429" t="s">
        <v>28</v>
      </c>
      <c r="G1429" t="s">
        <v>177</v>
      </c>
      <c r="H1429" t="s">
        <v>173</v>
      </c>
      <c r="I1429" t="s">
        <v>60</v>
      </c>
      <c r="J1429" s="26">
        <v>6098300</v>
      </c>
    </row>
    <row r="1430" spans="1:10" x14ac:dyDescent="0.3">
      <c r="A1430" s="23">
        <v>44562</v>
      </c>
      <c r="B1430" t="s">
        <v>99</v>
      </c>
      <c r="C1430" t="s">
        <v>116</v>
      </c>
      <c r="D1430" t="s">
        <v>2</v>
      </c>
      <c r="E1430" t="s">
        <v>173</v>
      </c>
      <c r="F1430" t="s">
        <v>28</v>
      </c>
      <c r="G1430" t="s">
        <v>173</v>
      </c>
      <c r="H1430" t="s">
        <v>39</v>
      </c>
      <c r="I1430" t="s">
        <v>97</v>
      </c>
      <c r="J1430" s="26">
        <v>2814600</v>
      </c>
    </row>
    <row r="1431" spans="1:10" x14ac:dyDescent="0.3">
      <c r="A1431" s="23">
        <v>44562</v>
      </c>
      <c r="B1431" t="s">
        <v>99</v>
      </c>
      <c r="C1431" t="s">
        <v>116</v>
      </c>
      <c r="D1431" t="s">
        <v>2</v>
      </c>
      <c r="E1431" t="s">
        <v>173</v>
      </c>
      <c r="F1431" t="s">
        <v>28</v>
      </c>
      <c r="G1431" t="s">
        <v>173</v>
      </c>
      <c r="H1431" t="s">
        <v>40</v>
      </c>
      <c r="I1431" t="s">
        <v>98</v>
      </c>
      <c r="J1431" s="26">
        <v>3283700.0000000005</v>
      </c>
    </row>
    <row r="1432" spans="1:10" x14ac:dyDescent="0.3">
      <c r="A1432" s="23">
        <v>44562</v>
      </c>
      <c r="B1432" t="s">
        <v>99</v>
      </c>
      <c r="C1432" t="s">
        <v>116</v>
      </c>
      <c r="D1432" t="s">
        <v>2</v>
      </c>
      <c r="E1432" t="s">
        <v>173</v>
      </c>
      <c r="F1432" t="s">
        <v>32</v>
      </c>
      <c r="G1432" t="s">
        <v>177</v>
      </c>
      <c r="H1432" t="s">
        <v>32</v>
      </c>
      <c r="I1432" t="s">
        <v>61</v>
      </c>
      <c r="J1432" s="26">
        <v>270000</v>
      </c>
    </row>
    <row r="1433" spans="1:10" x14ac:dyDescent="0.3">
      <c r="A1433" s="23">
        <v>44562</v>
      </c>
      <c r="B1433" t="s">
        <v>99</v>
      </c>
      <c r="C1433" t="s">
        <v>116</v>
      </c>
      <c r="D1433" t="s">
        <v>2</v>
      </c>
      <c r="E1433" t="s">
        <v>173</v>
      </c>
      <c r="F1433" t="s">
        <v>41</v>
      </c>
      <c r="G1433" t="s">
        <v>177</v>
      </c>
      <c r="H1433" t="s">
        <v>41</v>
      </c>
      <c r="I1433" t="s">
        <v>62</v>
      </c>
      <c r="J1433" s="26">
        <v>250000</v>
      </c>
    </row>
    <row r="1434" spans="1:10" x14ac:dyDescent="0.3">
      <c r="A1434" s="23">
        <v>44562</v>
      </c>
      <c r="B1434" t="s">
        <v>99</v>
      </c>
      <c r="C1434" t="s">
        <v>116</v>
      </c>
      <c r="D1434" t="s">
        <v>2</v>
      </c>
      <c r="E1434" t="s">
        <v>173</v>
      </c>
      <c r="F1434" t="s">
        <v>29</v>
      </c>
      <c r="G1434" t="s">
        <v>177</v>
      </c>
      <c r="H1434" t="s">
        <v>29</v>
      </c>
      <c r="I1434" t="s">
        <v>63</v>
      </c>
      <c r="J1434" s="26">
        <v>700000</v>
      </c>
    </row>
    <row r="1435" spans="1:10" x14ac:dyDescent="0.3">
      <c r="A1435" s="23">
        <v>44562</v>
      </c>
      <c r="B1435" t="s">
        <v>99</v>
      </c>
      <c r="C1435" t="s">
        <v>116</v>
      </c>
      <c r="D1435" t="s">
        <v>2</v>
      </c>
      <c r="E1435" t="s">
        <v>173</v>
      </c>
      <c r="F1435" t="s">
        <v>31</v>
      </c>
      <c r="G1435" t="s">
        <v>177</v>
      </c>
      <c r="H1435" t="s">
        <v>31</v>
      </c>
      <c r="I1435" t="s">
        <v>64</v>
      </c>
      <c r="J1435" s="26">
        <v>469100</v>
      </c>
    </row>
    <row r="1436" spans="1:10" x14ac:dyDescent="0.3">
      <c r="A1436" s="23">
        <v>44562</v>
      </c>
      <c r="B1436" t="s">
        <v>99</v>
      </c>
      <c r="C1436" t="s">
        <v>116</v>
      </c>
      <c r="D1436" t="s">
        <v>2</v>
      </c>
      <c r="E1436" t="s">
        <v>173</v>
      </c>
      <c r="F1436" t="s">
        <v>30</v>
      </c>
      <c r="G1436" t="s">
        <v>177</v>
      </c>
      <c r="H1436" t="s">
        <v>30</v>
      </c>
      <c r="I1436" t="s">
        <v>65</v>
      </c>
      <c r="J1436" s="26">
        <v>143184</v>
      </c>
    </row>
    <row r="1437" spans="1:10" x14ac:dyDescent="0.3">
      <c r="A1437" s="23">
        <v>44562</v>
      </c>
      <c r="B1437" t="s">
        <v>99</v>
      </c>
      <c r="C1437" t="s">
        <v>179</v>
      </c>
      <c r="D1437" t="s">
        <v>17</v>
      </c>
      <c r="E1437" t="s">
        <v>176</v>
      </c>
      <c r="F1437" t="s">
        <v>30</v>
      </c>
      <c r="G1437" t="s">
        <v>173</v>
      </c>
      <c r="H1437" t="s">
        <v>173</v>
      </c>
      <c r="I1437" t="s">
        <v>66</v>
      </c>
      <c r="J1437" s="26">
        <v>4824236.4999999963</v>
      </c>
    </row>
    <row r="1438" spans="1:10" x14ac:dyDescent="0.3">
      <c r="A1438" s="23">
        <v>44562</v>
      </c>
      <c r="B1438" t="s">
        <v>99</v>
      </c>
      <c r="C1438" t="s">
        <v>117</v>
      </c>
      <c r="D1438" t="s">
        <v>5</v>
      </c>
      <c r="E1438" t="s">
        <v>176</v>
      </c>
      <c r="F1438" t="s">
        <v>30</v>
      </c>
      <c r="G1438" t="s">
        <v>173</v>
      </c>
      <c r="H1438" t="s">
        <v>173</v>
      </c>
      <c r="I1438" t="s">
        <v>67</v>
      </c>
      <c r="J1438" s="26">
        <v>0</v>
      </c>
    </row>
    <row r="1439" spans="1:10" x14ac:dyDescent="0.3">
      <c r="A1439" s="23">
        <v>44562</v>
      </c>
      <c r="B1439" t="s">
        <v>99</v>
      </c>
      <c r="C1439" t="s">
        <v>118</v>
      </c>
      <c r="D1439" t="s">
        <v>6</v>
      </c>
      <c r="E1439" t="s">
        <v>176</v>
      </c>
      <c r="F1439" t="s">
        <v>27</v>
      </c>
      <c r="G1439" t="s">
        <v>173</v>
      </c>
      <c r="H1439" t="s">
        <v>173</v>
      </c>
      <c r="I1439" t="s">
        <v>70</v>
      </c>
      <c r="J1439" s="26">
        <v>1811718</v>
      </c>
    </row>
    <row r="1440" spans="1:10" x14ac:dyDescent="0.3">
      <c r="A1440" s="23">
        <v>44562</v>
      </c>
      <c r="B1440" t="s">
        <v>99</v>
      </c>
      <c r="C1440" t="s">
        <v>118</v>
      </c>
      <c r="D1440" t="s">
        <v>6</v>
      </c>
      <c r="E1440" t="s">
        <v>173</v>
      </c>
      <c r="F1440" t="s">
        <v>4</v>
      </c>
      <c r="G1440" t="s">
        <v>177</v>
      </c>
      <c r="H1440" t="s">
        <v>4</v>
      </c>
      <c r="I1440" t="s">
        <v>71</v>
      </c>
      <c r="J1440" s="26">
        <v>1811718</v>
      </c>
    </row>
    <row r="1441" spans="1:10" x14ac:dyDescent="0.3">
      <c r="A1441" s="23">
        <v>44562</v>
      </c>
      <c r="B1441" t="s">
        <v>99</v>
      </c>
      <c r="C1441" t="s">
        <v>180</v>
      </c>
      <c r="D1441" t="s">
        <v>7</v>
      </c>
      <c r="E1441" t="s">
        <v>176</v>
      </c>
      <c r="F1441" t="s">
        <v>18</v>
      </c>
      <c r="G1441" t="s">
        <v>173</v>
      </c>
      <c r="H1441" t="s">
        <v>173</v>
      </c>
      <c r="I1441" t="s">
        <v>73</v>
      </c>
      <c r="J1441" s="26">
        <v>3012518.4999999963</v>
      </c>
    </row>
    <row r="1442" spans="1:10" x14ac:dyDescent="0.3">
      <c r="A1442" s="23">
        <v>44562</v>
      </c>
      <c r="B1442" t="s">
        <v>99</v>
      </c>
      <c r="C1442" t="s">
        <v>119</v>
      </c>
      <c r="D1442" t="s">
        <v>10</v>
      </c>
      <c r="E1442" t="s">
        <v>176</v>
      </c>
      <c r="F1442" t="s">
        <v>10</v>
      </c>
      <c r="G1442" t="s">
        <v>177</v>
      </c>
      <c r="H1442" t="s">
        <v>10</v>
      </c>
      <c r="I1442" t="s">
        <v>11</v>
      </c>
      <c r="J1442" s="26">
        <v>602503.69999999925</v>
      </c>
    </row>
    <row r="1443" spans="1:10" x14ac:dyDescent="0.3">
      <c r="A1443" s="23">
        <v>44562</v>
      </c>
      <c r="B1443" t="s">
        <v>99</v>
      </c>
      <c r="C1443" t="s">
        <v>181</v>
      </c>
      <c r="D1443" t="s">
        <v>8</v>
      </c>
      <c r="E1443" t="s">
        <v>176</v>
      </c>
      <c r="F1443" t="s">
        <v>10</v>
      </c>
      <c r="G1443" t="s">
        <v>173</v>
      </c>
      <c r="H1443" t="s">
        <v>173</v>
      </c>
      <c r="I1443" t="s">
        <v>12</v>
      </c>
      <c r="J1443" s="26">
        <v>2410014.799999997</v>
      </c>
    </row>
    <row r="1444" spans="1:10" x14ac:dyDescent="0.3">
      <c r="A1444" s="23">
        <v>44562</v>
      </c>
      <c r="B1444" t="s">
        <v>100</v>
      </c>
      <c r="C1444" t="s">
        <v>114</v>
      </c>
      <c r="D1444" t="s">
        <v>0</v>
      </c>
      <c r="E1444" t="s">
        <v>176</v>
      </c>
      <c r="F1444" t="s">
        <v>25</v>
      </c>
      <c r="G1444" t="s">
        <v>173</v>
      </c>
      <c r="H1444" t="s">
        <v>173</v>
      </c>
      <c r="I1444" t="s">
        <v>124</v>
      </c>
      <c r="J1444" s="26">
        <v>45648000</v>
      </c>
    </row>
    <row r="1445" spans="1:10" x14ac:dyDescent="0.3">
      <c r="A1445" s="23">
        <v>44562</v>
      </c>
      <c r="B1445" t="s">
        <v>100</v>
      </c>
      <c r="C1445" t="s">
        <v>114</v>
      </c>
      <c r="D1445" t="s">
        <v>0</v>
      </c>
      <c r="E1445" t="s">
        <v>173</v>
      </c>
      <c r="F1445" t="s">
        <v>19</v>
      </c>
      <c r="G1445" t="s">
        <v>177</v>
      </c>
      <c r="H1445" t="s">
        <v>173</v>
      </c>
      <c r="I1445" t="s">
        <v>43</v>
      </c>
      <c r="J1445" s="26">
        <v>45000000</v>
      </c>
    </row>
    <row r="1446" spans="1:10" x14ac:dyDescent="0.3">
      <c r="A1446" s="23">
        <v>44562</v>
      </c>
      <c r="B1446" t="s">
        <v>100</v>
      </c>
      <c r="C1446" t="s">
        <v>114</v>
      </c>
      <c r="D1446" t="s">
        <v>0</v>
      </c>
      <c r="E1446" t="s">
        <v>173</v>
      </c>
      <c r="F1446" t="s">
        <v>19</v>
      </c>
      <c r="G1446" t="s">
        <v>173</v>
      </c>
      <c r="H1446" t="s">
        <v>21</v>
      </c>
      <c r="I1446" t="s">
        <v>74</v>
      </c>
      <c r="J1446" s="26">
        <v>18750000</v>
      </c>
    </row>
    <row r="1447" spans="1:10" x14ac:dyDescent="0.3">
      <c r="A1447" s="23">
        <v>44562</v>
      </c>
      <c r="B1447" t="s">
        <v>100</v>
      </c>
      <c r="C1447" t="s">
        <v>114</v>
      </c>
      <c r="D1447" t="s">
        <v>0</v>
      </c>
      <c r="E1447" t="s">
        <v>173</v>
      </c>
      <c r="F1447" t="s">
        <v>19</v>
      </c>
      <c r="G1447" t="s">
        <v>173</v>
      </c>
      <c r="H1447" t="s">
        <v>22</v>
      </c>
      <c r="I1447" t="s">
        <v>75</v>
      </c>
      <c r="J1447" s="26">
        <v>17250000</v>
      </c>
    </row>
    <row r="1448" spans="1:10" x14ac:dyDescent="0.3">
      <c r="A1448" s="23">
        <v>44562</v>
      </c>
      <c r="B1448" t="s">
        <v>100</v>
      </c>
      <c r="C1448" t="s">
        <v>114</v>
      </c>
      <c r="D1448" t="s">
        <v>0</v>
      </c>
      <c r="E1448" t="s">
        <v>173</v>
      </c>
      <c r="F1448" t="s">
        <v>19</v>
      </c>
      <c r="G1448" t="s">
        <v>173</v>
      </c>
      <c r="H1448" t="s">
        <v>20</v>
      </c>
      <c r="I1448" t="s">
        <v>76</v>
      </c>
      <c r="J1448" s="26">
        <v>9000000</v>
      </c>
    </row>
    <row r="1449" spans="1:10" x14ac:dyDescent="0.3">
      <c r="A1449" s="23">
        <v>44562</v>
      </c>
      <c r="B1449" t="s">
        <v>100</v>
      </c>
      <c r="C1449" t="s">
        <v>114</v>
      </c>
      <c r="D1449" t="s">
        <v>0</v>
      </c>
      <c r="E1449" t="s">
        <v>173</v>
      </c>
      <c r="F1449" t="s">
        <v>23</v>
      </c>
      <c r="G1449" t="s">
        <v>177</v>
      </c>
      <c r="H1449" t="s">
        <v>173</v>
      </c>
      <c r="I1449" t="s">
        <v>44</v>
      </c>
      <c r="J1449" s="26">
        <v>648000</v>
      </c>
    </row>
    <row r="1450" spans="1:10" x14ac:dyDescent="0.3">
      <c r="A1450" s="23">
        <v>44562</v>
      </c>
      <c r="B1450" t="s">
        <v>100</v>
      </c>
      <c r="C1450" t="s">
        <v>114</v>
      </c>
      <c r="D1450" t="s">
        <v>0</v>
      </c>
      <c r="E1450" t="s">
        <v>173</v>
      </c>
      <c r="F1450" t="s">
        <v>23</v>
      </c>
      <c r="G1450" t="s">
        <v>173</v>
      </c>
      <c r="H1450" t="s">
        <v>196</v>
      </c>
      <c r="I1450" t="s">
        <v>77</v>
      </c>
      <c r="J1450" s="26">
        <v>567000</v>
      </c>
    </row>
    <row r="1451" spans="1:10" x14ac:dyDescent="0.3">
      <c r="A1451" s="23">
        <v>44562</v>
      </c>
      <c r="B1451" t="s">
        <v>100</v>
      </c>
      <c r="C1451" t="s">
        <v>114</v>
      </c>
      <c r="D1451" t="s">
        <v>0</v>
      </c>
      <c r="E1451" t="s">
        <v>173</v>
      </c>
      <c r="F1451" t="s">
        <v>23</v>
      </c>
      <c r="G1451" t="s">
        <v>173</v>
      </c>
      <c r="H1451" t="s">
        <v>197</v>
      </c>
      <c r="I1451" t="s">
        <v>78</v>
      </c>
      <c r="J1451" s="26">
        <v>81000</v>
      </c>
    </row>
    <row r="1452" spans="1:10" x14ac:dyDescent="0.3">
      <c r="A1452" s="23">
        <v>44562</v>
      </c>
      <c r="B1452" t="s">
        <v>100</v>
      </c>
      <c r="C1452" t="s">
        <v>115</v>
      </c>
      <c r="D1452" t="s">
        <v>1</v>
      </c>
      <c r="E1452" t="s">
        <v>176</v>
      </c>
      <c r="F1452" t="s">
        <v>23</v>
      </c>
      <c r="G1452" t="s">
        <v>173</v>
      </c>
      <c r="H1452" t="s">
        <v>173</v>
      </c>
      <c r="I1452" t="s">
        <v>45</v>
      </c>
      <c r="J1452" s="26">
        <v>30119040.000000004</v>
      </c>
    </row>
    <row r="1453" spans="1:10" x14ac:dyDescent="0.3">
      <c r="A1453" s="23">
        <v>44562</v>
      </c>
      <c r="B1453" t="s">
        <v>100</v>
      </c>
      <c r="C1453" t="s">
        <v>115</v>
      </c>
      <c r="D1453" t="s">
        <v>1</v>
      </c>
      <c r="E1453" t="s">
        <v>173</v>
      </c>
      <c r="F1453" t="s">
        <v>19</v>
      </c>
      <c r="G1453" t="s">
        <v>177</v>
      </c>
      <c r="H1453" t="s">
        <v>173</v>
      </c>
      <c r="I1453" t="s">
        <v>46</v>
      </c>
      <c r="J1453" s="26">
        <v>29767500.000000004</v>
      </c>
    </row>
    <row r="1454" spans="1:10" x14ac:dyDescent="0.3">
      <c r="A1454" s="23">
        <v>44562</v>
      </c>
      <c r="B1454" t="s">
        <v>100</v>
      </c>
      <c r="C1454" t="s">
        <v>115</v>
      </c>
      <c r="D1454" t="s">
        <v>1</v>
      </c>
      <c r="E1454" t="s">
        <v>173</v>
      </c>
      <c r="F1454" t="s">
        <v>19</v>
      </c>
      <c r="G1454" t="s">
        <v>173</v>
      </c>
      <c r="H1454" t="s">
        <v>21</v>
      </c>
      <c r="I1454" t="s">
        <v>79</v>
      </c>
      <c r="J1454" s="26">
        <v>12796875.000000002</v>
      </c>
    </row>
    <row r="1455" spans="1:10" x14ac:dyDescent="0.3">
      <c r="A1455" s="23">
        <v>44562</v>
      </c>
      <c r="B1455" t="s">
        <v>100</v>
      </c>
      <c r="C1455" t="s">
        <v>115</v>
      </c>
      <c r="D1455" t="s">
        <v>1</v>
      </c>
      <c r="E1455" t="s">
        <v>173</v>
      </c>
      <c r="F1455" t="s">
        <v>19</v>
      </c>
      <c r="G1455" t="s">
        <v>173</v>
      </c>
      <c r="H1455" t="s">
        <v>22</v>
      </c>
      <c r="I1455" t="s">
        <v>80</v>
      </c>
      <c r="J1455" s="26">
        <v>11773125.000000002</v>
      </c>
    </row>
    <row r="1456" spans="1:10" x14ac:dyDescent="0.3">
      <c r="A1456" s="23">
        <v>44562</v>
      </c>
      <c r="B1456" t="s">
        <v>100</v>
      </c>
      <c r="C1456" t="s">
        <v>115</v>
      </c>
      <c r="D1456" t="s">
        <v>1</v>
      </c>
      <c r="E1456" t="s">
        <v>173</v>
      </c>
      <c r="F1456" t="s">
        <v>19</v>
      </c>
      <c r="G1456" t="s">
        <v>173</v>
      </c>
      <c r="H1456" t="s">
        <v>20</v>
      </c>
      <c r="I1456" t="s">
        <v>81</v>
      </c>
      <c r="J1456" s="26">
        <v>5197500.0000000009</v>
      </c>
    </row>
    <row r="1457" spans="1:10" x14ac:dyDescent="0.3">
      <c r="A1457" s="23">
        <v>44562</v>
      </c>
      <c r="B1457" t="s">
        <v>100</v>
      </c>
      <c r="C1457" t="s">
        <v>115</v>
      </c>
      <c r="D1457" t="s">
        <v>1</v>
      </c>
      <c r="E1457" t="s">
        <v>173</v>
      </c>
      <c r="F1457" t="s">
        <v>23</v>
      </c>
      <c r="G1457" t="s">
        <v>177</v>
      </c>
      <c r="H1457" t="s">
        <v>173</v>
      </c>
      <c r="I1457" t="s">
        <v>47</v>
      </c>
      <c r="J1457" s="26">
        <v>351540</v>
      </c>
    </row>
    <row r="1458" spans="1:10" x14ac:dyDescent="0.3">
      <c r="A1458" s="23">
        <v>44562</v>
      </c>
      <c r="B1458" t="s">
        <v>100</v>
      </c>
      <c r="C1458" t="s">
        <v>115</v>
      </c>
      <c r="D1458" t="s">
        <v>1</v>
      </c>
      <c r="E1458" t="s">
        <v>173</v>
      </c>
      <c r="F1458" t="s">
        <v>23</v>
      </c>
      <c r="G1458" t="s">
        <v>173</v>
      </c>
      <c r="H1458" t="s">
        <v>196</v>
      </c>
      <c r="I1458" t="s">
        <v>82</v>
      </c>
      <c r="J1458" s="26">
        <v>283500</v>
      </c>
    </row>
    <row r="1459" spans="1:10" x14ac:dyDescent="0.3">
      <c r="A1459" s="23">
        <v>44562</v>
      </c>
      <c r="B1459" t="s">
        <v>100</v>
      </c>
      <c r="C1459" t="s">
        <v>115</v>
      </c>
      <c r="D1459" t="s">
        <v>1</v>
      </c>
      <c r="E1459" t="s">
        <v>173</v>
      </c>
      <c r="F1459" t="s">
        <v>23</v>
      </c>
      <c r="G1459" t="s">
        <v>173</v>
      </c>
      <c r="H1459" t="s">
        <v>197</v>
      </c>
      <c r="I1459" t="s">
        <v>83</v>
      </c>
      <c r="J1459" s="26">
        <v>68040</v>
      </c>
    </row>
    <row r="1460" spans="1:10" x14ac:dyDescent="0.3">
      <c r="A1460" s="23">
        <v>44562</v>
      </c>
      <c r="B1460" t="s">
        <v>100</v>
      </c>
      <c r="C1460" t="s">
        <v>178</v>
      </c>
      <c r="D1460" t="s">
        <v>203</v>
      </c>
      <c r="E1460" t="s">
        <v>176</v>
      </c>
      <c r="F1460" t="s">
        <v>23</v>
      </c>
      <c r="G1460" t="s">
        <v>173</v>
      </c>
      <c r="H1460" t="s">
        <v>173</v>
      </c>
      <c r="I1460" t="s">
        <v>48</v>
      </c>
      <c r="J1460" s="26">
        <v>15528959.999999996</v>
      </c>
    </row>
    <row r="1461" spans="1:10" x14ac:dyDescent="0.3">
      <c r="A1461" s="23">
        <v>44562</v>
      </c>
      <c r="B1461" t="s">
        <v>100</v>
      </c>
      <c r="C1461" t="s">
        <v>178</v>
      </c>
      <c r="D1461" t="s">
        <v>203</v>
      </c>
      <c r="E1461" t="s">
        <v>173</v>
      </c>
      <c r="F1461" t="s">
        <v>19</v>
      </c>
      <c r="G1461" t="s">
        <v>177</v>
      </c>
      <c r="H1461" t="s">
        <v>173</v>
      </c>
      <c r="I1461" t="s">
        <v>49</v>
      </c>
      <c r="J1461" s="26">
        <v>15232499.999999996</v>
      </c>
    </row>
    <row r="1462" spans="1:10" x14ac:dyDescent="0.3">
      <c r="A1462" s="23">
        <v>44562</v>
      </c>
      <c r="B1462" t="s">
        <v>100</v>
      </c>
      <c r="C1462" t="s">
        <v>178</v>
      </c>
      <c r="D1462" t="s">
        <v>203</v>
      </c>
      <c r="E1462" t="s">
        <v>173</v>
      </c>
      <c r="F1462" t="s">
        <v>19</v>
      </c>
      <c r="G1462" t="s">
        <v>173</v>
      </c>
      <c r="H1462" t="s">
        <v>21</v>
      </c>
      <c r="I1462" t="s">
        <v>84</v>
      </c>
      <c r="J1462" s="26">
        <v>5953124.9999999981</v>
      </c>
    </row>
    <row r="1463" spans="1:10" x14ac:dyDescent="0.3">
      <c r="A1463" s="23">
        <v>44562</v>
      </c>
      <c r="B1463" t="s">
        <v>100</v>
      </c>
      <c r="C1463" t="s">
        <v>178</v>
      </c>
      <c r="D1463" t="s">
        <v>203</v>
      </c>
      <c r="E1463" t="s">
        <v>173</v>
      </c>
      <c r="F1463" t="s">
        <v>19</v>
      </c>
      <c r="G1463" t="s">
        <v>173</v>
      </c>
      <c r="H1463" t="s">
        <v>22</v>
      </c>
      <c r="I1463" t="s">
        <v>85</v>
      </c>
      <c r="J1463" s="26">
        <v>5476874.9999999981</v>
      </c>
    </row>
    <row r="1464" spans="1:10" x14ac:dyDescent="0.3">
      <c r="A1464" s="23">
        <v>44562</v>
      </c>
      <c r="B1464" t="s">
        <v>100</v>
      </c>
      <c r="C1464" t="s">
        <v>178</v>
      </c>
      <c r="D1464" t="s">
        <v>203</v>
      </c>
      <c r="E1464" t="s">
        <v>173</v>
      </c>
      <c r="F1464" t="s">
        <v>19</v>
      </c>
      <c r="G1464" t="s">
        <v>173</v>
      </c>
      <c r="H1464" t="s">
        <v>20</v>
      </c>
      <c r="I1464" t="s">
        <v>86</v>
      </c>
      <c r="J1464" s="26">
        <v>3802499.9999999991</v>
      </c>
    </row>
    <row r="1465" spans="1:10" x14ac:dyDescent="0.3">
      <c r="A1465" s="23">
        <v>44562</v>
      </c>
      <c r="B1465" t="s">
        <v>100</v>
      </c>
      <c r="C1465" t="s">
        <v>178</v>
      </c>
      <c r="D1465" t="s">
        <v>203</v>
      </c>
      <c r="E1465" t="s">
        <v>173</v>
      </c>
      <c r="F1465" t="s">
        <v>23</v>
      </c>
      <c r="G1465" t="s">
        <v>177</v>
      </c>
      <c r="H1465" t="s">
        <v>173</v>
      </c>
      <c r="I1465" t="s">
        <v>50</v>
      </c>
      <c r="J1465" s="26">
        <v>296460</v>
      </c>
    </row>
    <row r="1466" spans="1:10" x14ac:dyDescent="0.3">
      <c r="A1466" s="23">
        <v>44562</v>
      </c>
      <c r="B1466" t="s">
        <v>100</v>
      </c>
      <c r="C1466" t="s">
        <v>178</v>
      </c>
      <c r="D1466" t="s">
        <v>203</v>
      </c>
      <c r="E1466" t="s">
        <v>173</v>
      </c>
      <c r="F1466" t="s">
        <v>23</v>
      </c>
      <c r="G1466" t="s">
        <v>173</v>
      </c>
      <c r="H1466" t="s">
        <v>196</v>
      </c>
      <c r="I1466" t="s">
        <v>88</v>
      </c>
      <c r="J1466" s="26">
        <v>283500</v>
      </c>
    </row>
    <row r="1467" spans="1:10" x14ac:dyDescent="0.3">
      <c r="A1467" s="23">
        <v>44562</v>
      </c>
      <c r="B1467" t="s">
        <v>100</v>
      </c>
      <c r="C1467" t="s">
        <v>178</v>
      </c>
      <c r="D1467" t="s">
        <v>203</v>
      </c>
      <c r="E1467" t="s">
        <v>173</v>
      </c>
      <c r="F1467" t="s">
        <v>23</v>
      </c>
      <c r="G1467" t="s">
        <v>173</v>
      </c>
      <c r="H1467" t="s">
        <v>197</v>
      </c>
      <c r="I1467" t="s">
        <v>87</v>
      </c>
      <c r="J1467" s="26">
        <v>12960</v>
      </c>
    </row>
    <row r="1468" spans="1:10" x14ac:dyDescent="0.3">
      <c r="A1468" s="23">
        <v>44562</v>
      </c>
      <c r="B1468" t="s">
        <v>100</v>
      </c>
      <c r="C1468" t="s">
        <v>116</v>
      </c>
      <c r="D1468" t="s">
        <v>14</v>
      </c>
      <c r="E1468" t="s">
        <v>176</v>
      </c>
      <c r="F1468" t="s">
        <v>23</v>
      </c>
      <c r="G1468" t="s">
        <v>173</v>
      </c>
      <c r="H1468" t="s">
        <v>173</v>
      </c>
      <c r="I1468" t="s">
        <v>51</v>
      </c>
      <c r="J1468" s="26">
        <v>728934</v>
      </c>
    </row>
    <row r="1469" spans="1:10" x14ac:dyDescent="0.3">
      <c r="A1469" s="23">
        <v>44562</v>
      </c>
      <c r="B1469" t="s">
        <v>100</v>
      </c>
      <c r="C1469" t="s">
        <v>116</v>
      </c>
      <c r="D1469" t="s">
        <v>14</v>
      </c>
      <c r="E1469" t="s">
        <v>173</v>
      </c>
      <c r="F1469" t="s">
        <v>16</v>
      </c>
      <c r="G1469" t="s">
        <v>177</v>
      </c>
      <c r="H1469" t="s">
        <v>198</v>
      </c>
      <c r="I1469" t="s">
        <v>52</v>
      </c>
      <c r="J1469" s="26">
        <v>150000</v>
      </c>
    </row>
    <row r="1470" spans="1:10" x14ac:dyDescent="0.3">
      <c r="A1470" s="23">
        <v>44562</v>
      </c>
      <c r="B1470" t="s">
        <v>100</v>
      </c>
      <c r="C1470" t="s">
        <v>116</v>
      </c>
      <c r="D1470" t="s">
        <v>14</v>
      </c>
      <c r="E1470" t="s">
        <v>173</v>
      </c>
      <c r="F1470" t="s">
        <v>271</v>
      </c>
      <c r="G1470" t="s">
        <v>177</v>
      </c>
      <c r="H1470" t="s">
        <v>173</v>
      </c>
      <c r="I1470" t="s">
        <v>53</v>
      </c>
      <c r="J1470" s="26">
        <v>400400</v>
      </c>
    </row>
    <row r="1471" spans="1:10" x14ac:dyDescent="0.3">
      <c r="A1471" s="23">
        <v>44562</v>
      </c>
      <c r="B1471" t="s">
        <v>100</v>
      </c>
      <c r="C1471" t="s">
        <v>116</v>
      </c>
      <c r="D1471" t="s">
        <v>14</v>
      </c>
      <c r="E1471" t="s">
        <v>173</v>
      </c>
      <c r="F1471" t="s">
        <v>271</v>
      </c>
      <c r="G1471" t="s">
        <v>173</v>
      </c>
      <c r="H1471" t="s">
        <v>33</v>
      </c>
      <c r="I1471" t="s">
        <v>89</v>
      </c>
      <c r="J1471" s="26">
        <v>280000</v>
      </c>
    </row>
    <row r="1472" spans="1:10" x14ac:dyDescent="0.3">
      <c r="A1472" s="23">
        <v>44562</v>
      </c>
      <c r="B1472" t="s">
        <v>100</v>
      </c>
      <c r="C1472" t="s">
        <v>116</v>
      </c>
      <c r="D1472" t="s">
        <v>14</v>
      </c>
      <c r="E1472" t="s">
        <v>173</v>
      </c>
      <c r="F1472" t="s">
        <v>271</v>
      </c>
      <c r="G1472" t="s">
        <v>173</v>
      </c>
      <c r="H1472" t="s">
        <v>34</v>
      </c>
      <c r="I1472" t="s">
        <v>90</v>
      </c>
      <c r="J1472" s="26">
        <v>28000</v>
      </c>
    </row>
    <row r="1473" spans="1:10" x14ac:dyDescent="0.3">
      <c r="A1473" s="23">
        <v>44562</v>
      </c>
      <c r="B1473" t="s">
        <v>100</v>
      </c>
      <c r="C1473" t="s">
        <v>116</v>
      </c>
      <c r="D1473" t="s">
        <v>14</v>
      </c>
      <c r="E1473" t="s">
        <v>173</v>
      </c>
      <c r="F1473" t="s">
        <v>271</v>
      </c>
      <c r="G1473" t="s">
        <v>173</v>
      </c>
      <c r="H1473" t="s">
        <v>35</v>
      </c>
      <c r="I1473" t="s">
        <v>90</v>
      </c>
      <c r="J1473" s="26">
        <v>92400</v>
      </c>
    </row>
    <row r="1474" spans="1:10" x14ac:dyDescent="0.3">
      <c r="A1474" s="23">
        <v>44562</v>
      </c>
      <c r="B1474" t="s">
        <v>100</v>
      </c>
      <c r="C1474" t="s">
        <v>116</v>
      </c>
      <c r="D1474" t="s">
        <v>14</v>
      </c>
      <c r="E1474" t="s">
        <v>173</v>
      </c>
      <c r="F1474" t="s">
        <v>15</v>
      </c>
      <c r="G1474" t="s">
        <v>177</v>
      </c>
      <c r="H1474" t="s">
        <v>173</v>
      </c>
      <c r="I1474" t="s">
        <v>54</v>
      </c>
      <c r="J1474" s="26">
        <v>123081</v>
      </c>
    </row>
    <row r="1475" spans="1:10" x14ac:dyDescent="0.3">
      <c r="A1475" s="23">
        <v>44562</v>
      </c>
      <c r="B1475" t="s">
        <v>100</v>
      </c>
      <c r="C1475" t="s">
        <v>116</v>
      </c>
      <c r="D1475" t="s">
        <v>14</v>
      </c>
      <c r="E1475" t="s">
        <v>173</v>
      </c>
      <c r="F1475" t="s">
        <v>15</v>
      </c>
      <c r="G1475" t="s">
        <v>173</v>
      </c>
      <c r="H1475" t="s">
        <v>36</v>
      </c>
      <c r="I1475" t="s">
        <v>91</v>
      </c>
      <c r="J1475" s="26">
        <v>41261</v>
      </c>
    </row>
    <row r="1476" spans="1:10" x14ac:dyDescent="0.3">
      <c r="A1476" s="23">
        <v>44562</v>
      </c>
      <c r="B1476" t="s">
        <v>100</v>
      </c>
      <c r="C1476" t="s">
        <v>116</v>
      </c>
      <c r="D1476" t="s">
        <v>14</v>
      </c>
      <c r="E1476" t="s">
        <v>173</v>
      </c>
      <c r="F1476" t="s">
        <v>15</v>
      </c>
      <c r="G1476" t="s">
        <v>173</v>
      </c>
      <c r="H1476" t="s">
        <v>37</v>
      </c>
      <c r="I1476" t="s">
        <v>92</v>
      </c>
      <c r="J1476" s="26">
        <v>47917</v>
      </c>
    </row>
    <row r="1477" spans="1:10" x14ac:dyDescent="0.3">
      <c r="A1477" s="23">
        <v>44562</v>
      </c>
      <c r="B1477" t="s">
        <v>100</v>
      </c>
      <c r="C1477" t="s">
        <v>116</v>
      </c>
      <c r="D1477" t="s">
        <v>14</v>
      </c>
      <c r="E1477" t="s">
        <v>173</v>
      </c>
      <c r="F1477" t="s">
        <v>15</v>
      </c>
      <c r="G1477" t="s">
        <v>173</v>
      </c>
      <c r="H1477" t="s">
        <v>38</v>
      </c>
      <c r="I1477" t="s">
        <v>93</v>
      </c>
      <c r="J1477" s="26">
        <v>33903</v>
      </c>
    </row>
    <row r="1478" spans="1:10" x14ac:dyDescent="0.3">
      <c r="A1478" s="23">
        <v>44562</v>
      </c>
      <c r="B1478" t="s">
        <v>100</v>
      </c>
      <c r="C1478" t="s">
        <v>116</v>
      </c>
      <c r="D1478" t="s">
        <v>14</v>
      </c>
      <c r="E1478" t="s">
        <v>173</v>
      </c>
      <c r="F1478" t="s">
        <v>269</v>
      </c>
      <c r="G1478" t="s">
        <v>177</v>
      </c>
      <c r="H1478" t="s">
        <v>269</v>
      </c>
      <c r="I1478" t="s">
        <v>55</v>
      </c>
      <c r="J1478" s="26">
        <v>8861</v>
      </c>
    </row>
    <row r="1479" spans="1:10" x14ac:dyDescent="0.3">
      <c r="A1479" s="23">
        <v>44562</v>
      </c>
      <c r="B1479" t="s">
        <v>100</v>
      </c>
      <c r="C1479" t="s">
        <v>116</v>
      </c>
      <c r="D1479" t="s">
        <v>14</v>
      </c>
      <c r="E1479" t="s">
        <v>173</v>
      </c>
      <c r="F1479" t="s">
        <v>270</v>
      </c>
      <c r="G1479" t="s">
        <v>177</v>
      </c>
      <c r="H1479" t="s">
        <v>270</v>
      </c>
      <c r="I1479" t="s">
        <v>56</v>
      </c>
      <c r="J1479" s="26">
        <v>46592</v>
      </c>
    </row>
    <row r="1480" spans="1:10" x14ac:dyDescent="0.3">
      <c r="A1480" s="23">
        <v>44562</v>
      </c>
      <c r="B1480" t="s">
        <v>100</v>
      </c>
      <c r="C1480" t="s">
        <v>116</v>
      </c>
      <c r="D1480" t="s">
        <v>2</v>
      </c>
      <c r="E1480" t="s">
        <v>176</v>
      </c>
      <c r="F1480" t="s">
        <v>270</v>
      </c>
      <c r="G1480" t="s">
        <v>173</v>
      </c>
      <c r="H1480" t="s">
        <v>173</v>
      </c>
      <c r="I1480" t="s">
        <v>57</v>
      </c>
      <c r="J1480" s="26">
        <v>9687983</v>
      </c>
    </row>
    <row r="1481" spans="1:10" x14ac:dyDescent="0.3">
      <c r="A1481" s="23">
        <v>44562</v>
      </c>
      <c r="B1481" t="s">
        <v>100</v>
      </c>
      <c r="C1481" t="s">
        <v>116</v>
      </c>
      <c r="D1481" t="s">
        <v>2</v>
      </c>
      <c r="E1481" t="s">
        <v>173</v>
      </c>
      <c r="F1481" t="s">
        <v>16</v>
      </c>
      <c r="G1481" t="s">
        <v>177</v>
      </c>
      <c r="H1481" t="s">
        <v>16</v>
      </c>
      <c r="I1481" t="s">
        <v>58</v>
      </c>
      <c r="J1481" s="26">
        <v>1250000</v>
      </c>
    </row>
    <row r="1482" spans="1:10" x14ac:dyDescent="0.3">
      <c r="A1482" s="23">
        <v>44562</v>
      </c>
      <c r="B1482" t="s">
        <v>100</v>
      </c>
      <c r="C1482" t="s">
        <v>116</v>
      </c>
      <c r="D1482" t="s">
        <v>2</v>
      </c>
      <c r="E1482" t="s">
        <v>173</v>
      </c>
      <c r="F1482" t="s">
        <v>271</v>
      </c>
      <c r="G1482" t="s">
        <v>177</v>
      </c>
      <c r="H1482" t="s">
        <v>173</v>
      </c>
      <c r="I1482" t="s">
        <v>59</v>
      </c>
      <c r="J1482" s="26">
        <v>1201200</v>
      </c>
    </row>
    <row r="1483" spans="1:10" x14ac:dyDescent="0.3">
      <c r="A1483" s="23">
        <v>44562</v>
      </c>
      <c r="B1483" t="s">
        <v>100</v>
      </c>
      <c r="C1483" t="s">
        <v>116</v>
      </c>
      <c r="D1483" t="s">
        <v>2</v>
      </c>
      <c r="E1483" t="s">
        <v>173</v>
      </c>
      <c r="F1483" t="s">
        <v>271</v>
      </c>
      <c r="G1483" t="s">
        <v>173</v>
      </c>
      <c r="H1483" t="s">
        <v>33</v>
      </c>
      <c r="I1483" t="s">
        <v>94</v>
      </c>
      <c r="J1483" s="26">
        <v>577500</v>
      </c>
    </row>
    <row r="1484" spans="1:10" x14ac:dyDescent="0.3">
      <c r="A1484" s="23">
        <v>44562</v>
      </c>
      <c r="B1484" t="s">
        <v>100</v>
      </c>
      <c r="C1484" t="s">
        <v>116</v>
      </c>
      <c r="D1484" t="s">
        <v>2</v>
      </c>
      <c r="E1484" t="s">
        <v>173</v>
      </c>
      <c r="F1484" t="s">
        <v>271</v>
      </c>
      <c r="G1484" t="s">
        <v>173</v>
      </c>
      <c r="H1484" t="s">
        <v>34</v>
      </c>
      <c r="I1484" t="s">
        <v>95</v>
      </c>
      <c r="J1484" s="26">
        <v>346500</v>
      </c>
    </row>
    <row r="1485" spans="1:10" x14ac:dyDescent="0.3">
      <c r="A1485" s="23">
        <v>44562</v>
      </c>
      <c r="B1485" t="s">
        <v>100</v>
      </c>
      <c r="C1485" t="s">
        <v>116</v>
      </c>
      <c r="D1485" t="s">
        <v>2</v>
      </c>
      <c r="E1485" t="s">
        <v>173</v>
      </c>
      <c r="F1485" t="s">
        <v>271</v>
      </c>
      <c r="G1485" t="s">
        <v>173</v>
      </c>
      <c r="H1485" t="s">
        <v>35</v>
      </c>
      <c r="I1485" t="s">
        <v>96</v>
      </c>
      <c r="J1485" s="26">
        <v>277200</v>
      </c>
    </row>
    <row r="1486" spans="1:10" x14ac:dyDescent="0.3">
      <c r="A1486" s="23">
        <v>44562</v>
      </c>
      <c r="B1486" t="s">
        <v>100</v>
      </c>
      <c r="C1486" t="s">
        <v>116</v>
      </c>
      <c r="D1486" t="s">
        <v>2</v>
      </c>
      <c r="E1486" t="s">
        <v>173</v>
      </c>
      <c r="F1486" t="s">
        <v>28</v>
      </c>
      <c r="G1486" t="s">
        <v>177</v>
      </c>
      <c r="H1486" t="s">
        <v>173</v>
      </c>
      <c r="I1486" t="s">
        <v>60</v>
      </c>
      <c r="J1486" s="26">
        <v>5477760</v>
      </c>
    </row>
    <row r="1487" spans="1:10" x14ac:dyDescent="0.3">
      <c r="A1487" s="23">
        <v>44562</v>
      </c>
      <c r="B1487" t="s">
        <v>100</v>
      </c>
      <c r="C1487" t="s">
        <v>116</v>
      </c>
      <c r="D1487" t="s">
        <v>2</v>
      </c>
      <c r="E1487" t="s">
        <v>173</v>
      </c>
      <c r="F1487" t="s">
        <v>28</v>
      </c>
      <c r="G1487" t="s">
        <v>173</v>
      </c>
      <c r="H1487" t="s">
        <v>39</v>
      </c>
      <c r="I1487" t="s">
        <v>97</v>
      </c>
      <c r="J1487" s="26">
        <v>2282400</v>
      </c>
    </row>
    <row r="1488" spans="1:10" x14ac:dyDescent="0.3">
      <c r="A1488" s="23">
        <v>44562</v>
      </c>
      <c r="B1488" t="s">
        <v>100</v>
      </c>
      <c r="C1488" t="s">
        <v>116</v>
      </c>
      <c r="D1488" t="s">
        <v>2</v>
      </c>
      <c r="E1488" t="s">
        <v>173</v>
      </c>
      <c r="F1488" t="s">
        <v>28</v>
      </c>
      <c r="G1488" t="s">
        <v>173</v>
      </c>
      <c r="H1488" t="s">
        <v>40</v>
      </c>
      <c r="I1488" t="s">
        <v>98</v>
      </c>
      <c r="J1488" s="26">
        <v>3195360.0000000005</v>
      </c>
    </row>
    <row r="1489" spans="1:10" x14ac:dyDescent="0.3">
      <c r="A1489" s="23">
        <v>44562</v>
      </c>
      <c r="B1489" t="s">
        <v>100</v>
      </c>
      <c r="C1489" t="s">
        <v>116</v>
      </c>
      <c r="D1489" t="s">
        <v>2</v>
      </c>
      <c r="E1489" t="s">
        <v>173</v>
      </c>
      <c r="F1489" t="s">
        <v>32</v>
      </c>
      <c r="G1489" t="s">
        <v>177</v>
      </c>
      <c r="H1489" t="s">
        <v>32</v>
      </c>
      <c r="I1489" t="s">
        <v>61</v>
      </c>
      <c r="J1489" s="26">
        <v>270000</v>
      </c>
    </row>
    <row r="1490" spans="1:10" x14ac:dyDescent="0.3">
      <c r="A1490" s="23">
        <v>44562</v>
      </c>
      <c r="B1490" t="s">
        <v>100</v>
      </c>
      <c r="C1490" t="s">
        <v>116</v>
      </c>
      <c r="D1490" t="s">
        <v>2</v>
      </c>
      <c r="E1490" t="s">
        <v>173</v>
      </c>
      <c r="F1490" t="s">
        <v>41</v>
      </c>
      <c r="G1490" t="s">
        <v>177</v>
      </c>
      <c r="H1490" t="s">
        <v>41</v>
      </c>
      <c r="I1490" t="s">
        <v>62</v>
      </c>
      <c r="J1490" s="26">
        <v>250000</v>
      </c>
    </row>
    <row r="1491" spans="1:10" x14ac:dyDescent="0.3">
      <c r="A1491" s="23">
        <v>44562</v>
      </c>
      <c r="B1491" t="s">
        <v>100</v>
      </c>
      <c r="C1491" t="s">
        <v>116</v>
      </c>
      <c r="D1491" t="s">
        <v>2</v>
      </c>
      <c r="E1491" t="s">
        <v>173</v>
      </c>
      <c r="F1491" t="s">
        <v>29</v>
      </c>
      <c r="G1491" t="s">
        <v>177</v>
      </c>
      <c r="H1491" t="s">
        <v>29</v>
      </c>
      <c r="I1491" t="s">
        <v>63</v>
      </c>
      <c r="J1491" s="26">
        <v>671000</v>
      </c>
    </row>
    <row r="1492" spans="1:10" x14ac:dyDescent="0.3">
      <c r="A1492" s="23">
        <v>44562</v>
      </c>
      <c r="B1492" t="s">
        <v>100</v>
      </c>
      <c r="C1492" t="s">
        <v>116</v>
      </c>
      <c r="D1492" t="s">
        <v>2</v>
      </c>
      <c r="E1492" t="s">
        <v>173</v>
      </c>
      <c r="F1492" t="s">
        <v>31</v>
      </c>
      <c r="G1492" t="s">
        <v>177</v>
      </c>
      <c r="H1492" t="s">
        <v>31</v>
      </c>
      <c r="I1492" t="s">
        <v>64</v>
      </c>
      <c r="J1492" s="26">
        <v>456480</v>
      </c>
    </row>
    <row r="1493" spans="1:10" x14ac:dyDescent="0.3">
      <c r="A1493" s="23">
        <v>44562</v>
      </c>
      <c r="B1493" t="s">
        <v>100</v>
      </c>
      <c r="C1493" t="s">
        <v>116</v>
      </c>
      <c r="D1493" t="s">
        <v>2</v>
      </c>
      <c r="E1493" t="s">
        <v>173</v>
      </c>
      <c r="F1493" t="s">
        <v>30</v>
      </c>
      <c r="G1493" t="s">
        <v>177</v>
      </c>
      <c r="H1493" t="s">
        <v>30</v>
      </c>
      <c r="I1493" t="s">
        <v>65</v>
      </c>
      <c r="J1493" s="26">
        <v>111543</v>
      </c>
    </row>
    <row r="1494" spans="1:10" x14ac:dyDescent="0.3">
      <c r="A1494" s="23">
        <v>44562</v>
      </c>
      <c r="B1494" t="s">
        <v>100</v>
      </c>
      <c r="C1494" t="s">
        <v>179</v>
      </c>
      <c r="D1494" t="s">
        <v>17</v>
      </c>
      <c r="E1494" t="s">
        <v>176</v>
      </c>
      <c r="F1494" t="s">
        <v>30</v>
      </c>
      <c r="G1494" t="s">
        <v>173</v>
      </c>
      <c r="H1494" t="s">
        <v>173</v>
      </c>
      <c r="I1494" t="s">
        <v>66</v>
      </c>
      <c r="J1494" s="26">
        <v>5112042.9999999963</v>
      </c>
    </row>
    <row r="1495" spans="1:10" x14ac:dyDescent="0.3">
      <c r="A1495" s="23">
        <v>44562</v>
      </c>
      <c r="B1495" t="s">
        <v>100</v>
      </c>
      <c r="C1495" t="s">
        <v>117</v>
      </c>
      <c r="D1495" t="s">
        <v>5</v>
      </c>
      <c r="E1495" t="s">
        <v>176</v>
      </c>
      <c r="F1495" t="s">
        <v>30</v>
      </c>
      <c r="G1495" t="s">
        <v>173</v>
      </c>
      <c r="H1495" t="s">
        <v>173</v>
      </c>
      <c r="I1495" t="s">
        <v>67</v>
      </c>
      <c r="J1495" s="26">
        <v>1895</v>
      </c>
    </row>
    <row r="1496" spans="1:10" x14ac:dyDescent="0.3">
      <c r="A1496" s="23">
        <v>44562</v>
      </c>
      <c r="B1496" t="s">
        <v>100</v>
      </c>
      <c r="C1496" t="s">
        <v>117</v>
      </c>
      <c r="D1496" t="s">
        <v>5</v>
      </c>
      <c r="E1496" t="s">
        <v>173</v>
      </c>
      <c r="F1496" t="s">
        <v>3</v>
      </c>
      <c r="G1496" t="s">
        <v>177</v>
      </c>
      <c r="H1496" t="s">
        <v>3</v>
      </c>
      <c r="I1496" t="s">
        <v>68</v>
      </c>
      <c r="J1496" s="26">
        <v>1895</v>
      </c>
    </row>
    <row r="1497" spans="1:10" x14ac:dyDescent="0.3">
      <c r="A1497" s="23">
        <v>44562</v>
      </c>
      <c r="B1497" t="s">
        <v>100</v>
      </c>
      <c r="C1497" t="s">
        <v>118</v>
      </c>
      <c r="D1497" t="s">
        <v>6</v>
      </c>
      <c r="E1497" t="s">
        <v>176</v>
      </c>
      <c r="F1497" t="s">
        <v>27</v>
      </c>
      <c r="G1497" t="s">
        <v>173</v>
      </c>
      <c r="H1497" t="s">
        <v>173</v>
      </c>
      <c r="I1497" t="s">
        <v>70</v>
      </c>
      <c r="J1497" s="26">
        <v>2118290</v>
      </c>
    </row>
    <row r="1498" spans="1:10" x14ac:dyDescent="0.3">
      <c r="A1498" s="23">
        <v>44562</v>
      </c>
      <c r="B1498" t="s">
        <v>100</v>
      </c>
      <c r="C1498" t="s">
        <v>118</v>
      </c>
      <c r="D1498" t="s">
        <v>6</v>
      </c>
      <c r="E1498" t="s">
        <v>173</v>
      </c>
      <c r="F1498" t="s">
        <v>4</v>
      </c>
      <c r="G1498" t="s">
        <v>177</v>
      </c>
      <c r="H1498" t="s">
        <v>4</v>
      </c>
      <c r="I1498" t="s">
        <v>71</v>
      </c>
      <c r="J1498" s="26">
        <v>2118290</v>
      </c>
    </row>
    <row r="1499" spans="1:10" x14ac:dyDescent="0.3">
      <c r="A1499" s="23">
        <v>44562</v>
      </c>
      <c r="B1499" t="s">
        <v>100</v>
      </c>
      <c r="C1499" t="s">
        <v>180</v>
      </c>
      <c r="D1499" t="s">
        <v>7</v>
      </c>
      <c r="E1499" t="s">
        <v>176</v>
      </c>
      <c r="F1499" t="s">
        <v>18</v>
      </c>
      <c r="G1499" t="s">
        <v>173</v>
      </c>
      <c r="H1499" t="s">
        <v>173</v>
      </c>
      <c r="I1499" t="s">
        <v>73</v>
      </c>
      <c r="J1499" s="26">
        <v>2995647.9999999963</v>
      </c>
    </row>
    <row r="1500" spans="1:10" x14ac:dyDescent="0.3">
      <c r="A1500" s="23">
        <v>44562</v>
      </c>
      <c r="B1500" t="s">
        <v>100</v>
      </c>
      <c r="C1500" t="s">
        <v>119</v>
      </c>
      <c r="D1500" t="s">
        <v>10</v>
      </c>
      <c r="E1500" t="s">
        <v>176</v>
      </c>
      <c r="F1500" t="s">
        <v>10</v>
      </c>
      <c r="G1500" t="s">
        <v>177</v>
      </c>
      <c r="H1500" t="s">
        <v>10</v>
      </c>
      <c r="I1500" t="s">
        <v>11</v>
      </c>
      <c r="J1500" s="26">
        <v>599129.59999999928</v>
      </c>
    </row>
    <row r="1501" spans="1:10" x14ac:dyDescent="0.3">
      <c r="A1501" s="23">
        <v>44562</v>
      </c>
      <c r="B1501" t="s">
        <v>100</v>
      </c>
      <c r="C1501" t="s">
        <v>181</v>
      </c>
      <c r="D1501" t="s">
        <v>8</v>
      </c>
      <c r="E1501" t="s">
        <v>176</v>
      </c>
      <c r="F1501" t="s">
        <v>10</v>
      </c>
      <c r="G1501" t="s">
        <v>173</v>
      </c>
      <c r="H1501" t="s">
        <v>173</v>
      </c>
      <c r="I1501" t="s">
        <v>12</v>
      </c>
      <c r="J1501" s="26">
        <v>2396518.3999999971</v>
      </c>
    </row>
    <row r="1502" spans="1:10" x14ac:dyDescent="0.3">
      <c r="A1502" s="23">
        <v>44593</v>
      </c>
      <c r="B1502" t="s">
        <v>99</v>
      </c>
      <c r="C1502" t="s">
        <v>114</v>
      </c>
      <c r="D1502" t="s">
        <v>0</v>
      </c>
      <c r="E1502" t="s">
        <v>176</v>
      </c>
      <c r="F1502" t="s">
        <v>25</v>
      </c>
      <c r="G1502" t="s">
        <v>173</v>
      </c>
      <c r="H1502" t="s">
        <v>173</v>
      </c>
      <c r="I1502" t="s">
        <v>124</v>
      </c>
      <c r="J1502" s="26">
        <v>44653629</v>
      </c>
    </row>
    <row r="1503" spans="1:10" x14ac:dyDescent="0.3">
      <c r="A1503" s="23">
        <v>44593</v>
      </c>
      <c r="B1503" t="s">
        <v>99</v>
      </c>
      <c r="C1503" t="s">
        <v>114</v>
      </c>
      <c r="D1503" t="s">
        <v>0</v>
      </c>
      <c r="E1503" t="s">
        <v>173</v>
      </c>
      <c r="F1503" t="s">
        <v>19</v>
      </c>
      <c r="G1503" t="s">
        <v>177</v>
      </c>
      <c r="H1503" t="s">
        <v>173</v>
      </c>
      <c r="I1503" t="s">
        <v>43</v>
      </c>
      <c r="J1503" s="26">
        <v>44025375</v>
      </c>
    </row>
    <row r="1504" spans="1:10" x14ac:dyDescent="0.3">
      <c r="A1504" s="23">
        <v>44593</v>
      </c>
      <c r="B1504" t="s">
        <v>99</v>
      </c>
      <c r="C1504" t="s">
        <v>114</v>
      </c>
      <c r="D1504" t="s">
        <v>0</v>
      </c>
      <c r="E1504" t="s">
        <v>173</v>
      </c>
      <c r="F1504" t="s">
        <v>19</v>
      </c>
      <c r="G1504" t="s">
        <v>173</v>
      </c>
      <c r="H1504" t="s">
        <v>21</v>
      </c>
      <c r="I1504" t="s">
        <v>74</v>
      </c>
      <c r="J1504" s="26">
        <v>16658250</v>
      </c>
    </row>
    <row r="1505" spans="1:10" x14ac:dyDescent="0.3">
      <c r="A1505" s="23">
        <v>44593</v>
      </c>
      <c r="B1505" t="s">
        <v>99</v>
      </c>
      <c r="C1505" t="s">
        <v>114</v>
      </c>
      <c r="D1505" t="s">
        <v>0</v>
      </c>
      <c r="E1505" t="s">
        <v>173</v>
      </c>
      <c r="F1505" t="s">
        <v>19</v>
      </c>
      <c r="G1505" t="s">
        <v>173</v>
      </c>
      <c r="H1505" t="s">
        <v>22</v>
      </c>
      <c r="I1505" t="s">
        <v>75</v>
      </c>
      <c r="J1505" s="26">
        <v>17848125</v>
      </c>
    </row>
    <row r="1506" spans="1:10" x14ac:dyDescent="0.3">
      <c r="A1506" s="23">
        <v>44593</v>
      </c>
      <c r="B1506" t="s">
        <v>99</v>
      </c>
      <c r="C1506" t="s">
        <v>114</v>
      </c>
      <c r="D1506" t="s">
        <v>0</v>
      </c>
      <c r="E1506" t="s">
        <v>173</v>
      </c>
      <c r="F1506" t="s">
        <v>19</v>
      </c>
      <c r="G1506" t="s">
        <v>173</v>
      </c>
      <c r="H1506" t="s">
        <v>20</v>
      </c>
      <c r="I1506" t="s">
        <v>76</v>
      </c>
      <c r="J1506" s="26">
        <v>9519000</v>
      </c>
    </row>
    <row r="1507" spans="1:10" x14ac:dyDescent="0.3">
      <c r="A1507" s="23">
        <v>44593</v>
      </c>
      <c r="B1507" t="s">
        <v>99</v>
      </c>
      <c r="C1507" t="s">
        <v>114</v>
      </c>
      <c r="D1507" t="s">
        <v>0</v>
      </c>
      <c r="E1507" t="s">
        <v>173</v>
      </c>
      <c r="F1507" t="s">
        <v>23</v>
      </c>
      <c r="G1507" t="s">
        <v>177</v>
      </c>
      <c r="H1507" t="s">
        <v>173</v>
      </c>
      <c r="I1507" t="s">
        <v>44</v>
      </c>
      <c r="J1507" s="26">
        <v>628254</v>
      </c>
    </row>
    <row r="1508" spans="1:10" x14ac:dyDescent="0.3">
      <c r="A1508" s="23">
        <v>44593</v>
      </c>
      <c r="B1508" t="s">
        <v>99</v>
      </c>
      <c r="C1508" t="s">
        <v>114</v>
      </c>
      <c r="D1508" t="s">
        <v>0</v>
      </c>
      <c r="E1508" t="s">
        <v>173</v>
      </c>
      <c r="F1508" t="s">
        <v>23</v>
      </c>
      <c r="G1508" t="s">
        <v>173</v>
      </c>
      <c r="H1508" t="s">
        <v>196</v>
      </c>
      <c r="I1508" t="s">
        <v>77</v>
      </c>
      <c r="J1508" s="26">
        <v>549722.25</v>
      </c>
    </row>
    <row r="1509" spans="1:10" x14ac:dyDescent="0.3">
      <c r="A1509" s="23">
        <v>44593</v>
      </c>
      <c r="B1509" t="s">
        <v>99</v>
      </c>
      <c r="C1509" t="s">
        <v>114</v>
      </c>
      <c r="D1509" t="s">
        <v>0</v>
      </c>
      <c r="E1509" t="s">
        <v>173</v>
      </c>
      <c r="F1509" t="s">
        <v>23</v>
      </c>
      <c r="G1509" t="s">
        <v>173</v>
      </c>
      <c r="H1509" t="s">
        <v>197</v>
      </c>
      <c r="I1509" t="s">
        <v>78</v>
      </c>
      <c r="J1509" s="26">
        <v>78531.75</v>
      </c>
    </row>
    <row r="1510" spans="1:10" x14ac:dyDescent="0.3">
      <c r="A1510" s="23">
        <v>44593</v>
      </c>
      <c r="B1510" t="s">
        <v>99</v>
      </c>
      <c r="C1510" t="s">
        <v>115</v>
      </c>
      <c r="D1510" t="s">
        <v>1</v>
      </c>
      <c r="E1510" t="s">
        <v>176</v>
      </c>
      <c r="F1510" t="s">
        <v>23</v>
      </c>
      <c r="G1510" t="s">
        <v>173</v>
      </c>
      <c r="H1510" t="s">
        <v>173</v>
      </c>
      <c r="I1510" t="s">
        <v>45</v>
      </c>
      <c r="J1510" s="26">
        <v>27447609</v>
      </c>
    </row>
    <row r="1511" spans="1:10" x14ac:dyDescent="0.3">
      <c r="A1511" s="23">
        <v>44593</v>
      </c>
      <c r="B1511" t="s">
        <v>99</v>
      </c>
      <c r="C1511" t="s">
        <v>115</v>
      </c>
      <c r="D1511" t="s">
        <v>1</v>
      </c>
      <c r="E1511" t="s">
        <v>173</v>
      </c>
      <c r="F1511" t="s">
        <v>19</v>
      </c>
      <c r="G1511" t="s">
        <v>177</v>
      </c>
      <c r="H1511" t="s">
        <v>173</v>
      </c>
      <c r="I1511" t="s">
        <v>46</v>
      </c>
      <c r="J1511" s="26">
        <v>27111301.875</v>
      </c>
    </row>
    <row r="1512" spans="1:10" x14ac:dyDescent="0.3">
      <c r="A1512" s="23">
        <v>44593</v>
      </c>
      <c r="B1512" t="s">
        <v>99</v>
      </c>
      <c r="C1512" t="s">
        <v>115</v>
      </c>
      <c r="D1512" t="s">
        <v>1</v>
      </c>
      <c r="E1512" t="s">
        <v>173</v>
      </c>
      <c r="F1512" t="s">
        <v>19</v>
      </c>
      <c r="G1512" t="s">
        <v>173</v>
      </c>
      <c r="H1512" t="s">
        <v>21</v>
      </c>
      <c r="I1512" t="s">
        <v>79</v>
      </c>
      <c r="J1512" s="26">
        <v>10611305.25</v>
      </c>
    </row>
    <row r="1513" spans="1:10" x14ac:dyDescent="0.3">
      <c r="A1513" s="23">
        <v>44593</v>
      </c>
      <c r="B1513" t="s">
        <v>99</v>
      </c>
      <c r="C1513" t="s">
        <v>115</v>
      </c>
      <c r="D1513" t="s">
        <v>1</v>
      </c>
      <c r="E1513" t="s">
        <v>173</v>
      </c>
      <c r="F1513" t="s">
        <v>19</v>
      </c>
      <c r="G1513" t="s">
        <v>173</v>
      </c>
      <c r="H1513" t="s">
        <v>22</v>
      </c>
      <c r="I1513" t="s">
        <v>80</v>
      </c>
      <c r="J1513" s="26">
        <v>11369255.625</v>
      </c>
    </row>
    <row r="1514" spans="1:10" x14ac:dyDescent="0.3">
      <c r="A1514" s="23">
        <v>44593</v>
      </c>
      <c r="B1514" t="s">
        <v>99</v>
      </c>
      <c r="C1514" t="s">
        <v>115</v>
      </c>
      <c r="D1514" t="s">
        <v>1</v>
      </c>
      <c r="E1514" t="s">
        <v>173</v>
      </c>
      <c r="F1514" t="s">
        <v>19</v>
      </c>
      <c r="G1514" t="s">
        <v>173</v>
      </c>
      <c r="H1514" t="s">
        <v>20</v>
      </c>
      <c r="I1514" t="s">
        <v>81</v>
      </c>
      <c r="J1514" s="26">
        <v>5130741</v>
      </c>
    </row>
    <row r="1515" spans="1:10" x14ac:dyDescent="0.3">
      <c r="A1515" s="23">
        <v>44593</v>
      </c>
      <c r="B1515" t="s">
        <v>99</v>
      </c>
      <c r="C1515" t="s">
        <v>115</v>
      </c>
      <c r="D1515" t="s">
        <v>1</v>
      </c>
      <c r="E1515" t="s">
        <v>173</v>
      </c>
      <c r="F1515" t="s">
        <v>23</v>
      </c>
      <c r="G1515" t="s">
        <v>177</v>
      </c>
      <c r="H1515" t="s">
        <v>173</v>
      </c>
      <c r="I1515" t="s">
        <v>47</v>
      </c>
      <c r="J1515" s="26">
        <v>336307.125</v>
      </c>
    </row>
    <row r="1516" spans="1:10" x14ac:dyDescent="0.3">
      <c r="A1516" s="23">
        <v>44593</v>
      </c>
      <c r="B1516" t="s">
        <v>99</v>
      </c>
      <c r="C1516" t="s">
        <v>115</v>
      </c>
      <c r="D1516" t="s">
        <v>1</v>
      </c>
      <c r="E1516" t="s">
        <v>173</v>
      </c>
      <c r="F1516" t="s">
        <v>23</v>
      </c>
      <c r="G1516" t="s">
        <v>173</v>
      </c>
      <c r="H1516" t="s">
        <v>196</v>
      </c>
      <c r="I1516" t="s">
        <v>82</v>
      </c>
      <c r="J1516" s="26">
        <v>274861.125</v>
      </c>
    </row>
    <row r="1517" spans="1:10" x14ac:dyDescent="0.3">
      <c r="A1517" s="23">
        <v>44593</v>
      </c>
      <c r="B1517" t="s">
        <v>99</v>
      </c>
      <c r="C1517" t="s">
        <v>115</v>
      </c>
      <c r="D1517" t="s">
        <v>1</v>
      </c>
      <c r="E1517" t="s">
        <v>173</v>
      </c>
      <c r="F1517" t="s">
        <v>23</v>
      </c>
      <c r="G1517" t="s">
        <v>173</v>
      </c>
      <c r="H1517" t="s">
        <v>197</v>
      </c>
      <c r="I1517" t="s">
        <v>83</v>
      </c>
      <c r="J1517" s="26">
        <v>61446</v>
      </c>
    </row>
    <row r="1518" spans="1:10" x14ac:dyDescent="0.3">
      <c r="A1518" s="23">
        <v>44593</v>
      </c>
      <c r="B1518" t="s">
        <v>99</v>
      </c>
      <c r="C1518" t="s">
        <v>178</v>
      </c>
      <c r="D1518" t="s">
        <v>203</v>
      </c>
      <c r="E1518" t="s">
        <v>176</v>
      </c>
      <c r="F1518" t="s">
        <v>23</v>
      </c>
      <c r="G1518" t="s">
        <v>173</v>
      </c>
      <c r="H1518" t="s">
        <v>173</v>
      </c>
      <c r="I1518" t="s">
        <v>48</v>
      </c>
      <c r="J1518" s="26">
        <v>17206020</v>
      </c>
    </row>
    <row r="1519" spans="1:10" x14ac:dyDescent="0.3">
      <c r="A1519" s="23">
        <v>44593</v>
      </c>
      <c r="B1519" t="s">
        <v>99</v>
      </c>
      <c r="C1519" t="s">
        <v>178</v>
      </c>
      <c r="D1519" t="s">
        <v>203</v>
      </c>
      <c r="E1519" t="s">
        <v>173</v>
      </c>
      <c r="F1519" t="s">
        <v>19</v>
      </c>
      <c r="G1519" t="s">
        <v>177</v>
      </c>
      <c r="H1519" t="s">
        <v>173</v>
      </c>
      <c r="I1519" t="s">
        <v>49</v>
      </c>
      <c r="J1519" s="26">
        <v>16914073.125</v>
      </c>
    </row>
    <row r="1520" spans="1:10" x14ac:dyDescent="0.3">
      <c r="A1520" s="23">
        <v>44593</v>
      </c>
      <c r="B1520" t="s">
        <v>99</v>
      </c>
      <c r="C1520" t="s">
        <v>178</v>
      </c>
      <c r="D1520" t="s">
        <v>203</v>
      </c>
      <c r="E1520" t="s">
        <v>173</v>
      </c>
      <c r="F1520" t="s">
        <v>19</v>
      </c>
      <c r="G1520" t="s">
        <v>173</v>
      </c>
      <c r="H1520" t="s">
        <v>21</v>
      </c>
      <c r="I1520" t="s">
        <v>84</v>
      </c>
      <c r="J1520" s="26">
        <v>6046944.75</v>
      </c>
    </row>
    <row r="1521" spans="1:10" x14ac:dyDescent="0.3">
      <c r="A1521" s="23">
        <v>44593</v>
      </c>
      <c r="B1521" t="s">
        <v>99</v>
      </c>
      <c r="C1521" t="s">
        <v>178</v>
      </c>
      <c r="D1521" t="s">
        <v>203</v>
      </c>
      <c r="E1521" t="s">
        <v>173</v>
      </c>
      <c r="F1521" t="s">
        <v>19</v>
      </c>
      <c r="G1521" t="s">
        <v>173</v>
      </c>
      <c r="H1521" t="s">
        <v>22</v>
      </c>
      <c r="I1521" t="s">
        <v>85</v>
      </c>
      <c r="J1521" s="26">
        <v>6478869.375</v>
      </c>
    </row>
    <row r="1522" spans="1:10" x14ac:dyDescent="0.3">
      <c r="A1522" s="23">
        <v>44593</v>
      </c>
      <c r="B1522" t="s">
        <v>99</v>
      </c>
      <c r="C1522" t="s">
        <v>178</v>
      </c>
      <c r="D1522" t="s">
        <v>203</v>
      </c>
      <c r="E1522" t="s">
        <v>173</v>
      </c>
      <c r="F1522" t="s">
        <v>19</v>
      </c>
      <c r="G1522" t="s">
        <v>173</v>
      </c>
      <c r="H1522" t="s">
        <v>20</v>
      </c>
      <c r="I1522" t="s">
        <v>86</v>
      </c>
      <c r="J1522" s="26">
        <v>4388259</v>
      </c>
    </row>
    <row r="1523" spans="1:10" x14ac:dyDescent="0.3">
      <c r="A1523" s="23">
        <v>44593</v>
      </c>
      <c r="B1523" t="s">
        <v>99</v>
      </c>
      <c r="C1523" t="s">
        <v>178</v>
      </c>
      <c r="D1523" t="s">
        <v>203</v>
      </c>
      <c r="E1523" t="s">
        <v>173</v>
      </c>
      <c r="F1523" t="s">
        <v>23</v>
      </c>
      <c r="G1523" t="s">
        <v>177</v>
      </c>
      <c r="H1523" t="s">
        <v>173</v>
      </c>
      <c r="I1523" t="s">
        <v>50</v>
      </c>
      <c r="J1523" s="26">
        <v>291946.875</v>
      </c>
    </row>
    <row r="1524" spans="1:10" x14ac:dyDescent="0.3">
      <c r="A1524" s="23">
        <v>44593</v>
      </c>
      <c r="B1524" t="s">
        <v>99</v>
      </c>
      <c r="C1524" t="s">
        <v>178</v>
      </c>
      <c r="D1524" t="s">
        <v>203</v>
      </c>
      <c r="E1524" t="s">
        <v>173</v>
      </c>
      <c r="F1524" t="s">
        <v>23</v>
      </c>
      <c r="G1524" t="s">
        <v>173</v>
      </c>
      <c r="H1524" t="s">
        <v>196</v>
      </c>
      <c r="I1524" t="s">
        <v>88</v>
      </c>
      <c r="J1524" s="26">
        <v>274861.125</v>
      </c>
    </row>
    <row r="1525" spans="1:10" x14ac:dyDescent="0.3">
      <c r="A1525" s="23">
        <v>44593</v>
      </c>
      <c r="B1525" t="s">
        <v>99</v>
      </c>
      <c r="C1525" t="s">
        <v>178</v>
      </c>
      <c r="D1525" t="s">
        <v>203</v>
      </c>
      <c r="E1525" t="s">
        <v>173</v>
      </c>
      <c r="F1525" t="s">
        <v>23</v>
      </c>
      <c r="G1525" t="s">
        <v>173</v>
      </c>
      <c r="H1525" t="s">
        <v>197</v>
      </c>
      <c r="I1525" t="s">
        <v>87</v>
      </c>
      <c r="J1525" s="26">
        <v>17085.75</v>
      </c>
    </row>
    <row r="1526" spans="1:10" x14ac:dyDescent="0.3">
      <c r="A1526" s="23">
        <v>44593</v>
      </c>
      <c r="B1526" t="s">
        <v>99</v>
      </c>
      <c r="C1526" t="s">
        <v>116</v>
      </c>
      <c r="D1526" t="s">
        <v>14</v>
      </c>
      <c r="E1526" t="s">
        <v>176</v>
      </c>
      <c r="F1526" t="s">
        <v>23</v>
      </c>
      <c r="G1526" t="s">
        <v>173</v>
      </c>
      <c r="H1526" t="s">
        <v>173</v>
      </c>
      <c r="I1526" t="s">
        <v>51</v>
      </c>
      <c r="J1526" s="26">
        <v>761706</v>
      </c>
    </row>
    <row r="1527" spans="1:10" x14ac:dyDescent="0.3">
      <c r="A1527" s="23">
        <v>44593</v>
      </c>
      <c r="B1527" t="s">
        <v>99</v>
      </c>
      <c r="C1527" t="s">
        <v>116</v>
      </c>
      <c r="D1527" t="s">
        <v>14</v>
      </c>
      <c r="E1527" t="s">
        <v>173</v>
      </c>
      <c r="F1527" t="s">
        <v>16</v>
      </c>
      <c r="G1527" t="s">
        <v>177</v>
      </c>
      <c r="H1527" t="s">
        <v>198</v>
      </c>
      <c r="I1527" t="s">
        <v>52</v>
      </c>
      <c r="J1527" s="26">
        <v>150000</v>
      </c>
    </row>
    <row r="1528" spans="1:10" x14ac:dyDescent="0.3">
      <c r="A1528" s="23">
        <v>44593</v>
      </c>
      <c r="B1528" t="s">
        <v>99</v>
      </c>
      <c r="C1528" t="s">
        <v>116</v>
      </c>
      <c r="D1528" t="s">
        <v>14</v>
      </c>
      <c r="E1528" t="s">
        <v>173</v>
      </c>
      <c r="F1528" t="s">
        <v>271</v>
      </c>
      <c r="G1528" t="s">
        <v>177</v>
      </c>
      <c r="H1528" t="s">
        <v>173</v>
      </c>
      <c r="I1528" t="s">
        <v>53</v>
      </c>
      <c r="J1528" s="26">
        <v>457600</v>
      </c>
    </row>
    <row r="1529" spans="1:10" x14ac:dyDescent="0.3">
      <c r="A1529" s="23">
        <v>44593</v>
      </c>
      <c r="B1529" t="s">
        <v>99</v>
      </c>
      <c r="C1529" t="s">
        <v>116</v>
      </c>
      <c r="D1529" t="s">
        <v>14</v>
      </c>
      <c r="E1529" t="s">
        <v>173</v>
      </c>
      <c r="F1529" t="s">
        <v>271</v>
      </c>
      <c r="G1529" t="s">
        <v>173</v>
      </c>
      <c r="H1529" t="s">
        <v>33</v>
      </c>
      <c r="I1529" t="s">
        <v>89</v>
      </c>
      <c r="J1529" s="26">
        <v>320000</v>
      </c>
    </row>
    <row r="1530" spans="1:10" x14ac:dyDescent="0.3">
      <c r="A1530" s="23">
        <v>44593</v>
      </c>
      <c r="B1530" t="s">
        <v>99</v>
      </c>
      <c r="C1530" t="s">
        <v>116</v>
      </c>
      <c r="D1530" t="s">
        <v>14</v>
      </c>
      <c r="E1530" t="s">
        <v>173</v>
      </c>
      <c r="F1530" t="s">
        <v>271</v>
      </c>
      <c r="G1530" t="s">
        <v>173</v>
      </c>
      <c r="H1530" t="s">
        <v>34</v>
      </c>
      <c r="I1530" t="s">
        <v>90</v>
      </c>
      <c r="J1530" s="26">
        <v>32000</v>
      </c>
    </row>
    <row r="1531" spans="1:10" x14ac:dyDescent="0.3">
      <c r="A1531" s="23">
        <v>44593</v>
      </c>
      <c r="B1531" t="s">
        <v>99</v>
      </c>
      <c r="C1531" t="s">
        <v>116</v>
      </c>
      <c r="D1531" t="s">
        <v>14</v>
      </c>
      <c r="E1531" t="s">
        <v>173</v>
      </c>
      <c r="F1531" t="s">
        <v>271</v>
      </c>
      <c r="G1531" t="s">
        <v>173</v>
      </c>
      <c r="H1531" t="s">
        <v>35</v>
      </c>
      <c r="I1531" t="s">
        <v>90</v>
      </c>
      <c r="J1531" s="26">
        <v>105600</v>
      </c>
    </row>
    <row r="1532" spans="1:10" x14ac:dyDescent="0.3">
      <c r="A1532" s="23">
        <v>44593</v>
      </c>
      <c r="B1532" t="s">
        <v>99</v>
      </c>
      <c r="C1532" t="s">
        <v>116</v>
      </c>
      <c r="D1532" t="s">
        <v>14</v>
      </c>
      <c r="E1532" t="s">
        <v>173</v>
      </c>
      <c r="F1532" t="s">
        <v>15</v>
      </c>
      <c r="G1532" t="s">
        <v>177</v>
      </c>
      <c r="H1532" t="s">
        <v>173</v>
      </c>
      <c r="I1532" t="s">
        <v>54</v>
      </c>
      <c r="J1532" s="26">
        <v>91541</v>
      </c>
    </row>
    <row r="1533" spans="1:10" x14ac:dyDescent="0.3">
      <c r="A1533" s="23">
        <v>44593</v>
      </c>
      <c r="B1533" t="s">
        <v>99</v>
      </c>
      <c r="C1533" t="s">
        <v>116</v>
      </c>
      <c r="D1533" t="s">
        <v>14</v>
      </c>
      <c r="E1533" t="s">
        <v>173</v>
      </c>
      <c r="F1533" t="s">
        <v>15</v>
      </c>
      <c r="G1533" t="s">
        <v>173</v>
      </c>
      <c r="H1533" t="s">
        <v>36</v>
      </c>
      <c r="I1533" t="s">
        <v>91</v>
      </c>
      <c r="J1533" s="26">
        <v>50000</v>
      </c>
    </row>
    <row r="1534" spans="1:10" x14ac:dyDescent="0.3">
      <c r="A1534" s="23">
        <v>44593</v>
      </c>
      <c r="B1534" t="s">
        <v>99</v>
      </c>
      <c r="C1534" t="s">
        <v>116</v>
      </c>
      <c r="D1534" t="s">
        <v>14</v>
      </c>
      <c r="E1534" t="s">
        <v>173</v>
      </c>
      <c r="F1534" t="s">
        <v>15</v>
      </c>
      <c r="G1534" t="s">
        <v>173</v>
      </c>
      <c r="H1534" t="s">
        <v>37</v>
      </c>
      <c r="I1534" t="s">
        <v>92</v>
      </c>
      <c r="J1534" s="26">
        <v>26928</v>
      </c>
    </row>
    <row r="1535" spans="1:10" x14ac:dyDescent="0.3">
      <c r="A1535" s="23">
        <v>44593</v>
      </c>
      <c r="B1535" t="s">
        <v>99</v>
      </c>
      <c r="C1535" t="s">
        <v>116</v>
      </c>
      <c r="D1535" t="s">
        <v>14</v>
      </c>
      <c r="E1535" t="s">
        <v>173</v>
      </c>
      <c r="F1535" t="s">
        <v>15</v>
      </c>
      <c r="G1535" t="s">
        <v>173</v>
      </c>
      <c r="H1535" t="s">
        <v>38</v>
      </c>
      <c r="I1535" t="s">
        <v>93</v>
      </c>
      <c r="J1535" s="26">
        <v>14613</v>
      </c>
    </row>
    <row r="1536" spans="1:10" x14ac:dyDescent="0.3">
      <c r="A1536" s="23">
        <v>44593</v>
      </c>
      <c r="B1536" t="s">
        <v>99</v>
      </c>
      <c r="C1536" t="s">
        <v>116</v>
      </c>
      <c r="D1536" t="s">
        <v>14</v>
      </c>
      <c r="E1536" t="s">
        <v>173</v>
      </c>
      <c r="F1536" t="s">
        <v>269</v>
      </c>
      <c r="G1536" t="s">
        <v>177</v>
      </c>
      <c r="H1536" t="s">
        <v>269</v>
      </c>
      <c r="I1536" t="s">
        <v>55</v>
      </c>
      <c r="J1536" s="26">
        <v>12667</v>
      </c>
    </row>
    <row r="1537" spans="1:10" x14ac:dyDescent="0.3">
      <c r="A1537" s="23">
        <v>44593</v>
      </c>
      <c r="B1537" t="s">
        <v>99</v>
      </c>
      <c r="C1537" t="s">
        <v>116</v>
      </c>
      <c r="D1537" t="s">
        <v>14</v>
      </c>
      <c r="E1537" t="s">
        <v>173</v>
      </c>
      <c r="F1537" t="s">
        <v>270</v>
      </c>
      <c r="G1537" t="s">
        <v>177</v>
      </c>
      <c r="H1537" t="s">
        <v>270</v>
      </c>
      <c r="I1537" t="s">
        <v>56</v>
      </c>
      <c r="J1537" s="26">
        <v>49898</v>
      </c>
    </row>
    <row r="1538" spans="1:10" x14ac:dyDescent="0.3">
      <c r="A1538" s="23">
        <v>44593</v>
      </c>
      <c r="B1538" t="s">
        <v>99</v>
      </c>
      <c r="C1538" t="s">
        <v>116</v>
      </c>
      <c r="D1538" t="s">
        <v>2</v>
      </c>
      <c r="E1538" t="s">
        <v>176</v>
      </c>
      <c r="F1538" t="s">
        <v>270</v>
      </c>
      <c r="G1538" t="s">
        <v>173</v>
      </c>
      <c r="H1538" t="s">
        <v>173</v>
      </c>
      <c r="I1538" t="s">
        <v>57</v>
      </c>
      <c r="J1538" s="26">
        <v>10340243.559999999</v>
      </c>
    </row>
    <row r="1539" spans="1:10" x14ac:dyDescent="0.3">
      <c r="A1539" s="23">
        <v>44593</v>
      </c>
      <c r="B1539" t="s">
        <v>99</v>
      </c>
      <c r="C1539" t="s">
        <v>116</v>
      </c>
      <c r="D1539" t="s">
        <v>2</v>
      </c>
      <c r="E1539" t="s">
        <v>173</v>
      </c>
      <c r="F1539" t="s">
        <v>16</v>
      </c>
      <c r="G1539" t="s">
        <v>177</v>
      </c>
      <c r="H1539" t="s">
        <v>16</v>
      </c>
      <c r="I1539" t="s">
        <v>58</v>
      </c>
      <c r="J1539" s="26">
        <v>1250000</v>
      </c>
    </row>
    <row r="1540" spans="1:10" x14ac:dyDescent="0.3">
      <c r="A1540" s="23">
        <v>44593</v>
      </c>
      <c r="B1540" t="s">
        <v>99</v>
      </c>
      <c r="C1540" t="s">
        <v>116</v>
      </c>
      <c r="D1540" t="s">
        <v>2</v>
      </c>
      <c r="E1540" t="s">
        <v>173</v>
      </c>
      <c r="F1540" t="s">
        <v>271</v>
      </c>
      <c r="G1540" t="s">
        <v>177</v>
      </c>
      <c r="H1540" t="s">
        <v>173</v>
      </c>
      <c r="I1540" t="s">
        <v>59</v>
      </c>
      <c r="J1540" s="26">
        <v>1238737.5</v>
      </c>
    </row>
    <row r="1541" spans="1:10" x14ac:dyDescent="0.3">
      <c r="A1541" s="23">
        <v>44593</v>
      </c>
      <c r="B1541" t="s">
        <v>99</v>
      </c>
      <c r="C1541" t="s">
        <v>116</v>
      </c>
      <c r="D1541" t="s">
        <v>2</v>
      </c>
      <c r="E1541" t="s">
        <v>173</v>
      </c>
      <c r="F1541" t="s">
        <v>271</v>
      </c>
      <c r="G1541" t="s">
        <v>173</v>
      </c>
      <c r="H1541" t="s">
        <v>33</v>
      </c>
      <c r="I1541" t="s">
        <v>94</v>
      </c>
      <c r="J1541" s="26">
        <v>577500</v>
      </c>
    </row>
    <row r="1542" spans="1:10" x14ac:dyDescent="0.3">
      <c r="A1542" s="23">
        <v>44593</v>
      </c>
      <c r="B1542" t="s">
        <v>99</v>
      </c>
      <c r="C1542" t="s">
        <v>116</v>
      </c>
      <c r="D1542" t="s">
        <v>2</v>
      </c>
      <c r="E1542" t="s">
        <v>173</v>
      </c>
      <c r="F1542" t="s">
        <v>271</v>
      </c>
      <c r="G1542" t="s">
        <v>173</v>
      </c>
      <c r="H1542" t="s">
        <v>34</v>
      </c>
      <c r="I1542" t="s">
        <v>95</v>
      </c>
      <c r="J1542" s="26">
        <v>375375</v>
      </c>
    </row>
    <row r="1543" spans="1:10" x14ac:dyDescent="0.3">
      <c r="A1543" s="23">
        <v>44593</v>
      </c>
      <c r="B1543" t="s">
        <v>99</v>
      </c>
      <c r="C1543" t="s">
        <v>116</v>
      </c>
      <c r="D1543" t="s">
        <v>2</v>
      </c>
      <c r="E1543" t="s">
        <v>173</v>
      </c>
      <c r="F1543" t="s">
        <v>271</v>
      </c>
      <c r="G1543" t="s">
        <v>173</v>
      </c>
      <c r="H1543" t="s">
        <v>35</v>
      </c>
      <c r="I1543" t="s">
        <v>96</v>
      </c>
      <c r="J1543" s="26">
        <v>285862.5</v>
      </c>
    </row>
    <row r="1544" spans="1:10" x14ac:dyDescent="0.3">
      <c r="A1544" s="23">
        <v>44593</v>
      </c>
      <c r="B1544" t="s">
        <v>99</v>
      </c>
      <c r="C1544" t="s">
        <v>116</v>
      </c>
      <c r="D1544" t="s">
        <v>2</v>
      </c>
      <c r="E1544" t="s">
        <v>173</v>
      </c>
      <c r="F1544" t="s">
        <v>28</v>
      </c>
      <c r="G1544" t="s">
        <v>177</v>
      </c>
      <c r="H1544" t="s">
        <v>173</v>
      </c>
      <c r="I1544" t="s">
        <v>60</v>
      </c>
      <c r="J1544" s="26">
        <v>5804971.7699999996</v>
      </c>
    </row>
    <row r="1545" spans="1:10" x14ac:dyDescent="0.3">
      <c r="A1545" s="23">
        <v>44593</v>
      </c>
      <c r="B1545" t="s">
        <v>99</v>
      </c>
      <c r="C1545" t="s">
        <v>116</v>
      </c>
      <c r="D1545" t="s">
        <v>2</v>
      </c>
      <c r="E1545" t="s">
        <v>173</v>
      </c>
      <c r="F1545" t="s">
        <v>28</v>
      </c>
      <c r="G1545" t="s">
        <v>173</v>
      </c>
      <c r="H1545" t="s">
        <v>39</v>
      </c>
      <c r="I1545" t="s">
        <v>97</v>
      </c>
      <c r="J1545" s="26">
        <v>2679217.7399999998</v>
      </c>
    </row>
    <row r="1546" spans="1:10" x14ac:dyDescent="0.3">
      <c r="A1546" s="23">
        <v>44593</v>
      </c>
      <c r="B1546" t="s">
        <v>99</v>
      </c>
      <c r="C1546" t="s">
        <v>116</v>
      </c>
      <c r="D1546" t="s">
        <v>2</v>
      </c>
      <c r="E1546" t="s">
        <v>173</v>
      </c>
      <c r="F1546" t="s">
        <v>28</v>
      </c>
      <c r="G1546" t="s">
        <v>173</v>
      </c>
      <c r="H1546" t="s">
        <v>40</v>
      </c>
      <c r="I1546" t="s">
        <v>98</v>
      </c>
      <c r="J1546" s="26">
        <v>3125754.0300000003</v>
      </c>
    </row>
    <row r="1547" spans="1:10" x14ac:dyDescent="0.3">
      <c r="A1547" s="23">
        <v>44593</v>
      </c>
      <c r="B1547" t="s">
        <v>99</v>
      </c>
      <c r="C1547" t="s">
        <v>116</v>
      </c>
      <c r="D1547" t="s">
        <v>2</v>
      </c>
      <c r="E1547" t="s">
        <v>173</v>
      </c>
      <c r="F1547" t="s">
        <v>32</v>
      </c>
      <c r="G1547" t="s">
        <v>177</v>
      </c>
      <c r="H1547" t="s">
        <v>32</v>
      </c>
      <c r="I1547" t="s">
        <v>61</v>
      </c>
      <c r="J1547" s="26">
        <v>270000</v>
      </c>
    </row>
    <row r="1548" spans="1:10" x14ac:dyDescent="0.3">
      <c r="A1548" s="23">
        <v>44593</v>
      </c>
      <c r="B1548" t="s">
        <v>99</v>
      </c>
      <c r="C1548" t="s">
        <v>116</v>
      </c>
      <c r="D1548" t="s">
        <v>2</v>
      </c>
      <c r="E1548" t="s">
        <v>173</v>
      </c>
      <c r="F1548" t="s">
        <v>41</v>
      </c>
      <c r="G1548" t="s">
        <v>177</v>
      </c>
      <c r="H1548" t="s">
        <v>41</v>
      </c>
      <c r="I1548" t="s">
        <v>62</v>
      </c>
      <c r="J1548" s="26">
        <v>250000</v>
      </c>
    </row>
    <row r="1549" spans="1:10" x14ac:dyDescent="0.3">
      <c r="A1549" s="23">
        <v>44593</v>
      </c>
      <c r="B1549" t="s">
        <v>99</v>
      </c>
      <c r="C1549" t="s">
        <v>116</v>
      </c>
      <c r="D1549" t="s">
        <v>2</v>
      </c>
      <c r="E1549" t="s">
        <v>173</v>
      </c>
      <c r="F1549" t="s">
        <v>29</v>
      </c>
      <c r="G1549" t="s">
        <v>177</v>
      </c>
      <c r="H1549" t="s">
        <v>29</v>
      </c>
      <c r="I1549" t="s">
        <v>63</v>
      </c>
      <c r="J1549" s="26">
        <v>933000</v>
      </c>
    </row>
    <row r="1550" spans="1:10" x14ac:dyDescent="0.3">
      <c r="A1550" s="23">
        <v>44593</v>
      </c>
      <c r="B1550" t="s">
        <v>99</v>
      </c>
      <c r="C1550" t="s">
        <v>116</v>
      </c>
      <c r="D1550" t="s">
        <v>2</v>
      </c>
      <c r="E1550" t="s">
        <v>173</v>
      </c>
      <c r="F1550" t="s">
        <v>31</v>
      </c>
      <c r="G1550" t="s">
        <v>177</v>
      </c>
      <c r="H1550" t="s">
        <v>31</v>
      </c>
      <c r="I1550" t="s">
        <v>64</v>
      </c>
      <c r="J1550" s="26">
        <v>446536.29000000004</v>
      </c>
    </row>
    <row r="1551" spans="1:10" x14ac:dyDescent="0.3">
      <c r="A1551" s="23">
        <v>44593</v>
      </c>
      <c r="B1551" t="s">
        <v>99</v>
      </c>
      <c r="C1551" t="s">
        <v>116</v>
      </c>
      <c r="D1551" t="s">
        <v>2</v>
      </c>
      <c r="E1551" t="s">
        <v>173</v>
      </c>
      <c r="F1551" t="s">
        <v>30</v>
      </c>
      <c r="G1551" t="s">
        <v>177</v>
      </c>
      <c r="H1551" t="s">
        <v>30</v>
      </c>
      <c r="I1551" t="s">
        <v>65</v>
      </c>
      <c r="J1551" s="26">
        <v>146998</v>
      </c>
    </row>
    <row r="1552" spans="1:10" x14ac:dyDescent="0.3">
      <c r="A1552" s="23">
        <v>44593</v>
      </c>
      <c r="B1552" t="s">
        <v>99</v>
      </c>
      <c r="C1552" t="s">
        <v>179</v>
      </c>
      <c r="D1552" t="s">
        <v>17</v>
      </c>
      <c r="E1552" t="s">
        <v>176</v>
      </c>
      <c r="F1552" t="s">
        <v>30</v>
      </c>
      <c r="G1552" t="s">
        <v>173</v>
      </c>
      <c r="H1552" t="s">
        <v>173</v>
      </c>
      <c r="I1552" t="s">
        <v>66</v>
      </c>
      <c r="J1552" s="26">
        <v>6104070.4400000013</v>
      </c>
    </row>
    <row r="1553" spans="1:10" x14ac:dyDescent="0.3">
      <c r="A1553" s="23">
        <v>44593</v>
      </c>
      <c r="B1553" t="s">
        <v>99</v>
      </c>
      <c r="C1553" t="s">
        <v>117</v>
      </c>
      <c r="D1553" t="s">
        <v>5</v>
      </c>
      <c r="E1553" t="s">
        <v>176</v>
      </c>
      <c r="F1553" t="s">
        <v>30</v>
      </c>
      <c r="G1553" t="s">
        <v>173</v>
      </c>
      <c r="H1553" t="s">
        <v>173</v>
      </c>
      <c r="I1553" t="s">
        <v>67</v>
      </c>
      <c r="J1553" s="26">
        <v>0</v>
      </c>
    </row>
    <row r="1554" spans="1:10" x14ac:dyDescent="0.3">
      <c r="A1554" s="23">
        <v>44593</v>
      </c>
      <c r="B1554" t="s">
        <v>99</v>
      </c>
      <c r="C1554" t="s">
        <v>118</v>
      </c>
      <c r="D1554" t="s">
        <v>6</v>
      </c>
      <c r="E1554" t="s">
        <v>176</v>
      </c>
      <c r="F1554" t="s">
        <v>27</v>
      </c>
      <c r="G1554" t="s">
        <v>173</v>
      </c>
      <c r="H1554" t="s">
        <v>173</v>
      </c>
      <c r="I1554" t="s">
        <v>70</v>
      </c>
      <c r="J1554" s="26">
        <v>1890428</v>
      </c>
    </row>
    <row r="1555" spans="1:10" x14ac:dyDescent="0.3">
      <c r="A1555" s="23">
        <v>44593</v>
      </c>
      <c r="B1555" t="s">
        <v>99</v>
      </c>
      <c r="C1555" t="s">
        <v>118</v>
      </c>
      <c r="D1555" t="s">
        <v>6</v>
      </c>
      <c r="E1555" t="s">
        <v>173</v>
      </c>
      <c r="F1555" t="s">
        <v>4</v>
      </c>
      <c r="G1555" t="s">
        <v>177</v>
      </c>
      <c r="H1555" t="s">
        <v>4</v>
      </c>
      <c r="I1555" t="s">
        <v>71</v>
      </c>
      <c r="J1555" s="26">
        <v>1890428</v>
      </c>
    </row>
    <row r="1556" spans="1:10" x14ac:dyDescent="0.3">
      <c r="A1556" s="23">
        <v>44593</v>
      </c>
      <c r="B1556" t="s">
        <v>99</v>
      </c>
      <c r="C1556" t="s">
        <v>180</v>
      </c>
      <c r="D1556" t="s">
        <v>7</v>
      </c>
      <c r="E1556" t="s">
        <v>176</v>
      </c>
      <c r="F1556" t="s">
        <v>18</v>
      </c>
      <c r="G1556" t="s">
        <v>173</v>
      </c>
      <c r="H1556" t="s">
        <v>173</v>
      </c>
      <c r="I1556" t="s">
        <v>73</v>
      </c>
      <c r="J1556" s="26">
        <v>4213642.4400000013</v>
      </c>
    </row>
    <row r="1557" spans="1:10" x14ac:dyDescent="0.3">
      <c r="A1557" s="23">
        <v>44593</v>
      </c>
      <c r="B1557" t="s">
        <v>99</v>
      </c>
      <c r="C1557" t="s">
        <v>119</v>
      </c>
      <c r="D1557" t="s">
        <v>10</v>
      </c>
      <c r="E1557" t="s">
        <v>176</v>
      </c>
      <c r="F1557" t="s">
        <v>10</v>
      </c>
      <c r="G1557" t="s">
        <v>177</v>
      </c>
      <c r="H1557" t="s">
        <v>10</v>
      </c>
      <c r="I1557" t="s">
        <v>11</v>
      </c>
      <c r="J1557" s="26">
        <v>842728.48800000036</v>
      </c>
    </row>
    <row r="1558" spans="1:10" x14ac:dyDescent="0.3">
      <c r="A1558" s="23">
        <v>44593</v>
      </c>
      <c r="B1558" t="s">
        <v>99</v>
      </c>
      <c r="C1558" t="s">
        <v>181</v>
      </c>
      <c r="D1558" t="s">
        <v>8</v>
      </c>
      <c r="E1558" t="s">
        <v>176</v>
      </c>
      <c r="F1558" t="s">
        <v>10</v>
      </c>
      <c r="G1558" t="s">
        <v>173</v>
      </c>
      <c r="H1558" t="s">
        <v>173</v>
      </c>
      <c r="I1558" t="s">
        <v>12</v>
      </c>
      <c r="J1558" s="26">
        <v>3370913.952000001</v>
      </c>
    </row>
    <row r="1559" spans="1:10" x14ac:dyDescent="0.3">
      <c r="A1559" s="23">
        <v>44593</v>
      </c>
      <c r="B1559" t="s">
        <v>100</v>
      </c>
      <c r="C1559" t="s">
        <v>114</v>
      </c>
      <c r="D1559" t="s">
        <v>0</v>
      </c>
      <c r="E1559" t="s">
        <v>176</v>
      </c>
      <c r="F1559" t="s">
        <v>25</v>
      </c>
      <c r="G1559" t="s">
        <v>173</v>
      </c>
      <c r="H1559" t="s">
        <v>173</v>
      </c>
      <c r="I1559" t="s">
        <v>124</v>
      </c>
      <c r="J1559" s="26">
        <v>43886854.511999995</v>
      </c>
    </row>
    <row r="1560" spans="1:10" x14ac:dyDescent="0.3">
      <c r="A1560" s="23">
        <v>44593</v>
      </c>
      <c r="B1560" t="s">
        <v>100</v>
      </c>
      <c r="C1560" t="s">
        <v>114</v>
      </c>
      <c r="D1560" t="s">
        <v>0</v>
      </c>
      <c r="E1560" t="s">
        <v>173</v>
      </c>
      <c r="F1560" t="s">
        <v>19</v>
      </c>
      <c r="G1560" t="s">
        <v>177</v>
      </c>
      <c r="H1560" t="s">
        <v>173</v>
      </c>
      <c r="I1560" t="s">
        <v>43</v>
      </c>
      <c r="J1560" s="26">
        <v>43263854.999999993</v>
      </c>
    </row>
    <row r="1561" spans="1:10" x14ac:dyDescent="0.3">
      <c r="A1561" s="23">
        <v>44593</v>
      </c>
      <c r="B1561" t="s">
        <v>100</v>
      </c>
      <c r="C1561" t="s">
        <v>114</v>
      </c>
      <c r="D1561" t="s">
        <v>0</v>
      </c>
      <c r="E1561" t="s">
        <v>173</v>
      </c>
      <c r="F1561" t="s">
        <v>19</v>
      </c>
      <c r="G1561" t="s">
        <v>173</v>
      </c>
      <c r="H1561" t="s">
        <v>21</v>
      </c>
      <c r="I1561" t="s">
        <v>74</v>
      </c>
      <c r="J1561" s="26">
        <v>18026606.249999996</v>
      </c>
    </row>
    <row r="1562" spans="1:10" x14ac:dyDescent="0.3">
      <c r="A1562" s="23">
        <v>44593</v>
      </c>
      <c r="B1562" t="s">
        <v>100</v>
      </c>
      <c r="C1562" t="s">
        <v>114</v>
      </c>
      <c r="D1562" t="s">
        <v>0</v>
      </c>
      <c r="E1562" t="s">
        <v>173</v>
      </c>
      <c r="F1562" t="s">
        <v>19</v>
      </c>
      <c r="G1562" t="s">
        <v>173</v>
      </c>
      <c r="H1562" t="s">
        <v>22</v>
      </c>
      <c r="I1562" t="s">
        <v>75</v>
      </c>
      <c r="J1562" s="26">
        <v>16584477.749999998</v>
      </c>
    </row>
    <row r="1563" spans="1:10" x14ac:dyDescent="0.3">
      <c r="A1563" s="23">
        <v>44593</v>
      </c>
      <c r="B1563" t="s">
        <v>100</v>
      </c>
      <c r="C1563" t="s">
        <v>114</v>
      </c>
      <c r="D1563" t="s">
        <v>0</v>
      </c>
      <c r="E1563" t="s">
        <v>173</v>
      </c>
      <c r="F1563" t="s">
        <v>19</v>
      </c>
      <c r="G1563" t="s">
        <v>173</v>
      </c>
      <c r="H1563" t="s">
        <v>20</v>
      </c>
      <c r="I1563" t="s">
        <v>76</v>
      </c>
      <c r="J1563" s="26">
        <v>8652770.9999999981</v>
      </c>
    </row>
    <row r="1564" spans="1:10" x14ac:dyDescent="0.3">
      <c r="A1564" s="23">
        <v>44593</v>
      </c>
      <c r="B1564" t="s">
        <v>100</v>
      </c>
      <c r="C1564" t="s">
        <v>114</v>
      </c>
      <c r="D1564" t="s">
        <v>0</v>
      </c>
      <c r="E1564" t="s">
        <v>173</v>
      </c>
      <c r="F1564" t="s">
        <v>23</v>
      </c>
      <c r="G1564" t="s">
        <v>177</v>
      </c>
      <c r="H1564" t="s">
        <v>173</v>
      </c>
      <c r="I1564" t="s">
        <v>44</v>
      </c>
      <c r="J1564" s="26">
        <v>622999.51199999999</v>
      </c>
    </row>
    <row r="1565" spans="1:10" x14ac:dyDescent="0.3">
      <c r="A1565" s="23">
        <v>44593</v>
      </c>
      <c r="B1565" t="s">
        <v>100</v>
      </c>
      <c r="C1565" t="s">
        <v>114</v>
      </c>
      <c r="D1565" t="s">
        <v>0</v>
      </c>
      <c r="E1565" t="s">
        <v>173</v>
      </c>
      <c r="F1565" t="s">
        <v>23</v>
      </c>
      <c r="G1565" t="s">
        <v>173</v>
      </c>
      <c r="H1565" t="s">
        <v>196</v>
      </c>
      <c r="I1565" t="s">
        <v>77</v>
      </c>
      <c r="J1565" s="26">
        <v>545124.57299999997</v>
      </c>
    </row>
    <row r="1566" spans="1:10" x14ac:dyDescent="0.3">
      <c r="A1566" s="23">
        <v>44593</v>
      </c>
      <c r="B1566" t="s">
        <v>100</v>
      </c>
      <c r="C1566" t="s">
        <v>114</v>
      </c>
      <c r="D1566" t="s">
        <v>0</v>
      </c>
      <c r="E1566" t="s">
        <v>173</v>
      </c>
      <c r="F1566" t="s">
        <v>23</v>
      </c>
      <c r="G1566" t="s">
        <v>173</v>
      </c>
      <c r="H1566" t="s">
        <v>197</v>
      </c>
      <c r="I1566" t="s">
        <v>78</v>
      </c>
      <c r="J1566" s="26">
        <v>77874.938999999998</v>
      </c>
    </row>
    <row r="1567" spans="1:10" x14ac:dyDescent="0.3">
      <c r="A1567" s="23">
        <v>44593</v>
      </c>
      <c r="B1567" t="s">
        <v>100</v>
      </c>
      <c r="C1567" t="s">
        <v>115</v>
      </c>
      <c r="D1567" t="s">
        <v>1</v>
      </c>
      <c r="E1567" t="s">
        <v>176</v>
      </c>
      <c r="F1567" t="s">
        <v>23</v>
      </c>
      <c r="G1567" t="s">
        <v>173</v>
      </c>
      <c r="H1567" t="s">
        <v>173</v>
      </c>
      <c r="I1567" t="s">
        <v>45</v>
      </c>
      <c r="J1567" s="26">
        <v>27044598.451499995</v>
      </c>
    </row>
    <row r="1568" spans="1:10" x14ac:dyDescent="0.3">
      <c r="A1568" s="23">
        <v>44593</v>
      </c>
      <c r="B1568" t="s">
        <v>100</v>
      </c>
      <c r="C1568" t="s">
        <v>115</v>
      </c>
      <c r="D1568" t="s">
        <v>1</v>
      </c>
      <c r="E1568" t="s">
        <v>173</v>
      </c>
      <c r="F1568" t="s">
        <v>19</v>
      </c>
      <c r="G1568" t="s">
        <v>177</v>
      </c>
      <c r="H1568" t="s">
        <v>173</v>
      </c>
      <c r="I1568" t="s">
        <v>46</v>
      </c>
      <c r="J1568" s="26">
        <v>26711104.076999996</v>
      </c>
    </row>
    <row r="1569" spans="1:10" x14ac:dyDescent="0.3">
      <c r="A1569" s="23">
        <v>44593</v>
      </c>
      <c r="B1569" t="s">
        <v>100</v>
      </c>
      <c r="C1569" t="s">
        <v>115</v>
      </c>
      <c r="D1569" t="s">
        <v>1</v>
      </c>
      <c r="E1569" t="s">
        <v>173</v>
      </c>
      <c r="F1569" t="s">
        <v>19</v>
      </c>
      <c r="G1569" t="s">
        <v>173</v>
      </c>
      <c r="H1569" t="s">
        <v>21</v>
      </c>
      <c r="I1569" t="s">
        <v>79</v>
      </c>
      <c r="J1569" s="26">
        <v>11482948.181249999</v>
      </c>
    </row>
    <row r="1570" spans="1:10" x14ac:dyDescent="0.3">
      <c r="A1570" s="23">
        <v>44593</v>
      </c>
      <c r="B1570" t="s">
        <v>100</v>
      </c>
      <c r="C1570" t="s">
        <v>115</v>
      </c>
      <c r="D1570" t="s">
        <v>1</v>
      </c>
      <c r="E1570" t="s">
        <v>173</v>
      </c>
      <c r="F1570" t="s">
        <v>19</v>
      </c>
      <c r="G1570" t="s">
        <v>173</v>
      </c>
      <c r="H1570" t="s">
        <v>22</v>
      </c>
      <c r="I1570" t="s">
        <v>80</v>
      </c>
      <c r="J1570" s="26">
        <v>10564312.326749999</v>
      </c>
    </row>
    <row r="1571" spans="1:10" x14ac:dyDescent="0.3">
      <c r="A1571" s="23">
        <v>44593</v>
      </c>
      <c r="B1571" t="s">
        <v>100</v>
      </c>
      <c r="C1571" t="s">
        <v>115</v>
      </c>
      <c r="D1571" t="s">
        <v>1</v>
      </c>
      <c r="E1571" t="s">
        <v>173</v>
      </c>
      <c r="F1571" t="s">
        <v>19</v>
      </c>
      <c r="G1571" t="s">
        <v>173</v>
      </c>
      <c r="H1571" t="s">
        <v>20</v>
      </c>
      <c r="I1571" t="s">
        <v>81</v>
      </c>
      <c r="J1571" s="26">
        <v>4663843.5689999992</v>
      </c>
    </row>
    <row r="1572" spans="1:10" x14ac:dyDescent="0.3">
      <c r="A1572" s="23">
        <v>44593</v>
      </c>
      <c r="B1572" t="s">
        <v>100</v>
      </c>
      <c r="C1572" t="s">
        <v>115</v>
      </c>
      <c r="D1572" t="s">
        <v>1</v>
      </c>
      <c r="E1572" t="s">
        <v>173</v>
      </c>
      <c r="F1572" t="s">
        <v>23</v>
      </c>
      <c r="G1572" t="s">
        <v>177</v>
      </c>
      <c r="H1572" t="s">
        <v>173</v>
      </c>
      <c r="I1572" t="s">
        <v>47</v>
      </c>
      <c r="J1572" s="26">
        <v>333494.37449999998</v>
      </c>
    </row>
    <row r="1573" spans="1:10" x14ac:dyDescent="0.3">
      <c r="A1573" s="23">
        <v>44593</v>
      </c>
      <c r="B1573" t="s">
        <v>100</v>
      </c>
      <c r="C1573" t="s">
        <v>115</v>
      </c>
      <c r="D1573" t="s">
        <v>1</v>
      </c>
      <c r="E1573" t="s">
        <v>173</v>
      </c>
      <c r="F1573" t="s">
        <v>23</v>
      </c>
      <c r="G1573" t="s">
        <v>173</v>
      </c>
      <c r="H1573" t="s">
        <v>196</v>
      </c>
      <c r="I1573" t="s">
        <v>82</v>
      </c>
      <c r="J1573" s="26">
        <v>272562.28649999999</v>
      </c>
    </row>
    <row r="1574" spans="1:10" x14ac:dyDescent="0.3">
      <c r="A1574" s="23">
        <v>44593</v>
      </c>
      <c r="B1574" t="s">
        <v>100</v>
      </c>
      <c r="C1574" t="s">
        <v>115</v>
      </c>
      <c r="D1574" t="s">
        <v>1</v>
      </c>
      <c r="E1574" t="s">
        <v>173</v>
      </c>
      <c r="F1574" t="s">
        <v>23</v>
      </c>
      <c r="G1574" t="s">
        <v>173</v>
      </c>
      <c r="H1574" t="s">
        <v>197</v>
      </c>
      <c r="I1574" t="s">
        <v>83</v>
      </c>
      <c r="J1574" s="26">
        <v>60932.087999999996</v>
      </c>
    </row>
    <row r="1575" spans="1:10" x14ac:dyDescent="0.3">
      <c r="A1575" s="23">
        <v>44593</v>
      </c>
      <c r="B1575" t="s">
        <v>100</v>
      </c>
      <c r="C1575" t="s">
        <v>178</v>
      </c>
      <c r="D1575" t="s">
        <v>203</v>
      </c>
      <c r="E1575" t="s">
        <v>176</v>
      </c>
      <c r="F1575" t="s">
        <v>23</v>
      </c>
      <c r="G1575" t="s">
        <v>173</v>
      </c>
      <c r="H1575" t="s">
        <v>173</v>
      </c>
      <c r="I1575" t="s">
        <v>48</v>
      </c>
      <c r="J1575" s="26">
        <v>16842256.0605</v>
      </c>
    </row>
    <row r="1576" spans="1:10" x14ac:dyDescent="0.3">
      <c r="A1576" s="23">
        <v>44593</v>
      </c>
      <c r="B1576" t="s">
        <v>100</v>
      </c>
      <c r="C1576" t="s">
        <v>178</v>
      </c>
      <c r="D1576" t="s">
        <v>203</v>
      </c>
      <c r="E1576" t="s">
        <v>173</v>
      </c>
      <c r="F1576" t="s">
        <v>19</v>
      </c>
      <c r="G1576" t="s">
        <v>177</v>
      </c>
      <c r="H1576" t="s">
        <v>173</v>
      </c>
      <c r="I1576" t="s">
        <v>49</v>
      </c>
      <c r="J1576" s="26">
        <v>16552750.922999997</v>
      </c>
    </row>
    <row r="1577" spans="1:10" x14ac:dyDescent="0.3">
      <c r="A1577" s="23">
        <v>44593</v>
      </c>
      <c r="B1577" t="s">
        <v>100</v>
      </c>
      <c r="C1577" t="s">
        <v>178</v>
      </c>
      <c r="D1577" t="s">
        <v>203</v>
      </c>
      <c r="E1577" t="s">
        <v>173</v>
      </c>
      <c r="F1577" t="s">
        <v>19</v>
      </c>
      <c r="G1577" t="s">
        <v>173</v>
      </c>
      <c r="H1577" t="s">
        <v>21</v>
      </c>
      <c r="I1577" t="s">
        <v>84</v>
      </c>
      <c r="J1577" s="26">
        <v>6543658.0687499978</v>
      </c>
    </row>
    <row r="1578" spans="1:10" x14ac:dyDescent="0.3">
      <c r="A1578" s="23">
        <v>44593</v>
      </c>
      <c r="B1578" t="s">
        <v>100</v>
      </c>
      <c r="C1578" t="s">
        <v>178</v>
      </c>
      <c r="D1578" t="s">
        <v>203</v>
      </c>
      <c r="E1578" t="s">
        <v>173</v>
      </c>
      <c r="F1578" t="s">
        <v>19</v>
      </c>
      <c r="G1578" t="s">
        <v>173</v>
      </c>
      <c r="H1578" t="s">
        <v>22</v>
      </c>
      <c r="I1578" t="s">
        <v>85</v>
      </c>
      <c r="J1578" s="26">
        <v>6020165.4232499991</v>
      </c>
    </row>
    <row r="1579" spans="1:10" x14ac:dyDescent="0.3">
      <c r="A1579" s="23">
        <v>44593</v>
      </c>
      <c r="B1579" t="s">
        <v>100</v>
      </c>
      <c r="C1579" t="s">
        <v>178</v>
      </c>
      <c r="D1579" t="s">
        <v>203</v>
      </c>
      <c r="E1579" t="s">
        <v>173</v>
      </c>
      <c r="F1579" t="s">
        <v>19</v>
      </c>
      <c r="G1579" t="s">
        <v>173</v>
      </c>
      <c r="H1579" t="s">
        <v>20</v>
      </c>
      <c r="I1579" t="s">
        <v>86</v>
      </c>
      <c r="J1579" s="26">
        <v>3988927.4309999989</v>
      </c>
    </row>
    <row r="1580" spans="1:10" x14ac:dyDescent="0.3">
      <c r="A1580" s="23">
        <v>44593</v>
      </c>
      <c r="B1580" t="s">
        <v>100</v>
      </c>
      <c r="C1580" t="s">
        <v>178</v>
      </c>
      <c r="D1580" t="s">
        <v>203</v>
      </c>
      <c r="E1580" t="s">
        <v>173</v>
      </c>
      <c r="F1580" t="s">
        <v>23</v>
      </c>
      <c r="G1580" t="s">
        <v>177</v>
      </c>
      <c r="H1580" t="s">
        <v>173</v>
      </c>
      <c r="I1580" t="s">
        <v>50</v>
      </c>
      <c r="J1580" s="26">
        <v>289505.13750000001</v>
      </c>
    </row>
    <row r="1581" spans="1:10" x14ac:dyDescent="0.3">
      <c r="A1581" s="23">
        <v>44593</v>
      </c>
      <c r="B1581" t="s">
        <v>100</v>
      </c>
      <c r="C1581" t="s">
        <v>178</v>
      </c>
      <c r="D1581" t="s">
        <v>203</v>
      </c>
      <c r="E1581" t="s">
        <v>173</v>
      </c>
      <c r="F1581" t="s">
        <v>23</v>
      </c>
      <c r="G1581" t="s">
        <v>173</v>
      </c>
      <c r="H1581" t="s">
        <v>196</v>
      </c>
      <c r="I1581" t="s">
        <v>88</v>
      </c>
      <c r="J1581" s="26">
        <v>272562.28649999999</v>
      </c>
    </row>
    <row r="1582" spans="1:10" x14ac:dyDescent="0.3">
      <c r="A1582" s="23">
        <v>44593</v>
      </c>
      <c r="B1582" t="s">
        <v>100</v>
      </c>
      <c r="C1582" t="s">
        <v>178</v>
      </c>
      <c r="D1582" t="s">
        <v>203</v>
      </c>
      <c r="E1582" t="s">
        <v>173</v>
      </c>
      <c r="F1582" t="s">
        <v>23</v>
      </c>
      <c r="G1582" t="s">
        <v>173</v>
      </c>
      <c r="H1582" t="s">
        <v>197</v>
      </c>
      <c r="I1582" t="s">
        <v>87</v>
      </c>
      <c r="J1582" s="26">
        <v>16942.851000000002</v>
      </c>
    </row>
    <row r="1583" spans="1:10" x14ac:dyDescent="0.3">
      <c r="A1583" s="23">
        <v>44593</v>
      </c>
      <c r="B1583" t="s">
        <v>100</v>
      </c>
      <c r="C1583" t="s">
        <v>116</v>
      </c>
      <c r="D1583" t="s">
        <v>14</v>
      </c>
      <c r="E1583" t="s">
        <v>176</v>
      </c>
      <c r="F1583" t="s">
        <v>23</v>
      </c>
      <c r="G1583" t="s">
        <v>173</v>
      </c>
      <c r="H1583" t="s">
        <v>173</v>
      </c>
      <c r="I1583" t="s">
        <v>51</v>
      </c>
      <c r="J1583" s="26">
        <v>754883</v>
      </c>
    </row>
    <row r="1584" spans="1:10" x14ac:dyDescent="0.3">
      <c r="A1584" s="23">
        <v>44593</v>
      </c>
      <c r="B1584" t="s">
        <v>100</v>
      </c>
      <c r="C1584" t="s">
        <v>116</v>
      </c>
      <c r="D1584" t="s">
        <v>14</v>
      </c>
      <c r="E1584" t="s">
        <v>173</v>
      </c>
      <c r="F1584" t="s">
        <v>16</v>
      </c>
      <c r="G1584" t="s">
        <v>177</v>
      </c>
      <c r="H1584" t="s">
        <v>198</v>
      </c>
      <c r="I1584" t="s">
        <v>52</v>
      </c>
      <c r="J1584" s="26">
        <v>150000</v>
      </c>
    </row>
    <row r="1585" spans="1:10" x14ac:dyDescent="0.3">
      <c r="A1585" s="23">
        <v>44593</v>
      </c>
      <c r="B1585" t="s">
        <v>100</v>
      </c>
      <c r="C1585" t="s">
        <v>116</v>
      </c>
      <c r="D1585" t="s">
        <v>14</v>
      </c>
      <c r="E1585" t="s">
        <v>173</v>
      </c>
      <c r="F1585" t="s">
        <v>271</v>
      </c>
      <c r="G1585" t="s">
        <v>177</v>
      </c>
      <c r="H1585" t="s">
        <v>173</v>
      </c>
      <c r="I1585" t="s">
        <v>53</v>
      </c>
      <c r="J1585" s="26">
        <v>400400</v>
      </c>
    </row>
    <row r="1586" spans="1:10" x14ac:dyDescent="0.3">
      <c r="A1586" s="23">
        <v>44593</v>
      </c>
      <c r="B1586" t="s">
        <v>100</v>
      </c>
      <c r="C1586" t="s">
        <v>116</v>
      </c>
      <c r="D1586" t="s">
        <v>14</v>
      </c>
      <c r="E1586" t="s">
        <v>173</v>
      </c>
      <c r="F1586" t="s">
        <v>271</v>
      </c>
      <c r="G1586" t="s">
        <v>173</v>
      </c>
      <c r="H1586" t="s">
        <v>33</v>
      </c>
      <c r="I1586" t="s">
        <v>89</v>
      </c>
      <c r="J1586" s="26">
        <v>280000</v>
      </c>
    </row>
    <row r="1587" spans="1:10" x14ac:dyDescent="0.3">
      <c r="A1587" s="23">
        <v>44593</v>
      </c>
      <c r="B1587" t="s">
        <v>100</v>
      </c>
      <c r="C1587" t="s">
        <v>116</v>
      </c>
      <c r="D1587" t="s">
        <v>14</v>
      </c>
      <c r="E1587" t="s">
        <v>173</v>
      </c>
      <c r="F1587" t="s">
        <v>271</v>
      </c>
      <c r="G1587" t="s">
        <v>173</v>
      </c>
      <c r="H1587" t="s">
        <v>34</v>
      </c>
      <c r="I1587" t="s">
        <v>90</v>
      </c>
      <c r="J1587" s="26">
        <v>28000</v>
      </c>
    </row>
    <row r="1588" spans="1:10" x14ac:dyDescent="0.3">
      <c r="A1588" s="23">
        <v>44593</v>
      </c>
      <c r="B1588" t="s">
        <v>100</v>
      </c>
      <c r="C1588" t="s">
        <v>116</v>
      </c>
      <c r="D1588" t="s">
        <v>14</v>
      </c>
      <c r="E1588" t="s">
        <v>173</v>
      </c>
      <c r="F1588" t="s">
        <v>271</v>
      </c>
      <c r="G1588" t="s">
        <v>173</v>
      </c>
      <c r="H1588" t="s">
        <v>35</v>
      </c>
      <c r="I1588" t="s">
        <v>90</v>
      </c>
      <c r="J1588" s="26">
        <v>92400</v>
      </c>
    </row>
    <row r="1589" spans="1:10" x14ac:dyDescent="0.3">
      <c r="A1589" s="23">
        <v>44593</v>
      </c>
      <c r="B1589" t="s">
        <v>100</v>
      </c>
      <c r="C1589" t="s">
        <v>116</v>
      </c>
      <c r="D1589" t="s">
        <v>14</v>
      </c>
      <c r="E1589" t="s">
        <v>173</v>
      </c>
      <c r="F1589" t="s">
        <v>15</v>
      </c>
      <c r="G1589" t="s">
        <v>177</v>
      </c>
      <c r="H1589" t="s">
        <v>173</v>
      </c>
      <c r="I1589" t="s">
        <v>54</v>
      </c>
      <c r="J1589" s="26">
        <v>124359</v>
      </c>
    </row>
    <row r="1590" spans="1:10" x14ac:dyDescent="0.3">
      <c r="A1590" s="23">
        <v>44593</v>
      </c>
      <c r="B1590" t="s">
        <v>100</v>
      </c>
      <c r="C1590" t="s">
        <v>116</v>
      </c>
      <c r="D1590" t="s">
        <v>14</v>
      </c>
      <c r="E1590" t="s">
        <v>173</v>
      </c>
      <c r="F1590" t="s">
        <v>15</v>
      </c>
      <c r="G1590" t="s">
        <v>173</v>
      </c>
      <c r="H1590" t="s">
        <v>36</v>
      </c>
      <c r="I1590" t="s">
        <v>91</v>
      </c>
      <c r="J1590" s="26">
        <v>52074</v>
      </c>
    </row>
    <row r="1591" spans="1:10" x14ac:dyDescent="0.3">
      <c r="A1591" s="23">
        <v>44593</v>
      </c>
      <c r="B1591" t="s">
        <v>100</v>
      </c>
      <c r="C1591" t="s">
        <v>116</v>
      </c>
      <c r="D1591" t="s">
        <v>14</v>
      </c>
      <c r="E1591" t="s">
        <v>173</v>
      </c>
      <c r="F1591" t="s">
        <v>15</v>
      </c>
      <c r="G1591" t="s">
        <v>173</v>
      </c>
      <c r="H1591" t="s">
        <v>37</v>
      </c>
      <c r="I1591" t="s">
        <v>92</v>
      </c>
      <c r="J1591" s="26">
        <v>37614</v>
      </c>
    </row>
    <row r="1592" spans="1:10" x14ac:dyDescent="0.3">
      <c r="A1592" s="23">
        <v>44593</v>
      </c>
      <c r="B1592" t="s">
        <v>100</v>
      </c>
      <c r="C1592" t="s">
        <v>116</v>
      </c>
      <c r="D1592" t="s">
        <v>14</v>
      </c>
      <c r="E1592" t="s">
        <v>173</v>
      </c>
      <c r="F1592" t="s">
        <v>15</v>
      </c>
      <c r="G1592" t="s">
        <v>173</v>
      </c>
      <c r="H1592" t="s">
        <v>38</v>
      </c>
      <c r="I1592" t="s">
        <v>93</v>
      </c>
      <c r="J1592" s="26">
        <v>34671</v>
      </c>
    </row>
    <row r="1593" spans="1:10" x14ac:dyDescent="0.3">
      <c r="A1593" s="23">
        <v>44593</v>
      </c>
      <c r="B1593" t="s">
        <v>100</v>
      </c>
      <c r="C1593" t="s">
        <v>116</v>
      </c>
      <c r="D1593" t="s">
        <v>14</v>
      </c>
      <c r="E1593" t="s">
        <v>173</v>
      </c>
      <c r="F1593" t="s">
        <v>269</v>
      </c>
      <c r="G1593" t="s">
        <v>177</v>
      </c>
      <c r="H1593" t="s">
        <v>269</v>
      </c>
      <c r="I1593" t="s">
        <v>55</v>
      </c>
      <c r="J1593" s="26">
        <v>30932</v>
      </c>
    </row>
    <row r="1594" spans="1:10" x14ac:dyDescent="0.3">
      <c r="A1594" s="23">
        <v>44593</v>
      </c>
      <c r="B1594" t="s">
        <v>100</v>
      </c>
      <c r="C1594" t="s">
        <v>116</v>
      </c>
      <c r="D1594" t="s">
        <v>14</v>
      </c>
      <c r="E1594" t="s">
        <v>173</v>
      </c>
      <c r="F1594" t="s">
        <v>270</v>
      </c>
      <c r="G1594" t="s">
        <v>177</v>
      </c>
      <c r="H1594" t="s">
        <v>270</v>
      </c>
      <c r="I1594" t="s">
        <v>56</v>
      </c>
      <c r="J1594" s="26">
        <v>49192</v>
      </c>
    </row>
    <row r="1595" spans="1:10" x14ac:dyDescent="0.3">
      <c r="A1595" s="23">
        <v>44593</v>
      </c>
      <c r="B1595" t="s">
        <v>100</v>
      </c>
      <c r="C1595" t="s">
        <v>116</v>
      </c>
      <c r="D1595" t="s">
        <v>2</v>
      </c>
      <c r="E1595" t="s">
        <v>176</v>
      </c>
      <c r="F1595" t="s">
        <v>270</v>
      </c>
      <c r="G1595" t="s">
        <v>173</v>
      </c>
      <c r="H1595" t="s">
        <v>173</v>
      </c>
      <c r="I1595" t="s">
        <v>57</v>
      </c>
      <c r="J1595" s="26">
        <v>10187090.631680001</v>
      </c>
    </row>
    <row r="1596" spans="1:10" x14ac:dyDescent="0.3">
      <c r="A1596" s="23">
        <v>44593</v>
      </c>
      <c r="B1596" t="s">
        <v>100</v>
      </c>
      <c r="C1596" t="s">
        <v>116</v>
      </c>
      <c r="D1596" t="s">
        <v>2</v>
      </c>
      <c r="E1596" t="s">
        <v>173</v>
      </c>
      <c r="F1596" t="s">
        <v>16</v>
      </c>
      <c r="G1596" t="s">
        <v>177</v>
      </c>
      <c r="H1596" t="s">
        <v>16</v>
      </c>
      <c r="I1596" t="s">
        <v>58</v>
      </c>
      <c r="J1596" s="26">
        <v>1250000</v>
      </c>
    </row>
    <row r="1597" spans="1:10" x14ac:dyDescent="0.3">
      <c r="A1597" s="23">
        <v>44593</v>
      </c>
      <c r="B1597" t="s">
        <v>100</v>
      </c>
      <c r="C1597" t="s">
        <v>116</v>
      </c>
      <c r="D1597" t="s">
        <v>2</v>
      </c>
      <c r="E1597" t="s">
        <v>173</v>
      </c>
      <c r="F1597" t="s">
        <v>271</v>
      </c>
      <c r="G1597" t="s">
        <v>177</v>
      </c>
      <c r="H1597" t="s">
        <v>173</v>
      </c>
      <c r="I1597" t="s">
        <v>59</v>
      </c>
      <c r="J1597" s="26">
        <v>1276275</v>
      </c>
    </row>
    <row r="1598" spans="1:10" x14ac:dyDescent="0.3">
      <c r="A1598" s="23">
        <v>44593</v>
      </c>
      <c r="B1598" t="s">
        <v>100</v>
      </c>
      <c r="C1598" t="s">
        <v>116</v>
      </c>
      <c r="D1598" t="s">
        <v>2</v>
      </c>
      <c r="E1598" t="s">
        <v>173</v>
      </c>
      <c r="F1598" t="s">
        <v>271</v>
      </c>
      <c r="G1598" t="s">
        <v>173</v>
      </c>
      <c r="H1598" t="s">
        <v>33</v>
      </c>
      <c r="I1598" t="s">
        <v>94</v>
      </c>
      <c r="J1598" s="26">
        <v>577500</v>
      </c>
    </row>
    <row r="1599" spans="1:10" x14ac:dyDescent="0.3">
      <c r="A1599" s="23">
        <v>44593</v>
      </c>
      <c r="B1599" t="s">
        <v>100</v>
      </c>
      <c r="C1599" t="s">
        <v>116</v>
      </c>
      <c r="D1599" t="s">
        <v>2</v>
      </c>
      <c r="E1599" t="s">
        <v>173</v>
      </c>
      <c r="F1599" t="s">
        <v>271</v>
      </c>
      <c r="G1599" t="s">
        <v>173</v>
      </c>
      <c r="H1599" t="s">
        <v>34</v>
      </c>
      <c r="I1599" t="s">
        <v>95</v>
      </c>
      <c r="J1599" s="26">
        <v>404250</v>
      </c>
    </row>
    <row r="1600" spans="1:10" x14ac:dyDescent="0.3">
      <c r="A1600" s="23">
        <v>44593</v>
      </c>
      <c r="B1600" t="s">
        <v>100</v>
      </c>
      <c r="C1600" t="s">
        <v>116</v>
      </c>
      <c r="D1600" t="s">
        <v>2</v>
      </c>
      <c r="E1600" t="s">
        <v>173</v>
      </c>
      <c r="F1600" t="s">
        <v>271</v>
      </c>
      <c r="G1600" t="s">
        <v>173</v>
      </c>
      <c r="H1600" t="s">
        <v>35</v>
      </c>
      <c r="I1600" t="s">
        <v>96</v>
      </c>
      <c r="J1600" s="26">
        <v>294525</v>
      </c>
    </row>
    <row r="1601" spans="1:10" x14ac:dyDescent="0.3">
      <c r="A1601" s="23">
        <v>44593</v>
      </c>
      <c r="B1601" t="s">
        <v>100</v>
      </c>
      <c r="C1601" t="s">
        <v>116</v>
      </c>
      <c r="D1601" t="s">
        <v>2</v>
      </c>
      <c r="E1601" t="s">
        <v>173</v>
      </c>
      <c r="F1601" t="s">
        <v>28</v>
      </c>
      <c r="G1601" t="s">
        <v>177</v>
      </c>
      <c r="H1601" t="s">
        <v>173</v>
      </c>
      <c r="I1601" t="s">
        <v>60</v>
      </c>
      <c r="J1601" s="26">
        <v>5705291.0865599997</v>
      </c>
    </row>
    <row r="1602" spans="1:10" x14ac:dyDescent="0.3">
      <c r="A1602" s="23">
        <v>44593</v>
      </c>
      <c r="B1602" t="s">
        <v>100</v>
      </c>
      <c r="C1602" t="s">
        <v>116</v>
      </c>
      <c r="D1602" t="s">
        <v>2</v>
      </c>
      <c r="E1602" t="s">
        <v>173</v>
      </c>
      <c r="F1602" t="s">
        <v>28</v>
      </c>
      <c r="G1602" t="s">
        <v>173</v>
      </c>
      <c r="H1602" t="s">
        <v>39</v>
      </c>
      <c r="I1602" t="s">
        <v>97</v>
      </c>
      <c r="J1602" s="26">
        <v>2633211.2707199994</v>
      </c>
    </row>
    <row r="1603" spans="1:10" x14ac:dyDescent="0.3">
      <c r="A1603" s="23">
        <v>44593</v>
      </c>
      <c r="B1603" t="s">
        <v>100</v>
      </c>
      <c r="C1603" t="s">
        <v>116</v>
      </c>
      <c r="D1603" t="s">
        <v>2</v>
      </c>
      <c r="E1603" t="s">
        <v>173</v>
      </c>
      <c r="F1603" t="s">
        <v>28</v>
      </c>
      <c r="G1603" t="s">
        <v>173</v>
      </c>
      <c r="H1603" t="s">
        <v>40</v>
      </c>
      <c r="I1603" t="s">
        <v>98</v>
      </c>
      <c r="J1603" s="26">
        <v>3072079.8158399998</v>
      </c>
    </row>
    <row r="1604" spans="1:10" x14ac:dyDescent="0.3">
      <c r="A1604" s="23">
        <v>44593</v>
      </c>
      <c r="B1604" t="s">
        <v>100</v>
      </c>
      <c r="C1604" t="s">
        <v>116</v>
      </c>
      <c r="D1604" t="s">
        <v>2</v>
      </c>
      <c r="E1604" t="s">
        <v>173</v>
      </c>
      <c r="F1604" t="s">
        <v>32</v>
      </c>
      <c r="G1604" t="s">
        <v>177</v>
      </c>
      <c r="H1604" t="s">
        <v>32</v>
      </c>
      <c r="I1604" t="s">
        <v>61</v>
      </c>
      <c r="J1604" s="26">
        <v>270000</v>
      </c>
    </row>
    <row r="1605" spans="1:10" x14ac:dyDescent="0.3">
      <c r="A1605" s="23">
        <v>44593</v>
      </c>
      <c r="B1605" t="s">
        <v>100</v>
      </c>
      <c r="C1605" t="s">
        <v>116</v>
      </c>
      <c r="D1605" t="s">
        <v>2</v>
      </c>
      <c r="E1605" t="s">
        <v>173</v>
      </c>
      <c r="F1605" t="s">
        <v>41</v>
      </c>
      <c r="G1605" t="s">
        <v>177</v>
      </c>
      <c r="H1605" t="s">
        <v>41</v>
      </c>
      <c r="I1605" t="s">
        <v>62</v>
      </c>
      <c r="J1605" s="26">
        <v>250000</v>
      </c>
    </row>
    <row r="1606" spans="1:10" x14ac:dyDescent="0.3">
      <c r="A1606" s="23">
        <v>44593</v>
      </c>
      <c r="B1606" t="s">
        <v>100</v>
      </c>
      <c r="C1606" t="s">
        <v>116</v>
      </c>
      <c r="D1606" t="s">
        <v>2</v>
      </c>
      <c r="E1606" t="s">
        <v>173</v>
      </c>
      <c r="F1606" t="s">
        <v>29</v>
      </c>
      <c r="G1606" t="s">
        <v>177</v>
      </c>
      <c r="H1606" t="s">
        <v>29</v>
      </c>
      <c r="I1606" t="s">
        <v>63</v>
      </c>
      <c r="J1606" s="26">
        <v>901000</v>
      </c>
    </row>
    <row r="1607" spans="1:10" x14ac:dyDescent="0.3">
      <c r="A1607" s="23">
        <v>44593</v>
      </c>
      <c r="B1607" t="s">
        <v>100</v>
      </c>
      <c r="C1607" t="s">
        <v>116</v>
      </c>
      <c r="D1607" t="s">
        <v>2</v>
      </c>
      <c r="E1607" t="s">
        <v>173</v>
      </c>
      <c r="F1607" t="s">
        <v>31</v>
      </c>
      <c r="G1607" t="s">
        <v>177</v>
      </c>
      <c r="H1607" t="s">
        <v>31</v>
      </c>
      <c r="I1607" t="s">
        <v>64</v>
      </c>
      <c r="J1607" s="26">
        <v>438868.54511999997</v>
      </c>
    </row>
    <row r="1608" spans="1:10" x14ac:dyDescent="0.3">
      <c r="A1608" s="23">
        <v>44593</v>
      </c>
      <c r="B1608" t="s">
        <v>100</v>
      </c>
      <c r="C1608" t="s">
        <v>116</v>
      </c>
      <c r="D1608" t="s">
        <v>2</v>
      </c>
      <c r="E1608" t="s">
        <v>173</v>
      </c>
      <c r="F1608" t="s">
        <v>30</v>
      </c>
      <c r="G1608" t="s">
        <v>177</v>
      </c>
      <c r="H1608" t="s">
        <v>30</v>
      </c>
      <c r="I1608" t="s">
        <v>65</v>
      </c>
      <c r="J1608" s="26">
        <v>95656</v>
      </c>
    </row>
    <row r="1609" spans="1:10" x14ac:dyDescent="0.3">
      <c r="A1609" s="23">
        <v>44593</v>
      </c>
      <c r="B1609" t="s">
        <v>100</v>
      </c>
      <c r="C1609" t="s">
        <v>179</v>
      </c>
      <c r="D1609" t="s">
        <v>17</v>
      </c>
      <c r="E1609" t="s">
        <v>176</v>
      </c>
      <c r="F1609" t="s">
        <v>30</v>
      </c>
      <c r="G1609" t="s">
        <v>173</v>
      </c>
      <c r="H1609" t="s">
        <v>173</v>
      </c>
      <c r="I1609" t="s">
        <v>66</v>
      </c>
      <c r="J1609" s="26">
        <v>5900282.4288199991</v>
      </c>
    </row>
    <row r="1610" spans="1:10" x14ac:dyDescent="0.3">
      <c r="A1610" s="23">
        <v>44593</v>
      </c>
      <c r="B1610" t="s">
        <v>100</v>
      </c>
      <c r="C1610" t="s">
        <v>117</v>
      </c>
      <c r="D1610" t="s">
        <v>5</v>
      </c>
      <c r="E1610" t="s">
        <v>176</v>
      </c>
      <c r="F1610" t="s">
        <v>30</v>
      </c>
      <c r="G1610" t="s">
        <v>173</v>
      </c>
      <c r="H1610" t="s">
        <v>173</v>
      </c>
      <c r="I1610" t="s">
        <v>67</v>
      </c>
      <c r="J1610" s="26">
        <v>3923</v>
      </c>
    </row>
    <row r="1611" spans="1:10" x14ac:dyDescent="0.3">
      <c r="A1611" s="23">
        <v>44593</v>
      </c>
      <c r="B1611" t="s">
        <v>100</v>
      </c>
      <c r="C1611" t="s">
        <v>117</v>
      </c>
      <c r="D1611" t="s">
        <v>5</v>
      </c>
      <c r="E1611" t="s">
        <v>173</v>
      </c>
      <c r="F1611" t="s">
        <v>3</v>
      </c>
      <c r="G1611" t="s">
        <v>177</v>
      </c>
      <c r="H1611" t="s">
        <v>3</v>
      </c>
      <c r="I1611" t="s">
        <v>68</v>
      </c>
      <c r="J1611" s="26">
        <v>3923</v>
      </c>
    </row>
    <row r="1612" spans="1:10" x14ac:dyDescent="0.3">
      <c r="A1612" s="23">
        <v>44593</v>
      </c>
      <c r="B1612" t="s">
        <v>100</v>
      </c>
      <c r="C1612" t="s">
        <v>118</v>
      </c>
      <c r="D1612" t="s">
        <v>6</v>
      </c>
      <c r="E1612" t="s">
        <v>176</v>
      </c>
      <c r="F1612" t="s">
        <v>27</v>
      </c>
      <c r="G1612" t="s">
        <v>173</v>
      </c>
      <c r="H1612" t="s">
        <v>173</v>
      </c>
      <c r="I1612" t="s">
        <v>70</v>
      </c>
      <c r="J1612" s="26">
        <v>2179323</v>
      </c>
    </row>
    <row r="1613" spans="1:10" x14ac:dyDescent="0.3">
      <c r="A1613" s="23">
        <v>44593</v>
      </c>
      <c r="B1613" t="s">
        <v>100</v>
      </c>
      <c r="C1613" t="s">
        <v>118</v>
      </c>
      <c r="D1613" t="s">
        <v>6</v>
      </c>
      <c r="E1613" t="s">
        <v>173</v>
      </c>
      <c r="F1613" t="s">
        <v>4</v>
      </c>
      <c r="G1613" t="s">
        <v>177</v>
      </c>
      <c r="H1613" t="s">
        <v>4</v>
      </c>
      <c r="I1613" t="s">
        <v>71</v>
      </c>
      <c r="J1613" s="26">
        <v>2179323</v>
      </c>
    </row>
    <row r="1614" spans="1:10" x14ac:dyDescent="0.3">
      <c r="A1614" s="23">
        <v>44593</v>
      </c>
      <c r="B1614" t="s">
        <v>100</v>
      </c>
      <c r="C1614" t="s">
        <v>180</v>
      </c>
      <c r="D1614" t="s">
        <v>7</v>
      </c>
      <c r="E1614" t="s">
        <v>176</v>
      </c>
      <c r="F1614" t="s">
        <v>18</v>
      </c>
      <c r="G1614" t="s">
        <v>173</v>
      </c>
      <c r="H1614" t="s">
        <v>173</v>
      </c>
      <c r="I1614" t="s">
        <v>73</v>
      </c>
      <c r="J1614" s="26">
        <v>3724882.4288199991</v>
      </c>
    </row>
    <row r="1615" spans="1:10" x14ac:dyDescent="0.3">
      <c r="A1615" s="23">
        <v>44593</v>
      </c>
      <c r="B1615" t="s">
        <v>100</v>
      </c>
      <c r="C1615" t="s">
        <v>119</v>
      </c>
      <c r="D1615" t="s">
        <v>10</v>
      </c>
      <c r="E1615" t="s">
        <v>176</v>
      </c>
      <c r="F1615" t="s">
        <v>10</v>
      </c>
      <c r="G1615" t="s">
        <v>177</v>
      </c>
      <c r="H1615" t="s">
        <v>10</v>
      </c>
      <c r="I1615" t="s">
        <v>11</v>
      </c>
      <c r="J1615" s="26">
        <v>744976.48576399987</v>
      </c>
    </row>
    <row r="1616" spans="1:10" x14ac:dyDescent="0.3">
      <c r="A1616" s="23">
        <v>44593</v>
      </c>
      <c r="B1616" t="s">
        <v>100</v>
      </c>
      <c r="C1616" t="s">
        <v>181</v>
      </c>
      <c r="D1616" t="s">
        <v>8</v>
      </c>
      <c r="E1616" t="s">
        <v>176</v>
      </c>
      <c r="F1616" t="s">
        <v>10</v>
      </c>
      <c r="G1616" t="s">
        <v>173</v>
      </c>
      <c r="H1616" t="s">
        <v>173</v>
      </c>
      <c r="I1616" t="s">
        <v>12</v>
      </c>
      <c r="J1616" s="26">
        <v>2979905.9430559995</v>
      </c>
    </row>
    <row r="1617" spans="1:10" x14ac:dyDescent="0.3">
      <c r="A1617" s="23">
        <v>44621</v>
      </c>
      <c r="B1617" t="s">
        <v>99</v>
      </c>
      <c r="C1617" t="s">
        <v>114</v>
      </c>
      <c r="D1617" t="s">
        <v>0</v>
      </c>
      <c r="E1617" t="s">
        <v>176</v>
      </c>
      <c r="F1617" t="s">
        <v>25</v>
      </c>
      <c r="G1617" t="s">
        <v>173</v>
      </c>
      <c r="H1617" t="s">
        <v>173</v>
      </c>
      <c r="I1617" t="s">
        <v>124</v>
      </c>
      <c r="J1617" s="26">
        <v>40752311.939999998</v>
      </c>
    </row>
    <row r="1618" spans="1:10" x14ac:dyDescent="0.3">
      <c r="A1618" s="23">
        <v>44621</v>
      </c>
      <c r="B1618" t="s">
        <v>99</v>
      </c>
      <c r="C1618" t="s">
        <v>114</v>
      </c>
      <c r="D1618" t="s">
        <v>0</v>
      </c>
      <c r="E1618" t="s">
        <v>173</v>
      </c>
      <c r="F1618" t="s">
        <v>19</v>
      </c>
      <c r="G1618" t="s">
        <v>177</v>
      </c>
      <c r="H1618" t="s">
        <v>173</v>
      </c>
      <c r="I1618" t="s">
        <v>43</v>
      </c>
      <c r="J1618" s="26">
        <v>40178947.5</v>
      </c>
    </row>
    <row r="1619" spans="1:10" x14ac:dyDescent="0.3">
      <c r="A1619" s="23">
        <v>44621</v>
      </c>
      <c r="B1619" t="s">
        <v>99</v>
      </c>
      <c r="C1619" t="s">
        <v>114</v>
      </c>
      <c r="D1619" t="s">
        <v>0</v>
      </c>
      <c r="E1619" t="s">
        <v>173</v>
      </c>
      <c r="F1619" t="s">
        <v>19</v>
      </c>
      <c r="G1619" t="s">
        <v>173</v>
      </c>
      <c r="H1619" t="s">
        <v>21</v>
      </c>
      <c r="I1619" t="s">
        <v>74</v>
      </c>
      <c r="J1619" s="26">
        <v>15202845</v>
      </c>
    </row>
    <row r="1620" spans="1:10" x14ac:dyDescent="0.3">
      <c r="A1620" s="23">
        <v>44621</v>
      </c>
      <c r="B1620" t="s">
        <v>99</v>
      </c>
      <c r="C1620" t="s">
        <v>114</v>
      </c>
      <c r="D1620" t="s">
        <v>0</v>
      </c>
      <c r="E1620" t="s">
        <v>173</v>
      </c>
      <c r="F1620" t="s">
        <v>19</v>
      </c>
      <c r="G1620" t="s">
        <v>173</v>
      </c>
      <c r="H1620" t="s">
        <v>22</v>
      </c>
      <c r="I1620" t="s">
        <v>75</v>
      </c>
      <c r="J1620" s="26">
        <v>16288762.5</v>
      </c>
    </row>
    <row r="1621" spans="1:10" x14ac:dyDescent="0.3">
      <c r="A1621" s="23">
        <v>44621</v>
      </c>
      <c r="B1621" t="s">
        <v>99</v>
      </c>
      <c r="C1621" t="s">
        <v>114</v>
      </c>
      <c r="D1621" t="s">
        <v>0</v>
      </c>
      <c r="E1621" t="s">
        <v>173</v>
      </c>
      <c r="F1621" t="s">
        <v>19</v>
      </c>
      <c r="G1621" t="s">
        <v>173</v>
      </c>
      <c r="H1621" t="s">
        <v>20</v>
      </c>
      <c r="I1621" t="s">
        <v>76</v>
      </c>
      <c r="J1621" s="26">
        <v>8687340</v>
      </c>
    </row>
    <row r="1622" spans="1:10" x14ac:dyDescent="0.3">
      <c r="A1622" s="23">
        <v>44621</v>
      </c>
      <c r="B1622" t="s">
        <v>99</v>
      </c>
      <c r="C1622" t="s">
        <v>114</v>
      </c>
      <c r="D1622" t="s">
        <v>0</v>
      </c>
      <c r="E1622" t="s">
        <v>173</v>
      </c>
      <c r="F1622" t="s">
        <v>23</v>
      </c>
      <c r="G1622" t="s">
        <v>177</v>
      </c>
      <c r="H1622" t="s">
        <v>173</v>
      </c>
      <c r="I1622" t="s">
        <v>44</v>
      </c>
      <c r="J1622" s="26">
        <v>573364.44000000006</v>
      </c>
    </row>
    <row r="1623" spans="1:10" x14ac:dyDescent="0.3">
      <c r="A1623" s="23">
        <v>44621</v>
      </c>
      <c r="B1623" t="s">
        <v>99</v>
      </c>
      <c r="C1623" t="s">
        <v>114</v>
      </c>
      <c r="D1623" t="s">
        <v>0</v>
      </c>
      <c r="E1623" t="s">
        <v>173</v>
      </c>
      <c r="F1623" t="s">
        <v>23</v>
      </c>
      <c r="G1623" t="s">
        <v>173</v>
      </c>
      <c r="H1623" t="s">
        <v>196</v>
      </c>
      <c r="I1623" t="s">
        <v>77</v>
      </c>
      <c r="J1623" s="26">
        <v>501693.88500000001</v>
      </c>
    </row>
    <row r="1624" spans="1:10" x14ac:dyDescent="0.3">
      <c r="A1624" s="23">
        <v>44621</v>
      </c>
      <c r="B1624" t="s">
        <v>99</v>
      </c>
      <c r="C1624" t="s">
        <v>114</v>
      </c>
      <c r="D1624" t="s">
        <v>0</v>
      </c>
      <c r="E1624" t="s">
        <v>173</v>
      </c>
      <c r="F1624" t="s">
        <v>23</v>
      </c>
      <c r="G1624" t="s">
        <v>173</v>
      </c>
      <c r="H1624" t="s">
        <v>197</v>
      </c>
      <c r="I1624" t="s">
        <v>78</v>
      </c>
      <c r="J1624" s="26">
        <v>71670.555000000008</v>
      </c>
    </row>
    <row r="1625" spans="1:10" x14ac:dyDescent="0.3">
      <c r="A1625" s="23">
        <v>44621</v>
      </c>
      <c r="B1625" t="s">
        <v>99</v>
      </c>
      <c r="C1625" t="s">
        <v>115</v>
      </c>
      <c r="D1625" t="s">
        <v>1</v>
      </c>
      <c r="E1625" t="s">
        <v>176</v>
      </c>
      <c r="F1625" t="s">
        <v>23</v>
      </c>
      <c r="G1625" t="s">
        <v>173</v>
      </c>
      <c r="H1625" t="s">
        <v>173</v>
      </c>
      <c r="I1625" t="s">
        <v>45</v>
      </c>
      <c r="J1625" s="26">
        <v>25554528.817499999</v>
      </c>
    </row>
    <row r="1626" spans="1:10" x14ac:dyDescent="0.3">
      <c r="A1626" s="23">
        <v>44621</v>
      </c>
      <c r="B1626" t="s">
        <v>99</v>
      </c>
      <c r="C1626" t="s">
        <v>115</v>
      </c>
      <c r="D1626" t="s">
        <v>1</v>
      </c>
      <c r="E1626" t="s">
        <v>173</v>
      </c>
      <c r="F1626" t="s">
        <v>19</v>
      </c>
      <c r="G1626" t="s">
        <v>177</v>
      </c>
      <c r="H1626" t="s">
        <v>173</v>
      </c>
      <c r="I1626" t="s">
        <v>46</v>
      </c>
      <c r="J1626" s="26">
        <v>25247581.875</v>
      </c>
    </row>
    <row r="1627" spans="1:10" x14ac:dyDescent="0.3">
      <c r="A1627" s="23">
        <v>44621</v>
      </c>
      <c r="B1627" t="s">
        <v>99</v>
      </c>
      <c r="C1627" t="s">
        <v>115</v>
      </c>
      <c r="D1627" t="s">
        <v>1</v>
      </c>
      <c r="E1627" t="s">
        <v>173</v>
      </c>
      <c r="F1627" t="s">
        <v>19</v>
      </c>
      <c r="G1627" t="s">
        <v>173</v>
      </c>
      <c r="H1627" t="s">
        <v>21</v>
      </c>
      <c r="I1627" t="s">
        <v>79</v>
      </c>
      <c r="J1627" s="26">
        <v>9881849.25</v>
      </c>
    </row>
    <row r="1628" spans="1:10" x14ac:dyDescent="0.3">
      <c r="A1628" s="23">
        <v>44621</v>
      </c>
      <c r="B1628" t="s">
        <v>99</v>
      </c>
      <c r="C1628" t="s">
        <v>115</v>
      </c>
      <c r="D1628" t="s">
        <v>1</v>
      </c>
      <c r="E1628" t="s">
        <v>173</v>
      </c>
      <c r="F1628" t="s">
        <v>19</v>
      </c>
      <c r="G1628" t="s">
        <v>173</v>
      </c>
      <c r="H1628" t="s">
        <v>22</v>
      </c>
      <c r="I1628" t="s">
        <v>80</v>
      </c>
      <c r="J1628" s="26">
        <v>10587695.625</v>
      </c>
    </row>
    <row r="1629" spans="1:10" x14ac:dyDescent="0.3">
      <c r="A1629" s="23">
        <v>44621</v>
      </c>
      <c r="B1629" t="s">
        <v>99</v>
      </c>
      <c r="C1629" t="s">
        <v>115</v>
      </c>
      <c r="D1629" t="s">
        <v>1</v>
      </c>
      <c r="E1629" t="s">
        <v>173</v>
      </c>
      <c r="F1629" t="s">
        <v>19</v>
      </c>
      <c r="G1629" t="s">
        <v>173</v>
      </c>
      <c r="H1629" t="s">
        <v>20</v>
      </c>
      <c r="I1629" t="s">
        <v>81</v>
      </c>
      <c r="J1629" s="26">
        <v>4778037</v>
      </c>
    </row>
    <row r="1630" spans="1:10" x14ac:dyDescent="0.3">
      <c r="A1630" s="23">
        <v>44621</v>
      </c>
      <c r="B1630" t="s">
        <v>99</v>
      </c>
      <c r="C1630" t="s">
        <v>115</v>
      </c>
      <c r="D1630" t="s">
        <v>1</v>
      </c>
      <c r="E1630" t="s">
        <v>173</v>
      </c>
      <c r="F1630" t="s">
        <v>23</v>
      </c>
      <c r="G1630" t="s">
        <v>177</v>
      </c>
      <c r="H1630" t="s">
        <v>173</v>
      </c>
      <c r="I1630" t="s">
        <v>47</v>
      </c>
      <c r="J1630" s="26">
        <v>306946.9425</v>
      </c>
    </row>
    <row r="1631" spans="1:10" x14ac:dyDescent="0.3">
      <c r="A1631" s="23">
        <v>44621</v>
      </c>
      <c r="B1631" t="s">
        <v>99</v>
      </c>
      <c r="C1631" t="s">
        <v>115</v>
      </c>
      <c r="D1631" t="s">
        <v>1</v>
      </c>
      <c r="E1631" t="s">
        <v>173</v>
      </c>
      <c r="F1631" t="s">
        <v>23</v>
      </c>
      <c r="G1631" t="s">
        <v>173</v>
      </c>
      <c r="H1631" t="s">
        <v>196</v>
      </c>
      <c r="I1631" t="s">
        <v>82</v>
      </c>
      <c r="J1631" s="26">
        <v>250846.9425</v>
      </c>
    </row>
    <row r="1632" spans="1:10" x14ac:dyDescent="0.3">
      <c r="A1632" s="23">
        <v>44621</v>
      </c>
      <c r="B1632" t="s">
        <v>99</v>
      </c>
      <c r="C1632" t="s">
        <v>115</v>
      </c>
      <c r="D1632" t="s">
        <v>1</v>
      </c>
      <c r="E1632" t="s">
        <v>173</v>
      </c>
      <c r="F1632" t="s">
        <v>23</v>
      </c>
      <c r="G1632" t="s">
        <v>173</v>
      </c>
      <c r="H1632" t="s">
        <v>197</v>
      </c>
      <c r="I1632" t="s">
        <v>83</v>
      </c>
      <c r="J1632" s="26">
        <v>56100</v>
      </c>
    </row>
    <row r="1633" spans="1:10" x14ac:dyDescent="0.3">
      <c r="A1633" s="23">
        <v>44621</v>
      </c>
      <c r="B1633" t="s">
        <v>99</v>
      </c>
      <c r="C1633" t="s">
        <v>178</v>
      </c>
      <c r="D1633" t="s">
        <v>203</v>
      </c>
      <c r="E1633" t="s">
        <v>176</v>
      </c>
      <c r="F1633" t="s">
        <v>23</v>
      </c>
      <c r="G1633" t="s">
        <v>173</v>
      </c>
      <c r="H1633" t="s">
        <v>173</v>
      </c>
      <c r="I1633" t="s">
        <v>48</v>
      </c>
      <c r="J1633" s="26">
        <v>15197783.122499999</v>
      </c>
    </row>
    <row r="1634" spans="1:10" x14ac:dyDescent="0.3">
      <c r="A1634" s="23">
        <v>44621</v>
      </c>
      <c r="B1634" t="s">
        <v>99</v>
      </c>
      <c r="C1634" t="s">
        <v>178</v>
      </c>
      <c r="D1634" t="s">
        <v>203</v>
      </c>
      <c r="E1634" t="s">
        <v>173</v>
      </c>
      <c r="F1634" t="s">
        <v>19</v>
      </c>
      <c r="G1634" t="s">
        <v>177</v>
      </c>
      <c r="H1634" t="s">
        <v>173</v>
      </c>
      <c r="I1634" t="s">
        <v>49</v>
      </c>
      <c r="J1634" s="26">
        <v>14931365.625</v>
      </c>
    </row>
    <row r="1635" spans="1:10" x14ac:dyDescent="0.3">
      <c r="A1635" s="23">
        <v>44621</v>
      </c>
      <c r="B1635" t="s">
        <v>99</v>
      </c>
      <c r="C1635" t="s">
        <v>178</v>
      </c>
      <c r="D1635" t="s">
        <v>203</v>
      </c>
      <c r="E1635" t="s">
        <v>173</v>
      </c>
      <c r="F1635" t="s">
        <v>19</v>
      </c>
      <c r="G1635" t="s">
        <v>173</v>
      </c>
      <c r="H1635" t="s">
        <v>21</v>
      </c>
      <c r="I1635" t="s">
        <v>84</v>
      </c>
      <c r="J1635" s="26">
        <v>5320995.75</v>
      </c>
    </row>
    <row r="1636" spans="1:10" x14ac:dyDescent="0.3">
      <c r="A1636" s="23">
        <v>44621</v>
      </c>
      <c r="B1636" t="s">
        <v>99</v>
      </c>
      <c r="C1636" t="s">
        <v>178</v>
      </c>
      <c r="D1636" t="s">
        <v>203</v>
      </c>
      <c r="E1636" t="s">
        <v>173</v>
      </c>
      <c r="F1636" t="s">
        <v>19</v>
      </c>
      <c r="G1636" t="s">
        <v>173</v>
      </c>
      <c r="H1636" t="s">
        <v>22</v>
      </c>
      <c r="I1636" t="s">
        <v>85</v>
      </c>
      <c r="J1636" s="26">
        <v>5701066.875</v>
      </c>
    </row>
    <row r="1637" spans="1:10" x14ac:dyDescent="0.3">
      <c r="A1637" s="23">
        <v>44621</v>
      </c>
      <c r="B1637" t="s">
        <v>99</v>
      </c>
      <c r="C1637" t="s">
        <v>178</v>
      </c>
      <c r="D1637" t="s">
        <v>203</v>
      </c>
      <c r="E1637" t="s">
        <v>173</v>
      </c>
      <c r="F1637" t="s">
        <v>19</v>
      </c>
      <c r="G1637" t="s">
        <v>173</v>
      </c>
      <c r="H1637" t="s">
        <v>20</v>
      </c>
      <c r="I1637" t="s">
        <v>86</v>
      </c>
      <c r="J1637" s="26">
        <v>3909303</v>
      </c>
    </row>
    <row r="1638" spans="1:10" x14ac:dyDescent="0.3">
      <c r="A1638" s="23">
        <v>44621</v>
      </c>
      <c r="B1638" t="s">
        <v>99</v>
      </c>
      <c r="C1638" t="s">
        <v>178</v>
      </c>
      <c r="D1638" t="s">
        <v>203</v>
      </c>
      <c r="E1638" t="s">
        <v>173</v>
      </c>
      <c r="F1638" t="s">
        <v>23</v>
      </c>
      <c r="G1638" t="s">
        <v>177</v>
      </c>
      <c r="H1638" t="s">
        <v>173</v>
      </c>
      <c r="I1638" t="s">
        <v>50</v>
      </c>
      <c r="J1638" s="26">
        <v>266417.49750000006</v>
      </c>
    </row>
    <row r="1639" spans="1:10" x14ac:dyDescent="0.3">
      <c r="A1639" s="23">
        <v>44621</v>
      </c>
      <c r="B1639" t="s">
        <v>99</v>
      </c>
      <c r="C1639" t="s">
        <v>178</v>
      </c>
      <c r="D1639" t="s">
        <v>203</v>
      </c>
      <c r="E1639" t="s">
        <v>173</v>
      </c>
      <c r="F1639" t="s">
        <v>23</v>
      </c>
      <c r="G1639" t="s">
        <v>173</v>
      </c>
      <c r="H1639" t="s">
        <v>196</v>
      </c>
      <c r="I1639" t="s">
        <v>88</v>
      </c>
      <c r="J1639" s="26">
        <v>250846.9425</v>
      </c>
    </row>
    <row r="1640" spans="1:10" x14ac:dyDescent="0.3">
      <c r="A1640" s="23">
        <v>44621</v>
      </c>
      <c r="B1640" t="s">
        <v>99</v>
      </c>
      <c r="C1640" t="s">
        <v>178</v>
      </c>
      <c r="D1640" t="s">
        <v>203</v>
      </c>
      <c r="E1640" t="s">
        <v>173</v>
      </c>
      <c r="F1640" t="s">
        <v>23</v>
      </c>
      <c r="G1640" t="s">
        <v>173</v>
      </c>
      <c r="H1640" t="s">
        <v>197</v>
      </c>
      <c r="I1640" t="s">
        <v>87</v>
      </c>
      <c r="J1640" s="26">
        <v>15570.555000000008</v>
      </c>
    </row>
    <row r="1641" spans="1:10" x14ac:dyDescent="0.3">
      <c r="A1641" s="23">
        <v>44621</v>
      </c>
      <c r="B1641" t="s">
        <v>99</v>
      </c>
      <c r="C1641" t="s">
        <v>116</v>
      </c>
      <c r="D1641" t="s">
        <v>14</v>
      </c>
      <c r="E1641" t="s">
        <v>176</v>
      </c>
      <c r="F1641" t="s">
        <v>23</v>
      </c>
      <c r="G1641" t="s">
        <v>173</v>
      </c>
      <c r="H1641" t="s">
        <v>173</v>
      </c>
      <c r="I1641" t="s">
        <v>51</v>
      </c>
      <c r="J1641" s="26">
        <v>759055</v>
      </c>
    </row>
    <row r="1642" spans="1:10" x14ac:dyDescent="0.3">
      <c r="A1642" s="23">
        <v>44621</v>
      </c>
      <c r="B1642" t="s">
        <v>99</v>
      </c>
      <c r="C1642" t="s">
        <v>116</v>
      </c>
      <c r="D1642" t="s">
        <v>14</v>
      </c>
      <c r="E1642" t="s">
        <v>173</v>
      </c>
      <c r="F1642" t="s">
        <v>16</v>
      </c>
      <c r="G1642" t="s">
        <v>177</v>
      </c>
      <c r="H1642" t="s">
        <v>198</v>
      </c>
      <c r="I1642" t="s">
        <v>52</v>
      </c>
      <c r="J1642" s="26">
        <v>150000</v>
      </c>
    </row>
    <row r="1643" spans="1:10" x14ac:dyDescent="0.3">
      <c r="A1643" s="23">
        <v>44621</v>
      </c>
      <c r="B1643" t="s">
        <v>99</v>
      </c>
      <c r="C1643" t="s">
        <v>116</v>
      </c>
      <c r="D1643" t="s">
        <v>14</v>
      </c>
      <c r="E1643" t="s">
        <v>173</v>
      </c>
      <c r="F1643" t="s">
        <v>271</v>
      </c>
      <c r="G1643" t="s">
        <v>177</v>
      </c>
      <c r="H1643" t="s">
        <v>173</v>
      </c>
      <c r="I1643" t="s">
        <v>53</v>
      </c>
      <c r="J1643" s="26">
        <v>457600</v>
      </c>
    </row>
    <row r="1644" spans="1:10" x14ac:dyDescent="0.3">
      <c r="A1644" s="23">
        <v>44621</v>
      </c>
      <c r="B1644" t="s">
        <v>99</v>
      </c>
      <c r="C1644" t="s">
        <v>116</v>
      </c>
      <c r="D1644" t="s">
        <v>14</v>
      </c>
      <c r="E1644" t="s">
        <v>173</v>
      </c>
      <c r="F1644" t="s">
        <v>271</v>
      </c>
      <c r="G1644" t="s">
        <v>173</v>
      </c>
      <c r="H1644" t="s">
        <v>33</v>
      </c>
      <c r="I1644" t="s">
        <v>89</v>
      </c>
      <c r="J1644" s="26">
        <v>320000</v>
      </c>
    </row>
    <row r="1645" spans="1:10" x14ac:dyDescent="0.3">
      <c r="A1645" s="23">
        <v>44621</v>
      </c>
      <c r="B1645" t="s">
        <v>99</v>
      </c>
      <c r="C1645" t="s">
        <v>116</v>
      </c>
      <c r="D1645" t="s">
        <v>14</v>
      </c>
      <c r="E1645" t="s">
        <v>173</v>
      </c>
      <c r="F1645" t="s">
        <v>271</v>
      </c>
      <c r="G1645" t="s">
        <v>173</v>
      </c>
      <c r="H1645" t="s">
        <v>34</v>
      </c>
      <c r="I1645" t="s">
        <v>90</v>
      </c>
      <c r="J1645" s="26">
        <v>32000</v>
      </c>
    </row>
    <row r="1646" spans="1:10" x14ac:dyDescent="0.3">
      <c r="A1646" s="23">
        <v>44621</v>
      </c>
      <c r="B1646" t="s">
        <v>99</v>
      </c>
      <c r="C1646" t="s">
        <v>116</v>
      </c>
      <c r="D1646" t="s">
        <v>14</v>
      </c>
      <c r="E1646" t="s">
        <v>173</v>
      </c>
      <c r="F1646" t="s">
        <v>271</v>
      </c>
      <c r="G1646" t="s">
        <v>173</v>
      </c>
      <c r="H1646" t="s">
        <v>35</v>
      </c>
      <c r="I1646" t="s">
        <v>90</v>
      </c>
      <c r="J1646" s="26">
        <v>105600</v>
      </c>
    </row>
    <row r="1647" spans="1:10" x14ac:dyDescent="0.3">
      <c r="A1647" s="23">
        <v>44621</v>
      </c>
      <c r="B1647" t="s">
        <v>99</v>
      </c>
      <c r="C1647" t="s">
        <v>116</v>
      </c>
      <c r="D1647" t="s">
        <v>14</v>
      </c>
      <c r="E1647" t="s">
        <v>173</v>
      </c>
      <c r="F1647" t="s">
        <v>15</v>
      </c>
      <c r="G1647" t="s">
        <v>177</v>
      </c>
      <c r="H1647" t="s">
        <v>173</v>
      </c>
      <c r="I1647" t="s">
        <v>54</v>
      </c>
      <c r="J1647" s="26">
        <v>84499</v>
      </c>
    </row>
    <row r="1648" spans="1:10" x14ac:dyDescent="0.3">
      <c r="A1648" s="23">
        <v>44621</v>
      </c>
      <c r="B1648" t="s">
        <v>99</v>
      </c>
      <c r="C1648" t="s">
        <v>116</v>
      </c>
      <c r="D1648" t="s">
        <v>14</v>
      </c>
      <c r="E1648" t="s">
        <v>173</v>
      </c>
      <c r="F1648" t="s">
        <v>15</v>
      </c>
      <c r="G1648" t="s">
        <v>173</v>
      </c>
      <c r="H1648" t="s">
        <v>36</v>
      </c>
      <c r="I1648" t="s">
        <v>91</v>
      </c>
      <c r="J1648" s="26">
        <v>50000</v>
      </c>
    </row>
    <row r="1649" spans="1:10" x14ac:dyDescent="0.3">
      <c r="A1649" s="23">
        <v>44621</v>
      </c>
      <c r="B1649" t="s">
        <v>99</v>
      </c>
      <c r="C1649" t="s">
        <v>116</v>
      </c>
      <c r="D1649" t="s">
        <v>14</v>
      </c>
      <c r="E1649" t="s">
        <v>173</v>
      </c>
      <c r="F1649" t="s">
        <v>15</v>
      </c>
      <c r="G1649" t="s">
        <v>173</v>
      </c>
      <c r="H1649" t="s">
        <v>37</v>
      </c>
      <c r="I1649" t="s">
        <v>92</v>
      </c>
      <c r="J1649" s="26">
        <v>14390</v>
      </c>
    </row>
    <row r="1650" spans="1:10" x14ac:dyDescent="0.3">
      <c r="A1650" s="23">
        <v>44621</v>
      </c>
      <c r="B1650" t="s">
        <v>99</v>
      </c>
      <c r="C1650" t="s">
        <v>116</v>
      </c>
      <c r="D1650" t="s">
        <v>14</v>
      </c>
      <c r="E1650" t="s">
        <v>173</v>
      </c>
      <c r="F1650" t="s">
        <v>15</v>
      </c>
      <c r="G1650" t="s">
        <v>173</v>
      </c>
      <c r="H1650" t="s">
        <v>38</v>
      </c>
      <c r="I1650" t="s">
        <v>93</v>
      </c>
      <c r="J1650" s="26">
        <v>20109</v>
      </c>
    </row>
    <row r="1651" spans="1:10" x14ac:dyDescent="0.3">
      <c r="A1651" s="23">
        <v>44621</v>
      </c>
      <c r="B1651" t="s">
        <v>99</v>
      </c>
      <c r="C1651" t="s">
        <v>116</v>
      </c>
      <c r="D1651" t="s">
        <v>14</v>
      </c>
      <c r="E1651" t="s">
        <v>173</v>
      </c>
      <c r="F1651" t="s">
        <v>269</v>
      </c>
      <c r="G1651" t="s">
        <v>177</v>
      </c>
      <c r="H1651" t="s">
        <v>269</v>
      </c>
      <c r="I1651" t="s">
        <v>55</v>
      </c>
      <c r="J1651" s="26">
        <v>19112</v>
      </c>
    </row>
    <row r="1652" spans="1:10" x14ac:dyDescent="0.3">
      <c r="A1652" s="23">
        <v>44621</v>
      </c>
      <c r="B1652" t="s">
        <v>99</v>
      </c>
      <c r="C1652" t="s">
        <v>116</v>
      </c>
      <c r="D1652" t="s">
        <v>14</v>
      </c>
      <c r="E1652" t="s">
        <v>173</v>
      </c>
      <c r="F1652" t="s">
        <v>270</v>
      </c>
      <c r="G1652" t="s">
        <v>177</v>
      </c>
      <c r="H1652" t="s">
        <v>270</v>
      </c>
      <c r="I1652" t="s">
        <v>56</v>
      </c>
      <c r="J1652" s="26">
        <v>47844</v>
      </c>
    </row>
    <row r="1653" spans="1:10" x14ac:dyDescent="0.3">
      <c r="A1653" s="23">
        <v>44621</v>
      </c>
      <c r="B1653" t="s">
        <v>99</v>
      </c>
      <c r="C1653" t="s">
        <v>116</v>
      </c>
      <c r="D1653" t="s">
        <v>2</v>
      </c>
      <c r="E1653" t="s">
        <v>176</v>
      </c>
      <c r="F1653" t="s">
        <v>270</v>
      </c>
      <c r="G1653" t="s">
        <v>173</v>
      </c>
      <c r="H1653" t="s">
        <v>173</v>
      </c>
      <c r="I1653" t="s">
        <v>57</v>
      </c>
      <c r="J1653" s="26">
        <v>9568322.1715999991</v>
      </c>
    </row>
    <row r="1654" spans="1:10" x14ac:dyDescent="0.3">
      <c r="A1654" s="23">
        <v>44621</v>
      </c>
      <c r="B1654" t="s">
        <v>99</v>
      </c>
      <c r="C1654" t="s">
        <v>116</v>
      </c>
      <c r="D1654" t="s">
        <v>2</v>
      </c>
      <c r="E1654" t="s">
        <v>173</v>
      </c>
      <c r="F1654" t="s">
        <v>16</v>
      </c>
      <c r="G1654" t="s">
        <v>177</v>
      </c>
      <c r="H1654" t="s">
        <v>16</v>
      </c>
      <c r="I1654" t="s">
        <v>58</v>
      </c>
      <c r="J1654" s="26">
        <v>1250000</v>
      </c>
    </row>
    <row r="1655" spans="1:10" x14ac:dyDescent="0.3">
      <c r="A1655" s="23">
        <v>44621</v>
      </c>
      <c r="B1655" t="s">
        <v>99</v>
      </c>
      <c r="C1655" t="s">
        <v>116</v>
      </c>
      <c r="D1655" t="s">
        <v>2</v>
      </c>
      <c r="E1655" t="s">
        <v>173</v>
      </c>
      <c r="F1655" t="s">
        <v>271</v>
      </c>
      <c r="G1655" t="s">
        <v>177</v>
      </c>
      <c r="H1655" t="s">
        <v>173</v>
      </c>
      <c r="I1655" t="s">
        <v>59</v>
      </c>
      <c r="J1655" s="26">
        <v>1238737.5</v>
      </c>
    </row>
    <row r="1656" spans="1:10" x14ac:dyDescent="0.3">
      <c r="A1656" s="23">
        <v>44621</v>
      </c>
      <c r="B1656" t="s">
        <v>99</v>
      </c>
      <c r="C1656" t="s">
        <v>116</v>
      </c>
      <c r="D1656" t="s">
        <v>2</v>
      </c>
      <c r="E1656" t="s">
        <v>173</v>
      </c>
      <c r="F1656" t="s">
        <v>271</v>
      </c>
      <c r="G1656" t="s">
        <v>173</v>
      </c>
      <c r="H1656" t="s">
        <v>33</v>
      </c>
      <c r="I1656" t="s">
        <v>94</v>
      </c>
      <c r="J1656" s="26">
        <v>577500</v>
      </c>
    </row>
    <row r="1657" spans="1:10" x14ac:dyDescent="0.3">
      <c r="A1657" s="23">
        <v>44621</v>
      </c>
      <c r="B1657" t="s">
        <v>99</v>
      </c>
      <c r="C1657" t="s">
        <v>116</v>
      </c>
      <c r="D1657" t="s">
        <v>2</v>
      </c>
      <c r="E1657" t="s">
        <v>173</v>
      </c>
      <c r="F1657" t="s">
        <v>271</v>
      </c>
      <c r="G1657" t="s">
        <v>173</v>
      </c>
      <c r="H1657" t="s">
        <v>34</v>
      </c>
      <c r="I1657" t="s">
        <v>95</v>
      </c>
      <c r="J1657" s="26">
        <v>375375</v>
      </c>
    </row>
    <row r="1658" spans="1:10" x14ac:dyDescent="0.3">
      <c r="A1658" s="23">
        <v>44621</v>
      </c>
      <c r="B1658" t="s">
        <v>99</v>
      </c>
      <c r="C1658" t="s">
        <v>116</v>
      </c>
      <c r="D1658" t="s">
        <v>2</v>
      </c>
      <c r="E1658" t="s">
        <v>173</v>
      </c>
      <c r="F1658" t="s">
        <v>271</v>
      </c>
      <c r="G1658" t="s">
        <v>173</v>
      </c>
      <c r="H1658" t="s">
        <v>35</v>
      </c>
      <c r="I1658" t="s">
        <v>96</v>
      </c>
      <c r="J1658" s="26">
        <v>285862.5</v>
      </c>
    </row>
    <row r="1659" spans="1:10" x14ac:dyDescent="0.3">
      <c r="A1659" s="23">
        <v>44621</v>
      </c>
      <c r="B1659" t="s">
        <v>99</v>
      </c>
      <c r="C1659" t="s">
        <v>116</v>
      </c>
      <c r="D1659" t="s">
        <v>2</v>
      </c>
      <c r="E1659" t="s">
        <v>173</v>
      </c>
      <c r="F1659" t="s">
        <v>28</v>
      </c>
      <c r="G1659" t="s">
        <v>177</v>
      </c>
      <c r="H1659" t="s">
        <v>173</v>
      </c>
      <c r="I1659" t="s">
        <v>60</v>
      </c>
      <c r="J1659" s="26">
        <v>5297800.5521999998</v>
      </c>
    </row>
    <row r="1660" spans="1:10" x14ac:dyDescent="0.3">
      <c r="A1660" s="23">
        <v>44621</v>
      </c>
      <c r="B1660" t="s">
        <v>99</v>
      </c>
      <c r="C1660" t="s">
        <v>116</v>
      </c>
      <c r="D1660" t="s">
        <v>2</v>
      </c>
      <c r="E1660" t="s">
        <v>173</v>
      </c>
      <c r="F1660" t="s">
        <v>28</v>
      </c>
      <c r="G1660" t="s">
        <v>173</v>
      </c>
      <c r="H1660" t="s">
        <v>39</v>
      </c>
      <c r="I1660" t="s">
        <v>97</v>
      </c>
      <c r="J1660" s="26">
        <v>2445138.7163999998</v>
      </c>
    </row>
    <row r="1661" spans="1:10" x14ac:dyDescent="0.3">
      <c r="A1661" s="23">
        <v>44621</v>
      </c>
      <c r="B1661" t="s">
        <v>99</v>
      </c>
      <c r="C1661" t="s">
        <v>116</v>
      </c>
      <c r="D1661" t="s">
        <v>2</v>
      </c>
      <c r="E1661" t="s">
        <v>173</v>
      </c>
      <c r="F1661" t="s">
        <v>28</v>
      </c>
      <c r="G1661" t="s">
        <v>173</v>
      </c>
      <c r="H1661" t="s">
        <v>40</v>
      </c>
      <c r="I1661" t="s">
        <v>98</v>
      </c>
      <c r="J1661" s="26">
        <v>2852661.8358</v>
      </c>
    </row>
    <row r="1662" spans="1:10" x14ac:dyDescent="0.3">
      <c r="A1662" s="23">
        <v>44621</v>
      </c>
      <c r="B1662" t="s">
        <v>99</v>
      </c>
      <c r="C1662" t="s">
        <v>116</v>
      </c>
      <c r="D1662" t="s">
        <v>2</v>
      </c>
      <c r="E1662" t="s">
        <v>173</v>
      </c>
      <c r="F1662" t="s">
        <v>32</v>
      </c>
      <c r="G1662" t="s">
        <v>177</v>
      </c>
      <c r="H1662" t="s">
        <v>32</v>
      </c>
      <c r="I1662" t="s">
        <v>61</v>
      </c>
      <c r="J1662" s="26">
        <v>270000</v>
      </c>
    </row>
    <row r="1663" spans="1:10" x14ac:dyDescent="0.3">
      <c r="A1663" s="23">
        <v>44621</v>
      </c>
      <c r="B1663" t="s">
        <v>99</v>
      </c>
      <c r="C1663" t="s">
        <v>116</v>
      </c>
      <c r="D1663" t="s">
        <v>2</v>
      </c>
      <c r="E1663" t="s">
        <v>173</v>
      </c>
      <c r="F1663" t="s">
        <v>41</v>
      </c>
      <c r="G1663" t="s">
        <v>177</v>
      </c>
      <c r="H1663" t="s">
        <v>41</v>
      </c>
      <c r="I1663" t="s">
        <v>62</v>
      </c>
      <c r="J1663" s="26">
        <v>250000</v>
      </c>
    </row>
    <row r="1664" spans="1:10" x14ac:dyDescent="0.3">
      <c r="A1664" s="23">
        <v>44621</v>
      </c>
      <c r="B1664" t="s">
        <v>99</v>
      </c>
      <c r="C1664" t="s">
        <v>116</v>
      </c>
      <c r="D1664" t="s">
        <v>2</v>
      </c>
      <c r="E1664" t="s">
        <v>173</v>
      </c>
      <c r="F1664" t="s">
        <v>29</v>
      </c>
      <c r="G1664" t="s">
        <v>177</v>
      </c>
      <c r="H1664" t="s">
        <v>29</v>
      </c>
      <c r="I1664" t="s">
        <v>63</v>
      </c>
      <c r="J1664" s="26">
        <v>731999.99999999988</v>
      </c>
    </row>
    <row r="1665" spans="1:10" x14ac:dyDescent="0.3">
      <c r="A1665" s="23">
        <v>44621</v>
      </c>
      <c r="B1665" t="s">
        <v>99</v>
      </c>
      <c r="C1665" t="s">
        <v>116</v>
      </c>
      <c r="D1665" t="s">
        <v>2</v>
      </c>
      <c r="E1665" t="s">
        <v>173</v>
      </c>
      <c r="F1665" t="s">
        <v>31</v>
      </c>
      <c r="G1665" t="s">
        <v>177</v>
      </c>
      <c r="H1665" t="s">
        <v>31</v>
      </c>
      <c r="I1665" t="s">
        <v>64</v>
      </c>
      <c r="J1665" s="26">
        <v>407523.11939999997</v>
      </c>
    </row>
    <row r="1666" spans="1:10" x14ac:dyDescent="0.3">
      <c r="A1666" s="23">
        <v>44621</v>
      </c>
      <c r="B1666" t="s">
        <v>99</v>
      </c>
      <c r="C1666" t="s">
        <v>116</v>
      </c>
      <c r="D1666" t="s">
        <v>2</v>
      </c>
      <c r="E1666" t="s">
        <v>173</v>
      </c>
      <c r="F1666" t="s">
        <v>30</v>
      </c>
      <c r="G1666" t="s">
        <v>177</v>
      </c>
      <c r="H1666" t="s">
        <v>30</v>
      </c>
      <c r="I1666" t="s">
        <v>65</v>
      </c>
      <c r="J1666" s="26">
        <v>122261</v>
      </c>
    </row>
    <row r="1667" spans="1:10" x14ac:dyDescent="0.3">
      <c r="A1667" s="23">
        <v>44621</v>
      </c>
      <c r="B1667" t="s">
        <v>99</v>
      </c>
      <c r="C1667" t="s">
        <v>179</v>
      </c>
      <c r="D1667" t="s">
        <v>17</v>
      </c>
      <c r="E1667" t="s">
        <v>176</v>
      </c>
      <c r="F1667" t="s">
        <v>30</v>
      </c>
      <c r="G1667" t="s">
        <v>173</v>
      </c>
      <c r="H1667" t="s">
        <v>173</v>
      </c>
      <c r="I1667" t="s">
        <v>66</v>
      </c>
      <c r="J1667" s="26">
        <v>4870405.9508999996</v>
      </c>
    </row>
    <row r="1668" spans="1:10" x14ac:dyDescent="0.3">
      <c r="A1668" s="23">
        <v>44621</v>
      </c>
      <c r="B1668" t="s">
        <v>99</v>
      </c>
      <c r="C1668" t="s">
        <v>117</v>
      </c>
      <c r="D1668" t="s">
        <v>5</v>
      </c>
      <c r="E1668" t="s">
        <v>176</v>
      </c>
      <c r="F1668" t="s">
        <v>30</v>
      </c>
      <c r="G1668" t="s">
        <v>173</v>
      </c>
      <c r="H1668" t="s">
        <v>173</v>
      </c>
      <c r="I1668" t="s">
        <v>67</v>
      </c>
      <c r="J1668" s="26">
        <v>0</v>
      </c>
    </row>
    <row r="1669" spans="1:10" x14ac:dyDescent="0.3">
      <c r="A1669" s="23">
        <v>44621</v>
      </c>
      <c r="B1669" t="s">
        <v>99</v>
      </c>
      <c r="C1669" t="s">
        <v>118</v>
      </c>
      <c r="D1669" t="s">
        <v>6</v>
      </c>
      <c r="E1669" t="s">
        <v>176</v>
      </c>
      <c r="F1669" t="s">
        <v>27</v>
      </c>
      <c r="G1669" t="s">
        <v>173</v>
      </c>
      <c r="H1669" t="s">
        <v>173</v>
      </c>
      <c r="I1669" t="s">
        <v>70</v>
      </c>
      <c r="J1669" s="26">
        <v>2055024</v>
      </c>
    </row>
    <row r="1670" spans="1:10" x14ac:dyDescent="0.3">
      <c r="A1670" s="23">
        <v>44621</v>
      </c>
      <c r="B1670" t="s">
        <v>99</v>
      </c>
      <c r="C1670" t="s">
        <v>118</v>
      </c>
      <c r="D1670" t="s">
        <v>6</v>
      </c>
      <c r="E1670" t="s">
        <v>173</v>
      </c>
      <c r="F1670" t="s">
        <v>4</v>
      </c>
      <c r="G1670" t="s">
        <v>177</v>
      </c>
      <c r="H1670" t="s">
        <v>4</v>
      </c>
      <c r="I1670" t="s">
        <v>71</v>
      </c>
      <c r="J1670" s="26">
        <v>2055024</v>
      </c>
    </row>
    <row r="1671" spans="1:10" x14ac:dyDescent="0.3">
      <c r="A1671" s="23">
        <v>44621</v>
      </c>
      <c r="B1671" t="s">
        <v>99</v>
      </c>
      <c r="C1671" t="s">
        <v>180</v>
      </c>
      <c r="D1671" t="s">
        <v>7</v>
      </c>
      <c r="E1671" t="s">
        <v>176</v>
      </c>
      <c r="F1671" t="s">
        <v>18</v>
      </c>
      <c r="G1671" t="s">
        <v>173</v>
      </c>
      <c r="H1671" t="s">
        <v>173</v>
      </c>
      <c r="I1671" t="s">
        <v>73</v>
      </c>
      <c r="J1671" s="26">
        <v>2815381.9508999996</v>
      </c>
    </row>
    <row r="1672" spans="1:10" x14ac:dyDescent="0.3">
      <c r="A1672" s="23">
        <v>44621</v>
      </c>
      <c r="B1672" t="s">
        <v>99</v>
      </c>
      <c r="C1672" t="s">
        <v>119</v>
      </c>
      <c r="D1672" t="s">
        <v>10</v>
      </c>
      <c r="E1672" t="s">
        <v>176</v>
      </c>
      <c r="F1672" t="s">
        <v>10</v>
      </c>
      <c r="G1672" t="s">
        <v>177</v>
      </c>
      <c r="H1672" t="s">
        <v>10</v>
      </c>
      <c r="I1672" t="s">
        <v>11</v>
      </c>
      <c r="J1672" s="26">
        <v>563076.39017999999</v>
      </c>
    </row>
    <row r="1673" spans="1:10" x14ac:dyDescent="0.3">
      <c r="A1673" s="23">
        <v>44621</v>
      </c>
      <c r="B1673" t="s">
        <v>99</v>
      </c>
      <c r="C1673" t="s">
        <v>181</v>
      </c>
      <c r="D1673" t="s">
        <v>8</v>
      </c>
      <c r="E1673" t="s">
        <v>176</v>
      </c>
      <c r="F1673" t="s">
        <v>10</v>
      </c>
      <c r="G1673" t="s">
        <v>173</v>
      </c>
      <c r="H1673" t="s">
        <v>173</v>
      </c>
      <c r="I1673" t="s">
        <v>12</v>
      </c>
      <c r="J1673" s="26">
        <v>2252305.5607199995</v>
      </c>
    </row>
    <row r="1674" spans="1:10" x14ac:dyDescent="0.3">
      <c r="A1674" s="23">
        <v>44621</v>
      </c>
      <c r="B1674" t="s">
        <v>100</v>
      </c>
      <c r="C1674" t="s">
        <v>114</v>
      </c>
      <c r="D1674" t="s">
        <v>0</v>
      </c>
      <c r="E1674" t="s">
        <v>176</v>
      </c>
      <c r="F1674" t="s">
        <v>25</v>
      </c>
      <c r="G1674" t="s">
        <v>173</v>
      </c>
      <c r="H1674" t="s">
        <v>173</v>
      </c>
      <c r="I1674" t="s">
        <v>124</v>
      </c>
      <c r="J1674" s="26">
        <v>40449089.024640001</v>
      </c>
    </row>
    <row r="1675" spans="1:10" x14ac:dyDescent="0.3">
      <c r="A1675" s="23">
        <v>44621</v>
      </c>
      <c r="B1675" t="s">
        <v>100</v>
      </c>
      <c r="C1675" t="s">
        <v>114</v>
      </c>
      <c r="D1675" t="s">
        <v>0</v>
      </c>
      <c r="E1675" t="s">
        <v>173</v>
      </c>
      <c r="F1675" t="s">
        <v>19</v>
      </c>
      <c r="G1675" t="s">
        <v>177</v>
      </c>
      <c r="H1675" t="s">
        <v>173</v>
      </c>
      <c r="I1675" t="s">
        <v>43</v>
      </c>
      <c r="J1675" s="26">
        <v>39874890.600000001</v>
      </c>
    </row>
    <row r="1676" spans="1:10" x14ac:dyDescent="0.3">
      <c r="A1676" s="23">
        <v>44621</v>
      </c>
      <c r="B1676" t="s">
        <v>100</v>
      </c>
      <c r="C1676" t="s">
        <v>114</v>
      </c>
      <c r="D1676" t="s">
        <v>0</v>
      </c>
      <c r="E1676" t="s">
        <v>173</v>
      </c>
      <c r="F1676" t="s">
        <v>19</v>
      </c>
      <c r="G1676" t="s">
        <v>173</v>
      </c>
      <c r="H1676" t="s">
        <v>21</v>
      </c>
      <c r="I1676" t="s">
        <v>74</v>
      </c>
      <c r="J1676" s="26">
        <v>16614537.75</v>
      </c>
    </row>
    <row r="1677" spans="1:10" x14ac:dyDescent="0.3">
      <c r="A1677" s="23">
        <v>44621</v>
      </c>
      <c r="B1677" t="s">
        <v>100</v>
      </c>
      <c r="C1677" t="s">
        <v>114</v>
      </c>
      <c r="D1677" t="s">
        <v>0</v>
      </c>
      <c r="E1677" t="s">
        <v>173</v>
      </c>
      <c r="F1677" t="s">
        <v>19</v>
      </c>
      <c r="G1677" t="s">
        <v>173</v>
      </c>
      <c r="H1677" t="s">
        <v>22</v>
      </c>
      <c r="I1677" t="s">
        <v>75</v>
      </c>
      <c r="J1677" s="26">
        <v>15285374.73</v>
      </c>
    </row>
    <row r="1678" spans="1:10" x14ac:dyDescent="0.3">
      <c r="A1678" s="23">
        <v>44621</v>
      </c>
      <c r="B1678" t="s">
        <v>100</v>
      </c>
      <c r="C1678" t="s">
        <v>114</v>
      </c>
      <c r="D1678" t="s">
        <v>0</v>
      </c>
      <c r="E1678" t="s">
        <v>173</v>
      </c>
      <c r="F1678" t="s">
        <v>19</v>
      </c>
      <c r="G1678" t="s">
        <v>173</v>
      </c>
      <c r="H1678" t="s">
        <v>20</v>
      </c>
      <c r="I1678" t="s">
        <v>76</v>
      </c>
      <c r="J1678" s="26">
        <v>7974978.1200000001</v>
      </c>
    </row>
    <row r="1679" spans="1:10" x14ac:dyDescent="0.3">
      <c r="A1679" s="23">
        <v>44621</v>
      </c>
      <c r="B1679" t="s">
        <v>100</v>
      </c>
      <c r="C1679" t="s">
        <v>114</v>
      </c>
      <c r="D1679" t="s">
        <v>0</v>
      </c>
      <c r="E1679" t="s">
        <v>173</v>
      </c>
      <c r="F1679" t="s">
        <v>23</v>
      </c>
      <c r="G1679" t="s">
        <v>177</v>
      </c>
      <c r="H1679" t="s">
        <v>173</v>
      </c>
      <c r="I1679" t="s">
        <v>44</v>
      </c>
      <c r="J1679" s="26">
        <v>574198.42463999998</v>
      </c>
    </row>
    <row r="1680" spans="1:10" x14ac:dyDescent="0.3">
      <c r="A1680" s="23">
        <v>44621</v>
      </c>
      <c r="B1680" t="s">
        <v>100</v>
      </c>
      <c r="C1680" t="s">
        <v>114</v>
      </c>
      <c r="D1680" t="s">
        <v>0</v>
      </c>
      <c r="E1680" t="s">
        <v>173</v>
      </c>
      <c r="F1680" t="s">
        <v>23</v>
      </c>
      <c r="G1680" t="s">
        <v>173</v>
      </c>
      <c r="H1680" t="s">
        <v>196</v>
      </c>
      <c r="I1680" t="s">
        <v>77</v>
      </c>
      <c r="J1680" s="26">
        <v>502423.62156</v>
      </c>
    </row>
    <row r="1681" spans="1:10" x14ac:dyDescent="0.3">
      <c r="A1681" s="23">
        <v>44621</v>
      </c>
      <c r="B1681" t="s">
        <v>100</v>
      </c>
      <c r="C1681" t="s">
        <v>114</v>
      </c>
      <c r="D1681" t="s">
        <v>0</v>
      </c>
      <c r="E1681" t="s">
        <v>173</v>
      </c>
      <c r="F1681" t="s">
        <v>23</v>
      </c>
      <c r="G1681" t="s">
        <v>173</v>
      </c>
      <c r="H1681" t="s">
        <v>197</v>
      </c>
      <c r="I1681" t="s">
        <v>78</v>
      </c>
      <c r="J1681" s="26">
        <v>71774.803080000012</v>
      </c>
    </row>
    <row r="1682" spans="1:10" x14ac:dyDescent="0.3">
      <c r="A1682" s="23">
        <v>44621</v>
      </c>
      <c r="B1682" t="s">
        <v>100</v>
      </c>
      <c r="C1682" t="s">
        <v>115</v>
      </c>
      <c r="D1682" t="s">
        <v>1</v>
      </c>
      <c r="E1682" t="s">
        <v>176</v>
      </c>
      <c r="F1682" t="s">
        <v>23</v>
      </c>
      <c r="G1682" t="s">
        <v>173</v>
      </c>
      <c r="H1682" t="s">
        <v>173</v>
      </c>
      <c r="I1682" t="s">
        <v>45</v>
      </c>
      <c r="J1682" s="26">
        <v>26183895.369120006</v>
      </c>
    </row>
    <row r="1683" spans="1:10" x14ac:dyDescent="0.3">
      <c r="A1683" s="23">
        <v>44621</v>
      </c>
      <c r="B1683" t="s">
        <v>100</v>
      </c>
      <c r="C1683" t="s">
        <v>115</v>
      </c>
      <c r="D1683" t="s">
        <v>1</v>
      </c>
      <c r="E1683" t="s">
        <v>173</v>
      </c>
      <c r="F1683" t="s">
        <v>19</v>
      </c>
      <c r="G1683" t="s">
        <v>177</v>
      </c>
      <c r="H1683" t="s">
        <v>173</v>
      </c>
      <c r="I1683" t="s">
        <v>46</v>
      </c>
      <c r="J1683" s="26">
        <v>25874816.510340005</v>
      </c>
    </row>
    <row r="1684" spans="1:10" x14ac:dyDescent="0.3">
      <c r="A1684" s="23">
        <v>44621</v>
      </c>
      <c r="B1684" t="s">
        <v>100</v>
      </c>
      <c r="C1684" t="s">
        <v>115</v>
      </c>
      <c r="D1684" t="s">
        <v>1</v>
      </c>
      <c r="E1684" t="s">
        <v>173</v>
      </c>
      <c r="F1684" t="s">
        <v>19</v>
      </c>
      <c r="G1684" t="s">
        <v>173</v>
      </c>
      <c r="H1684" t="s">
        <v>21</v>
      </c>
      <c r="I1684" t="s">
        <v>79</v>
      </c>
      <c r="J1684" s="26">
        <v>11123433.023625001</v>
      </c>
    </row>
    <row r="1685" spans="1:10" x14ac:dyDescent="0.3">
      <c r="A1685" s="23">
        <v>44621</v>
      </c>
      <c r="B1685" t="s">
        <v>100</v>
      </c>
      <c r="C1685" t="s">
        <v>115</v>
      </c>
      <c r="D1685" t="s">
        <v>1</v>
      </c>
      <c r="E1685" t="s">
        <v>173</v>
      </c>
      <c r="F1685" t="s">
        <v>19</v>
      </c>
      <c r="G1685" t="s">
        <v>173</v>
      </c>
      <c r="H1685" t="s">
        <v>22</v>
      </c>
      <c r="I1685" t="s">
        <v>80</v>
      </c>
      <c r="J1685" s="26">
        <v>10233558.381735003</v>
      </c>
    </row>
    <row r="1686" spans="1:10" x14ac:dyDescent="0.3">
      <c r="A1686" s="23">
        <v>44621</v>
      </c>
      <c r="B1686" t="s">
        <v>100</v>
      </c>
      <c r="C1686" t="s">
        <v>115</v>
      </c>
      <c r="D1686" t="s">
        <v>1</v>
      </c>
      <c r="E1686" t="s">
        <v>173</v>
      </c>
      <c r="F1686" t="s">
        <v>19</v>
      </c>
      <c r="G1686" t="s">
        <v>173</v>
      </c>
      <c r="H1686" t="s">
        <v>20</v>
      </c>
      <c r="I1686" t="s">
        <v>81</v>
      </c>
      <c r="J1686" s="26">
        <v>4517825.1049800012</v>
      </c>
    </row>
    <row r="1687" spans="1:10" x14ac:dyDescent="0.3">
      <c r="A1687" s="23">
        <v>44621</v>
      </c>
      <c r="B1687" t="s">
        <v>100</v>
      </c>
      <c r="C1687" t="s">
        <v>115</v>
      </c>
      <c r="D1687" t="s">
        <v>1</v>
      </c>
      <c r="E1687" t="s">
        <v>173</v>
      </c>
      <c r="F1687" t="s">
        <v>23</v>
      </c>
      <c r="G1687" t="s">
        <v>177</v>
      </c>
      <c r="H1687" t="s">
        <v>173</v>
      </c>
      <c r="I1687" t="s">
        <v>47</v>
      </c>
      <c r="J1687" s="26">
        <v>309078.85878000001</v>
      </c>
    </row>
    <row r="1688" spans="1:10" x14ac:dyDescent="0.3">
      <c r="A1688" s="23">
        <v>44621</v>
      </c>
      <c r="B1688" t="s">
        <v>100</v>
      </c>
      <c r="C1688" t="s">
        <v>115</v>
      </c>
      <c r="D1688" t="s">
        <v>1</v>
      </c>
      <c r="E1688" t="s">
        <v>173</v>
      </c>
      <c r="F1688" t="s">
        <v>23</v>
      </c>
      <c r="G1688" t="s">
        <v>173</v>
      </c>
      <c r="H1688" t="s">
        <v>196</v>
      </c>
      <c r="I1688" t="s">
        <v>82</v>
      </c>
      <c r="J1688" s="26">
        <v>251211.81078</v>
      </c>
    </row>
    <row r="1689" spans="1:10" x14ac:dyDescent="0.3">
      <c r="A1689" s="23">
        <v>44621</v>
      </c>
      <c r="B1689" t="s">
        <v>100</v>
      </c>
      <c r="C1689" t="s">
        <v>115</v>
      </c>
      <c r="D1689" t="s">
        <v>1</v>
      </c>
      <c r="E1689" t="s">
        <v>173</v>
      </c>
      <c r="F1689" t="s">
        <v>23</v>
      </c>
      <c r="G1689" t="s">
        <v>173</v>
      </c>
      <c r="H1689" t="s">
        <v>197</v>
      </c>
      <c r="I1689" t="s">
        <v>83</v>
      </c>
      <c r="J1689" s="26">
        <v>57867.048000000003</v>
      </c>
    </row>
    <row r="1690" spans="1:10" x14ac:dyDescent="0.3">
      <c r="A1690" s="23">
        <v>44621</v>
      </c>
      <c r="B1690" t="s">
        <v>100</v>
      </c>
      <c r="C1690" t="s">
        <v>178</v>
      </c>
      <c r="D1690" t="s">
        <v>203</v>
      </c>
      <c r="E1690" t="s">
        <v>176</v>
      </c>
      <c r="F1690" t="s">
        <v>23</v>
      </c>
      <c r="G1690" t="s">
        <v>173</v>
      </c>
      <c r="H1690" t="s">
        <v>173</v>
      </c>
      <c r="I1690" t="s">
        <v>48</v>
      </c>
      <c r="J1690" s="26">
        <v>14265193.655519996</v>
      </c>
    </row>
    <row r="1691" spans="1:10" x14ac:dyDescent="0.3">
      <c r="A1691" s="23">
        <v>44621</v>
      </c>
      <c r="B1691" t="s">
        <v>100</v>
      </c>
      <c r="C1691" t="s">
        <v>178</v>
      </c>
      <c r="D1691" t="s">
        <v>203</v>
      </c>
      <c r="E1691" t="s">
        <v>173</v>
      </c>
      <c r="F1691" t="s">
        <v>19</v>
      </c>
      <c r="G1691" t="s">
        <v>177</v>
      </c>
      <c r="H1691" t="s">
        <v>173</v>
      </c>
      <c r="I1691" t="s">
        <v>49</v>
      </c>
      <c r="J1691" s="26">
        <v>14000074.089659996</v>
      </c>
    </row>
    <row r="1692" spans="1:10" x14ac:dyDescent="0.3">
      <c r="A1692" s="23">
        <v>44621</v>
      </c>
      <c r="B1692" t="s">
        <v>100</v>
      </c>
      <c r="C1692" t="s">
        <v>178</v>
      </c>
      <c r="D1692" t="s">
        <v>203</v>
      </c>
      <c r="E1692" t="s">
        <v>173</v>
      </c>
      <c r="F1692" t="s">
        <v>19</v>
      </c>
      <c r="G1692" t="s">
        <v>173</v>
      </c>
      <c r="H1692" t="s">
        <v>21</v>
      </c>
      <c r="I1692" t="s">
        <v>84</v>
      </c>
      <c r="J1692" s="26">
        <v>5491104.7263749987</v>
      </c>
    </row>
    <row r="1693" spans="1:10" x14ac:dyDescent="0.3">
      <c r="A1693" s="23">
        <v>44621</v>
      </c>
      <c r="B1693" t="s">
        <v>100</v>
      </c>
      <c r="C1693" t="s">
        <v>178</v>
      </c>
      <c r="D1693" t="s">
        <v>203</v>
      </c>
      <c r="E1693" t="s">
        <v>173</v>
      </c>
      <c r="F1693" t="s">
        <v>19</v>
      </c>
      <c r="G1693" t="s">
        <v>173</v>
      </c>
      <c r="H1693" t="s">
        <v>22</v>
      </c>
      <c r="I1693" t="s">
        <v>85</v>
      </c>
      <c r="J1693" s="26">
        <v>5051816.3482649978</v>
      </c>
    </row>
    <row r="1694" spans="1:10" x14ac:dyDescent="0.3">
      <c r="A1694" s="23">
        <v>44621</v>
      </c>
      <c r="B1694" t="s">
        <v>100</v>
      </c>
      <c r="C1694" t="s">
        <v>178</v>
      </c>
      <c r="D1694" t="s">
        <v>203</v>
      </c>
      <c r="E1694" t="s">
        <v>173</v>
      </c>
      <c r="F1694" t="s">
        <v>19</v>
      </c>
      <c r="G1694" t="s">
        <v>173</v>
      </c>
      <c r="H1694" t="s">
        <v>20</v>
      </c>
      <c r="I1694" t="s">
        <v>86</v>
      </c>
      <c r="J1694" s="26">
        <v>3457153.0150199989</v>
      </c>
    </row>
    <row r="1695" spans="1:10" x14ac:dyDescent="0.3">
      <c r="A1695" s="23">
        <v>44621</v>
      </c>
      <c r="B1695" t="s">
        <v>100</v>
      </c>
      <c r="C1695" t="s">
        <v>178</v>
      </c>
      <c r="D1695" t="s">
        <v>203</v>
      </c>
      <c r="E1695" t="s">
        <v>173</v>
      </c>
      <c r="F1695" t="s">
        <v>23</v>
      </c>
      <c r="G1695" t="s">
        <v>177</v>
      </c>
      <c r="H1695" t="s">
        <v>173</v>
      </c>
      <c r="I1695" t="s">
        <v>50</v>
      </c>
      <c r="J1695" s="26">
        <v>265119.56585999997</v>
      </c>
    </row>
    <row r="1696" spans="1:10" x14ac:dyDescent="0.3">
      <c r="A1696" s="23">
        <v>44621</v>
      </c>
      <c r="B1696" t="s">
        <v>100</v>
      </c>
      <c r="C1696" t="s">
        <v>178</v>
      </c>
      <c r="D1696" t="s">
        <v>203</v>
      </c>
      <c r="E1696" t="s">
        <v>173</v>
      </c>
      <c r="F1696" t="s">
        <v>23</v>
      </c>
      <c r="G1696" t="s">
        <v>173</v>
      </c>
      <c r="H1696" t="s">
        <v>196</v>
      </c>
      <c r="I1696" t="s">
        <v>88</v>
      </c>
      <c r="J1696" s="26">
        <v>251211.81078</v>
      </c>
    </row>
    <row r="1697" spans="1:10" x14ac:dyDescent="0.3">
      <c r="A1697" s="23">
        <v>44621</v>
      </c>
      <c r="B1697" t="s">
        <v>100</v>
      </c>
      <c r="C1697" t="s">
        <v>178</v>
      </c>
      <c r="D1697" t="s">
        <v>203</v>
      </c>
      <c r="E1697" t="s">
        <v>173</v>
      </c>
      <c r="F1697" t="s">
        <v>23</v>
      </c>
      <c r="G1697" t="s">
        <v>173</v>
      </c>
      <c r="H1697" t="s">
        <v>197</v>
      </c>
      <c r="I1697" t="s">
        <v>87</v>
      </c>
      <c r="J1697" s="26">
        <v>13907.75508000001</v>
      </c>
    </row>
    <row r="1698" spans="1:10" x14ac:dyDescent="0.3">
      <c r="A1698" s="23">
        <v>44621</v>
      </c>
      <c r="B1698" t="s">
        <v>100</v>
      </c>
      <c r="C1698" t="s">
        <v>116</v>
      </c>
      <c r="D1698" t="s">
        <v>14</v>
      </c>
      <c r="E1698" t="s">
        <v>176</v>
      </c>
      <c r="F1698" t="s">
        <v>23</v>
      </c>
      <c r="G1698" t="s">
        <v>173</v>
      </c>
      <c r="H1698" t="s">
        <v>173</v>
      </c>
      <c r="I1698" t="s">
        <v>51</v>
      </c>
      <c r="J1698" s="26">
        <v>723335</v>
      </c>
    </row>
    <row r="1699" spans="1:10" x14ac:dyDescent="0.3">
      <c r="A1699" s="23">
        <v>44621</v>
      </c>
      <c r="B1699" t="s">
        <v>100</v>
      </c>
      <c r="C1699" t="s">
        <v>116</v>
      </c>
      <c r="D1699" t="s">
        <v>14</v>
      </c>
      <c r="E1699" t="s">
        <v>173</v>
      </c>
      <c r="F1699" t="s">
        <v>16</v>
      </c>
      <c r="G1699" t="s">
        <v>177</v>
      </c>
      <c r="H1699" t="s">
        <v>198</v>
      </c>
      <c r="I1699" t="s">
        <v>52</v>
      </c>
      <c r="J1699" s="26">
        <v>150000</v>
      </c>
    </row>
    <row r="1700" spans="1:10" x14ac:dyDescent="0.3">
      <c r="A1700" s="23">
        <v>44621</v>
      </c>
      <c r="B1700" t="s">
        <v>100</v>
      </c>
      <c r="C1700" t="s">
        <v>116</v>
      </c>
      <c r="D1700" t="s">
        <v>14</v>
      </c>
      <c r="E1700" t="s">
        <v>173</v>
      </c>
      <c r="F1700" t="s">
        <v>271</v>
      </c>
      <c r="G1700" t="s">
        <v>177</v>
      </c>
      <c r="H1700" t="s">
        <v>173</v>
      </c>
      <c r="I1700" t="s">
        <v>53</v>
      </c>
      <c r="J1700" s="26">
        <v>400400</v>
      </c>
    </row>
    <row r="1701" spans="1:10" x14ac:dyDescent="0.3">
      <c r="A1701" s="23">
        <v>44621</v>
      </c>
      <c r="B1701" t="s">
        <v>100</v>
      </c>
      <c r="C1701" t="s">
        <v>116</v>
      </c>
      <c r="D1701" t="s">
        <v>14</v>
      </c>
      <c r="E1701" t="s">
        <v>173</v>
      </c>
      <c r="F1701" t="s">
        <v>271</v>
      </c>
      <c r="G1701" t="s">
        <v>173</v>
      </c>
      <c r="H1701" t="s">
        <v>33</v>
      </c>
      <c r="I1701" t="s">
        <v>89</v>
      </c>
      <c r="J1701" s="26">
        <v>280000</v>
      </c>
    </row>
    <row r="1702" spans="1:10" x14ac:dyDescent="0.3">
      <c r="A1702" s="23">
        <v>44621</v>
      </c>
      <c r="B1702" t="s">
        <v>100</v>
      </c>
      <c r="C1702" t="s">
        <v>116</v>
      </c>
      <c r="D1702" t="s">
        <v>14</v>
      </c>
      <c r="E1702" t="s">
        <v>173</v>
      </c>
      <c r="F1702" t="s">
        <v>271</v>
      </c>
      <c r="G1702" t="s">
        <v>173</v>
      </c>
      <c r="H1702" t="s">
        <v>34</v>
      </c>
      <c r="I1702" t="s">
        <v>90</v>
      </c>
      <c r="J1702" s="26">
        <v>28000</v>
      </c>
    </row>
    <row r="1703" spans="1:10" x14ac:dyDescent="0.3">
      <c r="A1703" s="23">
        <v>44621</v>
      </c>
      <c r="B1703" t="s">
        <v>100</v>
      </c>
      <c r="C1703" t="s">
        <v>116</v>
      </c>
      <c r="D1703" t="s">
        <v>14</v>
      </c>
      <c r="E1703" t="s">
        <v>173</v>
      </c>
      <c r="F1703" t="s">
        <v>271</v>
      </c>
      <c r="G1703" t="s">
        <v>173</v>
      </c>
      <c r="H1703" t="s">
        <v>35</v>
      </c>
      <c r="I1703" t="s">
        <v>90</v>
      </c>
      <c r="J1703" s="26">
        <v>92400</v>
      </c>
    </row>
    <row r="1704" spans="1:10" x14ac:dyDescent="0.3">
      <c r="A1704" s="23">
        <v>44621</v>
      </c>
      <c r="B1704" t="s">
        <v>100</v>
      </c>
      <c r="C1704" t="s">
        <v>116</v>
      </c>
      <c r="D1704" t="s">
        <v>14</v>
      </c>
      <c r="E1704" t="s">
        <v>173</v>
      </c>
      <c r="F1704" t="s">
        <v>15</v>
      </c>
      <c r="G1704" t="s">
        <v>177</v>
      </c>
      <c r="H1704" t="s">
        <v>173</v>
      </c>
      <c r="I1704" t="s">
        <v>54</v>
      </c>
      <c r="J1704" s="26">
        <v>113777</v>
      </c>
    </row>
    <row r="1705" spans="1:10" x14ac:dyDescent="0.3">
      <c r="A1705" s="23">
        <v>44621</v>
      </c>
      <c r="B1705" t="s">
        <v>100</v>
      </c>
      <c r="C1705" t="s">
        <v>116</v>
      </c>
      <c r="D1705" t="s">
        <v>14</v>
      </c>
      <c r="E1705" t="s">
        <v>173</v>
      </c>
      <c r="F1705" t="s">
        <v>15</v>
      </c>
      <c r="G1705" t="s">
        <v>173</v>
      </c>
      <c r="H1705" t="s">
        <v>36</v>
      </c>
      <c r="I1705" t="s">
        <v>91</v>
      </c>
      <c r="J1705" s="26">
        <v>50085</v>
      </c>
    </row>
    <row r="1706" spans="1:10" x14ac:dyDescent="0.3">
      <c r="A1706" s="23">
        <v>44621</v>
      </c>
      <c r="B1706" t="s">
        <v>100</v>
      </c>
      <c r="C1706" t="s">
        <v>116</v>
      </c>
      <c r="D1706" t="s">
        <v>14</v>
      </c>
      <c r="E1706" t="s">
        <v>173</v>
      </c>
      <c r="F1706" t="s">
        <v>15</v>
      </c>
      <c r="G1706" t="s">
        <v>173</v>
      </c>
      <c r="H1706" t="s">
        <v>37</v>
      </c>
      <c r="I1706" t="s">
        <v>92</v>
      </c>
      <c r="J1706" s="26">
        <v>37977</v>
      </c>
    </row>
    <row r="1707" spans="1:10" x14ac:dyDescent="0.3">
      <c r="A1707" s="23">
        <v>44621</v>
      </c>
      <c r="B1707" t="s">
        <v>100</v>
      </c>
      <c r="C1707" t="s">
        <v>116</v>
      </c>
      <c r="D1707" t="s">
        <v>14</v>
      </c>
      <c r="E1707" t="s">
        <v>173</v>
      </c>
      <c r="F1707" t="s">
        <v>15</v>
      </c>
      <c r="G1707" t="s">
        <v>173</v>
      </c>
      <c r="H1707" t="s">
        <v>38</v>
      </c>
      <c r="I1707" t="s">
        <v>93</v>
      </c>
      <c r="J1707" s="26">
        <v>25715</v>
      </c>
    </row>
    <row r="1708" spans="1:10" x14ac:dyDescent="0.3">
      <c r="A1708" s="23">
        <v>44621</v>
      </c>
      <c r="B1708" t="s">
        <v>100</v>
      </c>
      <c r="C1708" t="s">
        <v>116</v>
      </c>
      <c r="D1708" t="s">
        <v>14</v>
      </c>
      <c r="E1708" t="s">
        <v>173</v>
      </c>
      <c r="F1708" t="s">
        <v>269</v>
      </c>
      <c r="G1708" t="s">
        <v>177</v>
      </c>
      <c r="H1708" t="s">
        <v>269</v>
      </c>
      <c r="I1708" t="s">
        <v>55</v>
      </c>
      <c r="J1708" s="26">
        <v>11109</v>
      </c>
    </row>
    <row r="1709" spans="1:10" x14ac:dyDescent="0.3">
      <c r="A1709" s="23">
        <v>44621</v>
      </c>
      <c r="B1709" t="s">
        <v>100</v>
      </c>
      <c r="C1709" t="s">
        <v>116</v>
      </c>
      <c r="D1709" t="s">
        <v>14</v>
      </c>
      <c r="E1709" t="s">
        <v>173</v>
      </c>
      <c r="F1709" t="s">
        <v>270</v>
      </c>
      <c r="G1709" t="s">
        <v>177</v>
      </c>
      <c r="H1709" t="s">
        <v>270</v>
      </c>
      <c r="I1709" t="s">
        <v>56</v>
      </c>
      <c r="J1709" s="26">
        <v>48049</v>
      </c>
    </row>
    <row r="1710" spans="1:10" x14ac:dyDescent="0.3">
      <c r="A1710" s="23">
        <v>44621</v>
      </c>
      <c r="B1710" t="s">
        <v>100</v>
      </c>
      <c r="C1710" t="s">
        <v>116</v>
      </c>
      <c r="D1710" t="s">
        <v>2</v>
      </c>
      <c r="E1710" t="s">
        <v>176</v>
      </c>
      <c r="F1710" t="s">
        <v>270</v>
      </c>
      <c r="G1710" t="s">
        <v>173</v>
      </c>
      <c r="H1710" t="s">
        <v>173</v>
      </c>
      <c r="I1710" t="s">
        <v>57</v>
      </c>
      <c r="J1710" s="26">
        <v>9150129.9634496011</v>
      </c>
    </row>
    <row r="1711" spans="1:10" x14ac:dyDescent="0.3">
      <c r="A1711" s="23">
        <v>44621</v>
      </c>
      <c r="B1711" t="s">
        <v>100</v>
      </c>
      <c r="C1711" t="s">
        <v>116</v>
      </c>
      <c r="D1711" t="s">
        <v>2</v>
      </c>
      <c r="E1711" t="s">
        <v>173</v>
      </c>
      <c r="F1711" t="s">
        <v>16</v>
      </c>
      <c r="G1711" t="s">
        <v>177</v>
      </c>
      <c r="H1711" t="s">
        <v>16</v>
      </c>
      <c r="I1711" t="s">
        <v>58</v>
      </c>
      <c r="J1711" s="26">
        <v>1250000</v>
      </c>
    </row>
    <row r="1712" spans="1:10" x14ac:dyDescent="0.3">
      <c r="A1712" s="23">
        <v>44621</v>
      </c>
      <c r="B1712" t="s">
        <v>100</v>
      </c>
      <c r="C1712" t="s">
        <v>116</v>
      </c>
      <c r="D1712" t="s">
        <v>2</v>
      </c>
      <c r="E1712" t="s">
        <v>173</v>
      </c>
      <c r="F1712" t="s">
        <v>271</v>
      </c>
      <c r="G1712" t="s">
        <v>177</v>
      </c>
      <c r="H1712" t="s">
        <v>173</v>
      </c>
      <c r="I1712" t="s">
        <v>59</v>
      </c>
      <c r="J1712" s="26">
        <v>1223722.5</v>
      </c>
    </row>
    <row r="1713" spans="1:10" x14ac:dyDescent="0.3">
      <c r="A1713" s="23">
        <v>44621</v>
      </c>
      <c r="B1713" t="s">
        <v>100</v>
      </c>
      <c r="C1713" t="s">
        <v>116</v>
      </c>
      <c r="D1713" t="s">
        <v>2</v>
      </c>
      <c r="E1713" t="s">
        <v>173</v>
      </c>
      <c r="F1713" t="s">
        <v>271</v>
      </c>
      <c r="G1713" t="s">
        <v>173</v>
      </c>
      <c r="H1713" t="s">
        <v>33</v>
      </c>
      <c r="I1713" t="s">
        <v>94</v>
      </c>
      <c r="J1713" s="26">
        <v>577500</v>
      </c>
    </row>
    <row r="1714" spans="1:10" x14ac:dyDescent="0.3">
      <c r="A1714" s="23">
        <v>44621</v>
      </c>
      <c r="B1714" t="s">
        <v>100</v>
      </c>
      <c r="C1714" t="s">
        <v>116</v>
      </c>
      <c r="D1714" t="s">
        <v>2</v>
      </c>
      <c r="E1714" t="s">
        <v>173</v>
      </c>
      <c r="F1714" t="s">
        <v>271</v>
      </c>
      <c r="G1714" t="s">
        <v>173</v>
      </c>
      <c r="H1714" t="s">
        <v>34</v>
      </c>
      <c r="I1714" t="s">
        <v>95</v>
      </c>
      <c r="J1714" s="26">
        <v>363825</v>
      </c>
    </row>
    <row r="1715" spans="1:10" x14ac:dyDescent="0.3">
      <c r="A1715" s="23">
        <v>44621</v>
      </c>
      <c r="B1715" t="s">
        <v>100</v>
      </c>
      <c r="C1715" t="s">
        <v>116</v>
      </c>
      <c r="D1715" t="s">
        <v>2</v>
      </c>
      <c r="E1715" t="s">
        <v>173</v>
      </c>
      <c r="F1715" t="s">
        <v>271</v>
      </c>
      <c r="G1715" t="s">
        <v>173</v>
      </c>
      <c r="H1715" t="s">
        <v>35</v>
      </c>
      <c r="I1715" t="s">
        <v>96</v>
      </c>
      <c r="J1715" s="26">
        <v>282397.5</v>
      </c>
    </row>
    <row r="1716" spans="1:10" x14ac:dyDescent="0.3">
      <c r="A1716" s="23">
        <v>44621</v>
      </c>
      <c r="B1716" t="s">
        <v>100</v>
      </c>
      <c r="C1716" t="s">
        <v>116</v>
      </c>
      <c r="D1716" t="s">
        <v>2</v>
      </c>
      <c r="E1716" t="s">
        <v>173</v>
      </c>
      <c r="F1716" t="s">
        <v>28</v>
      </c>
      <c r="G1716" t="s">
        <v>177</v>
      </c>
      <c r="H1716" t="s">
        <v>173</v>
      </c>
      <c r="I1716" t="s">
        <v>60</v>
      </c>
      <c r="J1716" s="26">
        <v>5258381.5732032005</v>
      </c>
    </row>
    <row r="1717" spans="1:10" x14ac:dyDescent="0.3">
      <c r="A1717" s="23">
        <v>44621</v>
      </c>
      <c r="B1717" t="s">
        <v>100</v>
      </c>
      <c r="C1717" t="s">
        <v>116</v>
      </c>
      <c r="D1717" t="s">
        <v>2</v>
      </c>
      <c r="E1717" t="s">
        <v>173</v>
      </c>
      <c r="F1717" t="s">
        <v>28</v>
      </c>
      <c r="G1717" t="s">
        <v>173</v>
      </c>
      <c r="H1717" t="s">
        <v>39</v>
      </c>
      <c r="I1717" t="s">
        <v>97</v>
      </c>
      <c r="J1717" s="26">
        <v>2426945.3414783999</v>
      </c>
    </row>
    <row r="1718" spans="1:10" x14ac:dyDescent="0.3">
      <c r="A1718" s="23">
        <v>44621</v>
      </c>
      <c r="B1718" t="s">
        <v>100</v>
      </c>
      <c r="C1718" t="s">
        <v>116</v>
      </c>
      <c r="D1718" t="s">
        <v>2</v>
      </c>
      <c r="E1718" t="s">
        <v>173</v>
      </c>
      <c r="F1718" t="s">
        <v>28</v>
      </c>
      <c r="G1718" t="s">
        <v>173</v>
      </c>
      <c r="H1718" t="s">
        <v>40</v>
      </c>
      <c r="I1718" t="s">
        <v>98</v>
      </c>
      <c r="J1718" s="26">
        <v>2831436.2317248005</v>
      </c>
    </row>
    <row r="1719" spans="1:10" x14ac:dyDescent="0.3">
      <c r="A1719" s="23">
        <v>44621</v>
      </c>
      <c r="B1719" t="s">
        <v>100</v>
      </c>
      <c r="C1719" t="s">
        <v>116</v>
      </c>
      <c r="D1719" t="s">
        <v>2</v>
      </c>
      <c r="E1719" t="s">
        <v>173</v>
      </c>
      <c r="F1719" t="s">
        <v>32</v>
      </c>
      <c r="G1719" t="s">
        <v>177</v>
      </c>
      <c r="H1719" t="s">
        <v>32</v>
      </c>
      <c r="I1719" t="s">
        <v>61</v>
      </c>
      <c r="J1719" s="26">
        <v>270000</v>
      </c>
    </row>
    <row r="1720" spans="1:10" x14ac:dyDescent="0.3">
      <c r="A1720" s="23">
        <v>44621</v>
      </c>
      <c r="B1720" t="s">
        <v>100</v>
      </c>
      <c r="C1720" t="s">
        <v>116</v>
      </c>
      <c r="D1720" t="s">
        <v>2</v>
      </c>
      <c r="E1720" t="s">
        <v>173</v>
      </c>
      <c r="F1720" t="s">
        <v>41</v>
      </c>
      <c r="G1720" t="s">
        <v>177</v>
      </c>
      <c r="H1720" t="s">
        <v>41</v>
      </c>
      <c r="I1720" t="s">
        <v>62</v>
      </c>
      <c r="J1720" s="26">
        <v>250000</v>
      </c>
    </row>
    <row r="1721" spans="1:10" x14ac:dyDescent="0.3">
      <c r="A1721" s="23">
        <v>44621</v>
      </c>
      <c r="B1721" t="s">
        <v>100</v>
      </c>
      <c r="C1721" t="s">
        <v>116</v>
      </c>
      <c r="D1721" t="s">
        <v>2</v>
      </c>
      <c r="E1721" t="s">
        <v>173</v>
      </c>
      <c r="F1721" t="s">
        <v>29</v>
      </c>
      <c r="G1721" t="s">
        <v>177</v>
      </c>
      <c r="H1721" t="s">
        <v>29</v>
      </c>
      <c r="I1721" t="s">
        <v>63</v>
      </c>
      <c r="J1721" s="26">
        <v>511000</v>
      </c>
    </row>
    <row r="1722" spans="1:10" x14ac:dyDescent="0.3">
      <c r="A1722" s="23">
        <v>44621</v>
      </c>
      <c r="B1722" t="s">
        <v>100</v>
      </c>
      <c r="C1722" t="s">
        <v>116</v>
      </c>
      <c r="D1722" t="s">
        <v>2</v>
      </c>
      <c r="E1722" t="s">
        <v>173</v>
      </c>
      <c r="F1722" t="s">
        <v>31</v>
      </c>
      <c r="G1722" t="s">
        <v>177</v>
      </c>
      <c r="H1722" t="s">
        <v>31</v>
      </c>
      <c r="I1722" t="s">
        <v>64</v>
      </c>
      <c r="J1722" s="26">
        <v>304490.89024640003</v>
      </c>
    </row>
    <row r="1723" spans="1:10" x14ac:dyDescent="0.3">
      <c r="A1723" s="23">
        <v>44621</v>
      </c>
      <c r="B1723" t="s">
        <v>100</v>
      </c>
      <c r="C1723" t="s">
        <v>116</v>
      </c>
      <c r="D1723" t="s">
        <v>2</v>
      </c>
      <c r="E1723" t="s">
        <v>173</v>
      </c>
      <c r="F1723" t="s">
        <v>30</v>
      </c>
      <c r="G1723" t="s">
        <v>177</v>
      </c>
      <c r="H1723" t="s">
        <v>30</v>
      </c>
      <c r="I1723" t="s">
        <v>65</v>
      </c>
      <c r="J1723" s="26">
        <v>82535</v>
      </c>
    </row>
    <row r="1724" spans="1:10" x14ac:dyDescent="0.3">
      <c r="A1724" s="23">
        <v>44621</v>
      </c>
      <c r="B1724" t="s">
        <v>100</v>
      </c>
      <c r="C1724" t="s">
        <v>179</v>
      </c>
      <c r="D1724" t="s">
        <v>17</v>
      </c>
      <c r="E1724" t="s">
        <v>176</v>
      </c>
      <c r="F1724" t="s">
        <v>30</v>
      </c>
      <c r="G1724" t="s">
        <v>173</v>
      </c>
      <c r="H1724" t="s">
        <v>173</v>
      </c>
      <c r="I1724" t="s">
        <v>66</v>
      </c>
      <c r="J1724" s="26">
        <v>4391728.6920703948</v>
      </c>
    </row>
    <row r="1725" spans="1:10" x14ac:dyDescent="0.3">
      <c r="A1725" s="23">
        <v>44621</v>
      </c>
      <c r="B1725" t="s">
        <v>100</v>
      </c>
      <c r="C1725" t="s">
        <v>117</v>
      </c>
      <c r="D1725" t="s">
        <v>5</v>
      </c>
      <c r="E1725" t="s">
        <v>176</v>
      </c>
      <c r="F1725" t="s">
        <v>30</v>
      </c>
      <c r="G1725" t="s">
        <v>173</v>
      </c>
      <c r="H1725" t="s">
        <v>173</v>
      </c>
      <c r="I1725" t="s">
        <v>67</v>
      </c>
      <c r="J1725" s="26">
        <v>5690</v>
      </c>
    </row>
    <row r="1726" spans="1:10" x14ac:dyDescent="0.3">
      <c r="A1726" s="23">
        <v>44621</v>
      </c>
      <c r="B1726" t="s">
        <v>100</v>
      </c>
      <c r="C1726" t="s">
        <v>117</v>
      </c>
      <c r="D1726" t="s">
        <v>5</v>
      </c>
      <c r="E1726" t="s">
        <v>173</v>
      </c>
      <c r="F1726" t="s">
        <v>3</v>
      </c>
      <c r="G1726" t="s">
        <v>177</v>
      </c>
      <c r="H1726" t="s">
        <v>3</v>
      </c>
      <c r="I1726" t="s">
        <v>68</v>
      </c>
      <c r="J1726" s="26">
        <v>5690</v>
      </c>
    </row>
    <row r="1727" spans="1:10" x14ac:dyDescent="0.3">
      <c r="A1727" s="23">
        <v>44621</v>
      </c>
      <c r="B1727" t="s">
        <v>100</v>
      </c>
      <c r="C1727" t="s">
        <v>118</v>
      </c>
      <c r="D1727" t="s">
        <v>6</v>
      </c>
      <c r="E1727" t="s">
        <v>176</v>
      </c>
      <c r="F1727" t="s">
        <v>27</v>
      </c>
      <c r="G1727" t="s">
        <v>173</v>
      </c>
      <c r="H1727" t="s">
        <v>173</v>
      </c>
      <c r="I1727" t="s">
        <v>70</v>
      </c>
      <c r="J1727" s="26">
        <v>1877515</v>
      </c>
    </row>
    <row r="1728" spans="1:10" x14ac:dyDescent="0.3">
      <c r="A1728" s="23">
        <v>44621</v>
      </c>
      <c r="B1728" t="s">
        <v>100</v>
      </c>
      <c r="C1728" t="s">
        <v>118</v>
      </c>
      <c r="D1728" t="s">
        <v>6</v>
      </c>
      <c r="E1728" t="s">
        <v>173</v>
      </c>
      <c r="F1728" t="s">
        <v>4</v>
      </c>
      <c r="G1728" t="s">
        <v>177</v>
      </c>
      <c r="H1728" t="s">
        <v>4</v>
      </c>
      <c r="I1728" t="s">
        <v>71</v>
      </c>
      <c r="J1728" s="26">
        <v>1877515</v>
      </c>
    </row>
    <row r="1729" spans="1:10" x14ac:dyDescent="0.3">
      <c r="A1729" s="23">
        <v>44621</v>
      </c>
      <c r="B1729" t="s">
        <v>100</v>
      </c>
      <c r="C1729" t="s">
        <v>180</v>
      </c>
      <c r="D1729" t="s">
        <v>7</v>
      </c>
      <c r="E1729" t="s">
        <v>176</v>
      </c>
      <c r="F1729" t="s">
        <v>18</v>
      </c>
      <c r="G1729" t="s">
        <v>173</v>
      </c>
      <c r="H1729" t="s">
        <v>173</v>
      </c>
      <c r="I1729" t="s">
        <v>73</v>
      </c>
      <c r="J1729" s="26">
        <v>2519903.6920703948</v>
      </c>
    </row>
    <row r="1730" spans="1:10" x14ac:dyDescent="0.3">
      <c r="A1730" s="23">
        <v>44621</v>
      </c>
      <c r="B1730" t="s">
        <v>100</v>
      </c>
      <c r="C1730" t="s">
        <v>119</v>
      </c>
      <c r="D1730" t="s">
        <v>10</v>
      </c>
      <c r="E1730" t="s">
        <v>176</v>
      </c>
      <c r="F1730" t="s">
        <v>10</v>
      </c>
      <c r="G1730" t="s">
        <v>177</v>
      </c>
      <c r="H1730" t="s">
        <v>10</v>
      </c>
      <c r="I1730" t="s">
        <v>11</v>
      </c>
      <c r="J1730" s="26">
        <v>503980.73841407895</v>
      </c>
    </row>
    <row r="1731" spans="1:10" x14ac:dyDescent="0.3">
      <c r="A1731" s="23">
        <v>44621</v>
      </c>
      <c r="B1731" t="s">
        <v>100</v>
      </c>
      <c r="C1731" t="s">
        <v>181</v>
      </c>
      <c r="D1731" t="s">
        <v>8</v>
      </c>
      <c r="E1731" t="s">
        <v>176</v>
      </c>
      <c r="F1731" t="s">
        <v>10</v>
      </c>
      <c r="G1731" t="s">
        <v>173</v>
      </c>
      <c r="H1731" t="s">
        <v>173</v>
      </c>
      <c r="I1731" t="s">
        <v>12</v>
      </c>
      <c r="J1731" s="26">
        <v>2015922.9536563158</v>
      </c>
    </row>
    <row r="1732" spans="1:10" x14ac:dyDescent="0.3">
      <c r="A1732" s="23">
        <v>44652</v>
      </c>
      <c r="B1732" t="s">
        <v>99</v>
      </c>
      <c r="C1732" t="s">
        <v>114</v>
      </c>
      <c r="D1732" t="s">
        <v>0</v>
      </c>
      <c r="E1732" t="s">
        <v>176</v>
      </c>
      <c r="F1732" t="s">
        <v>25</v>
      </c>
      <c r="G1732" t="s">
        <v>173</v>
      </c>
      <c r="H1732" t="s">
        <v>173</v>
      </c>
      <c r="I1732" t="s">
        <v>124</v>
      </c>
      <c r="J1732" s="26">
        <v>48902774.328000009</v>
      </c>
    </row>
    <row r="1733" spans="1:10" x14ac:dyDescent="0.3">
      <c r="A1733" s="23">
        <v>44652</v>
      </c>
      <c r="B1733" t="s">
        <v>99</v>
      </c>
      <c r="C1733" t="s">
        <v>114</v>
      </c>
      <c r="D1733" t="s">
        <v>0</v>
      </c>
      <c r="E1733" t="s">
        <v>173</v>
      </c>
      <c r="F1733" t="s">
        <v>19</v>
      </c>
      <c r="G1733" t="s">
        <v>177</v>
      </c>
      <c r="H1733" t="s">
        <v>173</v>
      </c>
      <c r="I1733" t="s">
        <v>43</v>
      </c>
      <c r="J1733" s="26">
        <v>48214737.000000007</v>
      </c>
    </row>
    <row r="1734" spans="1:10" x14ac:dyDescent="0.3">
      <c r="A1734" s="23">
        <v>44652</v>
      </c>
      <c r="B1734" t="s">
        <v>99</v>
      </c>
      <c r="C1734" t="s">
        <v>114</v>
      </c>
      <c r="D1734" t="s">
        <v>0</v>
      </c>
      <c r="E1734" t="s">
        <v>173</v>
      </c>
      <c r="F1734" t="s">
        <v>19</v>
      </c>
      <c r="G1734" t="s">
        <v>173</v>
      </c>
      <c r="H1734" t="s">
        <v>21</v>
      </c>
      <c r="I1734" t="s">
        <v>74</v>
      </c>
      <c r="J1734" s="26">
        <v>18243414.000000004</v>
      </c>
    </row>
    <row r="1735" spans="1:10" x14ac:dyDescent="0.3">
      <c r="A1735" s="23">
        <v>44652</v>
      </c>
      <c r="B1735" t="s">
        <v>99</v>
      </c>
      <c r="C1735" t="s">
        <v>114</v>
      </c>
      <c r="D1735" t="s">
        <v>0</v>
      </c>
      <c r="E1735" t="s">
        <v>173</v>
      </c>
      <c r="F1735" t="s">
        <v>19</v>
      </c>
      <c r="G1735" t="s">
        <v>173</v>
      </c>
      <c r="H1735" t="s">
        <v>22</v>
      </c>
      <c r="I1735" t="s">
        <v>75</v>
      </c>
      <c r="J1735" s="26">
        <v>19546515.000000004</v>
      </c>
    </row>
    <row r="1736" spans="1:10" x14ac:dyDescent="0.3">
      <c r="A1736" s="23">
        <v>44652</v>
      </c>
      <c r="B1736" t="s">
        <v>99</v>
      </c>
      <c r="C1736" t="s">
        <v>114</v>
      </c>
      <c r="D1736" t="s">
        <v>0</v>
      </c>
      <c r="E1736" t="s">
        <v>173</v>
      </c>
      <c r="F1736" t="s">
        <v>19</v>
      </c>
      <c r="G1736" t="s">
        <v>173</v>
      </c>
      <c r="H1736" t="s">
        <v>20</v>
      </c>
      <c r="I1736" t="s">
        <v>76</v>
      </c>
      <c r="J1736" s="26">
        <v>10424808.000000002</v>
      </c>
    </row>
    <row r="1737" spans="1:10" x14ac:dyDescent="0.3">
      <c r="A1737" s="23">
        <v>44652</v>
      </c>
      <c r="B1737" t="s">
        <v>99</v>
      </c>
      <c r="C1737" t="s">
        <v>114</v>
      </c>
      <c r="D1737" t="s">
        <v>0</v>
      </c>
      <c r="E1737" t="s">
        <v>173</v>
      </c>
      <c r="F1737" t="s">
        <v>23</v>
      </c>
      <c r="G1737" t="s">
        <v>177</v>
      </c>
      <c r="H1737" t="s">
        <v>173</v>
      </c>
      <c r="I1737" t="s">
        <v>44</v>
      </c>
      <c r="J1737" s="26">
        <v>688037.32799999998</v>
      </c>
    </row>
    <row r="1738" spans="1:10" x14ac:dyDescent="0.3">
      <c r="A1738" s="23">
        <v>44652</v>
      </c>
      <c r="B1738" t="s">
        <v>99</v>
      </c>
      <c r="C1738" t="s">
        <v>114</v>
      </c>
      <c r="D1738" t="s">
        <v>0</v>
      </c>
      <c r="E1738" t="s">
        <v>173</v>
      </c>
      <c r="F1738" t="s">
        <v>23</v>
      </c>
      <c r="G1738" t="s">
        <v>173</v>
      </c>
      <c r="H1738" t="s">
        <v>196</v>
      </c>
      <c r="I1738" t="s">
        <v>77</v>
      </c>
      <c r="J1738" s="26">
        <v>602032.66200000001</v>
      </c>
    </row>
    <row r="1739" spans="1:10" x14ac:dyDescent="0.3">
      <c r="A1739" s="23">
        <v>44652</v>
      </c>
      <c r="B1739" t="s">
        <v>99</v>
      </c>
      <c r="C1739" t="s">
        <v>114</v>
      </c>
      <c r="D1739" t="s">
        <v>0</v>
      </c>
      <c r="E1739" t="s">
        <v>173</v>
      </c>
      <c r="F1739" t="s">
        <v>23</v>
      </c>
      <c r="G1739" t="s">
        <v>173</v>
      </c>
      <c r="H1739" t="s">
        <v>197</v>
      </c>
      <c r="I1739" t="s">
        <v>78</v>
      </c>
      <c r="J1739" s="26">
        <v>86004.665999999997</v>
      </c>
    </row>
    <row r="1740" spans="1:10" x14ac:dyDescent="0.3">
      <c r="A1740" s="23">
        <v>44652</v>
      </c>
      <c r="B1740" t="s">
        <v>99</v>
      </c>
      <c r="C1740" t="s">
        <v>115</v>
      </c>
      <c r="D1740" t="s">
        <v>1</v>
      </c>
      <c r="E1740" t="s">
        <v>176</v>
      </c>
      <c r="F1740" t="s">
        <v>23</v>
      </c>
      <c r="G1740" t="s">
        <v>173</v>
      </c>
      <c r="H1740" t="s">
        <v>173</v>
      </c>
      <c r="I1740" t="s">
        <v>45</v>
      </c>
      <c r="J1740" s="26">
        <v>32182269.493500013</v>
      </c>
    </row>
    <row r="1741" spans="1:10" x14ac:dyDescent="0.3">
      <c r="A1741" s="23">
        <v>44652</v>
      </c>
      <c r="B1741" t="s">
        <v>99</v>
      </c>
      <c r="C1741" t="s">
        <v>115</v>
      </c>
      <c r="D1741" t="s">
        <v>1</v>
      </c>
      <c r="E1741" t="s">
        <v>173</v>
      </c>
      <c r="F1741" t="s">
        <v>19</v>
      </c>
      <c r="G1741" t="s">
        <v>177</v>
      </c>
      <c r="H1741" t="s">
        <v>173</v>
      </c>
      <c r="I1741" t="s">
        <v>46</v>
      </c>
      <c r="J1741" s="26">
        <v>31811953.162500013</v>
      </c>
    </row>
    <row r="1742" spans="1:10" x14ac:dyDescent="0.3">
      <c r="A1742" s="23">
        <v>44652</v>
      </c>
      <c r="B1742" t="s">
        <v>99</v>
      </c>
      <c r="C1742" t="s">
        <v>115</v>
      </c>
      <c r="D1742" t="s">
        <v>1</v>
      </c>
      <c r="E1742" t="s">
        <v>173</v>
      </c>
      <c r="F1742" t="s">
        <v>19</v>
      </c>
      <c r="G1742" t="s">
        <v>173</v>
      </c>
      <c r="H1742" t="s">
        <v>21</v>
      </c>
      <c r="I1742" t="s">
        <v>79</v>
      </c>
      <c r="J1742" s="26">
        <v>12451130.055000005</v>
      </c>
    </row>
    <row r="1743" spans="1:10" x14ac:dyDescent="0.3">
      <c r="A1743" s="23">
        <v>44652</v>
      </c>
      <c r="B1743" t="s">
        <v>99</v>
      </c>
      <c r="C1743" t="s">
        <v>115</v>
      </c>
      <c r="D1743" t="s">
        <v>1</v>
      </c>
      <c r="E1743" t="s">
        <v>173</v>
      </c>
      <c r="F1743" t="s">
        <v>19</v>
      </c>
      <c r="G1743" t="s">
        <v>173</v>
      </c>
      <c r="H1743" t="s">
        <v>22</v>
      </c>
      <c r="I1743" t="s">
        <v>80</v>
      </c>
      <c r="J1743" s="26">
        <v>13340496.487500004</v>
      </c>
    </row>
    <row r="1744" spans="1:10" x14ac:dyDescent="0.3">
      <c r="A1744" s="23">
        <v>44652</v>
      </c>
      <c r="B1744" t="s">
        <v>99</v>
      </c>
      <c r="C1744" t="s">
        <v>115</v>
      </c>
      <c r="D1744" t="s">
        <v>1</v>
      </c>
      <c r="E1744" t="s">
        <v>173</v>
      </c>
      <c r="F1744" t="s">
        <v>19</v>
      </c>
      <c r="G1744" t="s">
        <v>173</v>
      </c>
      <c r="H1744" t="s">
        <v>20</v>
      </c>
      <c r="I1744" t="s">
        <v>81</v>
      </c>
      <c r="J1744" s="26">
        <v>6020326.620000002</v>
      </c>
    </row>
    <row r="1745" spans="1:10" x14ac:dyDescent="0.3">
      <c r="A1745" s="23">
        <v>44652</v>
      </c>
      <c r="B1745" t="s">
        <v>99</v>
      </c>
      <c r="C1745" t="s">
        <v>115</v>
      </c>
      <c r="D1745" t="s">
        <v>1</v>
      </c>
      <c r="E1745" t="s">
        <v>173</v>
      </c>
      <c r="F1745" t="s">
        <v>23</v>
      </c>
      <c r="G1745" t="s">
        <v>177</v>
      </c>
      <c r="H1745" t="s">
        <v>173</v>
      </c>
      <c r="I1745" t="s">
        <v>47</v>
      </c>
      <c r="J1745" s="26">
        <v>370316.33100000001</v>
      </c>
    </row>
    <row r="1746" spans="1:10" x14ac:dyDescent="0.3">
      <c r="A1746" s="23">
        <v>44652</v>
      </c>
      <c r="B1746" t="s">
        <v>99</v>
      </c>
      <c r="C1746" t="s">
        <v>115</v>
      </c>
      <c r="D1746" t="s">
        <v>1</v>
      </c>
      <c r="E1746" t="s">
        <v>173</v>
      </c>
      <c r="F1746" t="s">
        <v>23</v>
      </c>
      <c r="G1746" t="s">
        <v>173</v>
      </c>
      <c r="H1746" t="s">
        <v>196</v>
      </c>
      <c r="I1746" t="s">
        <v>82</v>
      </c>
      <c r="J1746" s="26">
        <v>301016.33100000001</v>
      </c>
    </row>
    <row r="1747" spans="1:10" x14ac:dyDescent="0.3">
      <c r="A1747" s="23">
        <v>44652</v>
      </c>
      <c r="B1747" t="s">
        <v>99</v>
      </c>
      <c r="C1747" t="s">
        <v>115</v>
      </c>
      <c r="D1747" t="s">
        <v>1</v>
      </c>
      <c r="E1747" t="s">
        <v>173</v>
      </c>
      <c r="F1747" t="s">
        <v>23</v>
      </c>
      <c r="G1747" t="s">
        <v>173</v>
      </c>
      <c r="H1747" t="s">
        <v>197</v>
      </c>
      <c r="I1747" t="s">
        <v>83</v>
      </c>
      <c r="J1747" s="26">
        <v>69300</v>
      </c>
    </row>
    <row r="1748" spans="1:10" x14ac:dyDescent="0.3">
      <c r="A1748" s="23">
        <v>44652</v>
      </c>
      <c r="B1748" t="s">
        <v>99</v>
      </c>
      <c r="C1748" t="s">
        <v>178</v>
      </c>
      <c r="D1748" t="s">
        <v>203</v>
      </c>
      <c r="E1748" t="s">
        <v>176</v>
      </c>
      <c r="F1748" t="s">
        <v>23</v>
      </c>
      <c r="G1748" t="s">
        <v>173</v>
      </c>
      <c r="H1748" t="s">
        <v>173</v>
      </c>
      <c r="I1748" t="s">
        <v>48</v>
      </c>
      <c r="J1748" s="26">
        <v>16720504.834499996</v>
      </c>
    </row>
    <row r="1749" spans="1:10" x14ac:dyDescent="0.3">
      <c r="A1749" s="23">
        <v>44652</v>
      </c>
      <c r="B1749" t="s">
        <v>99</v>
      </c>
      <c r="C1749" t="s">
        <v>178</v>
      </c>
      <c r="D1749" t="s">
        <v>203</v>
      </c>
      <c r="E1749" t="s">
        <v>173</v>
      </c>
      <c r="F1749" t="s">
        <v>19</v>
      </c>
      <c r="G1749" t="s">
        <v>177</v>
      </c>
      <c r="H1749" t="s">
        <v>173</v>
      </c>
      <c r="I1749" t="s">
        <v>49</v>
      </c>
      <c r="J1749" s="26">
        <v>16402783.837499995</v>
      </c>
    </row>
    <row r="1750" spans="1:10" x14ac:dyDescent="0.3">
      <c r="A1750" s="23">
        <v>44652</v>
      </c>
      <c r="B1750" t="s">
        <v>99</v>
      </c>
      <c r="C1750" t="s">
        <v>178</v>
      </c>
      <c r="D1750" t="s">
        <v>203</v>
      </c>
      <c r="E1750" t="s">
        <v>173</v>
      </c>
      <c r="F1750" t="s">
        <v>19</v>
      </c>
      <c r="G1750" t="s">
        <v>173</v>
      </c>
      <c r="H1750" t="s">
        <v>21</v>
      </c>
      <c r="I1750" t="s">
        <v>84</v>
      </c>
      <c r="J1750" s="26">
        <v>5792283.9449999984</v>
      </c>
    </row>
    <row r="1751" spans="1:10" x14ac:dyDescent="0.3">
      <c r="A1751" s="23">
        <v>44652</v>
      </c>
      <c r="B1751" t="s">
        <v>99</v>
      </c>
      <c r="C1751" t="s">
        <v>178</v>
      </c>
      <c r="D1751" t="s">
        <v>203</v>
      </c>
      <c r="E1751" t="s">
        <v>173</v>
      </c>
      <c r="F1751" t="s">
        <v>19</v>
      </c>
      <c r="G1751" t="s">
        <v>173</v>
      </c>
      <c r="H1751" t="s">
        <v>22</v>
      </c>
      <c r="I1751" t="s">
        <v>85</v>
      </c>
      <c r="J1751" s="26">
        <v>6206018.5124999993</v>
      </c>
    </row>
    <row r="1752" spans="1:10" x14ac:dyDescent="0.3">
      <c r="A1752" s="23">
        <v>44652</v>
      </c>
      <c r="B1752" t="s">
        <v>99</v>
      </c>
      <c r="C1752" t="s">
        <v>178</v>
      </c>
      <c r="D1752" t="s">
        <v>203</v>
      </c>
      <c r="E1752" t="s">
        <v>173</v>
      </c>
      <c r="F1752" t="s">
        <v>19</v>
      </c>
      <c r="G1752" t="s">
        <v>173</v>
      </c>
      <c r="H1752" t="s">
        <v>20</v>
      </c>
      <c r="I1752" t="s">
        <v>86</v>
      </c>
      <c r="J1752" s="26">
        <v>4404481.38</v>
      </c>
    </row>
    <row r="1753" spans="1:10" x14ac:dyDescent="0.3">
      <c r="A1753" s="23">
        <v>44652</v>
      </c>
      <c r="B1753" t="s">
        <v>99</v>
      </c>
      <c r="C1753" t="s">
        <v>178</v>
      </c>
      <c r="D1753" t="s">
        <v>203</v>
      </c>
      <c r="E1753" t="s">
        <v>173</v>
      </c>
      <c r="F1753" t="s">
        <v>23</v>
      </c>
      <c r="G1753" t="s">
        <v>177</v>
      </c>
      <c r="H1753" t="s">
        <v>173</v>
      </c>
      <c r="I1753" t="s">
        <v>50</v>
      </c>
      <c r="J1753" s="26">
        <v>317720.99699999997</v>
      </c>
    </row>
    <row r="1754" spans="1:10" x14ac:dyDescent="0.3">
      <c r="A1754" s="23">
        <v>44652</v>
      </c>
      <c r="B1754" t="s">
        <v>99</v>
      </c>
      <c r="C1754" t="s">
        <v>178</v>
      </c>
      <c r="D1754" t="s">
        <v>203</v>
      </c>
      <c r="E1754" t="s">
        <v>173</v>
      </c>
      <c r="F1754" t="s">
        <v>23</v>
      </c>
      <c r="G1754" t="s">
        <v>173</v>
      </c>
      <c r="H1754" t="s">
        <v>196</v>
      </c>
      <c r="I1754" t="s">
        <v>88</v>
      </c>
      <c r="J1754" s="26">
        <v>301016.33100000001</v>
      </c>
    </row>
    <row r="1755" spans="1:10" x14ac:dyDescent="0.3">
      <c r="A1755" s="23">
        <v>44652</v>
      </c>
      <c r="B1755" t="s">
        <v>99</v>
      </c>
      <c r="C1755" t="s">
        <v>178</v>
      </c>
      <c r="D1755" t="s">
        <v>203</v>
      </c>
      <c r="E1755" t="s">
        <v>173</v>
      </c>
      <c r="F1755" t="s">
        <v>23</v>
      </c>
      <c r="G1755" t="s">
        <v>173</v>
      </c>
      <c r="H1755" t="s">
        <v>197</v>
      </c>
      <c r="I1755" t="s">
        <v>87</v>
      </c>
      <c r="J1755" s="26">
        <v>16704.665999999997</v>
      </c>
    </row>
    <row r="1756" spans="1:10" x14ac:dyDescent="0.3">
      <c r="A1756" s="23">
        <v>44652</v>
      </c>
      <c r="B1756" t="s">
        <v>99</v>
      </c>
      <c r="C1756" t="s">
        <v>116</v>
      </c>
      <c r="D1756" t="s">
        <v>14</v>
      </c>
      <c r="E1756" t="s">
        <v>176</v>
      </c>
      <c r="F1756" t="s">
        <v>23</v>
      </c>
      <c r="G1756" t="s">
        <v>173</v>
      </c>
      <c r="H1756" t="s">
        <v>173</v>
      </c>
      <c r="I1756" t="s">
        <v>51</v>
      </c>
      <c r="J1756" s="26">
        <v>810495</v>
      </c>
    </row>
    <row r="1757" spans="1:10" x14ac:dyDescent="0.3">
      <c r="A1757" s="23">
        <v>44652</v>
      </c>
      <c r="B1757" t="s">
        <v>99</v>
      </c>
      <c r="C1757" t="s">
        <v>116</v>
      </c>
      <c r="D1757" t="s">
        <v>14</v>
      </c>
      <c r="E1757" t="s">
        <v>173</v>
      </c>
      <c r="F1757" t="s">
        <v>16</v>
      </c>
      <c r="G1757" t="s">
        <v>177</v>
      </c>
      <c r="H1757" t="s">
        <v>198</v>
      </c>
      <c r="I1757" t="s">
        <v>52</v>
      </c>
      <c r="J1757" s="26">
        <v>150000</v>
      </c>
    </row>
    <row r="1758" spans="1:10" x14ac:dyDescent="0.3">
      <c r="A1758" s="23">
        <v>44652</v>
      </c>
      <c r="B1758" t="s">
        <v>99</v>
      </c>
      <c r="C1758" t="s">
        <v>116</v>
      </c>
      <c r="D1758" t="s">
        <v>14</v>
      </c>
      <c r="E1758" t="s">
        <v>173</v>
      </c>
      <c r="F1758" t="s">
        <v>271</v>
      </c>
      <c r="G1758" t="s">
        <v>177</v>
      </c>
      <c r="H1758" t="s">
        <v>173</v>
      </c>
      <c r="I1758" t="s">
        <v>53</v>
      </c>
      <c r="J1758" s="26">
        <v>457600</v>
      </c>
    </row>
    <row r="1759" spans="1:10" x14ac:dyDescent="0.3">
      <c r="A1759" s="23">
        <v>44652</v>
      </c>
      <c r="B1759" t="s">
        <v>99</v>
      </c>
      <c r="C1759" t="s">
        <v>116</v>
      </c>
      <c r="D1759" t="s">
        <v>14</v>
      </c>
      <c r="E1759" t="s">
        <v>173</v>
      </c>
      <c r="F1759" t="s">
        <v>271</v>
      </c>
      <c r="G1759" t="s">
        <v>173</v>
      </c>
      <c r="H1759" t="s">
        <v>33</v>
      </c>
      <c r="I1759" t="s">
        <v>89</v>
      </c>
      <c r="J1759" s="26">
        <v>320000</v>
      </c>
    </row>
    <row r="1760" spans="1:10" x14ac:dyDescent="0.3">
      <c r="A1760" s="23">
        <v>44652</v>
      </c>
      <c r="B1760" t="s">
        <v>99</v>
      </c>
      <c r="C1760" t="s">
        <v>116</v>
      </c>
      <c r="D1760" t="s">
        <v>14</v>
      </c>
      <c r="E1760" t="s">
        <v>173</v>
      </c>
      <c r="F1760" t="s">
        <v>271</v>
      </c>
      <c r="G1760" t="s">
        <v>173</v>
      </c>
      <c r="H1760" t="s">
        <v>34</v>
      </c>
      <c r="I1760" t="s">
        <v>90</v>
      </c>
      <c r="J1760" s="26">
        <v>32000</v>
      </c>
    </row>
    <row r="1761" spans="1:10" x14ac:dyDescent="0.3">
      <c r="A1761" s="23">
        <v>44652</v>
      </c>
      <c r="B1761" t="s">
        <v>99</v>
      </c>
      <c r="C1761" t="s">
        <v>116</v>
      </c>
      <c r="D1761" t="s">
        <v>14</v>
      </c>
      <c r="E1761" t="s">
        <v>173</v>
      </c>
      <c r="F1761" t="s">
        <v>271</v>
      </c>
      <c r="G1761" t="s">
        <v>173</v>
      </c>
      <c r="H1761" t="s">
        <v>35</v>
      </c>
      <c r="I1761" t="s">
        <v>90</v>
      </c>
      <c r="J1761" s="26">
        <v>105600</v>
      </c>
    </row>
    <row r="1762" spans="1:10" x14ac:dyDescent="0.3">
      <c r="A1762" s="23">
        <v>44652</v>
      </c>
      <c r="B1762" t="s">
        <v>99</v>
      </c>
      <c r="C1762" t="s">
        <v>116</v>
      </c>
      <c r="D1762" t="s">
        <v>14</v>
      </c>
      <c r="E1762" t="s">
        <v>173</v>
      </c>
      <c r="F1762" t="s">
        <v>15</v>
      </c>
      <c r="G1762" t="s">
        <v>177</v>
      </c>
      <c r="H1762" t="s">
        <v>173</v>
      </c>
      <c r="I1762" t="s">
        <v>54</v>
      </c>
      <c r="J1762" s="26">
        <v>140360</v>
      </c>
    </row>
    <row r="1763" spans="1:10" x14ac:dyDescent="0.3">
      <c r="A1763" s="23">
        <v>44652</v>
      </c>
      <c r="B1763" t="s">
        <v>99</v>
      </c>
      <c r="C1763" t="s">
        <v>116</v>
      </c>
      <c r="D1763" t="s">
        <v>14</v>
      </c>
      <c r="E1763" t="s">
        <v>173</v>
      </c>
      <c r="F1763" t="s">
        <v>15</v>
      </c>
      <c r="G1763" t="s">
        <v>173</v>
      </c>
      <c r="H1763" t="s">
        <v>36</v>
      </c>
      <c r="I1763" t="s">
        <v>91</v>
      </c>
      <c r="J1763" s="26">
        <v>50000</v>
      </c>
    </row>
    <row r="1764" spans="1:10" x14ac:dyDescent="0.3">
      <c r="A1764" s="23">
        <v>44652</v>
      </c>
      <c r="B1764" t="s">
        <v>99</v>
      </c>
      <c r="C1764" t="s">
        <v>116</v>
      </c>
      <c r="D1764" t="s">
        <v>14</v>
      </c>
      <c r="E1764" t="s">
        <v>173</v>
      </c>
      <c r="F1764" t="s">
        <v>15</v>
      </c>
      <c r="G1764" t="s">
        <v>173</v>
      </c>
      <c r="H1764" t="s">
        <v>37</v>
      </c>
      <c r="I1764" t="s">
        <v>92</v>
      </c>
      <c r="J1764" s="26">
        <v>69713</v>
      </c>
    </row>
    <row r="1765" spans="1:10" x14ac:dyDescent="0.3">
      <c r="A1765" s="23">
        <v>44652</v>
      </c>
      <c r="B1765" t="s">
        <v>99</v>
      </c>
      <c r="C1765" t="s">
        <v>116</v>
      </c>
      <c r="D1765" t="s">
        <v>14</v>
      </c>
      <c r="E1765" t="s">
        <v>173</v>
      </c>
      <c r="F1765" t="s">
        <v>15</v>
      </c>
      <c r="G1765" t="s">
        <v>173</v>
      </c>
      <c r="H1765" t="s">
        <v>38</v>
      </c>
      <c r="I1765" t="s">
        <v>93</v>
      </c>
      <c r="J1765" s="26">
        <v>20647</v>
      </c>
    </row>
    <row r="1766" spans="1:10" x14ac:dyDescent="0.3">
      <c r="A1766" s="23">
        <v>44652</v>
      </c>
      <c r="B1766" t="s">
        <v>99</v>
      </c>
      <c r="C1766" t="s">
        <v>116</v>
      </c>
      <c r="D1766" t="s">
        <v>14</v>
      </c>
      <c r="E1766" t="s">
        <v>173</v>
      </c>
      <c r="F1766" t="s">
        <v>269</v>
      </c>
      <c r="G1766" t="s">
        <v>177</v>
      </c>
      <c r="H1766" t="s">
        <v>269</v>
      </c>
      <c r="I1766" t="s">
        <v>55</v>
      </c>
      <c r="J1766" s="26">
        <v>16449</v>
      </c>
    </row>
    <row r="1767" spans="1:10" x14ac:dyDescent="0.3">
      <c r="A1767" s="23">
        <v>44652</v>
      </c>
      <c r="B1767" t="s">
        <v>99</v>
      </c>
      <c r="C1767" t="s">
        <v>116</v>
      </c>
      <c r="D1767" t="s">
        <v>14</v>
      </c>
      <c r="E1767" t="s">
        <v>173</v>
      </c>
      <c r="F1767" t="s">
        <v>270</v>
      </c>
      <c r="G1767" t="s">
        <v>177</v>
      </c>
      <c r="H1767" t="s">
        <v>270</v>
      </c>
      <c r="I1767" t="s">
        <v>56</v>
      </c>
      <c r="J1767" s="26">
        <v>46086</v>
      </c>
    </row>
    <row r="1768" spans="1:10" x14ac:dyDescent="0.3">
      <c r="A1768" s="23">
        <v>44652</v>
      </c>
      <c r="B1768" t="s">
        <v>99</v>
      </c>
      <c r="C1768" t="s">
        <v>116</v>
      </c>
      <c r="D1768" t="s">
        <v>2</v>
      </c>
      <c r="E1768" t="s">
        <v>176</v>
      </c>
      <c r="F1768" t="s">
        <v>270</v>
      </c>
      <c r="G1768" t="s">
        <v>173</v>
      </c>
      <c r="H1768" t="s">
        <v>173</v>
      </c>
      <c r="I1768" t="s">
        <v>57</v>
      </c>
      <c r="J1768" s="26">
        <v>10703403.905920003</v>
      </c>
    </row>
    <row r="1769" spans="1:10" x14ac:dyDescent="0.3">
      <c r="A1769" s="23">
        <v>44652</v>
      </c>
      <c r="B1769" t="s">
        <v>99</v>
      </c>
      <c r="C1769" t="s">
        <v>116</v>
      </c>
      <c r="D1769" t="s">
        <v>2</v>
      </c>
      <c r="E1769" t="s">
        <v>173</v>
      </c>
      <c r="F1769" t="s">
        <v>16</v>
      </c>
      <c r="G1769" t="s">
        <v>177</v>
      </c>
      <c r="H1769" t="s">
        <v>16</v>
      </c>
      <c r="I1769" t="s">
        <v>58</v>
      </c>
      <c r="J1769" s="26">
        <v>1250000</v>
      </c>
    </row>
    <row r="1770" spans="1:10" x14ac:dyDescent="0.3">
      <c r="A1770" s="23">
        <v>44652</v>
      </c>
      <c r="B1770" t="s">
        <v>99</v>
      </c>
      <c r="C1770" t="s">
        <v>116</v>
      </c>
      <c r="D1770" t="s">
        <v>2</v>
      </c>
      <c r="E1770" t="s">
        <v>173</v>
      </c>
      <c r="F1770" t="s">
        <v>271</v>
      </c>
      <c r="G1770" t="s">
        <v>177</v>
      </c>
      <c r="H1770" t="s">
        <v>173</v>
      </c>
      <c r="I1770" t="s">
        <v>59</v>
      </c>
      <c r="J1770" s="26">
        <v>1238737.5</v>
      </c>
    </row>
    <row r="1771" spans="1:10" x14ac:dyDescent="0.3">
      <c r="A1771" s="23">
        <v>44652</v>
      </c>
      <c r="B1771" t="s">
        <v>99</v>
      </c>
      <c r="C1771" t="s">
        <v>116</v>
      </c>
      <c r="D1771" t="s">
        <v>2</v>
      </c>
      <c r="E1771" t="s">
        <v>173</v>
      </c>
      <c r="F1771" t="s">
        <v>271</v>
      </c>
      <c r="G1771" t="s">
        <v>173</v>
      </c>
      <c r="H1771" t="s">
        <v>33</v>
      </c>
      <c r="I1771" t="s">
        <v>94</v>
      </c>
      <c r="J1771" s="26">
        <v>577500</v>
      </c>
    </row>
    <row r="1772" spans="1:10" x14ac:dyDescent="0.3">
      <c r="A1772" s="23">
        <v>44652</v>
      </c>
      <c r="B1772" t="s">
        <v>99</v>
      </c>
      <c r="C1772" t="s">
        <v>116</v>
      </c>
      <c r="D1772" t="s">
        <v>2</v>
      </c>
      <c r="E1772" t="s">
        <v>173</v>
      </c>
      <c r="F1772" t="s">
        <v>271</v>
      </c>
      <c r="G1772" t="s">
        <v>173</v>
      </c>
      <c r="H1772" t="s">
        <v>34</v>
      </c>
      <c r="I1772" t="s">
        <v>95</v>
      </c>
      <c r="J1772" s="26">
        <v>375375</v>
      </c>
    </row>
    <row r="1773" spans="1:10" x14ac:dyDescent="0.3">
      <c r="A1773" s="23">
        <v>44652</v>
      </c>
      <c r="B1773" t="s">
        <v>99</v>
      </c>
      <c r="C1773" t="s">
        <v>116</v>
      </c>
      <c r="D1773" t="s">
        <v>2</v>
      </c>
      <c r="E1773" t="s">
        <v>173</v>
      </c>
      <c r="F1773" t="s">
        <v>271</v>
      </c>
      <c r="G1773" t="s">
        <v>173</v>
      </c>
      <c r="H1773" t="s">
        <v>35</v>
      </c>
      <c r="I1773" t="s">
        <v>96</v>
      </c>
      <c r="J1773" s="26">
        <v>285862.5</v>
      </c>
    </row>
    <row r="1774" spans="1:10" x14ac:dyDescent="0.3">
      <c r="A1774" s="23">
        <v>44652</v>
      </c>
      <c r="B1774" t="s">
        <v>99</v>
      </c>
      <c r="C1774" t="s">
        <v>116</v>
      </c>
      <c r="D1774" t="s">
        <v>2</v>
      </c>
      <c r="E1774" t="s">
        <v>173</v>
      </c>
      <c r="F1774" t="s">
        <v>28</v>
      </c>
      <c r="G1774" t="s">
        <v>177</v>
      </c>
      <c r="H1774" t="s">
        <v>173</v>
      </c>
      <c r="I1774" t="s">
        <v>60</v>
      </c>
      <c r="J1774" s="26">
        <v>6357360.6626400016</v>
      </c>
    </row>
    <row r="1775" spans="1:10" x14ac:dyDescent="0.3">
      <c r="A1775" s="23">
        <v>44652</v>
      </c>
      <c r="B1775" t="s">
        <v>99</v>
      </c>
      <c r="C1775" t="s">
        <v>116</v>
      </c>
      <c r="D1775" t="s">
        <v>2</v>
      </c>
      <c r="E1775" t="s">
        <v>173</v>
      </c>
      <c r="F1775" t="s">
        <v>28</v>
      </c>
      <c r="G1775" t="s">
        <v>173</v>
      </c>
      <c r="H1775" t="s">
        <v>39</v>
      </c>
      <c r="I1775" t="s">
        <v>97</v>
      </c>
      <c r="J1775" s="26">
        <v>2934166.4596800003</v>
      </c>
    </row>
    <row r="1776" spans="1:10" x14ac:dyDescent="0.3">
      <c r="A1776" s="23">
        <v>44652</v>
      </c>
      <c r="B1776" t="s">
        <v>99</v>
      </c>
      <c r="C1776" t="s">
        <v>116</v>
      </c>
      <c r="D1776" t="s">
        <v>2</v>
      </c>
      <c r="E1776" t="s">
        <v>173</v>
      </c>
      <c r="F1776" t="s">
        <v>28</v>
      </c>
      <c r="G1776" t="s">
        <v>173</v>
      </c>
      <c r="H1776" t="s">
        <v>40</v>
      </c>
      <c r="I1776" t="s">
        <v>98</v>
      </c>
      <c r="J1776" s="26">
        <v>3423194.2029600008</v>
      </c>
    </row>
    <row r="1777" spans="1:10" x14ac:dyDescent="0.3">
      <c r="A1777" s="23">
        <v>44652</v>
      </c>
      <c r="B1777" t="s">
        <v>99</v>
      </c>
      <c r="C1777" t="s">
        <v>116</v>
      </c>
      <c r="D1777" t="s">
        <v>2</v>
      </c>
      <c r="E1777" t="s">
        <v>173</v>
      </c>
      <c r="F1777" t="s">
        <v>32</v>
      </c>
      <c r="G1777" t="s">
        <v>177</v>
      </c>
      <c r="H1777" t="s">
        <v>32</v>
      </c>
      <c r="I1777" t="s">
        <v>61</v>
      </c>
      <c r="J1777" s="26">
        <v>270000</v>
      </c>
    </row>
    <row r="1778" spans="1:10" x14ac:dyDescent="0.3">
      <c r="A1778" s="23">
        <v>44652</v>
      </c>
      <c r="B1778" t="s">
        <v>99</v>
      </c>
      <c r="C1778" t="s">
        <v>116</v>
      </c>
      <c r="D1778" t="s">
        <v>2</v>
      </c>
      <c r="E1778" t="s">
        <v>173</v>
      </c>
      <c r="F1778" t="s">
        <v>41</v>
      </c>
      <c r="G1778" t="s">
        <v>177</v>
      </c>
      <c r="H1778" t="s">
        <v>41</v>
      </c>
      <c r="I1778" t="s">
        <v>62</v>
      </c>
      <c r="J1778" s="26">
        <v>250000</v>
      </c>
    </row>
    <row r="1779" spans="1:10" x14ac:dyDescent="0.3">
      <c r="A1779" s="23">
        <v>44652</v>
      </c>
      <c r="B1779" t="s">
        <v>99</v>
      </c>
      <c r="C1779" t="s">
        <v>116</v>
      </c>
      <c r="D1779" t="s">
        <v>2</v>
      </c>
      <c r="E1779" t="s">
        <v>173</v>
      </c>
      <c r="F1779" t="s">
        <v>29</v>
      </c>
      <c r="G1779" t="s">
        <v>177</v>
      </c>
      <c r="H1779" t="s">
        <v>29</v>
      </c>
      <c r="I1779" t="s">
        <v>63</v>
      </c>
      <c r="J1779" s="26">
        <v>753000</v>
      </c>
    </row>
    <row r="1780" spans="1:10" x14ac:dyDescent="0.3">
      <c r="A1780" s="23">
        <v>44652</v>
      </c>
      <c r="B1780" t="s">
        <v>99</v>
      </c>
      <c r="C1780" t="s">
        <v>116</v>
      </c>
      <c r="D1780" t="s">
        <v>2</v>
      </c>
      <c r="E1780" t="s">
        <v>173</v>
      </c>
      <c r="F1780" t="s">
        <v>31</v>
      </c>
      <c r="G1780" t="s">
        <v>177</v>
      </c>
      <c r="H1780" t="s">
        <v>31</v>
      </c>
      <c r="I1780" t="s">
        <v>64</v>
      </c>
      <c r="J1780" s="26">
        <v>489027.74328000011</v>
      </c>
    </row>
    <row r="1781" spans="1:10" x14ac:dyDescent="0.3">
      <c r="A1781" s="23">
        <v>44652</v>
      </c>
      <c r="B1781" t="s">
        <v>99</v>
      </c>
      <c r="C1781" t="s">
        <v>116</v>
      </c>
      <c r="D1781" t="s">
        <v>2</v>
      </c>
      <c r="E1781" t="s">
        <v>173</v>
      </c>
      <c r="F1781" t="s">
        <v>30</v>
      </c>
      <c r="G1781" t="s">
        <v>177</v>
      </c>
      <c r="H1781" t="s">
        <v>30</v>
      </c>
      <c r="I1781" t="s">
        <v>65</v>
      </c>
      <c r="J1781" s="26">
        <v>95278</v>
      </c>
    </row>
    <row r="1782" spans="1:10" x14ac:dyDescent="0.3">
      <c r="A1782" s="23">
        <v>44652</v>
      </c>
      <c r="B1782" t="s">
        <v>99</v>
      </c>
      <c r="C1782" t="s">
        <v>179</v>
      </c>
      <c r="D1782" t="s">
        <v>17</v>
      </c>
      <c r="E1782" t="s">
        <v>176</v>
      </c>
      <c r="F1782" t="s">
        <v>30</v>
      </c>
      <c r="G1782" t="s">
        <v>173</v>
      </c>
      <c r="H1782" t="s">
        <v>173</v>
      </c>
      <c r="I1782" t="s">
        <v>66</v>
      </c>
      <c r="J1782" s="26">
        <v>5206605.9285799935</v>
      </c>
    </row>
    <row r="1783" spans="1:10" x14ac:dyDescent="0.3">
      <c r="A1783" s="23">
        <v>44652</v>
      </c>
      <c r="B1783" t="s">
        <v>99</v>
      </c>
      <c r="C1783" t="s">
        <v>117</v>
      </c>
      <c r="D1783" t="s">
        <v>5</v>
      </c>
      <c r="E1783" t="s">
        <v>176</v>
      </c>
      <c r="F1783" t="s">
        <v>30</v>
      </c>
      <c r="G1783" t="s">
        <v>173</v>
      </c>
      <c r="H1783" t="s">
        <v>173</v>
      </c>
      <c r="I1783" t="s">
        <v>67</v>
      </c>
      <c r="J1783" s="26">
        <v>15000</v>
      </c>
    </row>
    <row r="1784" spans="1:10" x14ac:dyDescent="0.3">
      <c r="A1784" s="23">
        <v>44652</v>
      </c>
      <c r="B1784" t="s">
        <v>99</v>
      </c>
      <c r="C1784" t="s">
        <v>117</v>
      </c>
      <c r="D1784" t="s">
        <v>5</v>
      </c>
      <c r="E1784" t="s">
        <v>173</v>
      </c>
      <c r="F1784" t="s">
        <v>3</v>
      </c>
      <c r="G1784" t="s">
        <v>177</v>
      </c>
      <c r="H1784" t="s">
        <v>3</v>
      </c>
      <c r="I1784" t="s">
        <v>68</v>
      </c>
      <c r="J1784" s="26">
        <v>15000</v>
      </c>
    </row>
    <row r="1785" spans="1:10" x14ac:dyDescent="0.3">
      <c r="A1785" s="23">
        <v>44652</v>
      </c>
      <c r="B1785" t="s">
        <v>99</v>
      </c>
      <c r="C1785" t="s">
        <v>118</v>
      </c>
      <c r="D1785" t="s">
        <v>6</v>
      </c>
      <c r="E1785" t="s">
        <v>176</v>
      </c>
      <c r="F1785" t="s">
        <v>27</v>
      </c>
      <c r="G1785" t="s">
        <v>173</v>
      </c>
      <c r="H1785" t="s">
        <v>173</v>
      </c>
      <c r="I1785" t="s">
        <v>70</v>
      </c>
      <c r="J1785" s="26">
        <v>2083420</v>
      </c>
    </row>
    <row r="1786" spans="1:10" x14ac:dyDescent="0.3">
      <c r="A1786" s="23">
        <v>44652</v>
      </c>
      <c r="B1786" t="s">
        <v>99</v>
      </c>
      <c r="C1786" t="s">
        <v>118</v>
      </c>
      <c r="D1786" t="s">
        <v>6</v>
      </c>
      <c r="E1786" t="s">
        <v>173</v>
      </c>
      <c r="F1786" t="s">
        <v>4</v>
      </c>
      <c r="G1786" t="s">
        <v>177</v>
      </c>
      <c r="H1786" t="s">
        <v>4</v>
      </c>
      <c r="I1786" t="s">
        <v>71</v>
      </c>
      <c r="J1786" s="26">
        <v>2083420</v>
      </c>
    </row>
    <row r="1787" spans="1:10" x14ac:dyDescent="0.3">
      <c r="A1787" s="23">
        <v>44652</v>
      </c>
      <c r="B1787" t="s">
        <v>99</v>
      </c>
      <c r="C1787" t="s">
        <v>180</v>
      </c>
      <c r="D1787" t="s">
        <v>7</v>
      </c>
      <c r="E1787" t="s">
        <v>176</v>
      </c>
      <c r="F1787" t="s">
        <v>18</v>
      </c>
      <c r="G1787" t="s">
        <v>173</v>
      </c>
      <c r="H1787" t="s">
        <v>173</v>
      </c>
      <c r="I1787" t="s">
        <v>73</v>
      </c>
      <c r="J1787" s="26">
        <v>3138185.9285799935</v>
      </c>
    </row>
    <row r="1788" spans="1:10" x14ac:dyDescent="0.3">
      <c r="A1788" s="23">
        <v>44652</v>
      </c>
      <c r="B1788" t="s">
        <v>99</v>
      </c>
      <c r="C1788" t="s">
        <v>119</v>
      </c>
      <c r="D1788" t="s">
        <v>10</v>
      </c>
      <c r="E1788" t="s">
        <v>176</v>
      </c>
      <c r="F1788" t="s">
        <v>10</v>
      </c>
      <c r="G1788" t="s">
        <v>177</v>
      </c>
      <c r="H1788" t="s">
        <v>10</v>
      </c>
      <c r="I1788" t="s">
        <v>11</v>
      </c>
      <c r="J1788" s="26">
        <v>627637.18571599876</v>
      </c>
    </row>
    <row r="1789" spans="1:10" x14ac:dyDescent="0.3">
      <c r="A1789" s="23">
        <v>44652</v>
      </c>
      <c r="B1789" t="s">
        <v>99</v>
      </c>
      <c r="C1789" t="s">
        <v>181</v>
      </c>
      <c r="D1789" t="s">
        <v>8</v>
      </c>
      <c r="E1789" t="s">
        <v>176</v>
      </c>
      <c r="F1789" t="s">
        <v>10</v>
      </c>
      <c r="G1789" t="s">
        <v>173</v>
      </c>
      <c r="H1789" t="s">
        <v>173</v>
      </c>
      <c r="I1789" t="s">
        <v>12</v>
      </c>
      <c r="J1789" s="26">
        <v>2510548.742863995</v>
      </c>
    </row>
    <row r="1790" spans="1:10" x14ac:dyDescent="0.3">
      <c r="A1790" s="23">
        <v>44652</v>
      </c>
      <c r="B1790" t="s">
        <v>100</v>
      </c>
      <c r="C1790" t="s">
        <v>114</v>
      </c>
      <c r="D1790" t="s">
        <v>0</v>
      </c>
      <c r="E1790" t="s">
        <v>176</v>
      </c>
      <c r="F1790" t="s">
        <v>25</v>
      </c>
      <c r="G1790" t="s">
        <v>173</v>
      </c>
      <c r="H1790" t="s">
        <v>173</v>
      </c>
      <c r="I1790" t="s">
        <v>124</v>
      </c>
      <c r="J1790" s="26">
        <v>48063035.193984009</v>
      </c>
    </row>
    <row r="1791" spans="1:10" x14ac:dyDescent="0.3">
      <c r="A1791" s="23">
        <v>44652</v>
      </c>
      <c r="B1791" t="s">
        <v>100</v>
      </c>
      <c r="C1791" t="s">
        <v>114</v>
      </c>
      <c r="D1791" t="s">
        <v>0</v>
      </c>
      <c r="E1791" t="s">
        <v>173</v>
      </c>
      <c r="F1791" t="s">
        <v>19</v>
      </c>
      <c r="G1791" t="s">
        <v>177</v>
      </c>
      <c r="H1791" t="s">
        <v>173</v>
      </c>
      <c r="I1791" t="s">
        <v>43</v>
      </c>
      <c r="J1791" s="26">
        <v>47380752.360000007</v>
      </c>
    </row>
    <row r="1792" spans="1:10" x14ac:dyDescent="0.3">
      <c r="A1792" s="23">
        <v>44652</v>
      </c>
      <c r="B1792" t="s">
        <v>100</v>
      </c>
      <c r="C1792" t="s">
        <v>114</v>
      </c>
      <c r="D1792" t="s">
        <v>0</v>
      </c>
      <c r="E1792" t="s">
        <v>173</v>
      </c>
      <c r="F1792" t="s">
        <v>19</v>
      </c>
      <c r="G1792" t="s">
        <v>173</v>
      </c>
      <c r="H1792" t="s">
        <v>21</v>
      </c>
      <c r="I1792" t="s">
        <v>74</v>
      </c>
      <c r="J1792" s="26">
        <v>19741980.150000002</v>
      </c>
    </row>
    <row r="1793" spans="1:10" x14ac:dyDescent="0.3">
      <c r="A1793" s="23">
        <v>44652</v>
      </c>
      <c r="B1793" t="s">
        <v>100</v>
      </c>
      <c r="C1793" t="s">
        <v>114</v>
      </c>
      <c r="D1793" t="s">
        <v>0</v>
      </c>
      <c r="E1793" t="s">
        <v>173</v>
      </c>
      <c r="F1793" t="s">
        <v>19</v>
      </c>
      <c r="G1793" t="s">
        <v>173</v>
      </c>
      <c r="H1793" t="s">
        <v>22</v>
      </c>
      <c r="I1793" t="s">
        <v>75</v>
      </c>
      <c r="J1793" s="26">
        <v>18162621.738000002</v>
      </c>
    </row>
    <row r="1794" spans="1:10" x14ac:dyDescent="0.3">
      <c r="A1794" s="23">
        <v>44652</v>
      </c>
      <c r="B1794" t="s">
        <v>100</v>
      </c>
      <c r="C1794" t="s">
        <v>114</v>
      </c>
      <c r="D1794" t="s">
        <v>0</v>
      </c>
      <c r="E1794" t="s">
        <v>173</v>
      </c>
      <c r="F1794" t="s">
        <v>19</v>
      </c>
      <c r="G1794" t="s">
        <v>173</v>
      </c>
      <c r="H1794" t="s">
        <v>20</v>
      </c>
      <c r="I1794" t="s">
        <v>76</v>
      </c>
      <c r="J1794" s="26">
        <v>9476150.4720000029</v>
      </c>
    </row>
    <row r="1795" spans="1:10" x14ac:dyDescent="0.3">
      <c r="A1795" s="23">
        <v>44652</v>
      </c>
      <c r="B1795" t="s">
        <v>100</v>
      </c>
      <c r="C1795" t="s">
        <v>114</v>
      </c>
      <c r="D1795" t="s">
        <v>0</v>
      </c>
      <c r="E1795" t="s">
        <v>173</v>
      </c>
      <c r="F1795" t="s">
        <v>23</v>
      </c>
      <c r="G1795" t="s">
        <v>177</v>
      </c>
      <c r="H1795" t="s">
        <v>173</v>
      </c>
      <c r="I1795" t="s">
        <v>44</v>
      </c>
      <c r="J1795" s="26">
        <v>682282.83398400003</v>
      </c>
    </row>
    <row r="1796" spans="1:10" x14ac:dyDescent="0.3">
      <c r="A1796" s="23">
        <v>44652</v>
      </c>
      <c r="B1796" t="s">
        <v>100</v>
      </c>
      <c r="C1796" t="s">
        <v>114</v>
      </c>
      <c r="D1796" t="s">
        <v>0</v>
      </c>
      <c r="E1796" t="s">
        <v>173</v>
      </c>
      <c r="F1796" t="s">
        <v>23</v>
      </c>
      <c r="G1796" t="s">
        <v>173</v>
      </c>
      <c r="H1796" t="s">
        <v>196</v>
      </c>
      <c r="I1796" t="s">
        <v>77</v>
      </c>
      <c r="J1796" s="26">
        <v>596997.47973600007</v>
      </c>
    </row>
    <row r="1797" spans="1:10" x14ac:dyDescent="0.3">
      <c r="A1797" s="23">
        <v>44652</v>
      </c>
      <c r="B1797" t="s">
        <v>100</v>
      </c>
      <c r="C1797" t="s">
        <v>114</v>
      </c>
      <c r="D1797" t="s">
        <v>0</v>
      </c>
      <c r="E1797" t="s">
        <v>173</v>
      </c>
      <c r="F1797" t="s">
        <v>23</v>
      </c>
      <c r="G1797" t="s">
        <v>173</v>
      </c>
      <c r="H1797" t="s">
        <v>197</v>
      </c>
      <c r="I1797" t="s">
        <v>78</v>
      </c>
      <c r="J1797" s="26">
        <v>85285.354248000003</v>
      </c>
    </row>
    <row r="1798" spans="1:10" x14ac:dyDescent="0.3">
      <c r="A1798" s="23">
        <v>44652</v>
      </c>
      <c r="B1798" t="s">
        <v>100</v>
      </c>
      <c r="C1798" t="s">
        <v>115</v>
      </c>
      <c r="D1798" t="s">
        <v>1</v>
      </c>
      <c r="E1798" t="s">
        <v>176</v>
      </c>
      <c r="F1798" t="s">
        <v>23</v>
      </c>
      <c r="G1798" t="s">
        <v>173</v>
      </c>
      <c r="H1798" t="s">
        <v>173</v>
      </c>
      <c r="I1798" t="s">
        <v>45</v>
      </c>
      <c r="J1798" s="26">
        <v>31410433.606140006</v>
      </c>
    </row>
    <row r="1799" spans="1:10" x14ac:dyDescent="0.3">
      <c r="A1799" s="23">
        <v>44652</v>
      </c>
      <c r="B1799" t="s">
        <v>100</v>
      </c>
      <c r="C1799" t="s">
        <v>115</v>
      </c>
      <c r="D1799" t="s">
        <v>1</v>
      </c>
      <c r="E1799" t="s">
        <v>173</v>
      </c>
      <c r="F1799" t="s">
        <v>19</v>
      </c>
      <c r="G1799" t="s">
        <v>177</v>
      </c>
      <c r="H1799" t="s">
        <v>173</v>
      </c>
      <c r="I1799" t="s">
        <v>46</v>
      </c>
      <c r="J1799" s="26">
        <v>31043868.946272008</v>
      </c>
    </row>
    <row r="1800" spans="1:10" x14ac:dyDescent="0.3">
      <c r="A1800" s="23">
        <v>44652</v>
      </c>
      <c r="B1800" t="s">
        <v>100</v>
      </c>
      <c r="C1800" t="s">
        <v>115</v>
      </c>
      <c r="D1800" t="s">
        <v>1</v>
      </c>
      <c r="E1800" t="s">
        <v>173</v>
      </c>
      <c r="F1800" t="s">
        <v>19</v>
      </c>
      <c r="G1800" t="s">
        <v>173</v>
      </c>
      <c r="H1800" t="s">
        <v>21</v>
      </c>
      <c r="I1800" t="s">
        <v>79</v>
      </c>
      <c r="J1800" s="26">
        <v>13345578.581400003</v>
      </c>
    </row>
    <row r="1801" spans="1:10" x14ac:dyDescent="0.3">
      <c r="A1801" s="23">
        <v>44652</v>
      </c>
      <c r="B1801" t="s">
        <v>100</v>
      </c>
      <c r="C1801" t="s">
        <v>115</v>
      </c>
      <c r="D1801" t="s">
        <v>1</v>
      </c>
      <c r="E1801" t="s">
        <v>173</v>
      </c>
      <c r="F1801" t="s">
        <v>19</v>
      </c>
      <c r="G1801" t="s">
        <v>173</v>
      </c>
      <c r="H1801" t="s">
        <v>22</v>
      </c>
      <c r="I1801" t="s">
        <v>80</v>
      </c>
      <c r="J1801" s="26">
        <v>12277932.294888003</v>
      </c>
    </row>
    <row r="1802" spans="1:10" x14ac:dyDescent="0.3">
      <c r="A1802" s="23">
        <v>44652</v>
      </c>
      <c r="B1802" t="s">
        <v>100</v>
      </c>
      <c r="C1802" t="s">
        <v>115</v>
      </c>
      <c r="D1802" t="s">
        <v>1</v>
      </c>
      <c r="E1802" t="s">
        <v>173</v>
      </c>
      <c r="F1802" t="s">
        <v>19</v>
      </c>
      <c r="G1802" t="s">
        <v>173</v>
      </c>
      <c r="H1802" t="s">
        <v>20</v>
      </c>
      <c r="I1802" t="s">
        <v>81</v>
      </c>
      <c r="J1802" s="26">
        <v>5420358.069984002</v>
      </c>
    </row>
    <row r="1803" spans="1:10" x14ac:dyDescent="0.3">
      <c r="A1803" s="23">
        <v>44652</v>
      </c>
      <c r="B1803" t="s">
        <v>100</v>
      </c>
      <c r="C1803" t="s">
        <v>115</v>
      </c>
      <c r="D1803" t="s">
        <v>1</v>
      </c>
      <c r="E1803" t="s">
        <v>173</v>
      </c>
      <c r="F1803" t="s">
        <v>23</v>
      </c>
      <c r="G1803" t="s">
        <v>177</v>
      </c>
      <c r="H1803" t="s">
        <v>173</v>
      </c>
      <c r="I1803" t="s">
        <v>47</v>
      </c>
      <c r="J1803" s="26">
        <v>366564.65986800002</v>
      </c>
    </row>
    <row r="1804" spans="1:10" x14ac:dyDescent="0.3">
      <c r="A1804" s="23">
        <v>44652</v>
      </c>
      <c r="B1804" t="s">
        <v>100</v>
      </c>
      <c r="C1804" t="s">
        <v>115</v>
      </c>
      <c r="D1804" t="s">
        <v>1</v>
      </c>
      <c r="E1804" t="s">
        <v>173</v>
      </c>
      <c r="F1804" t="s">
        <v>23</v>
      </c>
      <c r="G1804" t="s">
        <v>173</v>
      </c>
      <c r="H1804" t="s">
        <v>196</v>
      </c>
      <c r="I1804" t="s">
        <v>82</v>
      </c>
      <c r="J1804" s="26">
        <v>298498.73986800003</v>
      </c>
    </row>
    <row r="1805" spans="1:10" x14ac:dyDescent="0.3">
      <c r="A1805" s="23">
        <v>44652</v>
      </c>
      <c r="B1805" t="s">
        <v>100</v>
      </c>
      <c r="C1805" t="s">
        <v>115</v>
      </c>
      <c r="D1805" t="s">
        <v>1</v>
      </c>
      <c r="E1805" t="s">
        <v>173</v>
      </c>
      <c r="F1805" t="s">
        <v>23</v>
      </c>
      <c r="G1805" t="s">
        <v>173</v>
      </c>
      <c r="H1805" t="s">
        <v>197</v>
      </c>
      <c r="I1805" t="s">
        <v>83</v>
      </c>
      <c r="J1805" s="26">
        <v>68065.919999999998</v>
      </c>
    </row>
    <row r="1806" spans="1:10" x14ac:dyDescent="0.3">
      <c r="A1806" s="23">
        <v>44652</v>
      </c>
      <c r="B1806" t="s">
        <v>100</v>
      </c>
      <c r="C1806" t="s">
        <v>178</v>
      </c>
      <c r="D1806" t="s">
        <v>203</v>
      </c>
      <c r="E1806" t="s">
        <v>176</v>
      </c>
      <c r="F1806" t="s">
        <v>23</v>
      </c>
      <c r="G1806" t="s">
        <v>173</v>
      </c>
      <c r="H1806" t="s">
        <v>173</v>
      </c>
      <c r="I1806" t="s">
        <v>48</v>
      </c>
      <c r="J1806" s="26">
        <v>16652601.587844003</v>
      </c>
    </row>
    <row r="1807" spans="1:10" x14ac:dyDescent="0.3">
      <c r="A1807" s="23">
        <v>44652</v>
      </c>
      <c r="B1807" t="s">
        <v>100</v>
      </c>
      <c r="C1807" t="s">
        <v>178</v>
      </c>
      <c r="D1807" t="s">
        <v>203</v>
      </c>
      <c r="E1807" t="s">
        <v>173</v>
      </c>
      <c r="F1807" t="s">
        <v>19</v>
      </c>
      <c r="G1807" t="s">
        <v>177</v>
      </c>
      <c r="H1807" t="s">
        <v>173</v>
      </c>
      <c r="I1807" t="s">
        <v>49</v>
      </c>
      <c r="J1807" s="26">
        <v>16336883.413727999</v>
      </c>
    </row>
    <row r="1808" spans="1:10" x14ac:dyDescent="0.3">
      <c r="A1808" s="23">
        <v>44652</v>
      </c>
      <c r="B1808" t="s">
        <v>100</v>
      </c>
      <c r="C1808" t="s">
        <v>178</v>
      </c>
      <c r="D1808" t="s">
        <v>203</v>
      </c>
      <c r="E1808" t="s">
        <v>173</v>
      </c>
      <c r="F1808" t="s">
        <v>19</v>
      </c>
      <c r="G1808" t="s">
        <v>173</v>
      </c>
      <c r="H1808" t="s">
        <v>21</v>
      </c>
      <c r="I1808" t="s">
        <v>84</v>
      </c>
      <c r="J1808" s="26">
        <v>6396401.568599999</v>
      </c>
    </row>
    <row r="1809" spans="1:10" x14ac:dyDescent="0.3">
      <c r="A1809" s="23">
        <v>44652</v>
      </c>
      <c r="B1809" t="s">
        <v>100</v>
      </c>
      <c r="C1809" t="s">
        <v>178</v>
      </c>
      <c r="D1809" t="s">
        <v>203</v>
      </c>
      <c r="E1809" t="s">
        <v>173</v>
      </c>
      <c r="F1809" t="s">
        <v>19</v>
      </c>
      <c r="G1809" t="s">
        <v>173</v>
      </c>
      <c r="H1809" t="s">
        <v>22</v>
      </c>
      <c r="I1809" t="s">
        <v>85</v>
      </c>
      <c r="J1809" s="26">
        <v>5884689.443111999</v>
      </c>
    </row>
    <row r="1810" spans="1:10" x14ac:dyDescent="0.3">
      <c r="A1810" s="23">
        <v>44652</v>
      </c>
      <c r="B1810" t="s">
        <v>100</v>
      </c>
      <c r="C1810" t="s">
        <v>178</v>
      </c>
      <c r="D1810" t="s">
        <v>203</v>
      </c>
      <c r="E1810" t="s">
        <v>173</v>
      </c>
      <c r="F1810" t="s">
        <v>19</v>
      </c>
      <c r="G1810" t="s">
        <v>173</v>
      </c>
      <c r="H1810" t="s">
        <v>20</v>
      </c>
      <c r="I1810" t="s">
        <v>86</v>
      </c>
      <c r="J1810" s="26">
        <v>4055792.4020160008</v>
      </c>
    </row>
    <row r="1811" spans="1:10" x14ac:dyDescent="0.3">
      <c r="A1811" s="23">
        <v>44652</v>
      </c>
      <c r="B1811" t="s">
        <v>100</v>
      </c>
      <c r="C1811" t="s">
        <v>178</v>
      </c>
      <c r="D1811" t="s">
        <v>203</v>
      </c>
      <c r="E1811" t="s">
        <v>173</v>
      </c>
      <c r="F1811" t="s">
        <v>23</v>
      </c>
      <c r="G1811" t="s">
        <v>177</v>
      </c>
      <c r="H1811" t="s">
        <v>173</v>
      </c>
      <c r="I1811" t="s">
        <v>50</v>
      </c>
      <c r="J1811" s="26">
        <v>315718.17411600001</v>
      </c>
    </row>
    <row r="1812" spans="1:10" x14ac:dyDescent="0.3">
      <c r="A1812" s="23">
        <v>44652</v>
      </c>
      <c r="B1812" t="s">
        <v>100</v>
      </c>
      <c r="C1812" t="s">
        <v>178</v>
      </c>
      <c r="D1812" t="s">
        <v>203</v>
      </c>
      <c r="E1812" t="s">
        <v>173</v>
      </c>
      <c r="F1812" t="s">
        <v>23</v>
      </c>
      <c r="G1812" t="s">
        <v>173</v>
      </c>
      <c r="H1812" t="s">
        <v>196</v>
      </c>
      <c r="I1812" t="s">
        <v>88</v>
      </c>
      <c r="J1812" s="26">
        <v>298498.73986800003</v>
      </c>
    </row>
    <row r="1813" spans="1:10" x14ac:dyDescent="0.3">
      <c r="A1813" s="23">
        <v>44652</v>
      </c>
      <c r="B1813" t="s">
        <v>100</v>
      </c>
      <c r="C1813" t="s">
        <v>178</v>
      </c>
      <c r="D1813" t="s">
        <v>203</v>
      </c>
      <c r="E1813" t="s">
        <v>173</v>
      </c>
      <c r="F1813" t="s">
        <v>23</v>
      </c>
      <c r="G1813" t="s">
        <v>173</v>
      </c>
      <c r="H1813" t="s">
        <v>197</v>
      </c>
      <c r="I1813" t="s">
        <v>87</v>
      </c>
      <c r="J1813" s="26">
        <v>17219.434248000005</v>
      </c>
    </row>
    <row r="1814" spans="1:10" x14ac:dyDescent="0.3">
      <c r="A1814" s="23">
        <v>44652</v>
      </c>
      <c r="B1814" t="s">
        <v>100</v>
      </c>
      <c r="C1814" t="s">
        <v>116</v>
      </c>
      <c r="D1814" t="s">
        <v>14</v>
      </c>
      <c r="E1814" t="s">
        <v>176</v>
      </c>
      <c r="F1814" t="s">
        <v>23</v>
      </c>
      <c r="G1814" t="s">
        <v>173</v>
      </c>
      <c r="H1814" t="s">
        <v>173</v>
      </c>
      <c r="I1814" t="s">
        <v>51</v>
      </c>
      <c r="J1814" s="26">
        <v>772366</v>
      </c>
    </row>
    <row r="1815" spans="1:10" x14ac:dyDescent="0.3">
      <c r="A1815" s="23">
        <v>44652</v>
      </c>
      <c r="B1815" t="s">
        <v>100</v>
      </c>
      <c r="C1815" t="s">
        <v>116</v>
      </c>
      <c r="D1815" t="s">
        <v>14</v>
      </c>
      <c r="E1815" t="s">
        <v>173</v>
      </c>
      <c r="F1815" t="s">
        <v>16</v>
      </c>
      <c r="G1815" t="s">
        <v>177</v>
      </c>
      <c r="H1815" t="s">
        <v>198</v>
      </c>
      <c r="I1815" t="s">
        <v>52</v>
      </c>
      <c r="J1815" s="26">
        <v>150000</v>
      </c>
    </row>
    <row r="1816" spans="1:10" x14ac:dyDescent="0.3">
      <c r="A1816" s="23">
        <v>44652</v>
      </c>
      <c r="B1816" t="s">
        <v>100</v>
      </c>
      <c r="C1816" t="s">
        <v>116</v>
      </c>
      <c r="D1816" t="s">
        <v>14</v>
      </c>
      <c r="E1816" t="s">
        <v>173</v>
      </c>
      <c r="F1816" t="s">
        <v>271</v>
      </c>
      <c r="G1816" t="s">
        <v>177</v>
      </c>
      <c r="H1816" t="s">
        <v>173</v>
      </c>
      <c r="I1816" t="s">
        <v>53</v>
      </c>
      <c r="J1816" s="26">
        <v>400400</v>
      </c>
    </row>
    <row r="1817" spans="1:10" x14ac:dyDescent="0.3">
      <c r="A1817" s="23">
        <v>44652</v>
      </c>
      <c r="B1817" t="s">
        <v>100</v>
      </c>
      <c r="C1817" t="s">
        <v>116</v>
      </c>
      <c r="D1817" t="s">
        <v>14</v>
      </c>
      <c r="E1817" t="s">
        <v>173</v>
      </c>
      <c r="F1817" t="s">
        <v>271</v>
      </c>
      <c r="G1817" t="s">
        <v>173</v>
      </c>
      <c r="H1817" t="s">
        <v>33</v>
      </c>
      <c r="I1817" t="s">
        <v>89</v>
      </c>
      <c r="J1817" s="26">
        <v>280000</v>
      </c>
    </row>
    <row r="1818" spans="1:10" x14ac:dyDescent="0.3">
      <c r="A1818" s="23">
        <v>44652</v>
      </c>
      <c r="B1818" t="s">
        <v>100</v>
      </c>
      <c r="C1818" t="s">
        <v>116</v>
      </c>
      <c r="D1818" t="s">
        <v>14</v>
      </c>
      <c r="E1818" t="s">
        <v>173</v>
      </c>
      <c r="F1818" t="s">
        <v>271</v>
      </c>
      <c r="G1818" t="s">
        <v>173</v>
      </c>
      <c r="H1818" t="s">
        <v>34</v>
      </c>
      <c r="I1818" t="s">
        <v>90</v>
      </c>
      <c r="J1818" s="26">
        <v>28000</v>
      </c>
    </row>
    <row r="1819" spans="1:10" x14ac:dyDescent="0.3">
      <c r="A1819" s="23">
        <v>44652</v>
      </c>
      <c r="B1819" t="s">
        <v>100</v>
      </c>
      <c r="C1819" t="s">
        <v>116</v>
      </c>
      <c r="D1819" t="s">
        <v>14</v>
      </c>
      <c r="E1819" t="s">
        <v>173</v>
      </c>
      <c r="F1819" t="s">
        <v>271</v>
      </c>
      <c r="G1819" t="s">
        <v>173</v>
      </c>
      <c r="H1819" t="s">
        <v>35</v>
      </c>
      <c r="I1819" t="s">
        <v>90</v>
      </c>
      <c r="J1819" s="26">
        <v>92400</v>
      </c>
    </row>
    <row r="1820" spans="1:10" x14ac:dyDescent="0.3">
      <c r="A1820" s="23">
        <v>44652</v>
      </c>
      <c r="B1820" t="s">
        <v>100</v>
      </c>
      <c r="C1820" t="s">
        <v>116</v>
      </c>
      <c r="D1820" t="s">
        <v>14</v>
      </c>
      <c r="E1820" t="s">
        <v>173</v>
      </c>
      <c r="F1820" t="s">
        <v>15</v>
      </c>
      <c r="G1820" t="s">
        <v>177</v>
      </c>
      <c r="H1820" t="s">
        <v>173</v>
      </c>
      <c r="I1820" t="s">
        <v>54</v>
      </c>
      <c r="J1820" s="26">
        <v>134071</v>
      </c>
    </row>
    <row r="1821" spans="1:10" x14ac:dyDescent="0.3">
      <c r="A1821" s="23">
        <v>44652</v>
      </c>
      <c r="B1821" t="s">
        <v>100</v>
      </c>
      <c r="C1821" t="s">
        <v>116</v>
      </c>
      <c r="D1821" t="s">
        <v>14</v>
      </c>
      <c r="E1821" t="s">
        <v>173</v>
      </c>
      <c r="F1821" t="s">
        <v>15</v>
      </c>
      <c r="G1821" t="s">
        <v>173</v>
      </c>
      <c r="H1821" t="s">
        <v>36</v>
      </c>
      <c r="I1821" t="s">
        <v>91</v>
      </c>
      <c r="J1821" s="26">
        <v>56809</v>
      </c>
    </row>
    <row r="1822" spans="1:10" x14ac:dyDescent="0.3">
      <c r="A1822" s="23">
        <v>44652</v>
      </c>
      <c r="B1822" t="s">
        <v>100</v>
      </c>
      <c r="C1822" t="s">
        <v>116</v>
      </c>
      <c r="D1822" t="s">
        <v>14</v>
      </c>
      <c r="E1822" t="s">
        <v>173</v>
      </c>
      <c r="F1822" t="s">
        <v>15</v>
      </c>
      <c r="G1822" t="s">
        <v>173</v>
      </c>
      <c r="H1822" t="s">
        <v>37</v>
      </c>
      <c r="I1822" t="s">
        <v>92</v>
      </c>
      <c r="J1822" s="26">
        <v>51847</v>
      </c>
    </row>
    <row r="1823" spans="1:10" x14ac:dyDescent="0.3">
      <c r="A1823" s="23">
        <v>44652</v>
      </c>
      <c r="B1823" t="s">
        <v>100</v>
      </c>
      <c r="C1823" t="s">
        <v>116</v>
      </c>
      <c r="D1823" t="s">
        <v>14</v>
      </c>
      <c r="E1823" t="s">
        <v>173</v>
      </c>
      <c r="F1823" t="s">
        <v>15</v>
      </c>
      <c r="G1823" t="s">
        <v>173</v>
      </c>
      <c r="H1823" t="s">
        <v>38</v>
      </c>
      <c r="I1823" t="s">
        <v>93</v>
      </c>
      <c r="J1823" s="26">
        <v>25415</v>
      </c>
    </row>
    <row r="1824" spans="1:10" x14ac:dyDescent="0.3">
      <c r="A1824" s="23">
        <v>44652</v>
      </c>
      <c r="B1824" t="s">
        <v>100</v>
      </c>
      <c r="C1824" t="s">
        <v>116</v>
      </c>
      <c r="D1824" t="s">
        <v>14</v>
      </c>
      <c r="E1824" t="s">
        <v>173</v>
      </c>
      <c r="F1824" t="s">
        <v>269</v>
      </c>
      <c r="G1824" t="s">
        <v>177</v>
      </c>
      <c r="H1824" t="s">
        <v>269</v>
      </c>
      <c r="I1824" t="s">
        <v>55</v>
      </c>
      <c r="J1824" s="26">
        <v>34360</v>
      </c>
    </row>
    <row r="1825" spans="1:10" x14ac:dyDescent="0.3">
      <c r="A1825" s="23">
        <v>44652</v>
      </c>
      <c r="B1825" t="s">
        <v>100</v>
      </c>
      <c r="C1825" t="s">
        <v>116</v>
      </c>
      <c r="D1825" t="s">
        <v>14</v>
      </c>
      <c r="E1825" t="s">
        <v>173</v>
      </c>
      <c r="F1825" t="s">
        <v>270</v>
      </c>
      <c r="G1825" t="s">
        <v>177</v>
      </c>
      <c r="H1825" t="s">
        <v>270</v>
      </c>
      <c r="I1825" t="s">
        <v>56</v>
      </c>
      <c r="J1825" s="26">
        <v>53535</v>
      </c>
    </row>
    <row r="1826" spans="1:10" x14ac:dyDescent="0.3">
      <c r="A1826" s="23">
        <v>44652</v>
      </c>
      <c r="B1826" t="s">
        <v>100</v>
      </c>
      <c r="C1826" t="s">
        <v>116</v>
      </c>
      <c r="D1826" t="s">
        <v>2</v>
      </c>
      <c r="E1826" t="s">
        <v>176</v>
      </c>
      <c r="F1826" t="s">
        <v>270</v>
      </c>
      <c r="G1826" t="s">
        <v>173</v>
      </c>
      <c r="H1826" t="s">
        <v>173</v>
      </c>
      <c r="I1826" t="s">
        <v>57</v>
      </c>
      <c r="J1826" s="26">
        <v>10609004.427157762</v>
      </c>
    </row>
    <row r="1827" spans="1:10" x14ac:dyDescent="0.3">
      <c r="A1827" s="23">
        <v>44652</v>
      </c>
      <c r="B1827" t="s">
        <v>100</v>
      </c>
      <c r="C1827" t="s">
        <v>116</v>
      </c>
      <c r="D1827" t="s">
        <v>2</v>
      </c>
      <c r="E1827" t="s">
        <v>173</v>
      </c>
      <c r="F1827" t="s">
        <v>16</v>
      </c>
      <c r="G1827" t="s">
        <v>177</v>
      </c>
      <c r="H1827" t="s">
        <v>16</v>
      </c>
      <c r="I1827" t="s">
        <v>58</v>
      </c>
      <c r="J1827" s="26">
        <v>1250000</v>
      </c>
    </row>
    <row r="1828" spans="1:10" x14ac:dyDescent="0.3">
      <c r="A1828" s="23">
        <v>44652</v>
      </c>
      <c r="B1828" t="s">
        <v>100</v>
      </c>
      <c r="C1828" t="s">
        <v>116</v>
      </c>
      <c r="D1828" t="s">
        <v>2</v>
      </c>
      <c r="E1828" t="s">
        <v>173</v>
      </c>
      <c r="F1828" t="s">
        <v>271</v>
      </c>
      <c r="G1828" t="s">
        <v>177</v>
      </c>
      <c r="H1828" t="s">
        <v>173</v>
      </c>
      <c r="I1828" t="s">
        <v>59</v>
      </c>
      <c r="J1828" s="26">
        <v>1208707.5</v>
      </c>
    </row>
    <row r="1829" spans="1:10" x14ac:dyDescent="0.3">
      <c r="A1829" s="23">
        <v>44652</v>
      </c>
      <c r="B1829" t="s">
        <v>100</v>
      </c>
      <c r="C1829" t="s">
        <v>116</v>
      </c>
      <c r="D1829" t="s">
        <v>2</v>
      </c>
      <c r="E1829" t="s">
        <v>173</v>
      </c>
      <c r="F1829" t="s">
        <v>271</v>
      </c>
      <c r="G1829" t="s">
        <v>173</v>
      </c>
      <c r="H1829" t="s">
        <v>33</v>
      </c>
      <c r="I1829" t="s">
        <v>94</v>
      </c>
      <c r="J1829" s="26">
        <v>577500</v>
      </c>
    </row>
    <row r="1830" spans="1:10" x14ac:dyDescent="0.3">
      <c r="A1830" s="23">
        <v>44652</v>
      </c>
      <c r="B1830" t="s">
        <v>100</v>
      </c>
      <c r="C1830" t="s">
        <v>116</v>
      </c>
      <c r="D1830" t="s">
        <v>2</v>
      </c>
      <c r="E1830" t="s">
        <v>173</v>
      </c>
      <c r="F1830" t="s">
        <v>271</v>
      </c>
      <c r="G1830" t="s">
        <v>173</v>
      </c>
      <c r="H1830" t="s">
        <v>34</v>
      </c>
      <c r="I1830" t="s">
        <v>95</v>
      </c>
      <c r="J1830" s="26">
        <v>352275</v>
      </c>
    </row>
    <row r="1831" spans="1:10" x14ac:dyDescent="0.3">
      <c r="A1831" s="23">
        <v>44652</v>
      </c>
      <c r="B1831" t="s">
        <v>100</v>
      </c>
      <c r="C1831" t="s">
        <v>116</v>
      </c>
      <c r="D1831" t="s">
        <v>2</v>
      </c>
      <c r="E1831" t="s">
        <v>173</v>
      </c>
      <c r="F1831" t="s">
        <v>271</v>
      </c>
      <c r="G1831" t="s">
        <v>173</v>
      </c>
      <c r="H1831" t="s">
        <v>35</v>
      </c>
      <c r="I1831" t="s">
        <v>96</v>
      </c>
      <c r="J1831" s="26">
        <v>278932.5</v>
      </c>
    </row>
    <row r="1832" spans="1:10" x14ac:dyDescent="0.3">
      <c r="A1832" s="23">
        <v>44652</v>
      </c>
      <c r="B1832" t="s">
        <v>100</v>
      </c>
      <c r="C1832" t="s">
        <v>116</v>
      </c>
      <c r="D1832" t="s">
        <v>2</v>
      </c>
      <c r="E1832" t="s">
        <v>173</v>
      </c>
      <c r="F1832" t="s">
        <v>28</v>
      </c>
      <c r="G1832" t="s">
        <v>177</v>
      </c>
      <c r="H1832" t="s">
        <v>173</v>
      </c>
      <c r="I1832" t="s">
        <v>60</v>
      </c>
      <c r="J1832" s="26">
        <v>6248194.5752179213</v>
      </c>
    </row>
    <row r="1833" spans="1:10" x14ac:dyDescent="0.3">
      <c r="A1833" s="23">
        <v>44652</v>
      </c>
      <c r="B1833" t="s">
        <v>100</v>
      </c>
      <c r="C1833" t="s">
        <v>116</v>
      </c>
      <c r="D1833" t="s">
        <v>2</v>
      </c>
      <c r="E1833" t="s">
        <v>173</v>
      </c>
      <c r="F1833" t="s">
        <v>28</v>
      </c>
      <c r="G1833" t="s">
        <v>173</v>
      </c>
      <c r="H1833" t="s">
        <v>39</v>
      </c>
      <c r="I1833" t="s">
        <v>97</v>
      </c>
      <c r="J1833" s="26">
        <v>2883782.1116390405</v>
      </c>
    </row>
    <row r="1834" spans="1:10" x14ac:dyDescent="0.3">
      <c r="A1834" s="23">
        <v>44652</v>
      </c>
      <c r="B1834" t="s">
        <v>100</v>
      </c>
      <c r="C1834" t="s">
        <v>116</v>
      </c>
      <c r="D1834" t="s">
        <v>2</v>
      </c>
      <c r="E1834" t="s">
        <v>173</v>
      </c>
      <c r="F1834" t="s">
        <v>28</v>
      </c>
      <c r="G1834" t="s">
        <v>173</v>
      </c>
      <c r="H1834" t="s">
        <v>40</v>
      </c>
      <c r="I1834" t="s">
        <v>98</v>
      </c>
      <c r="J1834" s="26">
        <v>3364412.4635788808</v>
      </c>
    </row>
    <row r="1835" spans="1:10" x14ac:dyDescent="0.3">
      <c r="A1835" s="23">
        <v>44652</v>
      </c>
      <c r="B1835" t="s">
        <v>100</v>
      </c>
      <c r="C1835" t="s">
        <v>116</v>
      </c>
      <c r="D1835" t="s">
        <v>2</v>
      </c>
      <c r="E1835" t="s">
        <v>173</v>
      </c>
      <c r="F1835" t="s">
        <v>32</v>
      </c>
      <c r="G1835" t="s">
        <v>177</v>
      </c>
      <c r="H1835" t="s">
        <v>32</v>
      </c>
      <c r="I1835" t="s">
        <v>61</v>
      </c>
      <c r="J1835" s="26">
        <v>270000</v>
      </c>
    </row>
    <row r="1836" spans="1:10" x14ac:dyDescent="0.3">
      <c r="A1836" s="23">
        <v>44652</v>
      </c>
      <c r="B1836" t="s">
        <v>100</v>
      </c>
      <c r="C1836" t="s">
        <v>116</v>
      </c>
      <c r="D1836" t="s">
        <v>2</v>
      </c>
      <c r="E1836" t="s">
        <v>173</v>
      </c>
      <c r="F1836" t="s">
        <v>41</v>
      </c>
      <c r="G1836" t="s">
        <v>177</v>
      </c>
      <c r="H1836" t="s">
        <v>41</v>
      </c>
      <c r="I1836" t="s">
        <v>62</v>
      </c>
      <c r="J1836" s="26">
        <v>250000</v>
      </c>
    </row>
    <row r="1837" spans="1:10" x14ac:dyDescent="0.3">
      <c r="A1837" s="23">
        <v>44652</v>
      </c>
      <c r="B1837" t="s">
        <v>100</v>
      </c>
      <c r="C1837" t="s">
        <v>116</v>
      </c>
      <c r="D1837" t="s">
        <v>2</v>
      </c>
      <c r="E1837" t="s">
        <v>173</v>
      </c>
      <c r="F1837" t="s">
        <v>29</v>
      </c>
      <c r="G1837" t="s">
        <v>177</v>
      </c>
      <c r="H1837" t="s">
        <v>29</v>
      </c>
      <c r="I1837" t="s">
        <v>63</v>
      </c>
      <c r="J1837" s="26">
        <v>776000</v>
      </c>
    </row>
    <row r="1838" spans="1:10" x14ac:dyDescent="0.3">
      <c r="A1838" s="23">
        <v>44652</v>
      </c>
      <c r="B1838" t="s">
        <v>100</v>
      </c>
      <c r="C1838" t="s">
        <v>116</v>
      </c>
      <c r="D1838" t="s">
        <v>2</v>
      </c>
      <c r="E1838" t="s">
        <v>173</v>
      </c>
      <c r="F1838" t="s">
        <v>31</v>
      </c>
      <c r="G1838" t="s">
        <v>177</v>
      </c>
      <c r="H1838" t="s">
        <v>31</v>
      </c>
      <c r="I1838" t="s">
        <v>64</v>
      </c>
      <c r="J1838" s="26">
        <v>480630.35193984013</v>
      </c>
    </row>
    <row r="1839" spans="1:10" x14ac:dyDescent="0.3">
      <c r="A1839" s="23">
        <v>44652</v>
      </c>
      <c r="B1839" t="s">
        <v>100</v>
      </c>
      <c r="C1839" t="s">
        <v>116</v>
      </c>
      <c r="D1839" t="s">
        <v>2</v>
      </c>
      <c r="E1839" t="s">
        <v>173</v>
      </c>
      <c r="F1839" t="s">
        <v>30</v>
      </c>
      <c r="G1839" t="s">
        <v>177</v>
      </c>
      <c r="H1839" t="s">
        <v>30</v>
      </c>
      <c r="I1839" t="s">
        <v>65</v>
      </c>
      <c r="J1839" s="26">
        <v>125472</v>
      </c>
    </row>
    <row r="1840" spans="1:10" x14ac:dyDescent="0.3">
      <c r="A1840" s="23">
        <v>44652</v>
      </c>
      <c r="B1840" t="s">
        <v>100</v>
      </c>
      <c r="C1840" t="s">
        <v>179</v>
      </c>
      <c r="D1840" t="s">
        <v>17</v>
      </c>
      <c r="E1840" t="s">
        <v>176</v>
      </c>
      <c r="F1840" t="s">
        <v>30</v>
      </c>
      <c r="G1840" t="s">
        <v>173</v>
      </c>
      <c r="H1840" t="s">
        <v>173</v>
      </c>
      <c r="I1840" t="s">
        <v>66</v>
      </c>
      <c r="J1840" s="26">
        <v>5271231.1606862415</v>
      </c>
    </row>
    <row r="1841" spans="1:10" x14ac:dyDescent="0.3">
      <c r="A1841" s="23">
        <v>44652</v>
      </c>
      <c r="B1841" t="s">
        <v>100</v>
      </c>
      <c r="C1841" t="s">
        <v>117</v>
      </c>
      <c r="D1841" t="s">
        <v>5</v>
      </c>
      <c r="E1841" t="s">
        <v>176</v>
      </c>
      <c r="F1841" t="s">
        <v>30</v>
      </c>
      <c r="G1841" t="s">
        <v>173</v>
      </c>
      <c r="H1841" t="s">
        <v>173</v>
      </c>
      <c r="I1841" t="s">
        <v>67</v>
      </c>
      <c r="J1841" s="26">
        <v>3884</v>
      </c>
    </row>
    <row r="1842" spans="1:10" x14ac:dyDescent="0.3">
      <c r="A1842" s="23">
        <v>44652</v>
      </c>
      <c r="B1842" t="s">
        <v>100</v>
      </c>
      <c r="C1842" t="s">
        <v>117</v>
      </c>
      <c r="D1842" t="s">
        <v>5</v>
      </c>
      <c r="E1842" t="s">
        <v>173</v>
      </c>
      <c r="F1842" t="s">
        <v>3</v>
      </c>
      <c r="G1842" t="s">
        <v>177</v>
      </c>
      <c r="H1842" t="s">
        <v>3</v>
      </c>
      <c r="I1842" t="s">
        <v>68</v>
      </c>
      <c r="J1842" s="26">
        <v>3884</v>
      </c>
    </row>
    <row r="1843" spans="1:10" x14ac:dyDescent="0.3">
      <c r="A1843" s="23">
        <v>44652</v>
      </c>
      <c r="B1843" t="s">
        <v>100</v>
      </c>
      <c r="C1843" t="s">
        <v>118</v>
      </c>
      <c r="D1843" t="s">
        <v>6</v>
      </c>
      <c r="E1843" t="s">
        <v>176</v>
      </c>
      <c r="F1843" t="s">
        <v>27</v>
      </c>
      <c r="G1843" t="s">
        <v>173</v>
      </c>
      <c r="H1843" t="s">
        <v>173</v>
      </c>
      <c r="I1843" t="s">
        <v>70</v>
      </c>
      <c r="J1843" s="26">
        <v>1995236</v>
      </c>
    </row>
    <row r="1844" spans="1:10" x14ac:dyDescent="0.3">
      <c r="A1844" s="23">
        <v>44652</v>
      </c>
      <c r="B1844" t="s">
        <v>100</v>
      </c>
      <c r="C1844" t="s">
        <v>118</v>
      </c>
      <c r="D1844" t="s">
        <v>6</v>
      </c>
      <c r="E1844" t="s">
        <v>173</v>
      </c>
      <c r="F1844" t="s">
        <v>4</v>
      </c>
      <c r="G1844" t="s">
        <v>177</v>
      </c>
      <c r="H1844" t="s">
        <v>4</v>
      </c>
      <c r="I1844" t="s">
        <v>71</v>
      </c>
      <c r="J1844" s="26">
        <v>1995236</v>
      </c>
    </row>
    <row r="1845" spans="1:10" x14ac:dyDescent="0.3">
      <c r="A1845" s="23">
        <v>44652</v>
      </c>
      <c r="B1845" t="s">
        <v>100</v>
      </c>
      <c r="C1845" t="s">
        <v>180</v>
      </c>
      <c r="D1845" t="s">
        <v>7</v>
      </c>
      <c r="E1845" t="s">
        <v>176</v>
      </c>
      <c r="F1845" t="s">
        <v>18</v>
      </c>
      <c r="G1845" t="s">
        <v>173</v>
      </c>
      <c r="H1845" t="s">
        <v>173</v>
      </c>
      <c r="I1845" t="s">
        <v>73</v>
      </c>
      <c r="J1845" s="26">
        <v>3279879.1606862415</v>
      </c>
    </row>
    <row r="1846" spans="1:10" x14ac:dyDescent="0.3">
      <c r="A1846" s="23">
        <v>44652</v>
      </c>
      <c r="B1846" t="s">
        <v>100</v>
      </c>
      <c r="C1846" t="s">
        <v>119</v>
      </c>
      <c r="D1846" t="s">
        <v>10</v>
      </c>
      <c r="E1846" t="s">
        <v>176</v>
      </c>
      <c r="F1846" t="s">
        <v>10</v>
      </c>
      <c r="G1846" t="s">
        <v>177</v>
      </c>
      <c r="H1846" t="s">
        <v>10</v>
      </c>
      <c r="I1846" t="s">
        <v>11</v>
      </c>
      <c r="J1846" s="26">
        <v>655975.83213724836</v>
      </c>
    </row>
    <row r="1847" spans="1:10" x14ac:dyDescent="0.3">
      <c r="A1847" s="23">
        <v>44652</v>
      </c>
      <c r="B1847" t="s">
        <v>100</v>
      </c>
      <c r="C1847" t="s">
        <v>181</v>
      </c>
      <c r="D1847" t="s">
        <v>8</v>
      </c>
      <c r="E1847" t="s">
        <v>176</v>
      </c>
      <c r="F1847" t="s">
        <v>10</v>
      </c>
      <c r="G1847" t="s">
        <v>173</v>
      </c>
      <c r="H1847" t="s">
        <v>173</v>
      </c>
      <c r="I1847" t="s">
        <v>12</v>
      </c>
      <c r="J1847" s="26">
        <v>2623903.328548993</v>
      </c>
    </row>
    <row r="1848" spans="1:10" x14ac:dyDescent="0.3">
      <c r="A1848" s="23">
        <v>44682</v>
      </c>
      <c r="B1848" t="s">
        <v>99</v>
      </c>
      <c r="C1848" t="s">
        <v>114</v>
      </c>
      <c r="D1848" t="s">
        <v>0</v>
      </c>
      <c r="E1848" t="s">
        <v>176</v>
      </c>
      <c r="F1848" t="s">
        <v>25</v>
      </c>
      <c r="G1848" t="s">
        <v>173</v>
      </c>
      <c r="H1848" t="s">
        <v>173</v>
      </c>
      <c r="I1848" t="s">
        <v>124</v>
      </c>
      <c r="J1848" s="26">
        <v>53803810.37115217</v>
      </c>
    </row>
    <row r="1849" spans="1:10" x14ac:dyDescent="0.3">
      <c r="A1849" s="23">
        <v>44682</v>
      </c>
      <c r="B1849" t="s">
        <v>99</v>
      </c>
      <c r="C1849" t="s">
        <v>114</v>
      </c>
      <c r="D1849" t="s">
        <v>0</v>
      </c>
      <c r="E1849" t="s">
        <v>173</v>
      </c>
      <c r="F1849" t="s">
        <v>19</v>
      </c>
      <c r="G1849" t="s">
        <v>177</v>
      </c>
      <c r="H1849" t="s">
        <v>173</v>
      </c>
      <c r="I1849" t="s">
        <v>43</v>
      </c>
      <c r="J1849" s="26">
        <v>53046817.942140013</v>
      </c>
    </row>
    <row r="1850" spans="1:10" x14ac:dyDescent="0.3">
      <c r="A1850" s="23">
        <v>44682</v>
      </c>
      <c r="B1850" t="s">
        <v>99</v>
      </c>
      <c r="C1850" t="s">
        <v>114</v>
      </c>
      <c r="D1850" t="s">
        <v>0</v>
      </c>
      <c r="E1850" t="s">
        <v>173</v>
      </c>
      <c r="F1850" t="s">
        <v>19</v>
      </c>
      <c r="G1850" t="s">
        <v>173</v>
      </c>
      <c r="H1850" t="s">
        <v>21</v>
      </c>
      <c r="I1850" t="s">
        <v>74</v>
      </c>
      <c r="J1850" s="26">
        <v>20071768.951080006</v>
      </c>
    </row>
    <row r="1851" spans="1:10" x14ac:dyDescent="0.3">
      <c r="A1851" s="23">
        <v>44682</v>
      </c>
      <c r="B1851" t="s">
        <v>99</v>
      </c>
      <c r="C1851" t="s">
        <v>114</v>
      </c>
      <c r="D1851" t="s">
        <v>0</v>
      </c>
      <c r="E1851" t="s">
        <v>173</v>
      </c>
      <c r="F1851" t="s">
        <v>19</v>
      </c>
      <c r="G1851" t="s">
        <v>173</v>
      </c>
      <c r="H1851" t="s">
        <v>22</v>
      </c>
      <c r="I1851" t="s">
        <v>75</v>
      </c>
      <c r="J1851" s="26">
        <v>21505466.733300004</v>
      </c>
    </row>
    <row r="1852" spans="1:10" x14ac:dyDescent="0.3">
      <c r="A1852" s="23">
        <v>44682</v>
      </c>
      <c r="B1852" t="s">
        <v>99</v>
      </c>
      <c r="C1852" t="s">
        <v>114</v>
      </c>
      <c r="D1852" t="s">
        <v>0</v>
      </c>
      <c r="E1852" t="s">
        <v>173</v>
      </c>
      <c r="F1852" t="s">
        <v>19</v>
      </c>
      <c r="G1852" t="s">
        <v>173</v>
      </c>
      <c r="H1852" t="s">
        <v>20</v>
      </c>
      <c r="I1852" t="s">
        <v>76</v>
      </c>
      <c r="J1852" s="26">
        <v>11469582.257760003</v>
      </c>
    </row>
    <row r="1853" spans="1:10" x14ac:dyDescent="0.3">
      <c r="A1853" s="23">
        <v>44682</v>
      </c>
      <c r="B1853" t="s">
        <v>99</v>
      </c>
      <c r="C1853" t="s">
        <v>114</v>
      </c>
      <c r="D1853" t="s">
        <v>0</v>
      </c>
      <c r="E1853" t="s">
        <v>173</v>
      </c>
      <c r="F1853" t="s">
        <v>23</v>
      </c>
      <c r="G1853" t="s">
        <v>177</v>
      </c>
      <c r="H1853" t="s">
        <v>173</v>
      </c>
      <c r="I1853" t="s">
        <v>44</v>
      </c>
      <c r="J1853" s="26">
        <v>756992.42901216005</v>
      </c>
    </row>
    <row r="1854" spans="1:10" x14ac:dyDescent="0.3">
      <c r="A1854" s="23">
        <v>44682</v>
      </c>
      <c r="B1854" t="s">
        <v>99</v>
      </c>
      <c r="C1854" t="s">
        <v>114</v>
      </c>
      <c r="D1854" t="s">
        <v>0</v>
      </c>
      <c r="E1854" t="s">
        <v>173</v>
      </c>
      <c r="F1854" t="s">
        <v>23</v>
      </c>
      <c r="G1854" t="s">
        <v>173</v>
      </c>
      <c r="H1854" t="s">
        <v>196</v>
      </c>
      <c r="I1854" t="s">
        <v>77</v>
      </c>
      <c r="J1854" s="26">
        <v>662368.37538564007</v>
      </c>
    </row>
    <row r="1855" spans="1:10" x14ac:dyDescent="0.3">
      <c r="A1855" s="23">
        <v>44682</v>
      </c>
      <c r="B1855" t="s">
        <v>99</v>
      </c>
      <c r="C1855" t="s">
        <v>114</v>
      </c>
      <c r="D1855" t="s">
        <v>0</v>
      </c>
      <c r="E1855" t="s">
        <v>173</v>
      </c>
      <c r="F1855" t="s">
        <v>23</v>
      </c>
      <c r="G1855" t="s">
        <v>173</v>
      </c>
      <c r="H1855" t="s">
        <v>197</v>
      </c>
      <c r="I1855" t="s">
        <v>78</v>
      </c>
      <c r="J1855" s="26">
        <v>94624.053626520021</v>
      </c>
    </row>
    <row r="1856" spans="1:10" x14ac:dyDescent="0.3">
      <c r="A1856" s="23">
        <v>44682</v>
      </c>
      <c r="B1856" t="s">
        <v>99</v>
      </c>
      <c r="C1856" t="s">
        <v>115</v>
      </c>
      <c r="D1856" t="s">
        <v>1</v>
      </c>
      <c r="E1856" t="s">
        <v>176</v>
      </c>
      <c r="F1856" t="s">
        <v>23</v>
      </c>
      <c r="G1856" t="s">
        <v>173</v>
      </c>
      <c r="H1856" t="s">
        <v>173</v>
      </c>
      <c r="I1856" t="s">
        <v>45</v>
      </c>
      <c r="J1856" s="26">
        <v>33737257.624307826</v>
      </c>
    </row>
    <row r="1857" spans="1:10" x14ac:dyDescent="0.3">
      <c r="A1857" s="23">
        <v>44682</v>
      </c>
      <c r="B1857" t="s">
        <v>99</v>
      </c>
      <c r="C1857" t="s">
        <v>115</v>
      </c>
      <c r="D1857" t="s">
        <v>1</v>
      </c>
      <c r="E1857" t="s">
        <v>173</v>
      </c>
      <c r="F1857" t="s">
        <v>19</v>
      </c>
      <c r="G1857" t="s">
        <v>177</v>
      </c>
      <c r="H1857" t="s">
        <v>173</v>
      </c>
      <c r="I1857" t="s">
        <v>46</v>
      </c>
      <c r="J1857" s="26">
        <v>33333473.436615009</v>
      </c>
    </row>
    <row r="1858" spans="1:10" x14ac:dyDescent="0.3">
      <c r="A1858" s="23">
        <v>44682</v>
      </c>
      <c r="B1858" t="s">
        <v>99</v>
      </c>
      <c r="C1858" t="s">
        <v>115</v>
      </c>
      <c r="D1858" t="s">
        <v>1</v>
      </c>
      <c r="E1858" t="s">
        <v>173</v>
      </c>
      <c r="F1858" t="s">
        <v>19</v>
      </c>
      <c r="G1858" t="s">
        <v>173</v>
      </c>
      <c r="H1858" t="s">
        <v>21</v>
      </c>
      <c r="I1858" t="s">
        <v>79</v>
      </c>
      <c r="J1858" s="26">
        <v>13046649.818202004</v>
      </c>
    </row>
    <row r="1859" spans="1:10" x14ac:dyDescent="0.3">
      <c r="A1859" s="23">
        <v>44682</v>
      </c>
      <c r="B1859" t="s">
        <v>99</v>
      </c>
      <c r="C1859" t="s">
        <v>115</v>
      </c>
      <c r="D1859" t="s">
        <v>1</v>
      </c>
      <c r="E1859" t="s">
        <v>173</v>
      </c>
      <c r="F1859" t="s">
        <v>19</v>
      </c>
      <c r="G1859" t="s">
        <v>173</v>
      </c>
      <c r="H1859" t="s">
        <v>22</v>
      </c>
      <c r="I1859" t="s">
        <v>80</v>
      </c>
      <c r="J1859" s="26">
        <v>13978553.376645003</v>
      </c>
    </row>
    <row r="1860" spans="1:10" x14ac:dyDescent="0.3">
      <c r="A1860" s="23">
        <v>44682</v>
      </c>
      <c r="B1860" t="s">
        <v>99</v>
      </c>
      <c r="C1860" t="s">
        <v>115</v>
      </c>
      <c r="D1860" t="s">
        <v>1</v>
      </c>
      <c r="E1860" t="s">
        <v>173</v>
      </c>
      <c r="F1860" t="s">
        <v>19</v>
      </c>
      <c r="G1860" t="s">
        <v>173</v>
      </c>
      <c r="H1860" t="s">
        <v>20</v>
      </c>
      <c r="I1860" t="s">
        <v>81</v>
      </c>
      <c r="J1860" s="26">
        <v>6308270.2417680025</v>
      </c>
    </row>
    <row r="1861" spans="1:10" x14ac:dyDescent="0.3">
      <c r="A1861" s="23">
        <v>44682</v>
      </c>
      <c r="B1861" t="s">
        <v>99</v>
      </c>
      <c r="C1861" t="s">
        <v>115</v>
      </c>
      <c r="D1861" t="s">
        <v>1</v>
      </c>
      <c r="E1861" t="s">
        <v>173</v>
      </c>
      <c r="F1861" t="s">
        <v>23</v>
      </c>
      <c r="G1861" t="s">
        <v>177</v>
      </c>
      <c r="H1861" t="s">
        <v>173</v>
      </c>
      <c r="I1861" t="s">
        <v>47</v>
      </c>
      <c r="J1861" s="26">
        <v>403784.18769282004</v>
      </c>
    </row>
    <row r="1862" spans="1:10" x14ac:dyDescent="0.3">
      <c r="A1862" s="23">
        <v>44682</v>
      </c>
      <c r="B1862" t="s">
        <v>99</v>
      </c>
      <c r="C1862" t="s">
        <v>115</v>
      </c>
      <c r="D1862" t="s">
        <v>1</v>
      </c>
      <c r="E1862" t="s">
        <v>173</v>
      </c>
      <c r="F1862" t="s">
        <v>23</v>
      </c>
      <c r="G1862" t="s">
        <v>173</v>
      </c>
      <c r="H1862" t="s">
        <v>196</v>
      </c>
      <c r="I1862" t="s">
        <v>82</v>
      </c>
      <c r="J1862" s="26">
        <v>331184.18769282004</v>
      </c>
    </row>
    <row r="1863" spans="1:10" x14ac:dyDescent="0.3">
      <c r="A1863" s="23">
        <v>44682</v>
      </c>
      <c r="B1863" t="s">
        <v>99</v>
      </c>
      <c r="C1863" t="s">
        <v>115</v>
      </c>
      <c r="D1863" t="s">
        <v>1</v>
      </c>
      <c r="E1863" t="s">
        <v>173</v>
      </c>
      <c r="F1863" t="s">
        <v>23</v>
      </c>
      <c r="G1863" t="s">
        <v>173</v>
      </c>
      <c r="H1863" t="s">
        <v>197</v>
      </c>
      <c r="I1863" t="s">
        <v>83</v>
      </c>
      <c r="J1863" s="26">
        <v>72600.000000000015</v>
      </c>
    </row>
    <row r="1864" spans="1:10" x14ac:dyDescent="0.3">
      <c r="A1864" s="23">
        <v>44682</v>
      </c>
      <c r="B1864" t="s">
        <v>99</v>
      </c>
      <c r="C1864" t="s">
        <v>178</v>
      </c>
      <c r="D1864" t="s">
        <v>203</v>
      </c>
      <c r="E1864" t="s">
        <v>176</v>
      </c>
      <c r="F1864" t="s">
        <v>23</v>
      </c>
      <c r="G1864" t="s">
        <v>173</v>
      </c>
      <c r="H1864" t="s">
        <v>173</v>
      </c>
      <c r="I1864" t="s">
        <v>48</v>
      </c>
      <c r="J1864" s="26">
        <v>20066552.746844344</v>
      </c>
    </row>
    <row r="1865" spans="1:10" x14ac:dyDescent="0.3">
      <c r="A1865" s="23">
        <v>44682</v>
      </c>
      <c r="B1865" t="s">
        <v>99</v>
      </c>
      <c r="C1865" t="s">
        <v>178</v>
      </c>
      <c r="D1865" t="s">
        <v>203</v>
      </c>
      <c r="E1865" t="s">
        <v>173</v>
      </c>
      <c r="F1865" t="s">
        <v>19</v>
      </c>
      <c r="G1865" t="s">
        <v>177</v>
      </c>
      <c r="H1865" t="s">
        <v>173</v>
      </c>
      <c r="I1865" t="s">
        <v>49</v>
      </c>
      <c r="J1865" s="26">
        <v>19713344.505525004</v>
      </c>
    </row>
    <row r="1866" spans="1:10" x14ac:dyDescent="0.3">
      <c r="A1866" s="23">
        <v>44682</v>
      </c>
      <c r="B1866" t="s">
        <v>99</v>
      </c>
      <c r="C1866" t="s">
        <v>178</v>
      </c>
      <c r="D1866" t="s">
        <v>203</v>
      </c>
      <c r="E1866" t="s">
        <v>173</v>
      </c>
      <c r="F1866" t="s">
        <v>19</v>
      </c>
      <c r="G1866" t="s">
        <v>173</v>
      </c>
      <c r="H1866" t="s">
        <v>21</v>
      </c>
      <c r="I1866" t="s">
        <v>84</v>
      </c>
      <c r="J1866" s="26">
        <v>7025119.1328780018</v>
      </c>
    </row>
    <row r="1867" spans="1:10" x14ac:dyDescent="0.3">
      <c r="A1867" s="23">
        <v>44682</v>
      </c>
      <c r="B1867" t="s">
        <v>99</v>
      </c>
      <c r="C1867" t="s">
        <v>178</v>
      </c>
      <c r="D1867" t="s">
        <v>203</v>
      </c>
      <c r="E1867" t="s">
        <v>173</v>
      </c>
      <c r="F1867" t="s">
        <v>19</v>
      </c>
      <c r="G1867" t="s">
        <v>173</v>
      </c>
      <c r="H1867" t="s">
        <v>22</v>
      </c>
      <c r="I1867" t="s">
        <v>85</v>
      </c>
      <c r="J1867" s="26">
        <v>7526913.3566550016</v>
      </c>
    </row>
    <row r="1868" spans="1:10" x14ac:dyDescent="0.3">
      <c r="A1868" s="23">
        <v>44682</v>
      </c>
      <c r="B1868" t="s">
        <v>99</v>
      </c>
      <c r="C1868" t="s">
        <v>178</v>
      </c>
      <c r="D1868" t="s">
        <v>203</v>
      </c>
      <c r="E1868" t="s">
        <v>173</v>
      </c>
      <c r="F1868" t="s">
        <v>19</v>
      </c>
      <c r="G1868" t="s">
        <v>173</v>
      </c>
      <c r="H1868" t="s">
        <v>20</v>
      </c>
      <c r="I1868" t="s">
        <v>86</v>
      </c>
      <c r="J1868" s="26">
        <v>5161312.0159920007</v>
      </c>
    </row>
    <row r="1869" spans="1:10" x14ac:dyDescent="0.3">
      <c r="A1869" s="23">
        <v>44682</v>
      </c>
      <c r="B1869" t="s">
        <v>99</v>
      </c>
      <c r="C1869" t="s">
        <v>178</v>
      </c>
      <c r="D1869" t="s">
        <v>203</v>
      </c>
      <c r="E1869" t="s">
        <v>173</v>
      </c>
      <c r="F1869" t="s">
        <v>23</v>
      </c>
      <c r="G1869" t="s">
        <v>177</v>
      </c>
      <c r="H1869" t="s">
        <v>173</v>
      </c>
      <c r="I1869" t="s">
        <v>50</v>
      </c>
      <c r="J1869" s="26">
        <v>353208.24131934001</v>
      </c>
    </row>
    <row r="1870" spans="1:10" x14ac:dyDescent="0.3">
      <c r="A1870" s="23">
        <v>44682</v>
      </c>
      <c r="B1870" t="s">
        <v>99</v>
      </c>
      <c r="C1870" t="s">
        <v>178</v>
      </c>
      <c r="D1870" t="s">
        <v>203</v>
      </c>
      <c r="E1870" t="s">
        <v>173</v>
      </c>
      <c r="F1870" t="s">
        <v>23</v>
      </c>
      <c r="G1870" t="s">
        <v>173</v>
      </c>
      <c r="H1870" t="s">
        <v>196</v>
      </c>
      <c r="I1870" t="s">
        <v>88</v>
      </c>
      <c r="J1870" s="26">
        <v>331184.18769282004</v>
      </c>
    </row>
    <row r="1871" spans="1:10" x14ac:dyDescent="0.3">
      <c r="A1871" s="23">
        <v>44682</v>
      </c>
      <c r="B1871" t="s">
        <v>99</v>
      </c>
      <c r="C1871" t="s">
        <v>178</v>
      </c>
      <c r="D1871" t="s">
        <v>203</v>
      </c>
      <c r="E1871" t="s">
        <v>173</v>
      </c>
      <c r="F1871" t="s">
        <v>23</v>
      </c>
      <c r="G1871" t="s">
        <v>173</v>
      </c>
      <c r="H1871" t="s">
        <v>197</v>
      </c>
      <c r="I1871" t="s">
        <v>87</v>
      </c>
      <c r="J1871" s="26">
        <v>22024.053626520006</v>
      </c>
    </row>
    <row r="1872" spans="1:10" x14ac:dyDescent="0.3">
      <c r="A1872" s="23">
        <v>44682</v>
      </c>
      <c r="B1872" t="s">
        <v>99</v>
      </c>
      <c r="C1872" t="s">
        <v>116</v>
      </c>
      <c r="D1872" t="s">
        <v>14</v>
      </c>
      <c r="E1872" t="s">
        <v>176</v>
      </c>
      <c r="F1872" t="s">
        <v>23</v>
      </c>
      <c r="G1872" t="s">
        <v>173</v>
      </c>
      <c r="H1872" t="s">
        <v>173</v>
      </c>
      <c r="I1872" t="s">
        <v>51</v>
      </c>
      <c r="J1872" s="26">
        <v>775532</v>
      </c>
    </row>
    <row r="1873" spans="1:10" x14ac:dyDescent="0.3">
      <c r="A1873" s="23">
        <v>44682</v>
      </c>
      <c r="B1873" t="s">
        <v>99</v>
      </c>
      <c r="C1873" t="s">
        <v>116</v>
      </c>
      <c r="D1873" t="s">
        <v>14</v>
      </c>
      <c r="E1873" t="s">
        <v>173</v>
      </c>
      <c r="F1873" t="s">
        <v>16</v>
      </c>
      <c r="G1873" t="s">
        <v>177</v>
      </c>
      <c r="H1873" t="s">
        <v>198</v>
      </c>
      <c r="I1873" t="s">
        <v>52</v>
      </c>
      <c r="J1873" s="26">
        <v>150000</v>
      </c>
    </row>
    <row r="1874" spans="1:10" x14ac:dyDescent="0.3">
      <c r="A1874" s="23">
        <v>44682</v>
      </c>
      <c r="B1874" t="s">
        <v>99</v>
      </c>
      <c r="C1874" t="s">
        <v>116</v>
      </c>
      <c r="D1874" t="s">
        <v>14</v>
      </c>
      <c r="E1874" t="s">
        <v>173</v>
      </c>
      <c r="F1874" t="s">
        <v>271</v>
      </c>
      <c r="G1874" t="s">
        <v>177</v>
      </c>
      <c r="H1874" t="s">
        <v>173</v>
      </c>
      <c r="I1874" t="s">
        <v>53</v>
      </c>
      <c r="J1874" s="26">
        <v>457600</v>
      </c>
    </row>
    <row r="1875" spans="1:10" x14ac:dyDescent="0.3">
      <c r="A1875" s="23">
        <v>44682</v>
      </c>
      <c r="B1875" t="s">
        <v>99</v>
      </c>
      <c r="C1875" t="s">
        <v>116</v>
      </c>
      <c r="D1875" t="s">
        <v>14</v>
      </c>
      <c r="E1875" t="s">
        <v>173</v>
      </c>
      <c r="F1875" t="s">
        <v>271</v>
      </c>
      <c r="G1875" t="s">
        <v>173</v>
      </c>
      <c r="H1875" t="s">
        <v>33</v>
      </c>
      <c r="I1875" t="s">
        <v>89</v>
      </c>
      <c r="J1875" s="26">
        <v>320000</v>
      </c>
    </row>
    <row r="1876" spans="1:10" x14ac:dyDescent="0.3">
      <c r="A1876" s="23">
        <v>44682</v>
      </c>
      <c r="B1876" t="s">
        <v>99</v>
      </c>
      <c r="C1876" t="s">
        <v>116</v>
      </c>
      <c r="D1876" t="s">
        <v>14</v>
      </c>
      <c r="E1876" t="s">
        <v>173</v>
      </c>
      <c r="F1876" t="s">
        <v>271</v>
      </c>
      <c r="G1876" t="s">
        <v>173</v>
      </c>
      <c r="H1876" t="s">
        <v>34</v>
      </c>
      <c r="I1876" t="s">
        <v>90</v>
      </c>
      <c r="J1876" s="26">
        <v>32000</v>
      </c>
    </row>
    <row r="1877" spans="1:10" x14ac:dyDescent="0.3">
      <c r="A1877" s="23">
        <v>44682</v>
      </c>
      <c r="B1877" t="s">
        <v>99</v>
      </c>
      <c r="C1877" t="s">
        <v>116</v>
      </c>
      <c r="D1877" t="s">
        <v>14</v>
      </c>
      <c r="E1877" t="s">
        <v>173</v>
      </c>
      <c r="F1877" t="s">
        <v>271</v>
      </c>
      <c r="G1877" t="s">
        <v>173</v>
      </c>
      <c r="H1877" t="s">
        <v>35</v>
      </c>
      <c r="I1877" t="s">
        <v>90</v>
      </c>
      <c r="J1877" s="26">
        <v>105600</v>
      </c>
    </row>
    <row r="1878" spans="1:10" x14ac:dyDescent="0.3">
      <c r="A1878" s="23">
        <v>44682</v>
      </c>
      <c r="B1878" t="s">
        <v>99</v>
      </c>
      <c r="C1878" t="s">
        <v>116</v>
      </c>
      <c r="D1878" t="s">
        <v>14</v>
      </c>
      <c r="E1878" t="s">
        <v>173</v>
      </c>
      <c r="F1878" t="s">
        <v>15</v>
      </c>
      <c r="G1878" t="s">
        <v>177</v>
      </c>
      <c r="H1878" t="s">
        <v>173</v>
      </c>
      <c r="I1878" t="s">
        <v>54</v>
      </c>
      <c r="J1878" s="26">
        <v>116155</v>
      </c>
    </row>
    <row r="1879" spans="1:10" x14ac:dyDescent="0.3">
      <c r="A1879" s="23">
        <v>44682</v>
      </c>
      <c r="B1879" t="s">
        <v>99</v>
      </c>
      <c r="C1879" t="s">
        <v>116</v>
      </c>
      <c r="D1879" t="s">
        <v>14</v>
      </c>
      <c r="E1879" t="s">
        <v>173</v>
      </c>
      <c r="F1879" t="s">
        <v>15</v>
      </c>
      <c r="G1879" t="s">
        <v>173</v>
      </c>
      <c r="H1879" t="s">
        <v>36</v>
      </c>
      <c r="I1879" t="s">
        <v>91</v>
      </c>
      <c r="J1879" s="26">
        <v>50000</v>
      </c>
    </row>
    <row r="1880" spans="1:10" x14ac:dyDescent="0.3">
      <c r="A1880" s="23">
        <v>44682</v>
      </c>
      <c r="B1880" t="s">
        <v>99</v>
      </c>
      <c r="C1880" t="s">
        <v>116</v>
      </c>
      <c r="D1880" t="s">
        <v>14</v>
      </c>
      <c r="E1880" t="s">
        <v>173</v>
      </c>
      <c r="F1880" t="s">
        <v>15</v>
      </c>
      <c r="G1880" t="s">
        <v>173</v>
      </c>
      <c r="H1880" t="s">
        <v>37</v>
      </c>
      <c r="I1880" t="s">
        <v>92</v>
      </c>
      <c r="J1880" s="26">
        <v>44184</v>
      </c>
    </row>
    <row r="1881" spans="1:10" x14ac:dyDescent="0.3">
      <c r="A1881" s="23">
        <v>44682</v>
      </c>
      <c r="B1881" t="s">
        <v>99</v>
      </c>
      <c r="C1881" t="s">
        <v>116</v>
      </c>
      <c r="D1881" t="s">
        <v>14</v>
      </c>
      <c r="E1881" t="s">
        <v>173</v>
      </c>
      <c r="F1881" t="s">
        <v>15</v>
      </c>
      <c r="G1881" t="s">
        <v>173</v>
      </c>
      <c r="H1881" t="s">
        <v>38</v>
      </c>
      <c r="I1881" t="s">
        <v>93</v>
      </c>
      <c r="J1881" s="26">
        <v>21971</v>
      </c>
    </row>
    <row r="1882" spans="1:10" x14ac:dyDescent="0.3">
      <c r="A1882" s="23">
        <v>44682</v>
      </c>
      <c r="B1882" t="s">
        <v>99</v>
      </c>
      <c r="C1882" t="s">
        <v>116</v>
      </c>
      <c r="D1882" t="s">
        <v>14</v>
      </c>
      <c r="E1882" t="s">
        <v>173</v>
      </c>
      <c r="F1882" t="s">
        <v>269</v>
      </c>
      <c r="G1882" t="s">
        <v>177</v>
      </c>
      <c r="H1882" t="s">
        <v>269</v>
      </c>
      <c r="I1882" t="s">
        <v>55</v>
      </c>
      <c r="J1882" s="26">
        <v>5935</v>
      </c>
    </row>
    <row r="1883" spans="1:10" x14ac:dyDescent="0.3">
      <c r="A1883" s="23">
        <v>44682</v>
      </c>
      <c r="B1883" t="s">
        <v>99</v>
      </c>
      <c r="C1883" t="s">
        <v>116</v>
      </c>
      <c r="D1883" t="s">
        <v>14</v>
      </c>
      <c r="E1883" t="s">
        <v>173</v>
      </c>
      <c r="F1883" t="s">
        <v>270</v>
      </c>
      <c r="G1883" t="s">
        <v>177</v>
      </c>
      <c r="H1883" t="s">
        <v>270</v>
      </c>
      <c r="I1883" t="s">
        <v>56</v>
      </c>
      <c r="J1883" s="26">
        <v>45842</v>
      </c>
    </row>
    <row r="1884" spans="1:10" x14ac:dyDescent="0.3">
      <c r="A1884" s="23">
        <v>44682</v>
      </c>
      <c r="B1884" t="s">
        <v>99</v>
      </c>
      <c r="C1884" t="s">
        <v>116</v>
      </c>
      <c r="D1884" t="s">
        <v>2</v>
      </c>
      <c r="E1884" t="s">
        <v>176</v>
      </c>
      <c r="F1884" t="s">
        <v>270</v>
      </c>
      <c r="G1884" t="s">
        <v>173</v>
      </c>
      <c r="H1884" t="s">
        <v>173</v>
      </c>
      <c r="I1884" t="s">
        <v>57</v>
      </c>
      <c r="J1884" s="26">
        <v>11399445.441331213</v>
      </c>
    </row>
    <row r="1885" spans="1:10" x14ac:dyDescent="0.3">
      <c r="A1885" s="23">
        <v>44682</v>
      </c>
      <c r="B1885" t="s">
        <v>99</v>
      </c>
      <c r="C1885" t="s">
        <v>116</v>
      </c>
      <c r="D1885" t="s">
        <v>2</v>
      </c>
      <c r="E1885" t="s">
        <v>173</v>
      </c>
      <c r="F1885" t="s">
        <v>16</v>
      </c>
      <c r="G1885" t="s">
        <v>177</v>
      </c>
      <c r="H1885" t="s">
        <v>16</v>
      </c>
      <c r="I1885" t="s">
        <v>58</v>
      </c>
      <c r="J1885" s="26">
        <v>1250000</v>
      </c>
    </row>
    <row r="1886" spans="1:10" x14ac:dyDescent="0.3">
      <c r="A1886" s="23">
        <v>44682</v>
      </c>
      <c r="B1886" t="s">
        <v>99</v>
      </c>
      <c r="C1886" t="s">
        <v>116</v>
      </c>
      <c r="D1886" t="s">
        <v>2</v>
      </c>
      <c r="E1886" t="s">
        <v>173</v>
      </c>
      <c r="F1886" t="s">
        <v>271</v>
      </c>
      <c r="G1886" t="s">
        <v>177</v>
      </c>
      <c r="H1886" t="s">
        <v>173</v>
      </c>
      <c r="I1886" t="s">
        <v>59</v>
      </c>
      <c r="J1886" s="26">
        <v>1238737.5</v>
      </c>
    </row>
    <row r="1887" spans="1:10" x14ac:dyDescent="0.3">
      <c r="A1887" s="23">
        <v>44682</v>
      </c>
      <c r="B1887" t="s">
        <v>99</v>
      </c>
      <c r="C1887" t="s">
        <v>116</v>
      </c>
      <c r="D1887" t="s">
        <v>2</v>
      </c>
      <c r="E1887" t="s">
        <v>173</v>
      </c>
      <c r="F1887" t="s">
        <v>271</v>
      </c>
      <c r="G1887" t="s">
        <v>173</v>
      </c>
      <c r="H1887" t="s">
        <v>33</v>
      </c>
      <c r="I1887" t="s">
        <v>94</v>
      </c>
      <c r="J1887" s="26">
        <v>577500</v>
      </c>
    </row>
    <row r="1888" spans="1:10" x14ac:dyDescent="0.3">
      <c r="A1888" s="23">
        <v>44682</v>
      </c>
      <c r="B1888" t="s">
        <v>99</v>
      </c>
      <c r="C1888" t="s">
        <v>116</v>
      </c>
      <c r="D1888" t="s">
        <v>2</v>
      </c>
      <c r="E1888" t="s">
        <v>173</v>
      </c>
      <c r="F1888" t="s">
        <v>271</v>
      </c>
      <c r="G1888" t="s">
        <v>173</v>
      </c>
      <c r="H1888" t="s">
        <v>34</v>
      </c>
      <c r="I1888" t="s">
        <v>95</v>
      </c>
      <c r="J1888" s="26">
        <v>375375</v>
      </c>
    </row>
    <row r="1889" spans="1:10" x14ac:dyDescent="0.3">
      <c r="A1889" s="23">
        <v>44682</v>
      </c>
      <c r="B1889" t="s">
        <v>99</v>
      </c>
      <c r="C1889" t="s">
        <v>116</v>
      </c>
      <c r="D1889" t="s">
        <v>2</v>
      </c>
      <c r="E1889" t="s">
        <v>173</v>
      </c>
      <c r="F1889" t="s">
        <v>271</v>
      </c>
      <c r="G1889" t="s">
        <v>173</v>
      </c>
      <c r="H1889" t="s">
        <v>35</v>
      </c>
      <c r="I1889" t="s">
        <v>96</v>
      </c>
      <c r="J1889" s="26">
        <v>285862.5</v>
      </c>
    </row>
    <row r="1890" spans="1:10" x14ac:dyDescent="0.3">
      <c r="A1890" s="23">
        <v>44682</v>
      </c>
      <c r="B1890" t="s">
        <v>99</v>
      </c>
      <c r="C1890" t="s">
        <v>116</v>
      </c>
      <c r="D1890" t="s">
        <v>2</v>
      </c>
      <c r="E1890" t="s">
        <v>173</v>
      </c>
      <c r="F1890" t="s">
        <v>28</v>
      </c>
      <c r="G1890" t="s">
        <v>177</v>
      </c>
      <c r="H1890" t="s">
        <v>173</v>
      </c>
      <c r="I1890" t="s">
        <v>60</v>
      </c>
      <c r="J1890" s="26">
        <v>6650048.8376196921</v>
      </c>
    </row>
    <row r="1891" spans="1:10" x14ac:dyDescent="0.3">
      <c r="A1891" s="23">
        <v>44682</v>
      </c>
      <c r="B1891" t="s">
        <v>99</v>
      </c>
      <c r="C1891" t="s">
        <v>116</v>
      </c>
      <c r="D1891" t="s">
        <v>2</v>
      </c>
      <c r="E1891" t="s">
        <v>173</v>
      </c>
      <c r="F1891" t="s">
        <v>28</v>
      </c>
      <c r="G1891" t="s">
        <v>173</v>
      </c>
      <c r="H1891" t="s">
        <v>39</v>
      </c>
      <c r="I1891" t="s">
        <v>97</v>
      </c>
      <c r="J1891" s="26">
        <v>2883782.1116390405</v>
      </c>
    </row>
    <row r="1892" spans="1:10" x14ac:dyDescent="0.3">
      <c r="A1892" s="23">
        <v>44682</v>
      </c>
      <c r="B1892" t="s">
        <v>99</v>
      </c>
      <c r="C1892" t="s">
        <v>116</v>
      </c>
      <c r="D1892" t="s">
        <v>2</v>
      </c>
      <c r="E1892" t="s">
        <v>173</v>
      </c>
      <c r="F1892" t="s">
        <v>28</v>
      </c>
      <c r="G1892" t="s">
        <v>173</v>
      </c>
      <c r="H1892" t="s">
        <v>40</v>
      </c>
      <c r="I1892" t="s">
        <v>98</v>
      </c>
      <c r="J1892" s="26">
        <v>3766266.725980652</v>
      </c>
    </row>
    <row r="1893" spans="1:10" x14ac:dyDescent="0.3">
      <c r="A1893" s="23">
        <v>44682</v>
      </c>
      <c r="B1893" t="s">
        <v>99</v>
      </c>
      <c r="C1893" t="s">
        <v>116</v>
      </c>
      <c r="D1893" t="s">
        <v>2</v>
      </c>
      <c r="E1893" t="s">
        <v>173</v>
      </c>
      <c r="F1893" t="s">
        <v>32</v>
      </c>
      <c r="G1893" t="s">
        <v>177</v>
      </c>
      <c r="H1893" t="s">
        <v>32</v>
      </c>
      <c r="I1893" t="s">
        <v>61</v>
      </c>
      <c r="J1893" s="26">
        <v>270000</v>
      </c>
    </row>
    <row r="1894" spans="1:10" x14ac:dyDescent="0.3">
      <c r="A1894" s="23">
        <v>44682</v>
      </c>
      <c r="B1894" t="s">
        <v>99</v>
      </c>
      <c r="C1894" t="s">
        <v>116</v>
      </c>
      <c r="D1894" t="s">
        <v>2</v>
      </c>
      <c r="E1894" t="s">
        <v>173</v>
      </c>
      <c r="F1894" t="s">
        <v>41</v>
      </c>
      <c r="G1894" t="s">
        <v>177</v>
      </c>
      <c r="H1894" t="s">
        <v>41</v>
      </c>
      <c r="I1894" t="s">
        <v>62</v>
      </c>
      <c r="J1894" s="26">
        <v>250000</v>
      </c>
    </row>
    <row r="1895" spans="1:10" x14ac:dyDescent="0.3">
      <c r="A1895" s="23">
        <v>44682</v>
      </c>
      <c r="B1895" t="s">
        <v>99</v>
      </c>
      <c r="C1895" t="s">
        <v>116</v>
      </c>
      <c r="D1895" t="s">
        <v>2</v>
      </c>
      <c r="E1895" t="s">
        <v>173</v>
      </c>
      <c r="F1895" t="s">
        <v>29</v>
      </c>
      <c r="G1895" t="s">
        <v>177</v>
      </c>
      <c r="H1895" t="s">
        <v>29</v>
      </c>
      <c r="I1895" t="s">
        <v>63</v>
      </c>
      <c r="J1895" s="26">
        <v>1130000</v>
      </c>
    </row>
    <row r="1896" spans="1:10" x14ac:dyDescent="0.3">
      <c r="A1896" s="23">
        <v>44682</v>
      </c>
      <c r="B1896" t="s">
        <v>99</v>
      </c>
      <c r="C1896" t="s">
        <v>116</v>
      </c>
      <c r="D1896" t="s">
        <v>2</v>
      </c>
      <c r="E1896" t="s">
        <v>173</v>
      </c>
      <c r="F1896" t="s">
        <v>31</v>
      </c>
      <c r="G1896" t="s">
        <v>177</v>
      </c>
      <c r="H1896" t="s">
        <v>31</v>
      </c>
      <c r="I1896" t="s">
        <v>64</v>
      </c>
      <c r="J1896" s="26">
        <v>538038.10371152172</v>
      </c>
    </row>
    <row r="1897" spans="1:10" x14ac:dyDescent="0.3">
      <c r="A1897" s="23">
        <v>44682</v>
      </c>
      <c r="B1897" t="s">
        <v>99</v>
      </c>
      <c r="C1897" t="s">
        <v>116</v>
      </c>
      <c r="D1897" t="s">
        <v>2</v>
      </c>
      <c r="E1897" t="s">
        <v>173</v>
      </c>
      <c r="F1897" t="s">
        <v>30</v>
      </c>
      <c r="G1897" t="s">
        <v>177</v>
      </c>
      <c r="H1897" t="s">
        <v>30</v>
      </c>
      <c r="I1897" t="s">
        <v>65</v>
      </c>
      <c r="J1897" s="26">
        <v>72621</v>
      </c>
    </row>
    <row r="1898" spans="1:10" x14ac:dyDescent="0.3">
      <c r="A1898" s="23">
        <v>44682</v>
      </c>
      <c r="B1898" t="s">
        <v>99</v>
      </c>
      <c r="C1898" t="s">
        <v>179</v>
      </c>
      <c r="D1898" t="s">
        <v>17</v>
      </c>
      <c r="E1898" t="s">
        <v>176</v>
      </c>
      <c r="F1898" t="s">
        <v>30</v>
      </c>
      <c r="G1898" t="s">
        <v>173</v>
      </c>
      <c r="H1898" t="s">
        <v>173</v>
      </c>
      <c r="I1898" t="s">
        <v>66</v>
      </c>
      <c r="J1898" s="26">
        <v>7891575.3055131305</v>
      </c>
    </row>
    <row r="1899" spans="1:10" x14ac:dyDescent="0.3">
      <c r="A1899" s="23">
        <v>44682</v>
      </c>
      <c r="B1899" t="s">
        <v>99</v>
      </c>
      <c r="C1899" t="s">
        <v>117</v>
      </c>
      <c r="D1899" t="s">
        <v>5</v>
      </c>
      <c r="E1899" t="s">
        <v>176</v>
      </c>
      <c r="F1899" t="s">
        <v>30</v>
      </c>
      <c r="G1899" t="s">
        <v>173</v>
      </c>
      <c r="H1899" t="s">
        <v>173</v>
      </c>
      <c r="I1899" t="s">
        <v>67</v>
      </c>
      <c r="J1899" s="26">
        <v>0</v>
      </c>
    </row>
    <row r="1900" spans="1:10" x14ac:dyDescent="0.3">
      <c r="A1900" s="23">
        <v>44682</v>
      </c>
      <c r="B1900" t="s">
        <v>99</v>
      </c>
      <c r="C1900" t="s">
        <v>118</v>
      </c>
      <c r="D1900" t="s">
        <v>6</v>
      </c>
      <c r="E1900" t="s">
        <v>176</v>
      </c>
      <c r="F1900" t="s">
        <v>27</v>
      </c>
      <c r="G1900" t="s">
        <v>173</v>
      </c>
      <c r="H1900" t="s">
        <v>173</v>
      </c>
      <c r="I1900" t="s">
        <v>70</v>
      </c>
      <c r="J1900" s="26">
        <v>1808965</v>
      </c>
    </row>
    <row r="1901" spans="1:10" x14ac:dyDescent="0.3">
      <c r="A1901" s="23">
        <v>44682</v>
      </c>
      <c r="B1901" t="s">
        <v>99</v>
      </c>
      <c r="C1901" t="s">
        <v>118</v>
      </c>
      <c r="D1901" t="s">
        <v>6</v>
      </c>
      <c r="E1901" t="s">
        <v>173</v>
      </c>
      <c r="F1901" t="s">
        <v>4</v>
      </c>
      <c r="G1901" t="s">
        <v>177</v>
      </c>
      <c r="H1901" t="s">
        <v>4</v>
      </c>
      <c r="I1901" t="s">
        <v>71</v>
      </c>
      <c r="J1901" s="26">
        <v>1808965</v>
      </c>
    </row>
    <row r="1902" spans="1:10" x14ac:dyDescent="0.3">
      <c r="A1902" s="23">
        <v>44682</v>
      </c>
      <c r="B1902" t="s">
        <v>99</v>
      </c>
      <c r="C1902" t="s">
        <v>180</v>
      </c>
      <c r="D1902" t="s">
        <v>7</v>
      </c>
      <c r="E1902" t="s">
        <v>176</v>
      </c>
      <c r="F1902" t="s">
        <v>18</v>
      </c>
      <c r="G1902" t="s">
        <v>173</v>
      </c>
      <c r="H1902" t="s">
        <v>173</v>
      </c>
      <c r="I1902" t="s">
        <v>73</v>
      </c>
      <c r="J1902" s="26">
        <v>6082610.3055131305</v>
      </c>
    </row>
    <row r="1903" spans="1:10" x14ac:dyDescent="0.3">
      <c r="A1903" s="23">
        <v>44682</v>
      </c>
      <c r="B1903" t="s">
        <v>99</v>
      </c>
      <c r="C1903" t="s">
        <v>119</v>
      </c>
      <c r="D1903" t="s">
        <v>10</v>
      </c>
      <c r="E1903" t="s">
        <v>176</v>
      </c>
      <c r="F1903" t="s">
        <v>10</v>
      </c>
      <c r="G1903" t="s">
        <v>177</v>
      </c>
      <c r="H1903" t="s">
        <v>10</v>
      </c>
      <c r="I1903" t="s">
        <v>11</v>
      </c>
      <c r="J1903" s="26">
        <v>1216522.0611026261</v>
      </c>
    </row>
    <row r="1904" spans="1:10" x14ac:dyDescent="0.3">
      <c r="A1904" s="23">
        <v>44682</v>
      </c>
      <c r="B1904" t="s">
        <v>99</v>
      </c>
      <c r="C1904" t="s">
        <v>181</v>
      </c>
      <c r="D1904" t="s">
        <v>8</v>
      </c>
      <c r="E1904" t="s">
        <v>176</v>
      </c>
      <c r="F1904" t="s">
        <v>10</v>
      </c>
      <c r="G1904" t="s">
        <v>173</v>
      </c>
      <c r="H1904" t="s">
        <v>173</v>
      </c>
      <c r="I1904" t="s">
        <v>12</v>
      </c>
      <c r="J1904" s="26">
        <v>4866088.2444105046</v>
      </c>
    </row>
    <row r="1905" spans="1:10" x14ac:dyDescent="0.3">
      <c r="A1905" s="23">
        <v>44682</v>
      </c>
      <c r="B1905" t="s">
        <v>100</v>
      </c>
      <c r="C1905" t="s">
        <v>114</v>
      </c>
      <c r="D1905" t="s">
        <v>0</v>
      </c>
      <c r="E1905" t="s">
        <v>176</v>
      </c>
      <c r="F1905" t="s">
        <v>25</v>
      </c>
      <c r="G1905" t="s">
        <v>173</v>
      </c>
      <c r="H1905" t="s">
        <v>173</v>
      </c>
      <c r="I1905" t="s">
        <v>124</v>
      </c>
      <c r="J1905" s="26">
        <v>51309222.10841839</v>
      </c>
    </row>
    <row r="1906" spans="1:10" x14ac:dyDescent="0.3">
      <c r="A1906" s="23">
        <v>44682</v>
      </c>
      <c r="B1906" t="s">
        <v>100</v>
      </c>
      <c r="C1906" t="s">
        <v>114</v>
      </c>
      <c r="D1906" t="s">
        <v>0</v>
      </c>
      <c r="E1906" t="s">
        <v>173</v>
      </c>
      <c r="F1906" t="s">
        <v>19</v>
      </c>
      <c r="G1906" t="s">
        <v>177</v>
      </c>
      <c r="H1906" t="s">
        <v>173</v>
      </c>
      <c r="I1906" t="s">
        <v>43</v>
      </c>
      <c r="J1906" s="26">
        <v>50580857.756721601</v>
      </c>
    </row>
    <row r="1907" spans="1:10" x14ac:dyDescent="0.3">
      <c r="A1907" s="23">
        <v>44682</v>
      </c>
      <c r="B1907" t="s">
        <v>100</v>
      </c>
      <c r="C1907" t="s">
        <v>114</v>
      </c>
      <c r="D1907" t="s">
        <v>0</v>
      </c>
      <c r="E1907" t="s">
        <v>173</v>
      </c>
      <c r="F1907" t="s">
        <v>19</v>
      </c>
      <c r="G1907" t="s">
        <v>173</v>
      </c>
      <c r="H1907" t="s">
        <v>21</v>
      </c>
      <c r="I1907" t="s">
        <v>74</v>
      </c>
      <c r="J1907" s="26">
        <v>21075357.398634002</v>
      </c>
    </row>
    <row r="1908" spans="1:10" x14ac:dyDescent="0.3">
      <c r="A1908" s="23">
        <v>44682</v>
      </c>
      <c r="B1908" t="s">
        <v>100</v>
      </c>
      <c r="C1908" t="s">
        <v>114</v>
      </c>
      <c r="D1908" t="s">
        <v>0</v>
      </c>
      <c r="E1908" t="s">
        <v>173</v>
      </c>
      <c r="F1908" t="s">
        <v>19</v>
      </c>
      <c r="G1908" t="s">
        <v>173</v>
      </c>
      <c r="H1908" t="s">
        <v>22</v>
      </c>
      <c r="I1908" t="s">
        <v>75</v>
      </c>
      <c r="J1908" s="26">
        <v>19389328.806743283</v>
      </c>
    </row>
    <row r="1909" spans="1:10" x14ac:dyDescent="0.3">
      <c r="A1909" s="23">
        <v>44682</v>
      </c>
      <c r="B1909" t="s">
        <v>100</v>
      </c>
      <c r="C1909" t="s">
        <v>114</v>
      </c>
      <c r="D1909" t="s">
        <v>0</v>
      </c>
      <c r="E1909" t="s">
        <v>173</v>
      </c>
      <c r="F1909" t="s">
        <v>19</v>
      </c>
      <c r="G1909" t="s">
        <v>173</v>
      </c>
      <c r="H1909" t="s">
        <v>20</v>
      </c>
      <c r="I1909" t="s">
        <v>76</v>
      </c>
      <c r="J1909" s="26">
        <v>10116171.551344322</v>
      </c>
    </row>
    <row r="1910" spans="1:10" x14ac:dyDescent="0.3">
      <c r="A1910" s="23">
        <v>44682</v>
      </c>
      <c r="B1910" t="s">
        <v>100</v>
      </c>
      <c r="C1910" t="s">
        <v>114</v>
      </c>
      <c r="D1910" t="s">
        <v>0</v>
      </c>
      <c r="E1910" t="s">
        <v>173</v>
      </c>
      <c r="F1910" t="s">
        <v>23</v>
      </c>
      <c r="G1910" t="s">
        <v>177</v>
      </c>
      <c r="H1910" t="s">
        <v>173</v>
      </c>
      <c r="I1910" t="s">
        <v>44</v>
      </c>
      <c r="J1910" s="26">
        <v>728364.35169679113</v>
      </c>
    </row>
    <row r="1911" spans="1:10" x14ac:dyDescent="0.3">
      <c r="A1911" s="23">
        <v>44682</v>
      </c>
      <c r="B1911" t="s">
        <v>100</v>
      </c>
      <c r="C1911" t="s">
        <v>114</v>
      </c>
      <c r="D1911" t="s">
        <v>0</v>
      </c>
      <c r="E1911" t="s">
        <v>173</v>
      </c>
      <c r="F1911" t="s">
        <v>23</v>
      </c>
      <c r="G1911" t="s">
        <v>173</v>
      </c>
      <c r="H1911" t="s">
        <v>196</v>
      </c>
      <c r="I1911" t="s">
        <v>77</v>
      </c>
      <c r="J1911" s="26">
        <v>637318.80773469224</v>
      </c>
    </row>
    <row r="1912" spans="1:10" x14ac:dyDescent="0.3">
      <c r="A1912" s="23">
        <v>44682</v>
      </c>
      <c r="B1912" t="s">
        <v>100</v>
      </c>
      <c r="C1912" t="s">
        <v>114</v>
      </c>
      <c r="D1912" t="s">
        <v>0</v>
      </c>
      <c r="E1912" t="s">
        <v>173</v>
      </c>
      <c r="F1912" t="s">
        <v>23</v>
      </c>
      <c r="G1912" t="s">
        <v>173</v>
      </c>
      <c r="H1912" t="s">
        <v>197</v>
      </c>
      <c r="I1912" t="s">
        <v>78</v>
      </c>
      <c r="J1912" s="26">
        <v>91045.543962098905</v>
      </c>
    </row>
    <row r="1913" spans="1:10" x14ac:dyDescent="0.3">
      <c r="A1913" s="23">
        <v>44682</v>
      </c>
      <c r="B1913" t="s">
        <v>100</v>
      </c>
      <c r="C1913" t="s">
        <v>115</v>
      </c>
      <c r="D1913" t="s">
        <v>1</v>
      </c>
      <c r="E1913" t="s">
        <v>176</v>
      </c>
      <c r="F1913" t="s">
        <v>23</v>
      </c>
      <c r="G1913" t="s">
        <v>173</v>
      </c>
      <c r="H1913" t="s">
        <v>173</v>
      </c>
      <c r="I1913" t="s">
        <v>45</v>
      </c>
      <c r="J1913" s="26">
        <v>31296380.346999917</v>
      </c>
    </row>
    <row r="1914" spans="1:10" x14ac:dyDescent="0.3">
      <c r="A1914" s="23">
        <v>44682</v>
      </c>
      <c r="B1914" t="s">
        <v>100</v>
      </c>
      <c r="C1914" t="s">
        <v>115</v>
      </c>
      <c r="D1914" t="s">
        <v>1</v>
      </c>
      <c r="E1914" t="s">
        <v>173</v>
      </c>
      <c r="F1914" t="s">
        <v>19</v>
      </c>
      <c r="G1914" t="s">
        <v>177</v>
      </c>
      <c r="H1914" t="s">
        <v>173</v>
      </c>
      <c r="I1914" t="s">
        <v>46</v>
      </c>
      <c r="J1914" s="26">
        <v>30909962.175132573</v>
      </c>
    </row>
    <row r="1915" spans="1:10" x14ac:dyDescent="0.3">
      <c r="A1915" s="23">
        <v>44682</v>
      </c>
      <c r="B1915" t="s">
        <v>100</v>
      </c>
      <c r="C1915" t="s">
        <v>115</v>
      </c>
      <c r="D1915" t="s">
        <v>1</v>
      </c>
      <c r="E1915" t="s">
        <v>173</v>
      </c>
      <c r="F1915" t="s">
        <v>19</v>
      </c>
      <c r="G1915" t="s">
        <v>173</v>
      </c>
      <c r="H1915" t="s">
        <v>21</v>
      </c>
      <c r="I1915" t="s">
        <v>79</v>
      </c>
      <c r="J1915" s="26">
        <v>13288012.839838738</v>
      </c>
    </row>
    <row r="1916" spans="1:10" x14ac:dyDescent="0.3">
      <c r="A1916" s="23">
        <v>44682</v>
      </c>
      <c r="B1916" t="s">
        <v>100</v>
      </c>
      <c r="C1916" t="s">
        <v>115</v>
      </c>
      <c r="D1916" t="s">
        <v>1</v>
      </c>
      <c r="E1916" t="s">
        <v>173</v>
      </c>
      <c r="F1916" t="s">
        <v>19</v>
      </c>
      <c r="G1916" t="s">
        <v>173</v>
      </c>
      <c r="H1916" t="s">
        <v>22</v>
      </c>
      <c r="I1916" t="s">
        <v>80</v>
      </c>
      <c r="J1916" s="26">
        <v>12224971.812651638</v>
      </c>
    </row>
    <row r="1917" spans="1:10" x14ac:dyDescent="0.3">
      <c r="A1917" s="23">
        <v>44682</v>
      </c>
      <c r="B1917" t="s">
        <v>100</v>
      </c>
      <c r="C1917" t="s">
        <v>115</v>
      </c>
      <c r="D1917" t="s">
        <v>1</v>
      </c>
      <c r="E1917" t="s">
        <v>173</v>
      </c>
      <c r="F1917" t="s">
        <v>19</v>
      </c>
      <c r="G1917" t="s">
        <v>173</v>
      </c>
      <c r="H1917" t="s">
        <v>20</v>
      </c>
      <c r="I1917" t="s">
        <v>81</v>
      </c>
      <c r="J1917" s="26">
        <v>5396977.5226421952</v>
      </c>
    </row>
    <row r="1918" spans="1:10" x14ac:dyDescent="0.3">
      <c r="A1918" s="23">
        <v>44682</v>
      </c>
      <c r="B1918" t="s">
        <v>100</v>
      </c>
      <c r="C1918" t="s">
        <v>115</v>
      </c>
      <c r="D1918" t="s">
        <v>1</v>
      </c>
      <c r="E1918" t="s">
        <v>173</v>
      </c>
      <c r="F1918" t="s">
        <v>23</v>
      </c>
      <c r="G1918" t="s">
        <v>177</v>
      </c>
      <c r="H1918" t="s">
        <v>173</v>
      </c>
      <c r="I1918" t="s">
        <v>47</v>
      </c>
      <c r="J1918" s="26">
        <v>386418.17186734616</v>
      </c>
    </row>
    <row r="1919" spans="1:10" x14ac:dyDescent="0.3">
      <c r="A1919" s="23">
        <v>44682</v>
      </c>
      <c r="B1919" t="s">
        <v>100</v>
      </c>
      <c r="C1919" t="s">
        <v>115</v>
      </c>
      <c r="D1919" t="s">
        <v>1</v>
      </c>
      <c r="E1919" t="s">
        <v>173</v>
      </c>
      <c r="F1919" t="s">
        <v>23</v>
      </c>
      <c r="G1919" t="s">
        <v>173</v>
      </c>
      <c r="H1919" t="s">
        <v>196</v>
      </c>
      <c r="I1919" t="s">
        <v>82</v>
      </c>
      <c r="J1919" s="26">
        <v>318659.40386734612</v>
      </c>
    </row>
    <row r="1920" spans="1:10" x14ac:dyDescent="0.3">
      <c r="A1920" s="23">
        <v>44682</v>
      </c>
      <c r="B1920" t="s">
        <v>100</v>
      </c>
      <c r="C1920" t="s">
        <v>115</v>
      </c>
      <c r="D1920" t="s">
        <v>1</v>
      </c>
      <c r="E1920" t="s">
        <v>173</v>
      </c>
      <c r="F1920" t="s">
        <v>23</v>
      </c>
      <c r="G1920" t="s">
        <v>173</v>
      </c>
      <c r="H1920" t="s">
        <v>197</v>
      </c>
      <c r="I1920" t="s">
        <v>83</v>
      </c>
      <c r="J1920" s="26">
        <v>67758.768000000011</v>
      </c>
    </row>
    <row r="1921" spans="1:10" x14ac:dyDescent="0.3">
      <c r="A1921" s="23">
        <v>44682</v>
      </c>
      <c r="B1921" t="s">
        <v>100</v>
      </c>
      <c r="C1921" t="s">
        <v>178</v>
      </c>
      <c r="D1921" t="s">
        <v>203</v>
      </c>
      <c r="E1921" t="s">
        <v>176</v>
      </c>
      <c r="F1921" t="s">
        <v>23</v>
      </c>
      <c r="G1921" t="s">
        <v>173</v>
      </c>
      <c r="H1921" t="s">
        <v>173</v>
      </c>
      <c r="I1921" t="s">
        <v>48</v>
      </c>
      <c r="J1921" s="26">
        <v>20012841.761418473</v>
      </c>
    </row>
    <row r="1922" spans="1:10" x14ac:dyDescent="0.3">
      <c r="A1922" s="23">
        <v>44682</v>
      </c>
      <c r="B1922" t="s">
        <v>100</v>
      </c>
      <c r="C1922" t="s">
        <v>178</v>
      </c>
      <c r="D1922" t="s">
        <v>203</v>
      </c>
      <c r="E1922" t="s">
        <v>173</v>
      </c>
      <c r="F1922" t="s">
        <v>19</v>
      </c>
      <c r="G1922" t="s">
        <v>177</v>
      </c>
      <c r="H1922" t="s">
        <v>173</v>
      </c>
      <c r="I1922" t="s">
        <v>49</v>
      </c>
      <c r="J1922" s="26">
        <v>19670895.581589028</v>
      </c>
    </row>
    <row r="1923" spans="1:10" x14ac:dyDescent="0.3">
      <c r="A1923" s="23">
        <v>44682</v>
      </c>
      <c r="B1923" t="s">
        <v>100</v>
      </c>
      <c r="C1923" t="s">
        <v>178</v>
      </c>
      <c r="D1923" t="s">
        <v>203</v>
      </c>
      <c r="E1923" t="s">
        <v>173</v>
      </c>
      <c r="F1923" t="s">
        <v>19</v>
      </c>
      <c r="G1923" t="s">
        <v>173</v>
      </c>
      <c r="H1923" t="s">
        <v>21</v>
      </c>
      <c r="I1923" t="s">
        <v>84</v>
      </c>
      <c r="J1923" s="26">
        <v>7787344.558795264</v>
      </c>
    </row>
    <row r="1924" spans="1:10" x14ac:dyDescent="0.3">
      <c r="A1924" s="23">
        <v>44682</v>
      </c>
      <c r="B1924" t="s">
        <v>100</v>
      </c>
      <c r="C1924" t="s">
        <v>178</v>
      </c>
      <c r="D1924" t="s">
        <v>203</v>
      </c>
      <c r="E1924" t="s">
        <v>173</v>
      </c>
      <c r="F1924" t="s">
        <v>19</v>
      </c>
      <c r="G1924" t="s">
        <v>173</v>
      </c>
      <c r="H1924" t="s">
        <v>22</v>
      </c>
      <c r="I1924" t="s">
        <v>85</v>
      </c>
      <c r="J1924" s="26">
        <v>7164356.9940916449</v>
      </c>
    </row>
    <row r="1925" spans="1:10" x14ac:dyDescent="0.3">
      <c r="A1925" s="23">
        <v>44682</v>
      </c>
      <c r="B1925" t="s">
        <v>100</v>
      </c>
      <c r="C1925" t="s">
        <v>178</v>
      </c>
      <c r="D1925" t="s">
        <v>203</v>
      </c>
      <c r="E1925" t="s">
        <v>173</v>
      </c>
      <c r="F1925" t="s">
        <v>19</v>
      </c>
      <c r="G1925" t="s">
        <v>173</v>
      </c>
      <c r="H1925" t="s">
        <v>20</v>
      </c>
      <c r="I1925" t="s">
        <v>86</v>
      </c>
      <c r="J1925" s="26">
        <v>4719194.0287021268</v>
      </c>
    </row>
    <row r="1926" spans="1:10" x14ac:dyDescent="0.3">
      <c r="A1926" s="23">
        <v>44682</v>
      </c>
      <c r="B1926" t="s">
        <v>100</v>
      </c>
      <c r="C1926" t="s">
        <v>178</v>
      </c>
      <c r="D1926" t="s">
        <v>203</v>
      </c>
      <c r="E1926" t="s">
        <v>173</v>
      </c>
      <c r="F1926" t="s">
        <v>23</v>
      </c>
      <c r="G1926" t="s">
        <v>177</v>
      </c>
      <c r="H1926" t="s">
        <v>173</v>
      </c>
      <c r="I1926" t="s">
        <v>50</v>
      </c>
      <c r="J1926" s="26">
        <v>341946.17982944497</v>
      </c>
    </row>
    <row r="1927" spans="1:10" x14ac:dyDescent="0.3">
      <c r="A1927" s="23">
        <v>44682</v>
      </c>
      <c r="B1927" t="s">
        <v>100</v>
      </c>
      <c r="C1927" t="s">
        <v>178</v>
      </c>
      <c r="D1927" t="s">
        <v>203</v>
      </c>
      <c r="E1927" t="s">
        <v>173</v>
      </c>
      <c r="F1927" t="s">
        <v>23</v>
      </c>
      <c r="G1927" t="s">
        <v>173</v>
      </c>
      <c r="H1927" t="s">
        <v>196</v>
      </c>
      <c r="I1927" t="s">
        <v>88</v>
      </c>
      <c r="J1927" s="26">
        <v>318659.40386734612</v>
      </c>
    </row>
    <row r="1928" spans="1:10" x14ac:dyDescent="0.3">
      <c r="A1928" s="23">
        <v>44682</v>
      </c>
      <c r="B1928" t="s">
        <v>100</v>
      </c>
      <c r="C1928" t="s">
        <v>178</v>
      </c>
      <c r="D1928" t="s">
        <v>203</v>
      </c>
      <c r="E1928" t="s">
        <v>173</v>
      </c>
      <c r="F1928" t="s">
        <v>23</v>
      </c>
      <c r="G1928" t="s">
        <v>173</v>
      </c>
      <c r="H1928" t="s">
        <v>197</v>
      </c>
      <c r="I1928" t="s">
        <v>87</v>
      </c>
      <c r="J1928" s="26">
        <v>23286.775962098895</v>
      </c>
    </row>
    <row r="1929" spans="1:10" x14ac:dyDescent="0.3">
      <c r="A1929" s="23">
        <v>44682</v>
      </c>
      <c r="B1929" t="s">
        <v>100</v>
      </c>
      <c r="C1929" t="s">
        <v>116</v>
      </c>
      <c r="D1929" t="s">
        <v>14</v>
      </c>
      <c r="E1929" t="s">
        <v>176</v>
      </c>
      <c r="F1929" t="s">
        <v>23</v>
      </c>
      <c r="G1929" t="s">
        <v>173</v>
      </c>
      <c r="H1929" t="s">
        <v>173</v>
      </c>
      <c r="I1929" t="s">
        <v>51</v>
      </c>
      <c r="J1929" s="26">
        <v>726950</v>
      </c>
    </row>
    <row r="1930" spans="1:10" x14ac:dyDescent="0.3">
      <c r="A1930" s="23">
        <v>44682</v>
      </c>
      <c r="B1930" t="s">
        <v>100</v>
      </c>
      <c r="C1930" t="s">
        <v>116</v>
      </c>
      <c r="D1930" t="s">
        <v>14</v>
      </c>
      <c r="E1930" t="s">
        <v>173</v>
      </c>
      <c r="F1930" t="s">
        <v>16</v>
      </c>
      <c r="G1930" t="s">
        <v>177</v>
      </c>
      <c r="H1930" t="s">
        <v>198</v>
      </c>
      <c r="I1930" t="s">
        <v>52</v>
      </c>
      <c r="J1930" s="26">
        <v>150000</v>
      </c>
    </row>
    <row r="1931" spans="1:10" x14ac:dyDescent="0.3">
      <c r="A1931" s="23">
        <v>44682</v>
      </c>
      <c r="B1931" t="s">
        <v>100</v>
      </c>
      <c r="C1931" t="s">
        <v>116</v>
      </c>
      <c r="D1931" t="s">
        <v>14</v>
      </c>
      <c r="E1931" t="s">
        <v>173</v>
      </c>
      <c r="F1931" t="s">
        <v>271</v>
      </c>
      <c r="G1931" t="s">
        <v>177</v>
      </c>
      <c r="H1931" t="s">
        <v>173</v>
      </c>
      <c r="I1931" t="s">
        <v>53</v>
      </c>
      <c r="J1931" s="26">
        <v>400400</v>
      </c>
    </row>
    <row r="1932" spans="1:10" x14ac:dyDescent="0.3">
      <c r="A1932" s="23">
        <v>44682</v>
      </c>
      <c r="B1932" t="s">
        <v>100</v>
      </c>
      <c r="C1932" t="s">
        <v>116</v>
      </c>
      <c r="D1932" t="s">
        <v>14</v>
      </c>
      <c r="E1932" t="s">
        <v>173</v>
      </c>
      <c r="F1932" t="s">
        <v>271</v>
      </c>
      <c r="G1932" t="s">
        <v>173</v>
      </c>
      <c r="H1932" t="s">
        <v>33</v>
      </c>
      <c r="I1932" t="s">
        <v>89</v>
      </c>
      <c r="J1932" s="26">
        <v>280000</v>
      </c>
    </row>
    <row r="1933" spans="1:10" x14ac:dyDescent="0.3">
      <c r="A1933" s="23">
        <v>44682</v>
      </c>
      <c r="B1933" t="s">
        <v>100</v>
      </c>
      <c r="C1933" t="s">
        <v>116</v>
      </c>
      <c r="D1933" t="s">
        <v>14</v>
      </c>
      <c r="E1933" t="s">
        <v>173</v>
      </c>
      <c r="F1933" t="s">
        <v>271</v>
      </c>
      <c r="G1933" t="s">
        <v>173</v>
      </c>
      <c r="H1933" t="s">
        <v>34</v>
      </c>
      <c r="I1933" t="s">
        <v>90</v>
      </c>
      <c r="J1933" s="26">
        <v>28000</v>
      </c>
    </row>
    <row r="1934" spans="1:10" x14ac:dyDescent="0.3">
      <c r="A1934" s="23">
        <v>44682</v>
      </c>
      <c r="B1934" t="s">
        <v>100</v>
      </c>
      <c r="C1934" t="s">
        <v>116</v>
      </c>
      <c r="D1934" t="s">
        <v>14</v>
      </c>
      <c r="E1934" t="s">
        <v>173</v>
      </c>
      <c r="F1934" t="s">
        <v>271</v>
      </c>
      <c r="G1934" t="s">
        <v>173</v>
      </c>
      <c r="H1934" t="s">
        <v>35</v>
      </c>
      <c r="I1934" t="s">
        <v>90</v>
      </c>
      <c r="J1934" s="26">
        <v>92400</v>
      </c>
    </row>
    <row r="1935" spans="1:10" x14ac:dyDescent="0.3">
      <c r="A1935" s="23">
        <v>44682</v>
      </c>
      <c r="B1935" t="s">
        <v>100</v>
      </c>
      <c r="C1935" t="s">
        <v>116</v>
      </c>
      <c r="D1935" t="s">
        <v>14</v>
      </c>
      <c r="E1935" t="s">
        <v>173</v>
      </c>
      <c r="F1935" t="s">
        <v>15</v>
      </c>
      <c r="G1935" t="s">
        <v>177</v>
      </c>
      <c r="H1935" t="s">
        <v>173</v>
      </c>
      <c r="I1935" t="s">
        <v>54</v>
      </c>
      <c r="J1935" s="26">
        <v>94660</v>
      </c>
    </row>
    <row r="1936" spans="1:10" x14ac:dyDescent="0.3">
      <c r="A1936" s="23">
        <v>44682</v>
      </c>
      <c r="B1936" t="s">
        <v>100</v>
      </c>
      <c r="C1936" t="s">
        <v>116</v>
      </c>
      <c r="D1936" t="s">
        <v>14</v>
      </c>
      <c r="E1936" t="s">
        <v>173</v>
      </c>
      <c r="F1936" t="s">
        <v>15</v>
      </c>
      <c r="G1936" t="s">
        <v>173</v>
      </c>
      <c r="H1936" t="s">
        <v>36</v>
      </c>
      <c r="I1936" t="s">
        <v>91</v>
      </c>
      <c r="J1936" s="26">
        <v>56017</v>
      </c>
    </row>
    <row r="1937" spans="1:10" x14ac:dyDescent="0.3">
      <c r="A1937" s="23">
        <v>44682</v>
      </c>
      <c r="B1937" t="s">
        <v>100</v>
      </c>
      <c r="C1937" t="s">
        <v>116</v>
      </c>
      <c r="D1937" t="s">
        <v>14</v>
      </c>
      <c r="E1937" t="s">
        <v>173</v>
      </c>
      <c r="F1937" t="s">
        <v>15</v>
      </c>
      <c r="G1937" t="s">
        <v>173</v>
      </c>
      <c r="H1937" t="s">
        <v>37</v>
      </c>
      <c r="I1937" t="s">
        <v>92</v>
      </c>
      <c r="J1937" s="26">
        <v>17357</v>
      </c>
    </row>
    <row r="1938" spans="1:10" x14ac:dyDescent="0.3">
      <c r="A1938" s="23">
        <v>44682</v>
      </c>
      <c r="B1938" t="s">
        <v>100</v>
      </c>
      <c r="C1938" t="s">
        <v>116</v>
      </c>
      <c r="D1938" t="s">
        <v>14</v>
      </c>
      <c r="E1938" t="s">
        <v>173</v>
      </c>
      <c r="F1938" t="s">
        <v>15</v>
      </c>
      <c r="G1938" t="s">
        <v>173</v>
      </c>
      <c r="H1938" t="s">
        <v>38</v>
      </c>
      <c r="I1938" t="s">
        <v>93</v>
      </c>
      <c r="J1938" s="26">
        <v>21286</v>
      </c>
    </row>
    <row r="1939" spans="1:10" x14ac:dyDescent="0.3">
      <c r="A1939" s="23">
        <v>44682</v>
      </c>
      <c r="B1939" t="s">
        <v>100</v>
      </c>
      <c r="C1939" t="s">
        <v>116</v>
      </c>
      <c r="D1939" t="s">
        <v>14</v>
      </c>
      <c r="E1939" t="s">
        <v>173</v>
      </c>
      <c r="F1939" t="s">
        <v>269</v>
      </c>
      <c r="G1939" t="s">
        <v>177</v>
      </c>
      <c r="H1939" t="s">
        <v>269</v>
      </c>
      <c r="I1939" t="s">
        <v>55</v>
      </c>
      <c r="J1939" s="26">
        <v>27381</v>
      </c>
    </row>
    <row r="1940" spans="1:10" x14ac:dyDescent="0.3">
      <c r="A1940" s="23">
        <v>44682</v>
      </c>
      <c r="B1940" t="s">
        <v>100</v>
      </c>
      <c r="C1940" t="s">
        <v>116</v>
      </c>
      <c r="D1940" t="s">
        <v>14</v>
      </c>
      <c r="E1940" t="s">
        <v>173</v>
      </c>
      <c r="F1940" t="s">
        <v>270</v>
      </c>
      <c r="G1940" t="s">
        <v>177</v>
      </c>
      <c r="H1940" t="s">
        <v>270</v>
      </c>
      <c r="I1940" t="s">
        <v>56</v>
      </c>
      <c r="J1940" s="26">
        <v>54509</v>
      </c>
    </row>
    <row r="1941" spans="1:10" x14ac:dyDescent="0.3">
      <c r="A1941" s="23">
        <v>44682</v>
      </c>
      <c r="B1941" t="s">
        <v>100</v>
      </c>
      <c r="C1941" t="s">
        <v>116</v>
      </c>
      <c r="D1941" t="s">
        <v>2</v>
      </c>
      <c r="E1941" t="s">
        <v>176</v>
      </c>
      <c r="F1941" t="s">
        <v>270</v>
      </c>
      <c r="G1941" t="s">
        <v>173</v>
      </c>
      <c r="H1941" t="s">
        <v>173</v>
      </c>
      <c r="I1941" t="s">
        <v>57</v>
      </c>
      <c r="J1941" s="26">
        <v>11431844.595178574</v>
      </c>
    </row>
    <row r="1942" spans="1:10" x14ac:dyDescent="0.3">
      <c r="A1942" s="23">
        <v>44682</v>
      </c>
      <c r="B1942" t="s">
        <v>100</v>
      </c>
      <c r="C1942" t="s">
        <v>116</v>
      </c>
      <c r="D1942" t="s">
        <v>2</v>
      </c>
      <c r="E1942" t="s">
        <v>173</v>
      </c>
      <c r="F1942" t="s">
        <v>16</v>
      </c>
      <c r="G1942" t="s">
        <v>177</v>
      </c>
      <c r="H1942" t="s">
        <v>16</v>
      </c>
      <c r="I1942" t="s">
        <v>58</v>
      </c>
      <c r="J1942" s="26">
        <v>1250000</v>
      </c>
    </row>
    <row r="1943" spans="1:10" x14ac:dyDescent="0.3">
      <c r="A1943" s="23">
        <v>44682</v>
      </c>
      <c r="B1943" t="s">
        <v>100</v>
      </c>
      <c r="C1943" t="s">
        <v>116</v>
      </c>
      <c r="D1943" t="s">
        <v>2</v>
      </c>
      <c r="E1943" t="s">
        <v>173</v>
      </c>
      <c r="F1943" t="s">
        <v>271</v>
      </c>
      <c r="G1943" t="s">
        <v>177</v>
      </c>
      <c r="H1943" t="s">
        <v>173</v>
      </c>
      <c r="I1943" t="s">
        <v>59</v>
      </c>
      <c r="J1943" s="26">
        <v>1208707.5</v>
      </c>
    </row>
    <row r="1944" spans="1:10" x14ac:dyDescent="0.3">
      <c r="A1944" s="23">
        <v>44682</v>
      </c>
      <c r="B1944" t="s">
        <v>100</v>
      </c>
      <c r="C1944" t="s">
        <v>116</v>
      </c>
      <c r="D1944" t="s">
        <v>2</v>
      </c>
      <c r="E1944" t="s">
        <v>173</v>
      </c>
      <c r="F1944" t="s">
        <v>271</v>
      </c>
      <c r="G1944" t="s">
        <v>173</v>
      </c>
      <c r="H1944" t="s">
        <v>33</v>
      </c>
      <c r="I1944" t="s">
        <v>94</v>
      </c>
      <c r="J1944" s="26">
        <v>577500</v>
      </c>
    </row>
    <row r="1945" spans="1:10" x14ac:dyDescent="0.3">
      <c r="A1945" s="23">
        <v>44682</v>
      </c>
      <c r="B1945" t="s">
        <v>100</v>
      </c>
      <c r="C1945" t="s">
        <v>116</v>
      </c>
      <c r="D1945" t="s">
        <v>2</v>
      </c>
      <c r="E1945" t="s">
        <v>173</v>
      </c>
      <c r="F1945" t="s">
        <v>271</v>
      </c>
      <c r="G1945" t="s">
        <v>173</v>
      </c>
      <c r="H1945" t="s">
        <v>34</v>
      </c>
      <c r="I1945" t="s">
        <v>95</v>
      </c>
      <c r="J1945" s="26">
        <v>352275</v>
      </c>
    </row>
    <row r="1946" spans="1:10" x14ac:dyDescent="0.3">
      <c r="A1946" s="23">
        <v>44682</v>
      </c>
      <c r="B1946" t="s">
        <v>100</v>
      </c>
      <c r="C1946" t="s">
        <v>116</v>
      </c>
      <c r="D1946" t="s">
        <v>2</v>
      </c>
      <c r="E1946" t="s">
        <v>173</v>
      </c>
      <c r="F1946" t="s">
        <v>271</v>
      </c>
      <c r="G1946" t="s">
        <v>173</v>
      </c>
      <c r="H1946" t="s">
        <v>35</v>
      </c>
      <c r="I1946" t="s">
        <v>96</v>
      </c>
      <c r="J1946" s="26">
        <v>278932.5</v>
      </c>
    </row>
    <row r="1947" spans="1:10" x14ac:dyDescent="0.3">
      <c r="A1947" s="23">
        <v>44682</v>
      </c>
      <c r="B1947" t="s">
        <v>100</v>
      </c>
      <c r="C1947" t="s">
        <v>116</v>
      </c>
      <c r="D1947" t="s">
        <v>2</v>
      </c>
      <c r="E1947" t="s">
        <v>173</v>
      </c>
      <c r="F1947" t="s">
        <v>28</v>
      </c>
      <c r="G1947" t="s">
        <v>177</v>
      </c>
      <c r="H1947" t="s">
        <v>173</v>
      </c>
      <c r="I1947" t="s">
        <v>60</v>
      </c>
      <c r="J1947" s="26">
        <v>6670198.8740943912</v>
      </c>
    </row>
    <row r="1948" spans="1:10" x14ac:dyDescent="0.3">
      <c r="A1948" s="23">
        <v>44682</v>
      </c>
      <c r="B1948" t="s">
        <v>100</v>
      </c>
      <c r="C1948" t="s">
        <v>116</v>
      </c>
      <c r="D1948" t="s">
        <v>2</v>
      </c>
      <c r="E1948" t="s">
        <v>173</v>
      </c>
      <c r="F1948" t="s">
        <v>28</v>
      </c>
      <c r="G1948" t="s">
        <v>173</v>
      </c>
      <c r="H1948" t="s">
        <v>39</v>
      </c>
      <c r="I1948" t="s">
        <v>97</v>
      </c>
      <c r="J1948" s="26">
        <v>3078553.3265051031</v>
      </c>
    </row>
    <row r="1949" spans="1:10" x14ac:dyDescent="0.3">
      <c r="A1949" s="23">
        <v>44682</v>
      </c>
      <c r="B1949" t="s">
        <v>100</v>
      </c>
      <c r="C1949" t="s">
        <v>116</v>
      </c>
      <c r="D1949" t="s">
        <v>2</v>
      </c>
      <c r="E1949" t="s">
        <v>173</v>
      </c>
      <c r="F1949" t="s">
        <v>28</v>
      </c>
      <c r="G1949" t="s">
        <v>173</v>
      </c>
      <c r="H1949" t="s">
        <v>40</v>
      </c>
      <c r="I1949" t="s">
        <v>98</v>
      </c>
      <c r="J1949" s="26">
        <v>3591645.5475892876</v>
      </c>
    </row>
    <row r="1950" spans="1:10" x14ac:dyDescent="0.3">
      <c r="A1950" s="23">
        <v>44682</v>
      </c>
      <c r="B1950" t="s">
        <v>100</v>
      </c>
      <c r="C1950" t="s">
        <v>116</v>
      </c>
      <c r="D1950" t="s">
        <v>2</v>
      </c>
      <c r="E1950" t="s">
        <v>173</v>
      </c>
      <c r="F1950" t="s">
        <v>32</v>
      </c>
      <c r="G1950" t="s">
        <v>177</v>
      </c>
      <c r="H1950" t="s">
        <v>32</v>
      </c>
      <c r="I1950" t="s">
        <v>61</v>
      </c>
      <c r="J1950" s="26">
        <v>270000</v>
      </c>
    </row>
    <row r="1951" spans="1:10" x14ac:dyDescent="0.3">
      <c r="A1951" s="23">
        <v>44682</v>
      </c>
      <c r="B1951" t="s">
        <v>100</v>
      </c>
      <c r="C1951" t="s">
        <v>116</v>
      </c>
      <c r="D1951" t="s">
        <v>2</v>
      </c>
      <c r="E1951" t="s">
        <v>173</v>
      </c>
      <c r="F1951" t="s">
        <v>41</v>
      </c>
      <c r="G1951" t="s">
        <v>177</v>
      </c>
      <c r="H1951" t="s">
        <v>41</v>
      </c>
      <c r="I1951" t="s">
        <v>62</v>
      </c>
      <c r="J1951" s="26">
        <v>250000</v>
      </c>
    </row>
    <row r="1952" spans="1:10" x14ac:dyDescent="0.3">
      <c r="A1952" s="23">
        <v>44682</v>
      </c>
      <c r="B1952" t="s">
        <v>100</v>
      </c>
      <c r="C1952" t="s">
        <v>116</v>
      </c>
      <c r="D1952" t="s">
        <v>2</v>
      </c>
      <c r="E1952" t="s">
        <v>173</v>
      </c>
      <c r="F1952" t="s">
        <v>29</v>
      </c>
      <c r="G1952" t="s">
        <v>177</v>
      </c>
      <c r="H1952" t="s">
        <v>29</v>
      </c>
      <c r="I1952" t="s">
        <v>63</v>
      </c>
      <c r="J1952" s="26">
        <v>1197000</v>
      </c>
    </row>
    <row r="1953" spans="1:10" x14ac:dyDescent="0.3">
      <c r="A1953" s="23">
        <v>44682</v>
      </c>
      <c r="B1953" t="s">
        <v>100</v>
      </c>
      <c r="C1953" t="s">
        <v>116</v>
      </c>
      <c r="D1953" t="s">
        <v>2</v>
      </c>
      <c r="E1953" t="s">
        <v>173</v>
      </c>
      <c r="F1953" t="s">
        <v>31</v>
      </c>
      <c r="G1953" t="s">
        <v>177</v>
      </c>
      <c r="H1953" t="s">
        <v>31</v>
      </c>
      <c r="I1953" t="s">
        <v>64</v>
      </c>
      <c r="J1953" s="26">
        <v>513092.2210841839</v>
      </c>
    </row>
    <row r="1954" spans="1:10" x14ac:dyDescent="0.3">
      <c r="A1954" s="23">
        <v>44682</v>
      </c>
      <c r="B1954" t="s">
        <v>100</v>
      </c>
      <c r="C1954" t="s">
        <v>116</v>
      </c>
      <c r="D1954" t="s">
        <v>2</v>
      </c>
      <c r="E1954" t="s">
        <v>173</v>
      </c>
      <c r="F1954" t="s">
        <v>30</v>
      </c>
      <c r="G1954" t="s">
        <v>177</v>
      </c>
      <c r="H1954" t="s">
        <v>30</v>
      </c>
      <c r="I1954" t="s">
        <v>65</v>
      </c>
      <c r="J1954" s="26">
        <v>72846</v>
      </c>
    </row>
    <row r="1955" spans="1:10" x14ac:dyDescent="0.3">
      <c r="A1955" s="23">
        <v>44682</v>
      </c>
      <c r="B1955" t="s">
        <v>100</v>
      </c>
      <c r="C1955" t="s">
        <v>179</v>
      </c>
      <c r="D1955" t="s">
        <v>17</v>
      </c>
      <c r="E1955" t="s">
        <v>176</v>
      </c>
      <c r="F1955" t="s">
        <v>30</v>
      </c>
      <c r="G1955" t="s">
        <v>173</v>
      </c>
      <c r="H1955" t="s">
        <v>173</v>
      </c>
      <c r="I1955" t="s">
        <v>66</v>
      </c>
      <c r="J1955" s="26">
        <v>7854047.1662398987</v>
      </c>
    </row>
    <row r="1956" spans="1:10" x14ac:dyDescent="0.3">
      <c r="A1956" s="23">
        <v>44682</v>
      </c>
      <c r="B1956" t="s">
        <v>100</v>
      </c>
      <c r="C1956" t="s">
        <v>117</v>
      </c>
      <c r="D1956" t="s">
        <v>5</v>
      </c>
      <c r="E1956" t="s">
        <v>176</v>
      </c>
      <c r="F1956" t="s">
        <v>30</v>
      </c>
      <c r="G1956" t="s">
        <v>173</v>
      </c>
      <c r="H1956" t="s">
        <v>173</v>
      </c>
      <c r="I1956" t="s">
        <v>67</v>
      </c>
      <c r="J1956" s="26">
        <v>8808</v>
      </c>
    </row>
    <row r="1957" spans="1:10" x14ac:dyDescent="0.3">
      <c r="A1957" s="23">
        <v>44682</v>
      </c>
      <c r="B1957" t="s">
        <v>100</v>
      </c>
      <c r="C1957" t="s">
        <v>117</v>
      </c>
      <c r="D1957" t="s">
        <v>5</v>
      </c>
      <c r="E1957" t="s">
        <v>173</v>
      </c>
      <c r="F1957" t="s">
        <v>3</v>
      </c>
      <c r="G1957" t="s">
        <v>177</v>
      </c>
      <c r="H1957" t="s">
        <v>3</v>
      </c>
      <c r="I1957" t="s">
        <v>68</v>
      </c>
      <c r="J1957" s="26">
        <v>8808</v>
      </c>
    </row>
    <row r="1958" spans="1:10" x14ac:dyDescent="0.3">
      <c r="A1958" s="23">
        <v>44682</v>
      </c>
      <c r="B1958" t="s">
        <v>100</v>
      </c>
      <c r="C1958" t="s">
        <v>118</v>
      </c>
      <c r="D1958" t="s">
        <v>6</v>
      </c>
      <c r="E1958" t="s">
        <v>176</v>
      </c>
      <c r="F1958" t="s">
        <v>27</v>
      </c>
      <c r="G1958" t="s">
        <v>173</v>
      </c>
      <c r="H1958" t="s">
        <v>173</v>
      </c>
      <c r="I1958" t="s">
        <v>70</v>
      </c>
      <c r="J1958" s="26">
        <v>2168624</v>
      </c>
    </row>
    <row r="1959" spans="1:10" x14ac:dyDescent="0.3">
      <c r="A1959" s="23">
        <v>44682</v>
      </c>
      <c r="B1959" t="s">
        <v>100</v>
      </c>
      <c r="C1959" t="s">
        <v>118</v>
      </c>
      <c r="D1959" t="s">
        <v>6</v>
      </c>
      <c r="E1959" t="s">
        <v>173</v>
      </c>
      <c r="F1959" t="s">
        <v>4</v>
      </c>
      <c r="G1959" t="s">
        <v>177</v>
      </c>
      <c r="H1959" t="s">
        <v>4</v>
      </c>
      <c r="I1959" t="s">
        <v>71</v>
      </c>
      <c r="J1959" s="26">
        <v>2168624</v>
      </c>
    </row>
    <row r="1960" spans="1:10" x14ac:dyDescent="0.3">
      <c r="A1960" s="23">
        <v>44682</v>
      </c>
      <c r="B1960" t="s">
        <v>100</v>
      </c>
      <c r="C1960" t="s">
        <v>180</v>
      </c>
      <c r="D1960" t="s">
        <v>7</v>
      </c>
      <c r="E1960" t="s">
        <v>176</v>
      </c>
      <c r="F1960" t="s">
        <v>18</v>
      </c>
      <c r="G1960" t="s">
        <v>173</v>
      </c>
      <c r="H1960" t="s">
        <v>173</v>
      </c>
      <c r="I1960" t="s">
        <v>73</v>
      </c>
      <c r="J1960" s="26">
        <v>5694231.1662398987</v>
      </c>
    </row>
    <row r="1961" spans="1:10" x14ac:dyDescent="0.3">
      <c r="A1961" s="23">
        <v>44682</v>
      </c>
      <c r="B1961" t="s">
        <v>100</v>
      </c>
      <c r="C1961" t="s">
        <v>119</v>
      </c>
      <c r="D1961" t="s">
        <v>10</v>
      </c>
      <c r="E1961" t="s">
        <v>176</v>
      </c>
      <c r="F1961" t="s">
        <v>10</v>
      </c>
      <c r="G1961" t="s">
        <v>177</v>
      </c>
      <c r="H1961" t="s">
        <v>10</v>
      </c>
      <c r="I1961" t="s">
        <v>11</v>
      </c>
      <c r="J1961" s="26">
        <v>1138846.2332479798</v>
      </c>
    </row>
    <row r="1962" spans="1:10" x14ac:dyDescent="0.3">
      <c r="A1962" s="23">
        <v>44682</v>
      </c>
      <c r="B1962" t="s">
        <v>100</v>
      </c>
      <c r="C1962" t="s">
        <v>181</v>
      </c>
      <c r="D1962" t="s">
        <v>8</v>
      </c>
      <c r="E1962" t="s">
        <v>176</v>
      </c>
      <c r="F1962" t="s">
        <v>10</v>
      </c>
      <c r="G1962" t="s">
        <v>173</v>
      </c>
      <c r="H1962" t="s">
        <v>173</v>
      </c>
      <c r="I1962" t="s">
        <v>12</v>
      </c>
      <c r="J1962" s="26">
        <v>4555384.9329919191</v>
      </c>
    </row>
    <row r="1963" spans="1:10" x14ac:dyDescent="0.3">
      <c r="A1963" s="23">
        <v>44713</v>
      </c>
      <c r="B1963" t="s">
        <v>99</v>
      </c>
      <c r="C1963" t="s">
        <v>114</v>
      </c>
      <c r="D1963" t="s">
        <v>0</v>
      </c>
      <c r="E1963" t="s">
        <v>176</v>
      </c>
      <c r="F1963" t="s">
        <v>25</v>
      </c>
      <c r="G1963" t="s">
        <v>173</v>
      </c>
      <c r="H1963" t="s">
        <v>173</v>
      </c>
      <c r="I1963" t="s">
        <v>124</v>
      </c>
      <c r="J1963" s="26">
        <v>48922337.393842176</v>
      </c>
    </row>
    <row r="1964" spans="1:10" x14ac:dyDescent="0.3">
      <c r="A1964" s="23">
        <v>44713</v>
      </c>
      <c r="B1964" t="s">
        <v>99</v>
      </c>
      <c r="C1964" t="s">
        <v>114</v>
      </c>
      <c r="D1964" t="s">
        <v>0</v>
      </c>
      <c r="E1964" t="s">
        <v>173</v>
      </c>
      <c r="F1964" t="s">
        <v>19</v>
      </c>
      <c r="G1964" t="s">
        <v>177</v>
      </c>
      <c r="H1964" t="s">
        <v>173</v>
      </c>
      <c r="I1964" t="s">
        <v>43</v>
      </c>
      <c r="J1964" s="26">
        <v>48234024.823389485</v>
      </c>
    </row>
    <row r="1965" spans="1:10" x14ac:dyDescent="0.3">
      <c r="A1965" s="23">
        <v>44713</v>
      </c>
      <c r="B1965" t="s">
        <v>99</v>
      </c>
      <c r="C1965" t="s">
        <v>114</v>
      </c>
      <c r="D1965" t="s">
        <v>0</v>
      </c>
      <c r="E1965" t="s">
        <v>173</v>
      </c>
      <c r="F1965" t="s">
        <v>19</v>
      </c>
      <c r="G1965" t="s">
        <v>173</v>
      </c>
      <c r="H1965" t="s">
        <v>21</v>
      </c>
      <c r="I1965" t="s">
        <v>74</v>
      </c>
      <c r="J1965" s="26">
        <v>18250712.09533656</v>
      </c>
    </row>
    <row r="1966" spans="1:10" x14ac:dyDescent="0.3">
      <c r="A1966" s="23">
        <v>44713</v>
      </c>
      <c r="B1966" t="s">
        <v>99</v>
      </c>
      <c r="C1966" t="s">
        <v>114</v>
      </c>
      <c r="D1966" t="s">
        <v>0</v>
      </c>
      <c r="E1966" t="s">
        <v>173</v>
      </c>
      <c r="F1966" t="s">
        <v>19</v>
      </c>
      <c r="G1966" t="s">
        <v>173</v>
      </c>
      <c r="H1966" t="s">
        <v>22</v>
      </c>
      <c r="I1966" t="s">
        <v>75</v>
      </c>
      <c r="J1966" s="26">
        <v>19554334.387860604</v>
      </c>
    </row>
    <row r="1967" spans="1:10" x14ac:dyDescent="0.3">
      <c r="A1967" s="23">
        <v>44713</v>
      </c>
      <c r="B1967" t="s">
        <v>99</v>
      </c>
      <c r="C1967" t="s">
        <v>114</v>
      </c>
      <c r="D1967" t="s">
        <v>0</v>
      </c>
      <c r="E1967" t="s">
        <v>173</v>
      </c>
      <c r="F1967" t="s">
        <v>19</v>
      </c>
      <c r="G1967" t="s">
        <v>173</v>
      </c>
      <c r="H1967" t="s">
        <v>20</v>
      </c>
      <c r="I1967" t="s">
        <v>76</v>
      </c>
      <c r="J1967" s="26">
        <v>10428978.340192322</v>
      </c>
    </row>
    <row r="1968" spans="1:10" x14ac:dyDescent="0.3">
      <c r="A1968" s="23">
        <v>44713</v>
      </c>
      <c r="B1968" t="s">
        <v>99</v>
      </c>
      <c r="C1968" t="s">
        <v>114</v>
      </c>
      <c r="D1968" t="s">
        <v>0</v>
      </c>
      <c r="E1968" t="s">
        <v>173</v>
      </c>
      <c r="F1968" t="s">
        <v>23</v>
      </c>
      <c r="G1968" t="s">
        <v>177</v>
      </c>
      <c r="H1968" t="s">
        <v>173</v>
      </c>
      <c r="I1968" t="s">
        <v>44</v>
      </c>
      <c r="J1968" s="26">
        <v>688312.57045269315</v>
      </c>
    </row>
    <row r="1969" spans="1:10" x14ac:dyDescent="0.3">
      <c r="A1969" s="23">
        <v>44713</v>
      </c>
      <c r="B1969" t="s">
        <v>99</v>
      </c>
      <c r="C1969" t="s">
        <v>114</v>
      </c>
      <c r="D1969" t="s">
        <v>0</v>
      </c>
      <c r="E1969" t="s">
        <v>173</v>
      </c>
      <c r="F1969" t="s">
        <v>23</v>
      </c>
      <c r="G1969" t="s">
        <v>173</v>
      </c>
      <c r="H1969" t="s">
        <v>196</v>
      </c>
      <c r="I1969" t="s">
        <v>77</v>
      </c>
      <c r="J1969" s="26">
        <v>602273.49914610654</v>
      </c>
    </row>
    <row r="1970" spans="1:10" x14ac:dyDescent="0.3">
      <c r="A1970" s="23">
        <v>44713</v>
      </c>
      <c r="B1970" t="s">
        <v>99</v>
      </c>
      <c r="C1970" t="s">
        <v>114</v>
      </c>
      <c r="D1970" t="s">
        <v>0</v>
      </c>
      <c r="E1970" t="s">
        <v>173</v>
      </c>
      <c r="F1970" t="s">
        <v>23</v>
      </c>
      <c r="G1970" t="s">
        <v>173</v>
      </c>
      <c r="H1970" t="s">
        <v>197</v>
      </c>
      <c r="I1970" t="s">
        <v>78</v>
      </c>
      <c r="J1970" s="26">
        <v>86039.071306586644</v>
      </c>
    </row>
    <row r="1971" spans="1:10" x14ac:dyDescent="0.3">
      <c r="A1971" s="23">
        <v>44713</v>
      </c>
      <c r="B1971" t="s">
        <v>99</v>
      </c>
      <c r="C1971" t="s">
        <v>115</v>
      </c>
      <c r="D1971" t="s">
        <v>1</v>
      </c>
      <c r="E1971" t="s">
        <v>176</v>
      </c>
      <c r="F1971" t="s">
        <v>23</v>
      </c>
      <c r="G1971" t="s">
        <v>173</v>
      </c>
      <c r="H1971" t="s">
        <v>173</v>
      </c>
      <c r="I1971" t="s">
        <v>45</v>
      </c>
      <c r="J1971" s="26">
        <v>31891363.782804348</v>
      </c>
    </row>
    <row r="1972" spans="1:10" x14ac:dyDescent="0.3">
      <c r="A1972" s="23">
        <v>44713</v>
      </c>
      <c r="B1972" t="s">
        <v>99</v>
      </c>
      <c r="C1972" t="s">
        <v>115</v>
      </c>
      <c r="D1972" t="s">
        <v>1</v>
      </c>
      <c r="E1972" t="s">
        <v>173</v>
      </c>
      <c r="F1972" t="s">
        <v>19</v>
      </c>
      <c r="G1972" t="s">
        <v>177</v>
      </c>
      <c r="H1972" t="s">
        <v>173</v>
      </c>
      <c r="I1972" t="s">
        <v>46</v>
      </c>
      <c r="J1972" s="26">
        <v>31521587.033231296</v>
      </c>
    </row>
    <row r="1973" spans="1:10" x14ac:dyDescent="0.3">
      <c r="A1973" s="23">
        <v>44713</v>
      </c>
      <c r="B1973" t="s">
        <v>99</v>
      </c>
      <c r="C1973" t="s">
        <v>115</v>
      </c>
      <c r="D1973" t="s">
        <v>1</v>
      </c>
      <c r="E1973" t="s">
        <v>173</v>
      </c>
      <c r="F1973" t="s">
        <v>19</v>
      </c>
      <c r="G1973" t="s">
        <v>173</v>
      </c>
      <c r="H1973" t="s">
        <v>21</v>
      </c>
      <c r="I1973" t="s">
        <v>79</v>
      </c>
      <c r="J1973" s="26">
        <v>12337481.376447516</v>
      </c>
    </row>
    <row r="1974" spans="1:10" x14ac:dyDescent="0.3">
      <c r="A1974" s="23">
        <v>44713</v>
      </c>
      <c r="B1974" t="s">
        <v>99</v>
      </c>
      <c r="C1974" t="s">
        <v>115</v>
      </c>
      <c r="D1974" t="s">
        <v>1</v>
      </c>
      <c r="E1974" t="s">
        <v>173</v>
      </c>
      <c r="F1974" t="s">
        <v>19</v>
      </c>
      <c r="G1974" t="s">
        <v>173</v>
      </c>
      <c r="H1974" t="s">
        <v>22</v>
      </c>
      <c r="I1974" t="s">
        <v>80</v>
      </c>
      <c r="J1974" s="26">
        <v>13218730.046193769</v>
      </c>
    </row>
    <row r="1975" spans="1:10" x14ac:dyDescent="0.3">
      <c r="A1975" s="23">
        <v>44713</v>
      </c>
      <c r="B1975" t="s">
        <v>99</v>
      </c>
      <c r="C1975" t="s">
        <v>115</v>
      </c>
      <c r="D1975" t="s">
        <v>1</v>
      </c>
      <c r="E1975" t="s">
        <v>173</v>
      </c>
      <c r="F1975" t="s">
        <v>19</v>
      </c>
      <c r="G1975" t="s">
        <v>173</v>
      </c>
      <c r="H1975" t="s">
        <v>20</v>
      </c>
      <c r="I1975" t="s">
        <v>81</v>
      </c>
      <c r="J1975" s="26">
        <v>5965375.610590009</v>
      </c>
    </row>
    <row r="1976" spans="1:10" x14ac:dyDescent="0.3">
      <c r="A1976" s="23">
        <v>44713</v>
      </c>
      <c r="B1976" t="s">
        <v>99</v>
      </c>
      <c r="C1976" t="s">
        <v>115</v>
      </c>
      <c r="D1976" t="s">
        <v>1</v>
      </c>
      <c r="E1976" t="s">
        <v>173</v>
      </c>
      <c r="F1976" t="s">
        <v>23</v>
      </c>
      <c r="G1976" t="s">
        <v>177</v>
      </c>
      <c r="H1976" t="s">
        <v>173</v>
      </c>
      <c r="I1976" t="s">
        <v>47</v>
      </c>
      <c r="J1976" s="26">
        <v>369776.74957305327</v>
      </c>
    </row>
    <row r="1977" spans="1:10" x14ac:dyDescent="0.3">
      <c r="A1977" s="23">
        <v>44713</v>
      </c>
      <c r="B1977" t="s">
        <v>99</v>
      </c>
      <c r="C1977" t="s">
        <v>115</v>
      </c>
      <c r="D1977" t="s">
        <v>1</v>
      </c>
      <c r="E1977" t="s">
        <v>173</v>
      </c>
      <c r="F1977" t="s">
        <v>23</v>
      </c>
      <c r="G1977" t="s">
        <v>173</v>
      </c>
      <c r="H1977" t="s">
        <v>196</v>
      </c>
      <c r="I1977" t="s">
        <v>82</v>
      </c>
      <c r="J1977" s="26">
        <v>301136.74957305327</v>
      </c>
    </row>
    <row r="1978" spans="1:10" x14ac:dyDescent="0.3">
      <c r="A1978" s="23">
        <v>44713</v>
      </c>
      <c r="B1978" t="s">
        <v>99</v>
      </c>
      <c r="C1978" t="s">
        <v>115</v>
      </c>
      <c r="D1978" t="s">
        <v>1</v>
      </c>
      <c r="E1978" t="s">
        <v>173</v>
      </c>
      <c r="F1978" t="s">
        <v>23</v>
      </c>
      <c r="G1978" t="s">
        <v>173</v>
      </c>
      <c r="H1978" t="s">
        <v>197</v>
      </c>
      <c r="I1978" t="s">
        <v>83</v>
      </c>
      <c r="J1978" s="26">
        <v>68640</v>
      </c>
    </row>
    <row r="1979" spans="1:10" x14ac:dyDescent="0.3">
      <c r="A1979" s="23">
        <v>44713</v>
      </c>
      <c r="B1979" t="s">
        <v>99</v>
      </c>
      <c r="C1979" t="s">
        <v>178</v>
      </c>
      <c r="D1979" t="s">
        <v>203</v>
      </c>
      <c r="E1979" t="s">
        <v>176</v>
      </c>
      <c r="F1979" t="s">
        <v>23</v>
      </c>
      <c r="G1979" t="s">
        <v>173</v>
      </c>
      <c r="H1979" t="s">
        <v>173</v>
      </c>
      <c r="I1979" t="s">
        <v>48</v>
      </c>
      <c r="J1979" s="26">
        <v>17030973.611037828</v>
      </c>
    </row>
    <row r="1980" spans="1:10" x14ac:dyDescent="0.3">
      <c r="A1980" s="23">
        <v>44713</v>
      </c>
      <c r="B1980" t="s">
        <v>99</v>
      </c>
      <c r="C1980" t="s">
        <v>178</v>
      </c>
      <c r="D1980" t="s">
        <v>203</v>
      </c>
      <c r="E1980" t="s">
        <v>173</v>
      </c>
      <c r="F1980" t="s">
        <v>19</v>
      </c>
      <c r="G1980" t="s">
        <v>177</v>
      </c>
      <c r="H1980" t="s">
        <v>173</v>
      </c>
      <c r="I1980" t="s">
        <v>49</v>
      </c>
      <c r="J1980" s="26">
        <v>16712437.79015819</v>
      </c>
    </row>
    <row r="1981" spans="1:10" x14ac:dyDescent="0.3">
      <c r="A1981" s="23">
        <v>44713</v>
      </c>
      <c r="B1981" t="s">
        <v>99</v>
      </c>
      <c r="C1981" t="s">
        <v>178</v>
      </c>
      <c r="D1981" t="s">
        <v>203</v>
      </c>
      <c r="E1981" t="s">
        <v>173</v>
      </c>
      <c r="F1981" t="s">
        <v>19</v>
      </c>
      <c r="G1981" t="s">
        <v>173</v>
      </c>
      <c r="H1981" t="s">
        <v>21</v>
      </c>
      <c r="I1981" t="s">
        <v>84</v>
      </c>
      <c r="J1981" s="26">
        <v>5913230.7188890446</v>
      </c>
    </row>
    <row r="1982" spans="1:10" x14ac:dyDescent="0.3">
      <c r="A1982" s="23">
        <v>44713</v>
      </c>
      <c r="B1982" t="s">
        <v>99</v>
      </c>
      <c r="C1982" t="s">
        <v>178</v>
      </c>
      <c r="D1982" t="s">
        <v>203</v>
      </c>
      <c r="E1982" t="s">
        <v>173</v>
      </c>
      <c r="F1982" t="s">
        <v>19</v>
      </c>
      <c r="G1982" t="s">
        <v>173</v>
      </c>
      <c r="H1982" t="s">
        <v>22</v>
      </c>
      <c r="I1982" t="s">
        <v>85</v>
      </c>
      <c r="J1982" s="26">
        <v>6335604.3416668344</v>
      </c>
    </row>
    <row r="1983" spans="1:10" x14ac:dyDescent="0.3">
      <c r="A1983" s="23">
        <v>44713</v>
      </c>
      <c r="B1983" t="s">
        <v>99</v>
      </c>
      <c r="C1983" t="s">
        <v>178</v>
      </c>
      <c r="D1983" t="s">
        <v>203</v>
      </c>
      <c r="E1983" t="s">
        <v>173</v>
      </c>
      <c r="F1983" t="s">
        <v>19</v>
      </c>
      <c r="G1983" t="s">
        <v>173</v>
      </c>
      <c r="H1983" t="s">
        <v>20</v>
      </c>
      <c r="I1983" t="s">
        <v>86</v>
      </c>
      <c r="J1983" s="26">
        <v>4463602.7296023127</v>
      </c>
    </row>
    <row r="1984" spans="1:10" x14ac:dyDescent="0.3">
      <c r="A1984" s="23">
        <v>44713</v>
      </c>
      <c r="B1984" t="s">
        <v>99</v>
      </c>
      <c r="C1984" t="s">
        <v>178</v>
      </c>
      <c r="D1984" t="s">
        <v>203</v>
      </c>
      <c r="E1984" t="s">
        <v>173</v>
      </c>
      <c r="F1984" t="s">
        <v>23</v>
      </c>
      <c r="G1984" t="s">
        <v>177</v>
      </c>
      <c r="H1984" t="s">
        <v>173</v>
      </c>
      <c r="I1984" t="s">
        <v>50</v>
      </c>
      <c r="J1984" s="26">
        <v>318535.82087963988</v>
      </c>
    </row>
    <row r="1985" spans="1:10" x14ac:dyDescent="0.3">
      <c r="A1985" s="23">
        <v>44713</v>
      </c>
      <c r="B1985" t="s">
        <v>99</v>
      </c>
      <c r="C1985" t="s">
        <v>178</v>
      </c>
      <c r="D1985" t="s">
        <v>203</v>
      </c>
      <c r="E1985" t="s">
        <v>173</v>
      </c>
      <c r="F1985" t="s">
        <v>23</v>
      </c>
      <c r="G1985" t="s">
        <v>173</v>
      </c>
      <c r="H1985" t="s">
        <v>196</v>
      </c>
      <c r="I1985" t="s">
        <v>88</v>
      </c>
      <c r="J1985" s="26">
        <v>301136.74957305327</v>
      </c>
    </row>
    <row r="1986" spans="1:10" x14ac:dyDescent="0.3">
      <c r="A1986" s="23">
        <v>44713</v>
      </c>
      <c r="B1986" t="s">
        <v>99</v>
      </c>
      <c r="C1986" t="s">
        <v>178</v>
      </c>
      <c r="D1986" t="s">
        <v>203</v>
      </c>
      <c r="E1986" t="s">
        <v>173</v>
      </c>
      <c r="F1986" t="s">
        <v>23</v>
      </c>
      <c r="G1986" t="s">
        <v>173</v>
      </c>
      <c r="H1986" t="s">
        <v>197</v>
      </c>
      <c r="I1986" t="s">
        <v>87</v>
      </c>
      <c r="J1986" s="26">
        <v>17399.071306586644</v>
      </c>
    </row>
    <row r="1987" spans="1:10" x14ac:dyDescent="0.3">
      <c r="A1987" s="23">
        <v>44713</v>
      </c>
      <c r="B1987" t="s">
        <v>99</v>
      </c>
      <c r="C1987" t="s">
        <v>116</v>
      </c>
      <c r="D1987" t="s">
        <v>14</v>
      </c>
      <c r="E1987" t="s">
        <v>176</v>
      </c>
      <c r="F1987" t="s">
        <v>23</v>
      </c>
      <c r="G1987" t="s">
        <v>173</v>
      </c>
      <c r="H1987" t="s">
        <v>173</v>
      </c>
      <c r="I1987" t="s">
        <v>51</v>
      </c>
      <c r="J1987" s="26">
        <v>739081</v>
      </c>
    </row>
    <row r="1988" spans="1:10" x14ac:dyDescent="0.3">
      <c r="A1988" s="23">
        <v>44713</v>
      </c>
      <c r="B1988" t="s">
        <v>99</v>
      </c>
      <c r="C1988" t="s">
        <v>116</v>
      </c>
      <c r="D1988" t="s">
        <v>14</v>
      </c>
      <c r="E1988" t="s">
        <v>173</v>
      </c>
      <c r="F1988" t="s">
        <v>16</v>
      </c>
      <c r="G1988" t="s">
        <v>177</v>
      </c>
      <c r="H1988" t="s">
        <v>198</v>
      </c>
      <c r="I1988" t="s">
        <v>52</v>
      </c>
      <c r="J1988" s="26">
        <v>150000</v>
      </c>
    </row>
    <row r="1989" spans="1:10" x14ac:dyDescent="0.3">
      <c r="A1989" s="23">
        <v>44713</v>
      </c>
      <c r="B1989" t="s">
        <v>99</v>
      </c>
      <c r="C1989" t="s">
        <v>116</v>
      </c>
      <c r="D1989" t="s">
        <v>14</v>
      </c>
      <c r="E1989" t="s">
        <v>173</v>
      </c>
      <c r="F1989" t="s">
        <v>271</v>
      </c>
      <c r="G1989" t="s">
        <v>177</v>
      </c>
      <c r="H1989" t="s">
        <v>173</v>
      </c>
      <c r="I1989" t="s">
        <v>53</v>
      </c>
      <c r="J1989" s="26">
        <v>457600</v>
      </c>
    </row>
    <row r="1990" spans="1:10" x14ac:dyDescent="0.3">
      <c r="A1990" s="23">
        <v>44713</v>
      </c>
      <c r="B1990" t="s">
        <v>99</v>
      </c>
      <c r="C1990" t="s">
        <v>116</v>
      </c>
      <c r="D1990" t="s">
        <v>14</v>
      </c>
      <c r="E1990" t="s">
        <v>173</v>
      </c>
      <c r="F1990" t="s">
        <v>271</v>
      </c>
      <c r="G1990" t="s">
        <v>173</v>
      </c>
      <c r="H1990" t="s">
        <v>33</v>
      </c>
      <c r="I1990" t="s">
        <v>89</v>
      </c>
      <c r="J1990" s="26">
        <v>320000</v>
      </c>
    </row>
    <row r="1991" spans="1:10" x14ac:dyDescent="0.3">
      <c r="A1991" s="23">
        <v>44713</v>
      </c>
      <c r="B1991" t="s">
        <v>99</v>
      </c>
      <c r="C1991" t="s">
        <v>116</v>
      </c>
      <c r="D1991" t="s">
        <v>14</v>
      </c>
      <c r="E1991" t="s">
        <v>173</v>
      </c>
      <c r="F1991" t="s">
        <v>271</v>
      </c>
      <c r="G1991" t="s">
        <v>173</v>
      </c>
      <c r="H1991" t="s">
        <v>34</v>
      </c>
      <c r="I1991" t="s">
        <v>90</v>
      </c>
      <c r="J1991" s="26">
        <v>32000</v>
      </c>
    </row>
    <row r="1992" spans="1:10" x14ac:dyDescent="0.3">
      <c r="A1992" s="23">
        <v>44713</v>
      </c>
      <c r="B1992" t="s">
        <v>99</v>
      </c>
      <c r="C1992" t="s">
        <v>116</v>
      </c>
      <c r="D1992" t="s">
        <v>14</v>
      </c>
      <c r="E1992" t="s">
        <v>173</v>
      </c>
      <c r="F1992" t="s">
        <v>271</v>
      </c>
      <c r="G1992" t="s">
        <v>173</v>
      </c>
      <c r="H1992" t="s">
        <v>35</v>
      </c>
      <c r="I1992" t="s">
        <v>90</v>
      </c>
      <c r="J1992" s="26">
        <v>105600</v>
      </c>
    </row>
    <row r="1993" spans="1:10" x14ac:dyDescent="0.3">
      <c r="A1993" s="23">
        <v>44713</v>
      </c>
      <c r="B1993" t="s">
        <v>99</v>
      </c>
      <c r="C1993" t="s">
        <v>116</v>
      </c>
      <c r="D1993" t="s">
        <v>14</v>
      </c>
      <c r="E1993" t="s">
        <v>173</v>
      </c>
      <c r="F1993" t="s">
        <v>15</v>
      </c>
      <c r="G1993" t="s">
        <v>177</v>
      </c>
      <c r="H1993" t="s">
        <v>173</v>
      </c>
      <c r="I1993" t="s">
        <v>54</v>
      </c>
      <c r="J1993" s="26">
        <v>79641</v>
      </c>
    </row>
    <row r="1994" spans="1:10" x14ac:dyDescent="0.3">
      <c r="A1994" s="23">
        <v>44713</v>
      </c>
      <c r="B1994" t="s">
        <v>99</v>
      </c>
      <c r="C1994" t="s">
        <v>116</v>
      </c>
      <c r="D1994" t="s">
        <v>14</v>
      </c>
      <c r="E1994" t="s">
        <v>173</v>
      </c>
      <c r="F1994" t="s">
        <v>15</v>
      </c>
      <c r="G1994" t="s">
        <v>173</v>
      </c>
      <c r="H1994" t="s">
        <v>36</v>
      </c>
      <c r="I1994" t="s">
        <v>91</v>
      </c>
      <c r="J1994" s="26">
        <v>50000</v>
      </c>
    </row>
    <row r="1995" spans="1:10" x14ac:dyDescent="0.3">
      <c r="A1995" s="23">
        <v>44713</v>
      </c>
      <c r="B1995" t="s">
        <v>99</v>
      </c>
      <c r="C1995" t="s">
        <v>116</v>
      </c>
      <c r="D1995" t="s">
        <v>14</v>
      </c>
      <c r="E1995" t="s">
        <v>173</v>
      </c>
      <c r="F1995" t="s">
        <v>15</v>
      </c>
      <c r="G1995" t="s">
        <v>173</v>
      </c>
      <c r="H1995" t="s">
        <v>37</v>
      </c>
      <c r="I1995" t="s">
        <v>92</v>
      </c>
      <c r="J1995" s="26">
        <v>15798</v>
      </c>
    </row>
    <row r="1996" spans="1:10" x14ac:dyDescent="0.3">
      <c r="A1996" s="23">
        <v>44713</v>
      </c>
      <c r="B1996" t="s">
        <v>99</v>
      </c>
      <c r="C1996" t="s">
        <v>116</v>
      </c>
      <c r="D1996" t="s">
        <v>14</v>
      </c>
      <c r="E1996" t="s">
        <v>173</v>
      </c>
      <c r="F1996" t="s">
        <v>15</v>
      </c>
      <c r="G1996" t="s">
        <v>173</v>
      </c>
      <c r="H1996" t="s">
        <v>38</v>
      </c>
      <c r="I1996" t="s">
        <v>93</v>
      </c>
      <c r="J1996" s="26">
        <v>13843</v>
      </c>
    </row>
    <row r="1997" spans="1:10" x14ac:dyDescent="0.3">
      <c r="A1997" s="23">
        <v>44713</v>
      </c>
      <c r="B1997" t="s">
        <v>99</v>
      </c>
      <c r="C1997" t="s">
        <v>116</v>
      </c>
      <c r="D1997" t="s">
        <v>14</v>
      </c>
      <c r="E1997" t="s">
        <v>173</v>
      </c>
      <c r="F1997" t="s">
        <v>269</v>
      </c>
      <c r="G1997" t="s">
        <v>177</v>
      </c>
      <c r="H1997" t="s">
        <v>269</v>
      </c>
      <c r="I1997" t="s">
        <v>55</v>
      </c>
      <c r="J1997" s="26">
        <v>6349</v>
      </c>
    </row>
    <row r="1998" spans="1:10" x14ac:dyDescent="0.3">
      <c r="A1998" s="23">
        <v>44713</v>
      </c>
      <c r="B1998" t="s">
        <v>99</v>
      </c>
      <c r="C1998" t="s">
        <v>116</v>
      </c>
      <c r="D1998" t="s">
        <v>14</v>
      </c>
      <c r="E1998" t="s">
        <v>173</v>
      </c>
      <c r="F1998" t="s">
        <v>270</v>
      </c>
      <c r="G1998" t="s">
        <v>177</v>
      </c>
      <c r="H1998" t="s">
        <v>270</v>
      </c>
      <c r="I1998" t="s">
        <v>56</v>
      </c>
      <c r="J1998" s="26">
        <v>45491</v>
      </c>
    </row>
    <row r="1999" spans="1:10" x14ac:dyDescent="0.3">
      <c r="A1999" s="23">
        <v>44713</v>
      </c>
      <c r="B1999" t="s">
        <v>99</v>
      </c>
      <c r="C1999" t="s">
        <v>116</v>
      </c>
      <c r="D1999" t="s">
        <v>2</v>
      </c>
      <c r="E1999" t="s">
        <v>176</v>
      </c>
      <c r="F1999" t="s">
        <v>270</v>
      </c>
      <c r="G1999" t="s">
        <v>173</v>
      </c>
      <c r="H1999" t="s">
        <v>173</v>
      </c>
      <c r="I1999" t="s">
        <v>57</v>
      </c>
      <c r="J1999" s="26">
        <v>10754491.735137906</v>
      </c>
    </row>
    <row r="2000" spans="1:10" x14ac:dyDescent="0.3">
      <c r="A2000" s="23">
        <v>44713</v>
      </c>
      <c r="B2000" t="s">
        <v>99</v>
      </c>
      <c r="C2000" t="s">
        <v>116</v>
      </c>
      <c r="D2000" t="s">
        <v>2</v>
      </c>
      <c r="E2000" t="s">
        <v>173</v>
      </c>
      <c r="F2000" t="s">
        <v>16</v>
      </c>
      <c r="G2000" t="s">
        <v>177</v>
      </c>
      <c r="H2000" t="s">
        <v>16</v>
      </c>
      <c r="I2000" t="s">
        <v>58</v>
      </c>
      <c r="J2000" s="26">
        <v>1250000</v>
      </c>
    </row>
    <row r="2001" spans="1:10" x14ac:dyDescent="0.3">
      <c r="A2001" s="23">
        <v>44713</v>
      </c>
      <c r="B2001" t="s">
        <v>99</v>
      </c>
      <c r="C2001" t="s">
        <v>116</v>
      </c>
      <c r="D2001" t="s">
        <v>2</v>
      </c>
      <c r="E2001" t="s">
        <v>173</v>
      </c>
      <c r="F2001" t="s">
        <v>271</v>
      </c>
      <c r="G2001" t="s">
        <v>177</v>
      </c>
      <c r="H2001" t="s">
        <v>173</v>
      </c>
      <c r="I2001" t="s">
        <v>59</v>
      </c>
      <c r="J2001" s="26">
        <v>1238737.5</v>
      </c>
    </row>
    <row r="2002" spans="1:10" x14ac:dyDescent="0.3">
      <c r="A2002" s="23">
        <v>44713</v>
      </c>
      <c r="B2002" t="s">
        <v>99</v>
      </c>
      <c r="C2002" t="s">
        <v>116</v>
      </c>
      <c r="D2002" t="s">
        <v>2</v>
      </c>
      <c r="E2002" t="s">
        <v>173</v>
      </c>
      <c r="F2002" t="s">
        <v>271</v>
      </c>
      <c r="G2002" t="s">
        <v>173</v>
      </c>
      <c r="H2002" t="s">
        <v>33</v>
      </c>
      <c r="I2002" t="s">
        <v>94</v>
      </c>
      <c r="J2002" s="26">
        <v>577500</v>
      </c>
    </row>
    <row r="2003" spans="1:10" x14ac:dyDescent="0.3">
      <c r="A2003" s="23">
        <v>44713</v>
      </c>
      <c r="B2003" t="s">
        <v>99</v>
      </c>
      <c r="C2003" t="s">
        <v>116</v>
      </c>
      <c r="D2003" t="s">
        <v>2</v>
      </c>
      <c r="E2003" t="s">
        <v>173</v>
      </c>
      <c r="F2003" t="s">
        <v>271</v>
      </c>
      <c r="G2003" t="s">
        <v>173</v>
      </c>
      <c r="H2003" t="s">
        <v>34</v>
      </c>
      <c r="I2003" t="s">
        <v>95</v>
      </c>
      <c r="J2003" s="26">
        <v>375375</v>
      </c>
    </row>
    <row r="2004" spans="1:10" x14ac:dyDescent="0.3">
      <c r="A2004" s="23">
        <v>44713</v>
      </c>
      <c r="B2004" t="s">
        <v>99</v>
      </c>
      <c r="C2004" t="s">
        <v>116</v>
      </c>
      <c r="D2004" t="s">
        <v>2</v>
      </c>
      <c r="E2004" t="s">
        <v>173</v>
      </c>
      <c r="F2004" t="s">
        <v>271</v>
      </c>
      <c r="G2004" t="s">
        <v>173</v>
      </c>
      <c r="H2004" t="s">
        <v>35</v>
      </c>
      <c r="I2004" t="s">
        <v>96</v>
      </c>
      <c r="J2004" s="26">
        <v>285862.5</v>
      </c>
    </row>
    <row r="2005" spans="1:10" x14ac:dyDescent="0.3">
      <c r="A2005" s="23">
        <v>44713</v>
      </c>
      <c r="B2005" t="s">
        <v>99</v>
      </c>
      <c r="C2005" t="s">
        <v>116</v>
      </c>
      <c r="D2005" t="s">
        <v>2</v>
      </c>
      <c r="E2005" t="s">
        <v>173</v>
      </c>
      <c r="F2005" t="s">
        <v>28</v>
      </c>
      <c r="G2005" t="s">
        <v>177</v>
      </c>
      <c r="H2005" t="s">
        <v>173</v>
      </c>
      <c r="I2005" t="s">
        <v>60</v>
      </c>
      <c r="J2005" s="26">
        <v>6359903.8611994833</v>
      </c>
    </row>
    <row r="2006" spans="1:10" x14ac:dyDescent="0.3">
      <c r="A2006" s="23">
        <v>44713</v>
      </c>
      <c r="B2006" t="s">
        <v>99</v>
      </c>
      <c r="C2006" t="s">
        <v>116</v>
      </c>
      <c r="D2006" t="s">
        <v>2</v>
      </c>
      <c r="E2006" t="s">
        <v>173</v>
      </c>
      <c r="F2006" t="s">
        <v>28</v>
      </c>
      <c r="G2006" t="s">
        <v>173</v>
      </c>
      <c r="H2006" t="s">
        <v>39</v>
      </c>
      <c r="I2006" t="s">
        <v>97</v>
      </c>
      <c r="J2006" s="26">
        <v>2935340.2436305303</v>
      </c>
    </row>
    <row r="2007" spans="1:10" x14ac:dyDescent="0.3">
      <c r="A2007" s="23">
        <v>44713</v>
      </c>
      <c r="B2007" t="s">
        <v>99</v>
      </c>
      <c r="C2007" t="s">
        <v>116</v>
      </c>
      <c r="D2007" t="s">
        <v>2</v>
      </c>
      <c r="E2007" t="s">
        <v>173</v>
      </c>
      <c r="F2007" t="s">
        <v>28</v>
      </c>
      <c r="G2007" t="s">
        <v>173</v>
      </c>
      <c r="H2007" t="s">
        <v>40</v>
      </c>
      <c r="I2007" t="s">
        <v>98</v>
      </c>
      <c r="J2007" s="26">
        <v>3424563.6175689525</v>
      </c>
    </row>
    <row r="2008" spans="1:10" x14ac:dyDescent="0.3">
      <c r="A2008" s="23">
        <v>44713</v>
      </c>
      <c r="B2008" t="s">
        <v>99</v>
      </c>
      <c r="C2008" t="s">
        <v>116</v>
      </c>
      <c r="D2008" t="s">
        <v>2</v>
      </c>
      <c r="E2008" t="s">
        <v>173</v>
      </c>
      <c r="F2008" t="s">
        <v>32</v>
      </c>
      <c r="G2008" t="s">
        <v>177</v>
      </c>
      <c r="H2008" t="s">
        <v>32</v>
      </c>
      <c r="I2008" t="s">
        <v>61</v>
      </c>
      <c r="J2008" s="26">
        <v>270000</v>
      </c>
    </row>
    <row r="2009" spans="1:10" x14ac:dyDescent="0.3">
      <c r="A2009" s="23">
        <v>44713</v>
      </c>
      <c r="B2009" t="s">
        <v>99</v>
      </c>
      <c r="C2009" t="s">
        <v>116</v>
      </c>
      <c r="D2009" t="s">
        <v>2</v>
      </c>
      <c r="E2009" t="s">
        <v>173</v>
      </c>
      <c r="F2009" t="s">
        <v>41</v>
      </c>
      <c r="G2009" t="s">
        <v>177</v>
      </c>
      <c r="H2009" t="s">
        <v>41</v>
      </c>
      <c r="I2009" t="s">
        <v>62</v>
      </c>
      <c r="J2009" s="26">
        <v>250000</v>
      </c>
    </row>
    <row r="2010" spans="1:10" x14ac:dyDescent="0.3">
      <c r="A2010" s="23">
        <v>44713</v>
      </c>
      <c r="B2010" t="s">
        <v>99</v>
      </c>
      <c r="C2010" t="s">
        <v>116</v>
      </c>
      <c r="D2010" t="s">
        <v>2</v>
      </c>
      <c r="E2010" t="s">
        <v>173</v>
      </c>
      <c r="F2010" t="s">
        <v>29</v>
      </c>
      <c r="G2010" t="s">
        <v>177</v>
      </c>
      <c r="H2010" t="s">
        <v>29</v>
      </c>
      <c r="I2010" t="s">
        <v>63</v>
      </c>
      <c r="J2010" s="26">
        <v>798999.99999999988</v>
      </c>
    </row>
    <row r="2011" spans="1:10" x14ac:dyDescent="0.3">
      <c r="A2011" s="23">
        <v>44713</v>
      </c>
      <c r="B2011" t="s">
        <v>99</v>
      </c>
      <c r="C2011" t="s">
        <v>116</v>
      </c>
      <c r="D2011" t="s">
        <v>2</v>
      </c>
      <c r="E2011" t="s">
        <v>173</v>
      </c>
      <c r="F2011" t="s">
        <v>31</v>
      </c>
      <c r="G2011" t="s">
        <v>177</v>
      </c>
      <c r="H2011" t="s">
        <v>31</v>
      </c>
      <c r="I2011" t="s">
        <v>64</v>
      </c>
      <c r="J2011" s="26">
        <v>489223.37393842178</v>
      </c>
    </row>
    <row r="2012" spans="1:10" x14ac:dyDescent="0.3">
      <c r="A2012" s="23">
        <v>44713</v>
      </c>
      <c r="B2012" t="s">
        <v>99</v>
      </c>
      <c r="C2012" t="s">
        <v>116</v>
      </c>
      <c r="D2012" t="s">
        <v>2</v>
      </c>
      <c r="E2012" t="s">
        <v>173</v>
      </c>
      <c r="F2012" t="s">
        <v>30</v>
      </c>
      <c r="G2012" t="s">
        <v>177</v>
      </c>
      <c r="H2012" t="s">
        <v>30</v>
      </c>
      <c r="I2012" t="s">
        <v>65</v>
      </c>
      <c r="J2012" s="26">
        <v>97627</v>
      </c>
    </row>
    <row r="2013" spans="1:10" x14ac:dyDescent="0.3">
      <c r="A2013" s="23">
        <v>44713</v>
      </c>
      <c r="B2013" t="s">
        <v>99</v>
      </c>
      <c r="C2013" t="s">
        <v>179</v>
      </c>
      <c r="D2013" t="s">
        <v>17</v>
      </c>
      <c r="E2013" t="s">
        <v>176</v>
      </c>
      <c r="F2013" t="s">
        <v>30</v>
      </c>
      <c r="G2013" t="s">
        <v>173</v>
      </c>
      <c r="H2013" t="s">
        <v>173</v>
      </c>
      <c r="I2013" t="s">
        <v>66</v>
      </c>
      <c r="J2013" s="26">
        <v>5537400.8758999221</v>
      </c>
    </row>
    <row r="2014" spans="1:10" x14ac:dyDescent="0.3">
      <c r="A2014" s="23">
        <v>44713</v>
      </c>
      <c r="B2014" t="s">
        <v>99</v>
      </c>
      <c r="C2014" t="s">
        <v>117</v>
      </c>
      <c r="D2014" t="s">
        <v>5</v>
      </c>
      <c r="E2014" t="s">
        <v>176</v>
      </c>
      <c r="F2014" t="s">
        <v>30</v>
      </c>
      <c r="G2014" t="s">
        <v>173</v>
      </c>
      <c r="H2014" t="s">
        <v>173</v>
      </c>
      <c r="I2014" t="s">
        <v>67</v>
      </c>
      <c r="J2014" s="26">
        <v>0</v>
      </c>
    </row>
    <row r="2015" spans="1:10" x14ac:dyDescent="0.3">
      <c r="A2015" s="23">
        <v>44713</v>
      </c>
      <c r="B2015" t="s">
        <v>99</v>
      </c>
      <c r="C2015" t="s">
        <v>118</v>
      </c>
      <c r="D2015" t="s">
        <v>6</v>
      </c>
      <c r="E2015" t="s">
        <v>176</v>
      </c>
      <c r="F2015" t="s">
        <v>27</v>
      </c>
      <c r="G2015" t="s">
        <v>173</v>
      </c>
      <c r="H2015" t="s">
        <v>173</v>
      </c>
      <c r="I2015" t="s">
        <v>70</v>
      </c>
      <c r="J2015" s="26">
        <v>2187868</v>
      </c>
    </row>
    <row r="2016" spans="1:10" x14ac:dyDescent="0.3">
      <c r="A2016" s="23">
        <v>44713</v>
      </c>
      <c r="B2016" t="s">
        <v>99</v>
      </c>
      <c r="C2016" t="s">
        <v>118</v>
      </c>
      <c r="D2016" t="s">
        <v>6</v>
      </c>
      <c r="E2016" t="s">
        <v>173</v>
      </c>
      <c r="F2016" t="s">
        <v>4</v>
      </c>
      <c r="G2016" t="s">
        <v>177</v>
      </c>
      <c r="H2016" t="s">
        <v>4</v>
      </c>
      <c r="I2016" t="s">
        <v>71</v>
      </c>
      <c r="J2016" s="26">
        <v>2187868</v>
      </c>
    </row>
    <row r="2017" spans="1:10" x14ac:dyDescent="0.3">
      <c r="A2017" s="23">
        <v>44713</v>
      </c>
      <c r="B2017" t="s">
        <v>99</v>
      </c>
      <c r="C2017" t="s">
        <v>180</v>
      </c>
      <c r="D2017" t="s">
        <v>7</v>
      </c>
      <c r="E2017" t="s">
        <v>176</v>
      </c>
      <c r="F2017" t="s">
        <v>18</v>
      </c>
      <c r="G2017" t="s">
        <v>173</v>
      </c>
      <c r="H2017" t="s">
        <v>173</v>
      </c>
      <c r="I2017" t="s">
        <v>73</v>
      </c>
      <c r="J2017" s="26">
        <v>3349532.8758999221</v>
      </c>
    </row>
    <row r="2018" spans="1:10" x14ac:dyDescent="0.3">
      <c r="A2018" s="23">
        <v>44713</v>
      </c>
      <c r="B2018" t="s">
        <v>99</v>
      </c>
      <c r="C2018" t="s">
        <v>119</v>
      </c>
      <c r="D2018" t="s">
        <v>10</v>
      </c>
      <c r="E2018" t="s">
        <v>176</v>
      </c>
      <c r="F2018" t="s">
        <v>10</v>
      </c>
      <c r="G2018" t="s">
        <v>177</v>
      </c>
      <c r="H2018" t="s">
        <v>10</v>
      </c>
      <c r="I2018" t="s">
        <v>11</v>
      </c>
      <c r="J2018" s="26">
        <v>669906.57517998444</v>
      </c>
    </row>
    <row r="2019" spans="1:10" x14ac:dyDescent="0.3">
      <c r="A2019" s="23">
        <v>44713</v>
      </c>
      <c r="B2019" t="s">
        <v>99</v>
      </c>
      <c r="C2019" t="s">
        <v>181</v>
      </c>
      <c r="D2019" t="s">
        <v>8</v>
      </c>
      <c r="E2019" t="s">
        <v>176</v>
      </c>
      <c r="F2019" t="s">
        <v>10</v>
      </c>
      <c r="G2019" t="s">
        <v>173</v>
      </c>
      <c r="H2019" t="s">
        <v>173</v>
      </c>
      <c r="I2019" t="s">
        <v>12</v>
      </c>
      <c r="J2019" s="26">
        <v>2679626.3007199378</v>
      </c>
    </row>
    <row r="2020" spans="1:10" x14ac:dyDescent="0.3">
      <c r="A2020" s="23">
        <v>44713</v>
      </c>
      <c r="B2020" t="s">
        <v>100</v>
      </c>
      <c r="C2020" t="s">
        <v>114</v>
      </c>
      <c r="D2020" t="s">
        <v>0</v>
      </c>
      <c r="E2020" t="s">
        <v>176</v>
      </c>
      <c r="F2020" t="s">
        <v>25</v>
      </c>
      <c r="G2020" t="s">
        <v>173</v>
      </c>
      <c r="H2020" t="s">
        <v>173</v>
      </c>
      <c r="I2020" t="s">
        <v>124</v>
      </c>
      <c r="J2020" s="26">
        <v>48082262.330583006</v>
      </c>
    </row>
    <row r="2021" spans="1:10" x14ac:dyDescent="0.3">
      <c r="A2021" s="23">
        <v>44713</v>
      </c>
      <c r="B2021" t="s">
        <v>100</v>
      </c>
      <c r="C2021" t="s">
        <v>114</v>
      </c>
      <c r="D2021" t="s">
        <v>0</v>
      </c>
      <c r="E2021" t="s">
        <v>173</v>
      </c>
      <c r="F2021" t="s">
        <v>19</v>
      </c>
      <c r="G2021" t="s">
        <v>177</v>
      </c>
      <c r="H2021" t="s">
        <v>173</v>
      </c>
      <c r="I2021" t="s">
        <v>43</v>
      </c>
      <c r="J2021" s="26">
        <v>47399706.556174099</v>
      </c>
    </row>
    <row r="2022" spans="1:10" x14ac:dyDescent="0.3">
      <c r="A2022" s="23">
        <v>44713</v>
      </c>
      <c r="B2022" t="s">
        <v>100</v>
      </c>
      <c r="C2022" t="s">
        <v>114</v>
      </c>
      <c r="D2022" t="s">
        <v>0</v>
      </c>
      <c r="E2022" t="s">
        <v>173</v>
      </c>
      <c r="F2022" t="s">
        <v>19</v>
      </c>
      <c r="G2022" t="s">
        <v>173</v>
      </c>
      <c r="H2022" t="s">
        <v>21</v>
      </c>
      <c r="I2022" t="s">
        <v>74</v>
      </c>
      <c r="J2022" s="26">
        <v>19749877.731739208</v>
      </c>
    </row>
    <row r="2023" spans="1:10" x14ac:dyDescent="0.3">
      <c r="A2023" s="23">
        <v>44713</v>
      </c>
      <c r="B2023" t="s">
        <v>100</v>
      </c>
      <c r="C2023" t="s">
        <v>114</v>
      </c>
      <c r="D2023" t="s">
        <v>0</v>
      </c>
      <c r="E2023" t="s">
        <v>173</v>
      </c>
      <c r="F2023" t="s">
        <v>19</v>
      </c>
      <c r="G2023" t="s">
        <v>173</v>
      </c>
      <c r="H2023" t="s">
        <v>22</v>
      </c>
      <c r="I2023" t="s">
        <v>75</v>
      </c>
      <c r="J2023" s="26">
        <v>18169887.513200071</v>
      </c>
    </row>
    <row r="2024" spans="1:10" x14ac:dyDescent="0.3">
      <c r="A2024" s="23">
        <v>44713</v>
      </c>
      <c r="B2024" t="s">
        <v>100</v>
      </c>
      <c r="C2024" t="s">
        <v>114</v>
      </c>
      <c r="D2024" t="s">
        <v>0</v>
      </c>
      <c r="E2024" t="s">
        <v>173</v>
      </c>
      <c r="F2024" t="s">
        <v>19</v>
      </c>
      <c r="G2024" t="s">
        <v>173</v>
      </c>
      <c r="H2024" t="s">
        <v>20</v>
      </c>
      <c r="I2024" t="s">
        <v>76</v>
      </c>
      <c r="J2024" s="26">
        <v>9479941.3112348206</v>
      </c>
    </row>
    <row r="2025" spans="1:10" x14ac:dyDescent="0.3">
      <c r="A2025" s="23">
        <v>44713</v>
      </c>
      <c r="B2025" t="s">
        <v>100</v>
      </c>
      <c r="C2025" t="s">
        <v>114</v>
      </c>
      <c r="D2025" t="s">
        <v>0</v>
      </c>
      <c r="E2025" t="s">
        <v>173</v>
      </c>
      <c r="F2025" t="s">
        <v>23</v>
      </c>
      <c r="G2025" t="s">
        <v>177</v>
      </c>
      <c r="H2025" t="s">
        <v>173</v>
      </c>
      <c r="I2025" t="s">
        <v>44</v>
      </c>
      <c r="J2025" s="26">
        <v>682555.77440890705</v>
      </c>
    </row>
    <row r="2026" spans="1:10" x14ac:dyDescent="0.3">
      <c r="A2026" s="23">
        <v>44713</v>
      </c>
      <c r="B2026" t="s">
        <v>100</v>
      </c>
      <c r="C2026" t="s">
        <v>114</v>
      </c>
      <c r="D2026" t="s">
        <v>0</v>
      </c>
      <c r="E2026" t="s">
        <v>173</v>
      </c>
      <c r="F2026" t="s">
        <v>23</v>
      </c>
      <c r="G2026" t="s">
        <v>173</v>
      </c>
      <c r="H2026" t="s">
        <v>196</v>
      </c>
      <c r="I2026" t="s">
        <v>77</v>
      </c>
      <c r="J2026" s="26">
        <v>597236.30260779371</v>
      </c>
    </row>
    <row r="2027" spans="1:10" x14ac:dyDescent="0.3">
      <c r="A2027" s="23">
        <v>44713</v>
      </c>
      <c r="B2027" t="s">
        <v>100</v>
      </c>
      <c r="C2027" t="s">
        <v>114</v>
      </c>
      <c r="D2027" t="s">
        <v>0</v>
      </c>
      <c r="E2027" t="s">
        <v>173</v>
      </c>
      <c r="F2027" t="s">
        <v>23</v>
      </c>
      <c r="G2027" t="s">
        <v>173</v>
      </c>
      <c r="H2027" t="s">
        <v>197</v>
      </c>
      <c r="I2027" t="s">
        <v>78</v>
      </c>
      <c r="J2027" s="26">
        <v>85319.471801113381</v>
      </c>
    </row>
    <row r="2028" spans="1:10" x14ac:dyDescent="0.3">
      <c r="A2028" s="23">
        <v>44713</v>
      </c>
      <c r="B2028" t="s">
        <v>100</v>
      </c>
      <c r="C2028" t="s">
        <v>115</v>
      </c>
      <c r="D2028" t="s">
        <v>1</v>
      </c>
      <c r="E2028" t="s">
        <v>176</v>
      </c>
      <c r="F2028" t="s">
        <v>23</v>
      </c>
      <c r="G2028" t="s">
        <v>173</v>
      </c>
      <c r="H2028" t="s">
        <v>173</v>
      </c>
      <c r="I2028" t="s">
        <v>45</v>
      </c>
      <c r="J2028" s="26">
        <v>29028790.756477993</v>
      </c>
    </row>
    <row r="2029" spans="1:10" x14ac:dyDescent="0.3">
      <c r="A2029" s="23">
        <v>44713</v>
      </c>
      <c r="B2029" t="s">
        <v>100</v>
      </c>
      <c r="C2029" t="s">
        <v>115</v>
      </c>
      <c r="D2029" t="s">
        <v>1</v>
      </c>
      <c r="E2029" t="s">
        <v>173</v>
      </c>
      <c r="F2029" t="s">
        <v>19</v>
      </c>
      <c r="G2029" t="s">
        <v>177</v>
      </c>
      <c r="H2029" t="s">
        <v>173</v>
      </c>
      <c r="I2029" t="s">
        <v>46</v>
      </c>
      <c r="J2029" s="26">
        <v>28667342.525174096</v>
      </c>
    </row>
    <row r="2030" spans="1:10" x14ac:dyDescent="0.3">
      <c r="A2030" s="23">
        <v>44713</v>
      </c>
      <c r="B2030" t="s">
        <v>100</v>
      </c>
      <c r="C2030" t="s">
        <v>115</v>
      </c>
      <c r="D2030" t="s">
        <v>1</v>
      </c>
      <c r="E2030" t="s">
        <v>173</v>
      </c>
      <c r="F2030" t="s">
        <v>19</v>
      </c>
      <c r="G2030" t="s">
        <v>173</v>
      </c>
      <c r="H2030" t="s">
        <v>21</v>
      </c>
      <c r="I2030" t="s">
        <v>79</v>
      </c>
      <c r="J2030" s="26">
        <v>12323923.704605266</v>
      </c>
    </row>
    <row r="2031" spans="1:10" x14ac:dyDescent="0.3">
      <c r="A2031" s="23">
        <v>44713</v>
      </c>
      <c r="B2031" t="s">
        <v>100</v>
      </c>
      <c r="C2031" t="s">
        <v>115</v>
      </c>
      <c r="D2031" t="s">
        <v>1</v>
      </c>
      <c r="E2031" t="s">
        <v>173</v>
      </c>
      <c r="F2031" t="s">
        <v>19</v>
      </c>
      <c r="G2031" t="s">
        <v>173</v>
      </c>
      <c r="H2031" t="s">
        <v>22</v>
      </c>
      <c r="I2031" t="s">
        <v>80</v>
      </c>
      <c r="J2031" s="26">
        <v>11338009.808236845</v>
      </c>
    </row>
    <row r="2032" spans="1:10" x14ac:dyDescent="0.3">
      <c r="A2032" s="23">
        <v>44713</v>
      </c>
      <c r="B2032" t="s">
        <v>100</v>
      </c>
      <c r="C2032" t="s">
        <v>115</v>
      </c>
      <c r="D2032" t="s">
        <v>1</v>
      </c>
      <c r="E2032" t="s">
        <v>173</v>
      </c>
      <c r="F2032" t="s">
        <v>19</v>
      </c>
      <c r="G2032" t="s">
        <v>173</v>
      </c>
      <c r="H2032" t="s">
        <v>20</v>
      </c>
      <c r="I2032" t="s">
        <v>81</v>
      </c>
      <c r="J2032" s="26">
        <v>5005409.0123319859</v>
      </c>
    </row>
    <row r="2033" spans="1:10" x14ac:dyDescent="0.3">
      <c r="A2033" s="23">
        <v>44713</v>
      </c>
      <c r="B2033" t="s">
        <v>100</v>
      </c>
      <c r="C2033" t="s">
        <v>115</v>
      </c>
      <c r="D2033" t="s">
        <v>1</v>
      </c>
      <c r="E2033" t="s">
        <v>173</v>
      </c>
      <c r="F2033" t="s">
        <v>23</v>
      </c>
      <c r="G2033" t="s">
        <v>177</v>
      </c>
      <c r="H2033" t="s">
        <v>173</v>
      </c>
      <c r="I2033" t="s">
        <v>47</v>
      </c>
      <c r="J2033" s="26">
        <v>361448.23130389687</v>
      </c>
    </row>
    <row r="2034" spans="1:10" x14ac:dyDescent="0.3">
      <c r="A2034" s="23">
        <v>44713</v>
      </c>
      <c r="B2034" t="s">
        <v>100</v>
      </c>
      <c r="C2034" t="s">
        <v>115</v>
      </c>
      <c r="D2034" t="s">
        <v>1</v>
      </c>
      <c r="E2034" t="s">
        <v>173</v>
      </c>
      <c r="F2034" t="s">
        <v>23</v>
      </c>
      <c r="G2034" t="s">
        <v>173</v>
      </c>
      <c r="H2034" t="s">
        <v>196</v>
      </c>
      <c r="I2034" t="s">
        <v>82</v>
      </c>
      <c r="J2034" s="26">
        <v>298618.15130389686</v>
      </c>
    </row>
    <row r="2035" spans="1:10" x14ac:dyDescent="0.3">
      <c r="A2035" s="23">
        <v>44713</v>
      </c>
      <c r="B2035" t="s">
        <v>100</v>
      </c>
      <c r="C2035" t="s">
        <v>115</v>
      </c>
      <c r="D2035" t="s">
        <v>1</v>
      </c>
      <c r="E2035" t="s">
        <v>173</v>
      </c>
      <c r="F2035" t="s">
        <v>23</v>
      </c>
      <c r="G2035" t="s">
        <v>173</v>
      </c>
      <c r="H2035" t="s">
        <v>197</v>
      </c>
      <c r="I2035" t="s">
        <v>83</v>
      </c>
      <c r="J2035" s="26">
        <v>62830.080000000002</v>
      </c>
    </row>
    <row r="2036" spans="1:10" x14ac:dyDescent="0.3">
      <c r="A2036" s="23">
        <v>44713</v>
      </c>
      <c r="B2036" t="s">
        <v>100</v>
      </c>
      <c r="C2036" t="s">
        <v>178</v>
      </c>
      <c r="D2036" t="s">
        <v>203</v>
      </c>
      <c r="E2036" t="s">
        <v>176</v>
      </c>
      <c r="F2036" t="s">
        <v>23</v>
      </c>
      <c r="G2036" t="s">
        <v>173</v>
      </c>
      <c r="H2036" t="s">
        <v>173</v>
      </c>
      <c r="I2036" t="s">
        <v>48</v>
      </c>
      <c r="J2036" s="26">
        <v>19053471.574105013</v>
      </c>
    </row>
    <row r="2037" spans="1:10" x14ac:dyDescent="0.3">
      <c r="A2037" s="23">
        <v>44713</v>
      </c>
      <c r="B2037" t="s">
        <v>100</v>
      </c>
      <c r="C2037" t="s">
        <v>178</v>
      </c>
      <c r="D2037" t="s">
        <v>203</v>
      </c>
      <c r="E2037" t="s">
        <v>173</v>
      </c>
      <c r="F2037" t="s">
        <v>19</v>
      </c>
      <c r="G2037" t="s">
        <v>177</v>
      </c>
      <c r="H2037" t="s">
        <v>173</v>
      </c>
      <c r="I2037" t="s">
        <v>49</v>
      </c>
      <c r="J2037" s="26">
        <v>18732364.031000003</v>
      </c>
    </row>
    <row r="2038" spans="1:10" x14ac:dyDescent="0.3">
      <c r="A2038" s="23">
        <v>44713</v>
      </c>
      <c r="B2038" t="s">
        <v>100</v>
      </c>
      <c r="C2038" t="s">
        <v>178</v>
      </c>
      <c r="D2038" t="s">
        <v>203</v>
      </c>
      <c r="E2038" t="s">
        <v>173</v>
      </c>
      <c r="F2038" t="s">
        <v>19</v>
      </c>
      <c r="G2038" t="s">
        <v>173</v>
      </c>
      <c r="H2038" t="s">
        <v>21</v>
      </c>
      <c r="I2038" t="s">
        <v>84</v>
      </c>
      <c r="J2038" s="26">
        <v>7425954.0271339417</v>
      </c>
    </row>
    <row r="2039" spans="1:10" x14ac:dyDescent="0.3">
      <c r="A2039" s="23">
        <v>44713</v>
      </c>
      <c r="B2039" t="s">
        <v>100</v>
      </c>
      <c r="C2039" t="s">
        <v>178</v>
      </c>
      <c r="D2039" t="s">
        <v>203</v>
      </c>
      <c r="E2039" t="s">
        <v>173</v>
      </c>
      <c r="F2039" t="s">
        <v>19</v>
      </c>
      <c r="G2039" t="s">
        <v>173</v>
      </c>
      <c r="H2039" t="s">
        <v>22</v>
      </c>
      <c r="I2039" t="s">
        <v>85</v>
      </c>
      <c r="J2039" s="26">
        <v>6831877.7049632259</v>
      </c>
    </row>
    <row r="2040" spans="1:10" x14ac:dyDescent="0.3">
      <c r="A2040" s="23">
        <v>44713</v>
      </c>
      <c r="B2040" t="s">
        <v>100</v>
      </c>
      <c r="C2040" t="s">
        <v>178</v>
      </c>
      <c r="D2040" t="s">
        <v>203</v>
      </c>
      <c r="E2040" t="s">
        <v>173</v>
      </c>
      <c r="F2040" t="s">
        <v>19</v>
      </c>
      <c r="G2040" t="s">
        <v>173</v>
      </c>
      <c r="H2040" t="s">
        <v>20</v>
      </c>
      <c r="I2040" t="s">
        <v>86</v>
      </c>
      <c r="J2040" s="26">
        <v>4474532.2989028348</v>
      </c>
    </row>
    <row r="2041" spans="1:10" x14ac:dyDescent="0.3">
      <c r="A2041" s="23">
        <v>44713</v>
      </c>
      <c r="B2041" t="s">
        <v>100</v>
      </c>
      <c r="C2041" t="s">
        <v>178</v>
      </c>
      <c r="D2041" t="s">
        <v>203</v>
      </c>
      <c r="E2041" t="s">
        <v>173</v>
      </c>
      <c r="F2041" t="s">
        <v>23</v>
      </c>
      <c r="G2041" t="s">
        <v>177</v>
      </c>
      <c r="H2041" t="s">
        <v>173</v>
      </c>
      <c r="I2041" t="s">
        <v>50</v>
      </c>
      <c r="J2041" s="26">
        <v>321107.54310501018</v>
      </c>
    </row>
    <row r="2042" spans="1:10" x14ac:dyDescent="0.3">
      <c r="A2042" s="23">
        <v>44713</v>
      </c>
      <c r="B2042" t="s">
        <v>100</v>
      </c>
      <c r="C2042" t="s">
        <v>178</v>
      </c>
      <c r="D2042" t="s">
        <v>203</v>
      </c>
      <c r="E2042" t="s">
        <v>173</v>
      </c>
      <c r="F2042" t="s">
        <v>23</v>
      </c>
      <c r="G2042" t="s">
        <v>173</v>
      </c>
      <c r="H2042" t="s">
        <v>196</v>
      </c>
      <c r="I2042" t="s">
        <v>88</v>
      </c>
      <c r="J2042" s="26">
        <v>298618.15130389686</v>
      </c>
    </row>
    <row r="2043" spans="1:10" x14ac:dyDescent="0.3">
      <c r="A2043" s="23">
        <v>44713</v>
      </c>
      <c r="B2043" t="s">
        <v>100</v>
      </c>
      <c r="C2043" t="s">
        <v>178</v>
      </c>
      <c r="D2043" t="s">
        <v>203</v>
      </c>
      <c r="E2043" t="s">
        <v>173</v>
      </c>
      <c r="F2043" t="s">
        <v>23</v>
      </c>
      <c r="G2043" t="s">
        <v>173</v>
      </c>
      <c r="H2043" t="s">
        <v>197</v>
      </c>
      <c r="I2043" t="s">
        <v>87</v>
      </c>
      <c r="J2043" s="26">
        <v>22489.391801113379</v>
      </c>
    </row>
    <row r="2044" spans="1:10" x14ac:dyDescent="0.3">
      <c r="A2044" s="23">
        <v>44713</v>
      </c>
      <c r="B2044" t="s">
        <v>100</v>
      </c>
      <c r="C2044" t="s">
        <v>116</v>
      </c>
      <c r="D2044" t="s">
        <v>14</v>
      </c>
      <c r="E2044" t="s">
        <v>176</v>
      </c>
      <c r="F2044" t="s">
        <v>23</v>
      </c>
      <c r="G2044" t="s">
        <v>173</v>
      </c>
      <c r="H2044" t="s">
        <v>173</v>
      </c>
      <c r="I2044" t="s">
        <v>51</v>
      </c>
      <c r="J2044" s="26">
        <v>740147</v>
      </c>
    </row>
    <row r="2045" spans="1:10" x14ac:dyDescent="0.3">
      <c r="A2045" s="23">
        <v>44713</v>
      </c>
      <c r="B2045" t="s">
        <v>100</v>
      </c>
      <c r="C2045" t="s">
        <v>116</v>
      </c>
      <c r="D2045" t="s">
        <v>14</v>
      </c>
      <c r="E2045" t="s">
        <v>173</v>
      </c>
      <c r="F2045" t="s">
        <v>16</v>
      </c>
      <c r="G2045" t="s">
        <v>177</v>
      </c>
      <c r="H2045" t="s">
        <v>198</v>
      </c>
      <c r="I2045" t="s">
        <v>52</v>
      </c>
      <c r="J2045" s="26">
        <v>160000</v>
      </c>
    </row>
    <row r="2046" spans="1:10" x14ac:dyDescent="0.3">
      <c r="A2046" s="23">
        <v>44713</v>
      </c>
      <c r="B2046" t="s">
        <v>100</v>
      </c>
      <c r="C2046" t="s">
        <v>116</v>
      </c>
      <c r="D2046" t="s">
        <v>14</v>
      </c>
      <c r="E2046" t="s">
        <v>173</v>
      </c>
      <c r="F2046" t="s">
        <v>271</v>
      </c>
      <c r="G2046" t="s">
        <v>177</v>
      </c>
      <c r="H2046" t="s">
        <v>173</v>
      </c>
      <c r="I2046" t="s">
        <v>53</v>
      </c>
      <c r="J2046" s="26">
        <v>400400</v>
      </c>
    </row>
    <row r="2047" spans="1:10" x14ac:dyDescent="0.3">
      <c r="A2047" s="23">
        <v>44713</v>
      </c>
      <c r="B2047" t="s">
        <v>100</v>
      </c>
      <c r="C2047" t="s">
        <v>116</v>
      </c>
      <c r="D2047" t="s">
        <v>14</v>
      </c>
      <c r="E2047" t="s">
        <v>173</v>
      </c>
      <c r="F2047" t="s">
        <v>271</v>
      </c>
      <c r="G2047" t="s">
        <v>173</v>
      </c>
      <c r="H2047" t="s">
        <v>33</v>
      </c>
      <c r="I2047" t="s">
        <v>89</v>
      </c>
      <c r="J2047" s="26">
        <v>280000</v>
      </c>
    </row>
    <row r="2048" spans="1:10" x14ac:dyDescent="0.3">
      <c r="A2048" s="23">
        <v>44713</v>
      </c>
      <c r="B2048" t="s">
        <v>100</v>
      </c>
      <c r="C2048" t="s">
        <v>116</v>
      </c>
      <c r="D2048" t="s">
        <v>14</v>
      </c>
      <c r="E2048" t="s">
        <v>173</v>
      </c>
      <c r="F2048" t="s">
        <v>271</v>
      </c>
      <c r="G2048" t="s">
        <v>173</v>
      </c>
      <c r="H2048" t="s">
        <v>34</v>
      </c>
      <c r="I2048" t="s">
        <v>90</v>
      </c>
      <c r="J2048" s="26">
        <v>28000</v>
      </c>
    </row>
    <row r="2049" spans="1:10" x14ac:dyDescent="0.3">
      <c r="A2049" s="23">
        <v>44713</v>
      </c>
      <c r="B2049" t="s">
        <v>100</v>
      </c>
      <c r="C2049" t="s">
        <v>116</v>
      </c>
      <c r="D2049" t="s">
        <v>14</v>
      </c>
      <c r="E2049" t="s">
        <v>173</v>
      </c>
      <c r="F2049" t="s">
        <v>271</v>
      </c>
      <c r="G2049" t="s">
        <v>173</v>
      </c>
      <c r="H2049" t="s">
        <v>35</v>
      </c>
      <c r="I2049" t="s">
        <v>90</v>
      </c>
      <c r="J2049" s="26">
        <v>92400</v>
      </c>
    </row>
    <row r="2050" spans="1:10" x14ac:dyDescent="0.3">
      <c r="A2050" s="23">
        <v>44713</v>
      </c>
      <c r="B2050" t="s">
        <v>100</v>
      </c>
      <c r="C2050" t="s">
        <v>116</v>
      </c>
      <c r="D2050" t="s">
        <v>14</v>
      </c>
      <c r="E2050" t="s">
        <v>173</v>
      </c>
      <c r="F2050" t="s">
        <v>15</v>
      </c>
      <c r="G2050" t="s">
        <v>177</v>
      </c>
      <c r="H2050" t="s">
        <v>173</v>
      </c>
      <c r="I2050" t="s">
        <v>54</v>
      </c>
      <c r="J2050" s="26">
        <v>101129</v>
      </c>
    </row>
    <row r="2051" spans="1:10" x14ac:dyDescent="0.3">
      <c r="A2051" s="23">
        <v>44713</v>
      </c>
      <c r="B2051" t="s">
        <v>100</v>
      </c>
      <c r="C2051" t="s">
        <v>116</v>
      </c>
      <c r="D2051" t="s">
        <v>14</v>
      </c>
      <c r="E2051" t="s">
        <v>173</v>
      </c>
      <c r="F2051" t="s">
        <v>15</v>
      </c>
      <c r="G2051" t="s">
        <v>173</v>
      </c>
      <c r="H2051" t="s">
        <v>36</v>
      </c>
      <c r="I2051" t="s">
        <v>91</v>
      </c>
      <c r="J2051" s="26">
        <v>45017</v>
      </c>
    </row>
    <row r="2052" spans="1:10" x14ac:dyDescent="0.3">
      <c r="A2052" s="23">
        <v>44713</v>
      </c>
      <c r="B2052" t="s">
        <v>100</v>
      </c>
      <c r="C2052" t="s">
        <v>116</v>
      </c>
      <c r="D2052" t="s">
        <v>14</v>
      </c>
      <c r="E2052" t="s">
        <v>173</v>
      </c>
      <c r="F2052" t="s">
        <v>15</v>
      </c>
      <c r="G2052" t="s">
        <v>173</v>
      </c>
      <c r="H2052" t="s">
        <v>37</v>
      </c>
      <c r="I2052" t="s">
        <v>92</v>
      </c>
      <c r="J2052" s="26">
        <v>41726</v>
      </c>
    </row>
    <row r="2053" spans="1:10" x14ac:dyDescent="0.3">
      <c r="A2053" s="23">
        <v>44713</v>
      </c>
      <c r="B2053" t="s">
        <v>100</v>
      </c>
      <c r="C2053" t="s">
        <v>116</v>
      </c>
      <c r="D2053" t="s">
        <v>14</v>
      </c>
      <c r="E2053" t="s">
        <v>173</v>
      </c>
      <c r="F2053" t="s">
        <v>15</v>
      </c>
      <c r="G2053" t="s">
        <v>173</v>
      </c>
      <c r="H2053" t="s">
        <v>38</v>
      </c>
      <c r="I2053" t="s">
        <v>93</v>
      </c>
      <c r="J2053" s="26">
        <v>14386</v>
      </c>
    </row>
    <row r="2054" spans="1:10" x14ac:dyDescent="0.3">
      <c r="A2054" s="23">
        <v>44713</v>
      </c>
      <c r="B2054" t="s">
        <v>100</v>
      </c>
      <c r="C2054" t="s">
        <v>116</v>
      </c>
      <c r="D2054" t="s">
        <v>14</v>
      </c>
      <c r="E2054" t="s">
        <v>173</v>
      </c>
      <c r="F2054" t="s">
        <v>269</v>
      </c>
      <c r="G2054" t="s">
        <v>177</v>
      </c>
      <c r="H2054" t="s">
        <v>269</v>
      </c>
      <c r="I2054" t="s">
        <v>55</v>
      </c>
      <c r="J2054" s="26">
        <v>29960</v>
      </c>
    </row>
    <row r="2055" spans="1:10" x14ac:dyDescent="0.3">
      <c r="A2055" s="23">
        <v>44713</v>
      </c>
      <c r="B2055" t="s">
        <v>100</v>
      </c>
      <c r="C2055" t="s">
        <v>116</v>
      </c>
      <c r="D2055" t="s">
        <v>14</v>
      </c>
      <c r="E2055" t="s">
        <v>173</v>
      </c>
      <c r="F2055" t="s">
        <v>270</v>
      </c>
      <c r="G2055" t="s">
        <v>177</v>
      </c>
      <c r="H2055" t="s">
        <v>270</v>
      </c>
      <c r="I2055" t="s">
        <v>56</v>
      </c>
      <c r="J2055" s="26">
        <v>48658</v>
      </c>
    </row>
    <row r="2056" spans="1:10" x14ac:dyDescent="0.3">
      <c r="A2056" s="23">
        <v>44713</v>
      </c>
      <c r="B2056" t="s">
        <v>100</v>
      </c>
      <c r="C2056" t="s">
        <v>116</v>
      </c>
      <c r="D2056" t="s">
        <v>2</v>
      </c>
      <c r="E2056" t="s">
        <v>176</v>
      </c>
      <c r="F2056" t="s">
        <v>270</v>
      </c>
      <c r="G2056" t="s">
        <v>173</v>
      </c>
      <c r="H2056" t="s">
        <v>173</v>
      </c>
      <c r="I2056" t="s">
        <v>57</v>
      </c>
      <c r="J2056" s="26">
        <v>10983542.226281621</v>
      </c>
    </row>
    <row r="2057" spans="1:10" x14ac:dyDescent="0.3">
      <c r="A2057" s="23">
        <v>44713</v>
      </c>
      <c r="B2057" t="s">
        <v>100</v>
      </c>
      <c r="C2057" t="s">
        <v>116</v>
      </c>
      <c r="D2057" t="s">
        <v>2</v>
      </c>
      <c r="E2057" t="s">
        <v>173</v>
      </c>
      <c r="F2057" t="s">
        <v>16</v>
      </c>
      <c r="G2057" t="s">
        <v>177</v>
      </c>
      <c r="H2057" t="s">
        <v>16</v>
      </c>
      <c r="I2057" t="s">
        <v>58</v>
      </c>
      <c r="J2057" s="26">
        <v>1250000</v>
      </c>
    </row>
    <row r="2058" spans="1:10" x14ac:dyDescent="0.3">
      <c r="A2058" s="23">
        <v>44713</v>
      </c>
      <c r="B2058" t="s">
        <v>100</v>
      </c>
      <c r="C2058" t="s">
        <v>116</v>
      </c>
      <c r="D2058" t="s">
        <v>2</v>
      </c>
      <c r="E2058" t="s">
        <v>173</v>
      </c>
      <c r="F2058" t="s">
        <v>271</v>
      </c>
      <c r="G2058" t="s">
        <v>177</v>
      </c>
      <c r="H2058" t="s">
        <v>173</v>
      </c>
      <c r="I2058" t="s">
        <v>59</v>
      </c>
      <c r="J2058" s="26">
        <v>1223722.5</v>
      </c>
    </row>
    <row r="2059" spans="1:10" x14ac:dyDescent="0.3">
      <c r="A2059" s="23">
        <v>44713</v>
      </c>
      <c r="B2059" t="s">
        <v>100</v>
      </c>
      <c r="C2059" t="s">
        <v>116</v>
      </c>
      <c r="D2059" t="s">
        <v>2</v>
      </c>
      <c r="E2059" t="s">
        <v>173</v>
      </c>
      <c r="F2059" t="s">
        <v>271</v>
      </c>
      <c r="G2059" t="s">
        <v>173</v>
      </c>
      <c r="H2059" t="s">
        <v>33</v>
      </c>
      <c r="I2059" t="s">
        <v>94</v>
      </c>
      <c r="J2059" s="26">
        <v>577500</v>
      </c>
    </row>
    <row r="2060" spans="1:10" x14ac:dyDescent="0.3">
      <c r="A2060" s="23">
        <v>44713</v>
      </c>
      <c r="B2060" t="s">
        <v>100</v>
      </c>
      <c r="C2060" t="s">
        <v>116</v>
      </c>
      <c r="D2060" t="s">
        <v>2</v>
      </c>
      <c r="E2060" t="s">
        <v>173</v>
      </c>
      <c r="F2060" t="s">
        <v>271</v>
      </c>
      <c r="G2060" t="s">
        <v>173</v>
      </c>
      <c r="H2060" t="s">
        <v>34</v>
      </c>
      <c r="I2060" t="s">
        <v>95</v>
      </c>
      <c r="J2060" s="26">
        <v>363825</v>
      </c>
    </row>
    <row r="2061" spans="1:10" x14ac:dyDescent="0.3">
      <c r="A2061" s="23">
        <v>44713</v>
      </c>
      <c r="B2061" t="s">
        <v>100</v>
      </c>
      <c r="C2061" t="s">
        <v>116</v>
      </c>
      <c r="D2061" t="s">
        <v>2</v>
      </c>
      <c r="E2061" t="s">
        <v>173</v>
      </c>
      <c r="F2061" t="s">
        <v>271</v>
      </c>
      <c r="G2061" t="s">
        <v>173</v>
      </c>
      <c r="H2061" t="s">
        <v>35</v>
      </c>
      <c r="I2061" t="s">
        <v>96</v>
      </c>
      <c r="J2061" s="26">
        <v>282397.5</v>
      </c>
    </row>
    <row r="2062" spans="1:10" x14ac:dyDescent="0.3">
      <c r="A2062" s="23">
        <v>44713</v>
      </c>
      <c r="B2062" t="s">
        <v>100</v>
      </c>
      <c r="C2062" t="s">
        <v>116</v>
      </c>
      <c r="D2062" t="s">
        <v>2</v>
      </c>
      <c r="E2062" t="s">
        <v>173</v>
      </c>
      <c r="F2062" t="s">
        <v>28</v>
      </c>
      <c r="G2062" t="s">
        <v>177</v>
      </c>
      <c r="H2062" t="s">
        <v>173</v>
      </c>
      <c r="I2062" t="s">
        <v>60</v>
      </c>
      <c r="J2062" s="26">
        <v>6250694.1029757913</v>
      </c>
    </row>
    <row r="2063" spans="1:10" x14ac:dyDescent="0.3">
      <c r="A2063" s="23">
        <v>44713</v>
      </c>
      <c r="B2063" t="s">
        <v>100</v>
      </c>
      <c r="C2063" t="s">
        <v>116</v>
      </c>
      <c r="D2063" t="s">
        <v>2</v>
      </c>
      <c r="E2063" t="s">
        <v>173</v>
      </c>
      <c r="F2063" t="s">
        <v>28</v>
      </c>
      <c r="G2063" t="s">
        <v>173</v>
      </c>
      <c r="H2063" t="s">
        <v>39</v>
      </c>
      <c r="I2063" t="s">
        <v>97</v>
      </c>
      <c r="J2063" s="26">
        <v>2884935.7398349801</v>
      </c>
    </row>
    <row r="2064" spans="1:10" x14ac:dyDescent="0.3">
      <c r="A2064" s="23">
        <v>44713</v>
      </c>
      <c r="B2064" t="s">
        <v>100</v>
      </c>
      <c r="C2064" t="s">
        <v>116</v>
      </c>
      <c r="D2064" t="s">
        <v>2</v>
      </c>
      <c r="E2064" t="s">
        <v>173</v>
      </c>
      <c r="F2064" t="s">
        <v>28</v>
      </c>
      <c r="G2064" t="s">
        <v>173</v>
      </c>
      <c r="H2064" t="s">
        <v>40</v>
      </c>
      <c r="I2064" t="s">
        <v>98</v>
      </c>
      <c r="J2064" s="26">
        <v>3365758.3631408107</v>
      </c>
    </row>
    <row r="2065" spans="1:10" x14ac:dyDescent="0.3">
      <c r="A2065" s="23">
        <v>44713</v>
      </c>
      <c r="B2065" t="s">
        <v>100</v>
      </c>
      <c r="C2065" t="s">
        <v>116</v>
      </c>
      <c r="D2065" t="s">
        <v>2</v>
      </c>
      <c r="E2065" t="s">
        <v>173</v>
      </c>
      <c r="F2065" t="s">
        <v>32</v>
      </c>
      <c r="G2065" t="s">
        <v>177</v>
      </c>
      <c r="H2065" t="s">
        <v>32</v>
      </c>
      <c r="I2065" t="s">
        <v>61</v>
      </c>
      <c r="J2065" s="26">
        <v>270000</v>
      </c>
    </row>
    <row r="2066" spans="1:10" x14ac:dyDescent="0.3">
      <c r="A2066" s="23">
        <v>44713</v>
      </c>
      <c r="B2066" t="s">
        <v>100</v>
      </c>
      <c r="C2066" t="s">
        <v>116</v>
      </c>
      <c r="D2066" t="s">
        <v>2</v>
      </c>
      <c r="E2066" t="s">
        <v>173</v>
      </c>
      <c r="F2066" t="s">
        <v>41</v>
      </c>
      <c r="G2066" t="s">
        <v>177</v>
      </c>
      <c r="H2066" t="s">
        <v>41</v>
      </c>
      <c r="I2066" t="s">
        <v>62</v>
      </c>
      <c r="J2066" s="26">
        <v>250000</v>
      </c>
    </row>
    <row r="2067" spans="1:10" x14ac:dyDescent="0.3">
      <c r="A2067" s="23">
        <v>44713</v>
      </c>
      <c r="B2067" t="s">
        <v>100</v>
      </c>
      <c r="C2067" t="s">
        <v>116</v>
      </c>
      <c r="D2067" t="s">
        <v>2</v>
      </c>
      <c r="E2067" t="s">
        <v>173</v>
      </c>
      <c r="F2067" t="s">
        <v>29</v>
      </c>
      <c r="G2067" t="s">
        <v>177</v>
      </c>
      <c r="H2067" t="s">
        <v>29</v>
      </c>
      <c r="I2067" t="s">
        <v>63</v>
      </c>
      <c r="J2067" s="26">
        <v>1133000</v>
      </c>
    </row>
    <row r="2068" spans="1:10" x14ac:dyDescent="0.3">
      <c r="A2068" s="23">
        <v>44713</v>
      </c>
      <c r="B2068" t="s">
        <v>100</v>
      </c>
      <c r="C2068" t="s">
        <v>116</v>
      </c>
      <c r="D2068" t="s">
        <v>2</v>
      </c>
      <c r="E2068" t="s">
        <v>173</v>
      </c>
      <c r="F2068" t="s">
        <v>31</v>
      </c>
      <c r="G2068" t="s">
        <v>177</v>
      </c>
      <c r="H2068" t="s">
        <v>31</v>
      </c>
      <c r="I2068" t="s">
        <v>64</v>
      </c>
      <c r="J2068" s="26">
        <v>480822.62330583006</v>
      </c>
    </row>
    <row r="2069" spans="1:10" x14ac:dyDescent="0.3">
      <c r="A2069" s="23">
        <v>44713</v>
      </c>
      <c r="B2069" t="s">
        <v>100</v>
      </c>
      <c r="C2069" t="s">
        <v>116</v>
      </c>
      <c r="D2069" t="s">
        <v>2</v>
      </c>
      <c r="E2069" t="s">
        <v>173</v>
      </c>
      <c r="F2069" t="s">
        <v>30</v>
      </c>
      <c r="G2069" t="s">
        <v>177</v>
      </c>
      <c r="H2069" t="s">
        <v>30</v>
      </c>
      <c r="I2069" t="s">
        <v>65</v>
      </c>
      <c r="J2069" s="26">
        <v>125303</v>
      </c>
    </row>
    <row r="2070" spans="1:10" x14ac:dyDescent="0.3">
      <c r="A2070" s="23">
        <v>44713</v>
      </c>
      <c r="B2070" t="s">
        <v>100</v>
      </c>
      <c r="C2070" t="s">
        <v>179</v>
      </c>
      <c r="D2070" t="s">
        <v>17</v>
      </c>
      <c r="E2070" t="s">
        <v>176</v>
      </c>
      <c r="F2070" t="s">
        <v>30</v>
      </c>
      <c r="G2070" t="s">
        <v>173</v>
      </c>
      <c r="H2070" t="s">
        <v>173</v>
      </c>
      <c r="I2070" t="s">
        <v>66</v>
      </c>
      <c r="J2070" s="26">
        <v>7329782.3478233926</v>
      </c>
    </row>
    <row r="2071" spans="1:10" x14ac:dyDescent="0.3">
      <c r="A2071" s="23">
        <v>44713</v>
      </c>
      <c r="B2071" t="s">
        <v>100</v>
      </c>
      <c r="C2071" t="s">
        <v>117</v>
      </c>
      <c r="D2071" t="s">
        <v>5</v>
      </c>
      <c r="E2071" t="s">
        <v>176</v>
      </c>
      <c r="F2071" t="s">
        <v>30</v>
      </c>
      <c r="G2071" t="s">
        <v>173</v>
      </c>
      <c r="H2071" t="s">
        <v>173</v>
      </c>
      <c r="I2071" t="s">
        <v>67</v>
      </c>
      <c r="J2071" s="26">
        <v>5086</v>
      </c>
    </row>
    <row r="2072" spans="1:10" x14ac:dyDescent="0.3">
      <c r="A2072" s="23">
        <v>44713</v>
      </c>
      <c r="B2072" t="s">
        <v>100</v>
      </c>
      <c r="C2072" t="s">
        <v>117</v>
      </c>
      <c r="D2072" t="s">
        <v>5</v>
      </c>
      <c r="E2072" t="s">
        <v>173</v>
      </c>
      <c r="F2072" t="s">
        <v>3</v>
      </c>
      <c r="G2072" t="s">
        <v>177</v>
      </c>
      <c r="H2072" t="s">
        <v>3</v>
      </c>
      <c r="I2072" t="s">
        <v>68</v>
      </c>
      <c r="J2072" s="26">
        <v>5086</v>
      </c>
    </row>
    <row r="2073" spans="1:10" x14ac:dyDescent="0.3">
      <c r="A2073" s="23">
        <v>44713</v>
      </c>
      <c r="B2073" t="s">
        <v>100</v>
      </c>
      <c r="C2073" t="s">
        <v>118</v>
      </c>
      <c r="D2073" t="s">
        <v>6</v>
      </c>
      <c r="E2073" t="s">
        <v>176</v>
      </c>
      <c r="F2073" t="s">
        <v>27</v>
      </c>
      <c r="G2073" t="s">
        <v>173</v>
      </c>
      <c r="H2073" t="s">
        <v>173</v>
      </c>
      <c r="I2073" t="s">
        <v>70</v>
      </c>
      <c r="J2073" s="26">
        <v>2143146</v>
      </c>
    </row>
    <row r="2074" spans="1:10" x14ac:dyDescent="0.3">
      <c r="A2074" s="23">
        <v>44713</v>
      </c>
      <c r="B2074" t="s">
        <v>100</v>
      </c>
      <c r="C2074" t="s">
        <v>118</v>
      </c>
      <c r="D2074" t="s">
        <v>6</v>
      </c>
      <c r="E2074" t="s">
        <v>173</v>
      </c>
      <c r="F2074" t="s">
        <v>4</v>
      </c>
      <c r="G2074" t="s">
        <v>177</v>
      </c>
      <c r="H2074" t="s">
        <v>4</v>
      </c>
      <c r="I2074" t="s">
        <v>71</v>
      </c>
      <c r="J2074" s="26">
        <v>2143146</v>
      </c>
    </row>
    <row r="2075" spans="1:10" x14ac:dyDescent="0.3">
      <c r="A2075" s="23">
        <v>44713</v>
      </c>
      <c r="B2075" t="s">
        <v>100</v>
      </c>
      <c r="C2075" t="s">
        <v>180</v>
      </c>
      <c r="D2075" t="s">
        <v>7</v>
      </c>
      <c r="E2075" t="s">
        <v>176</v>
      </c>
      <c r="F2075" t="s">
        <v>18</v>
      </c>
      <c r="G2075" t="s">
        <v>173</v>
      </c>
      <c r="H2075" t="s">
        <v>173</v>
      </c>
      <c r="I2075" t="s">
        <v>73</v>
      </c>
      <c r="J2075" s="26">
        <v>5191722.3478233926</v>
      </c>
    </row>
    <row r="2076" spans="1:10" x14ac:dyDescent="0.3">
      <c r="A2076" s="23">
        <v>44713</v>
      </c>
      <c r="B2076" t="s">
        <v>100</v>
      </c>
      <c r="C2076" t="s">
        <v>119</v>
      </c>
      <c r="D2076" t="s">
        <v>10</v>
      </c>
      <c r="E2076" t="s">
        <v>176</v>
      </c>
      <c r="F2076" t="s">
        <v>10</v>
      </c>
      <c r="G2076" t="s">
        <v>177</v>
      </c>
      <c r="H2076" t="s">
        <v>10</v>
      </c>
      <c r="I2076" t="s">
        <v>11</v>
      </c>
      <c r="J2076" s="26">
        <v>1038344.4695646786</v>
      </c>
    </row>
    <row r="2077" spans="1:10" x14ac:dyDescent="0.3">
      <c r="A2077" s="23">
        <v>44713</v>
      </c>
      <c r="B2077" t="s">
        <v>100</v>
      </c>
      <c r="C2077" t="s">
        <v>181</v>
      </c>
      <c r="D2077" t="s">
        <v>8</v>
      </c>
      <c r="E2077" t="s">
        <v>176</v>
      </c>
      <c r="F2077" t="s">
        <v>10</v>
      </c>
      <c r="G2077" t="s">
        <v>173</v>
      </c>
      <c r="H2077" t="s">
        <v>173</v>
      </c>
      <c r="I2077" t="s">
        <v>12</v>
      </c>
      <c r="J2077" s="26">
        <v>4153377.878258714</v>
      </c>
    </row>
    <row r="2078" spans="1:10" x14ac:dyDescent="0.3">
      <c r="A2078" s="23">
        <v>44743</v>
      </c>
      <c r="B2078" t="s">
        <v>99</v>
      </c>
      <c r="C2078" t="s">
        <v>114</v>
      </c>
      <c r="D2078" t="s">
        <v>0</v>
      </c>
      <c r="E2078" t="s">
        <v>176</v>
      </c>
      <c r="F2078" t="s">
        <v>25</v>
      </c>
      <c r="G2078" t="s">
        <v>173</v>
      </c>
      <c r="H2078" t="s">
        <v>173</v>
      </c>
      <c r="I2078" t="s">
        <v>124</v>
      </c>
      <c r="J2078" s="26">
        <v>41592303.58212281</v>
      </c>
    </row>
    <row r="2079" spans="1:10" x14ac:dyDescent="0.3">
      <c r="A2079" s="23">
        <v>44743</v>
      </c>
      <c r="B2079" t="s">
        <v>99</v>
      </c>
      <c r="C2079" t="s">
        <v>114</v>
      </c>
      <c r="D2079" t="s">
        <v>0</v>
      </c>
      <c r="E2079" t="s">
        <v>173</v>
      </c>
      <c r="F2079" t="s">
        <v>19</v>
      </c>
      <c r="G2079" t="s">
        <v>177</v>
      </c>
      <c r="H2079" t="s">
        <v>173</v>
      </c>
      <c r="I2079" t="s">
        <v>43</v>
      </c>
      <c r="J2079" s="26">
        <v>41007120.884101041</v>
      </c>
    </row>
    <row r="2080" spans="1:10" x14ac:dyDescent="0.3">
      <c r="A2080" s="23">
        <v>44743</v>
      </c>
      <c r="B2080" t="s">
        <v>99</v>
      </c>
      <c r="C2080" t="s">
        <v>114</v>
      </c>
      <c r="D2080" t="s">
        <v>0</v>
      </c>
      <c r="E2080" t="s">
        <v>173</v>
      </c>
      <c r="F2080" t="s">
        <v>19</v>
      </c>
      <c r="G2080" t="s">
        <v>173</v>
      </c>
      <c r="H2080" t="s">
        <v>21</v>
      </c>
      <c r="I2080" t="s">
        <v>74</v>
      </c>
      <c r="J2080" s="26">
        <v>15516207.902092284</v>
      </c>
    </row>
    <row r="2081" spans="1:10" x14ac:dyDescent="0.3">
      <c r="A2081" s="23">
        <v>44743</v>
      </c>
      <c r="B2081" t="s">
        <v>99</v>
      </c>
      <c r="C2081" t="s">
        <v>114</v>
      </c>
      <c r="D2081" t="s">
        <v>0</v>
      </c>
      <c r="E2081" t="s">
        <v>173</v>
      </c>
      <c r="F2081" t="s">
        <v>19</v>
      </c>
      <c r="G2081" t="s">
        <v>173</v>
      </c>
      <c r="H2081" t="s">
        <v>22</v>
      </c>
      <c r="I2081" t="s">
        <v>75</v>
      </c>
      <c r="J2081" s="26">
        <v>16624508.466527447</v>
      </c>
    </row>
    <row r="2082" spans="1:10" x14ac:dyDescent="0.3">
      <c r="A2082" s="23">
        <v>44743</v>
      </c>
      <c r="B2082" t="s">
        <v>99</v>
      </c>
      <c r="C2082" t="s">
        <v>114</v>
      </c>
      <c r="D2082" t="s">
        <v>0</v>
      </c>
      <c r="E2082" t="s">
        <v>173</v>
      </c>
      <c r="F2082" t="s">
        <v>19</v>
      </c>
      <c r="G2082" t="s">
        <v>173</v>
      </c>
      <c r="H2082" t="s">
        <v>20</v>
      </c>
      <c r="I2082" t="s">
        <v>76</v>
      </c>
      <c r="J2082" s="26">
        <v>8866404.5154813062</v>
      </c>
    </row>
    <row r="2083" spans="1:10" x14ac:dyDescent="0.3">
      <c r="A2083" s="23">
        <v>44743</v>
      </c>
      <c r="B2083" t="s">
        <v>99</v>
      </c>
      <c r="C2083" t="s">
        <v>114</v>
      </c>
      <c r="D2083" t="s">
        <v>0</v>
      </c>
      <c r="E2083" t="s">
        <v>173</v>
      </c>
      <c r="F2083" t="s">
        <v>23</v>
      </c>
      <c r="G2083" t="s">
        <v>177</v>
      </c>
      <c r="H2083" t="s">
        <v>173</v>
      </c>
      <c r="I2083" t="s">
        <v>44</v>
      </c>
      <c r="J2083" s="26">
        <v>585182.69802176615</v>
      </c>
    </row>
    <row r="2084" spans="1:10" x14ac:dyDescent="0.3">
      <c r="A2084" s="23">
        <v>44743</v>
      </c>
      <c r="B2084" t="s">
        <v>99</v>
      </c>
      <c r="C2084" t="s">
        <v>114</v>
      </c>
      <c r="D2084" t="s">
        <v>0</v>
      </c>
      <c r="E2084" t="s">
        <v>173</v>
      </c>
      <c r="F2084" t="s">
        <v>23</v>
      </c>
      <c r="G2084" t="s">
        <v>173</v>
      </c>
      <c r="H2084" t="s">
        <v>196</v>
      </c>
      <c r="I2084" t="s">
        <v>77</v>
      </c>
      <c r="J2084" s="26">
        <v>512034.86076904536</v>
      </c>
    </row>
    <row r="2085" spans="1:10" x14ac:dyDescent="0.3">
      <c r="A2085" s="23">
        <v>44743</v>
      </c>
      <c r="B2085" t="s">
        <v>99</v>
      </c>
      <c r="C2085" t="s">
        <v>114</v>
      </c>
      <c r="D2085" t="s">
        <v>0</v>
      </c>
      <c r="E2085" t="s">
        <v>173</v>
      </c>
      <c r="F2085" t="s">
        <v>23</v>
      </c>
      <c r="G2085" t="s">
        <v>173</v>
      </c>
      <c r="H2085" t="s">
        <v>197</v>
      </c>
      <c r="I2085" t="s">
        <v>78</v>
      </c>
      <c r="J2085" s="26">
        <v>73147.837252720768</v>
      </c>
    </row>
    <row r="2086" spans="1:10" x14ac:dyDescent="0.3">
      <c r="A2086" s="23">
        <v>44743</v>
      </c>
      <c r="B2086" t="s">
        <v>99</v>
      </c>
      <c r="C2086" t="s">
        <v>115</v>
      </c>
      <c r="D2086" t="s">
        <v>1</v>
      </c>
      <c r="E2086" t="s">
        <v>176</v>
      </c>
      <c r="F2086" t="s">
        <v>23</v>
      </c>
      <c r="G2086" t="s">
        <v>173</v>
      </c>
      <c r="H2086" t="s">
        <v>173</v>
      </c>
      <c r="I2086" t="s">
        <v>45</v>
      </c>
      <c r="J2086" s="26">
        <v>25821864.67227089</v>
      </c>
    </row>
    <row r="2087" spans="1:10" x14ac:dyDescent="0.3">
      <c r="A2087" s="23">
        <v>44743</v>
      </c>
      <c r="B2087" t="s">
        <v>99</v>
      </c>
      <c r="C2087" t="s">
        <v>115</v>
      </c>
      <c r="D2087" t="s">
        <v>1</v>
      </c>
      <c r="E2087" t="s">
        <v>173</v>
      </c>
      <c r="F2087" t="s">
        <v>19</v>
      </c>
      <c r="G2087" t="s">
        <v>177</v>
      </c>
      <c r="H2087" t="s">
        <v>173</v>
      </c>
      <c r="I2087" t="s">
        <v>46</v>
      </c>
      <c r="J2087" s="26">
        <v>25510308.241886366</v>
      </c>
    </row>
    <row r="2088" spans="1:10" x14ac:dyDescent="0.3">
      <c r="A2088" s="23">
        <v>44743</v>
      </c>
      <c r="B2088" t="s">
        <v>99</v>
      </c>
      <c r="C2088" t="s">
        <v>115</v>
      </c>
      <c r="D2088" t="s">
        <v>1</v>
      </c>
      <c r="E2088" t="s">
        <v>173</v>
      </c>
      <c r="F2088" t="s">
        <v>19</v>
      </c>
      <c r="G2088" t="s">
        <v>173</v>
      </c>
      <c r="H2088" t="s">
        <v>21</v>
      </c>
      <c r="I2088" t="s">
        <v>79</v>
      </c>
      <c r="J2088" s="26">
        <v>9984679.7849963848</v>
      </c>
    </row>
    <row r="2089" spans="1:10" x14ac:dyDescent="0.3">
      <c r="A2089" s="23">
        <v>44743</v>
      </c>
      <c r="B2089" t="s">
        <v>99</v>
      </c>
      <c r="C2089" t="s">
        <v>115</v>
      </c>
      <c r="D2089" t="s">
        <v>1</v>
      </c>
      <c r="E2089" t="s">
        <v>173</v>
      </c>
      <c r="F2089" t="s">
        <v>19</v>
      </c>
      <c r="G2089" t="s">
        <v>173</v>
      </c>
      <c r="H2089" t="s">
        <v>22</v>
      </c>
      <c r="I2089" t="s">
        <v>80</v>
      </c>
      <c r="J2089" s="26">
        <v>10697871.198210411</v>
      </c>
    </row>
    <row r="2090" spans="1:10" x14ac:dyDescent="0.3">
      <c r="A2090" s="23">
        <v>44743</v>
      </c>
      <c r="B2090" t="s">
        <v>99</v>
      </c>
      <c r="C2090" t="s">
        <v>115</v>
      </c>
      <c r="D2090" t="s">
        <v>1</v>
      </c>
      <c r="E2090" t="s">
        <v>173</v>
      </c>
      <c r="F2090" t="s">
        <v>19</v>
      </c>
      <c r="G2090" t="s">
        <v>173</v>
      </c>
      <c r="H2090" t="s">
        <v>20</v>
      </c>
      <c r="I2090" t="s">
        <v>81</v>
      </c>
      <c r="J2090" s="26">
        <v>4827757.2586795716</v>
      </c>
    </row>
    <row r="2091" spans="1:10" x14ac:dyDescent="0.3">
      <c r="A2091" s="23">
        <v>44743</v>
      </c>
      <c r="B2091" t="s">
        <v>99</v>
      </c>
      <c r="C2091" t="s">
        <v>115</v>
      </c>
      <c r="D2091" t="s">
        <v>1</v>
      </c>
      <c r="E2091" t="s">
        <v>173</v>
      </c>
      <c r="F2091" t="s">
        <v>23</v>
      </c>
      <c r="G2091" t="s">
        <v>177</v>
      </c>
      <c r="H2091" t="s">
        <v>173</v>
      </c>
      <c r="I2091" t="s">
        <v>47</v>
      </c>
      <c r="J2091" s="26">
        <v>311556.43038452265</v>
      </c>
    </row>
    <row r="2092" spans="1:10" x14ac:dyDescent="0.3">
      <c r="A2092" s="23">
        <v>44743</v>
      </c>
      <c r="B2092" t="s">
        <v>99</v>
      </c>
      <c r="C2092" t="s">
        <v>115</v>
      </c>
      <c r="D2092" t="s">
        <v>1</v>
      </c>
      <c r="E2092" t="s">
        <v>173</v>
      </c>
      <c r="F2092" t="s">
        <v>23</v>
      </c>
      <c r="G2092" t="s">
        <v>173</v>
      </c>
      <c r="H2092" t="s">
        <v>196</v>
      </c>
      <c r="I2092" t="s">
        <v>82</v>
      </c>
      <c r="J2092" s="26">
        <v>256017.43038452268</v>
      </c>
    </row>
    <row r="2093" spans="1:10" x14ac:dyDescent="0.3">
      <c r="A2093" s="23">
        <v>44743</v>
      </c>
      <c r="B2093" t="s">
        <v>99</v>
      </c>
      <c r="C2093" t="s">
        <v>115</v>
      </c>
      <c r="D2093" t="s">
        <v>1</v>
      </c>
      <c r="E2093" t="s">
        <v>173</v>
      </c>
      <c r="F2093" t="s">
        <v>23</v>
      </c>
      <c r="G2093" t="s">
        <v>173</v>
      </c>
      <c r="H2093" t="s">
        <v>197</v>
      </c>
      <c r="I2093" t="s">
        <v>83</v>
      </c>
      <c r="J2093" s="26">
        <v>55539</v>
      </c>
    </row>
    <row r="2094" spans="1:10" x14ac:dyDescent="0.3">
      <c r="A2094" s="23">
        <v>44743</v>
      </c>
      <c r="B2094" t="s">
        <v>99</v>
      </c>
      <c r="C2094" t="s">
        <v>178</v>
      </c>
      <c r="D2094" t="s">
        <v>203</v>
      </c>
      <c r="E2094" t="s">
        <v>176</v>
      </c>
      <c r="F2094" t="s">
        <v>23</v>
      </c>
      <c r="G2094" t="s">
        <v>173</v>
      </c>
      <c r="H2094" t="s">
        <v>173</v>
      </c>
      <c r="I2094" t="s">
        <v>48</v>
      </c>
      <c r="J2094" s="26">
        <v>15770438.90985192</v>
      </c>
    </row>
    <row r="2095" spans="1:10" x14ac:dyDescent="0.3">
      <c r="A2095" s="23">
        <v>44743</v>
      </c>
      <c r="B2095" t="s">
        <v>99</v>
      </c>
      <c r="C2095" t="s">
        <v>178</v>
      </c>
      <c r="D2095" t="s">
        <v>203</v>
      </c>
      <c r="E2095" t="s">
        <v>173</v>
      </c>
      <c r="F2095" t="s">
        <v>19</v>
      </c>
      <c r="G2095" t="s">
        <v>177</v>
      </c>
      <c r="H2095" t="s">
        <v>173</v>
      </c>
      <c r="I2095" t="s">
        <v>49</v>
      </c>
      <c r="J2095" s="26">
        <v>15496812.642214675</v>
      </c>
    </row>
    <row r="2096" spans="1:10" x14ac:dyDescent="0.3">
      <c r="A2096" s="23">
        <v>44743</v>
      </c>
      <c r="B2096" t="s">
        <v>99</v>
      </c>
      <c r="C2096" t="s">
        <v>178</v>
      </c>
      <c r="D2096" t="s">
        <v>203</v>
      </c>
      <c r="E2096" t="s">
        <v>173</v>
      </c>
      <c r="F2096" t="s">
        <v>19</v>
      </c>
      <c r="G2096" t="s">
        <v>173</v>
      </c>
      <c r="H2096" t="s">
        <v>21</v>
      </c>
      <c r="I2096" t="s">
        <v>84</v>
      </c>
      <c r="J2096" s="26">
        <v>5531528.1170958988</v>
      </c>
    </row>
    <row r="2097" spans="1:10" x14ac:dyDescent="0.3">
      <c r="A2097" s="23">
        <v>44743</v>
      </c>
      <c r="B2097" t="s">
        <v>99</v>
      </c>
      <c r="C2097" t="s">
        <v>178</v>
      </c>
      <c r="D2097" t="s">
        <v>203</v>
      </c>
      <c r="E2097" t="s">
        <v>173</v>
      </c>
      <c r="F2097" t="s">
        <v>19</v>
      </c>
      <c r="G2097" t="s">
        <v>173</v>
      </c>
      <c r="H2097" t="s">
        <v>22</v>
      </c>
      <c r="I2097" t="s">
        <v>85</v>
      </c>
      <c r="J2097" s="26">
        <v>5926637.2683170363</v>
      </c>
    </row>
    <row r="2098" spans="1:10" x14ac:dyDescent="0.3">
      <c r="A2098" s="23">
        <v>44743</v>
      </c>
      <c r="B2098" t="s">
        <v>99</v>
      </c>
      <c r="C2098" t="s">
        <v>178</v>
      </c>
      <c r="D2098" t="s">
        <v>203</v>
      </c>
      <c r="E2098" t="s">
        <v>173</v>
      </c>
      <c r="F2098" t="s">
        <v>19</v>
      </c>
      <c r="G2098" t="s">
        <v>173</v>
      </c>
      <c r="H2098" t="s">
        <v>20</v>
      </c>
      <c r="I2098" t="s">
        <v>86</v>
      </c>
      <c r="J2098" s="26">
        <v>4038647.2568017347</v>
      </c>
    </row>
    <row r="2099" spans="1:10" x14ac:dyDescent="0.3">
      <c r="A2099" s="23">
        <v>44743</v>
      </c>
      <c r="B2099" t="s">
        <v>99</v>
      </c>
      <c r="C2099" t="s">
        <v>178</v>
      </c>
      <c r="D2099" t="s">
        <v>203</v>
      </c>
      <c r="E2099" t="s">
        <v>173</v>
      </c>
      <c r="F2099" t="s">
        <v>23</v>
      </c>
      <c r="G2099" t="s">
        <v>177</v>
      </c>
      <c r="H2099" t="s">
        <v>173</v>
      </c>
      <c r="I2099" t="s">
        <v>50</v>
      </c>
      <c r="J2099" s="26">
        <v>273626.26763724349</v>
      </c>
    </row>
    <row r="2100" spans="1:10" x14ac:dyDescent="0.3">
      <c r="A2100" s="23">
        <v>44743</v>
      </c>
      <c r="B2100" t="s">
        <v>99</v>
      </c>
      <c r="C2100" t="s">
        <v>178</v>
      </c>
      <c r="D2100" t="s">
        <v>203</v>
      </c>
      <c r="E2100" t="s">
        <v>173</v>
      </c>
      <c r="F2100" t="s">
        <v>23</v>
      </c>
      <c r="G2100" t="s">
        <v>173</v>
      </c>
      <c r="H2100" t="s">
        <v>196</v>
      </c>
      <c r="I2100" t="s">
        <v>88</v>
      </c>
      <c r="J2100" s="26">
        <v>256017.43038452268</v>
      </c>
    </row>
    <row r="2101" spans="1:10" x14ac:dyDescent="0.3">
      <c r="A2101" s="23">
        <v>44743</v>
      </c>
      <c r="B2101" t="s">
        <v>99</v>
      </c>
      <c r="C2101" t="s">
        <v>178</v>
      </c>
      <c r="D2101" t="s">
        <v>203</v>
      </c>
      <c r="E2101" t="s">
        <v>173</v>
      </c>
      <c r="F2101" t="s">
        <v>23</v>
      </c>
      <c r="G2101" t="s">
        <v>173</v>
      </c>
      <c r="H2101" t="s">
        <v>197</v>
      </c>
      <c r="I2101" t="s">
        <v>87</v>
      </c>
      <c r="J2101" s="26">
        <v>17608.837252720768</v>
      </c>
    </row>
    <row r="2102" spans="1:10" x14ac:dyDescent="0.3">
      <c r="A2102" s="23">
        <v>44743</v>
      </c>
      <c r="B2102" t="s">
        <v>99</v>
      </c>
      <c r="C2102" t="s">
        <v>116</v>
      </c>
      <c r="D2102" t="s">
        <v>14</v>
      </c>
      <c r="E2102" t="s">
        <v>176</v>
      </c>
      <c r="F2102" t="s">
        <v>23</v>
      </c>
      <c r="G2102" t="s">
        <v>173</v>
      </c>
      <c r="H2102" t="s">
        <v>173</v>
      </c>
      <c r="I2102" t="s">
        <v>51</v>
      </c>
      <c r="J2102" s="26">
        <v>774236</v>
      </c>
    </row>
    <row r="2103" spans="1:10" x14ac:dyDescent="0.3">
      <c r="A2103" s="23">
        <v>44743</v>
      </c>
      <c r="B2103" t="s">
        <v>99</v>
      </c>
      <c r="C2103" t="s">
        <v>116</v>
      </c>
      <c r="D2103" t="s">
        <v>14</v>
      </c>
      <c r="E2103" t="s">
        <v>173</v>
      </c>
      <c r="F2103" t="s">
        <v>16</v>
      </c>
      <c r="G2103" t="s">
        <v>177</v>
      </c>
      <c r="H2103" t="s">
        <v>198</v>
      </c>
      <c r="I2103" t="s">
        <v>52</v>
      </c>
      <c r="J2103" s="26">
        <v>150000</v>
      </c>
    </row>
    <row r="2104" spans="1:10" x14ac:dyDescent="0.3">
      <c r="A2104" s="23">
        <v>44743</v>
      </c>
      <c r="B2104" t="s">
        <v>99</v>
      </c>
      <c r="C2104" t="s">
        <v>116</v>
      </c>
      <c r="D2104" t="s">
        <v>14</v>
      </c>
      <c r="E2104" t="s">
        <v>173</v>
      </c>
      <c r="F2104" t="s">
        <v>271</v>
      </c>
      <c r="G2104" t="s">
        <v>177</v>
      </c>
      <c r="H2104" t="s">
        <v>173</v>
      </c>
      <c r="I2104" t="s">
        <v>53</v>
      </c>
      <c r="J2104" s="26">
        <v>457600</v>
      </c>
    </row>
    <row r="2105" spans="1:10" x14ac:dyDescent="0.3">
      <c r="A2105" s="23">
        <v>44743</v>
      </c>
      <c r="B2105" t="s">
        <v>99</v>
      </c>
      <c r="C2105" t="s">
        <v>116</v>
      </c>
      <c r="D2105" t="s">
        <v>14</v>
      </c>
      <c r="E2105" t="s">
        <v>173</v>
      </c>
      <c r="F2105" t="s">
        <v>271</v>
      </c>
      <c r="G2105" t="s">
        <v>173</v>
      </c>
      <c r="H2105" t="s">
        <v>33</v>
      </c>
      <c r="I2105" t="s">
        <v>89</v>
      </c>
      <c r="J2105" s="26">
        <v>320000</v>
      </c>
    </row>
    <row r="2106" spans="1:10" x14ac:dyDescent="0.3">
      <c r="A2106" s="23">
        <v>44743</v>
      </c>
      <c r="B2106" t="s">
        <v>99</v>
      </c>
      <c r="C2106" t="s">
        <v>116</v>
      </c>
      <c r="D2106" t="s">
        <v>14</v>
      </c>
      <c r="E2106" t="s">
        <v>173</v>
      </c>
      <c r="F2106" t="s">
        <v>271</v>
      </c>
      <c r="G2106" t="s">
        <v>173</v>
      </c>
      <c r="H2106" t="s">
        <v>34</v>
      </c>
      <c r="I2106" t="s">
        <v>90</v>
      </c>
      <c r="J2106" s="26">
        <v>32000</v>
      </c>
    </row>
    <row r="2107" spans="1:10" x14ac:dyDescent="0.3">
      <c r="A2107" s="23">
        <v>44743</v>
      </c>
      <c r="B2107" t="s">
        <v>99</v>
      </c>
      <c r="C2107" t="s">
        <v>116</v>
      </c>
      <c r="D2107" t="s">
        <v>14</v>
      </c>
      <c r="E2107" t="s">
        <v>173</v>
      </c>
      <c r="F2107" t="s">
        <v>271</v>
      </c>
      <c r="G2107" t="s">
        <v>173</v>
      </c>
      <c r="H2107" t="s">
        <v>35</v>
      </c>
      <c r="I2107" t="s">
        <v>90</v>
      </c>
      <c r="J2107" s="26">
        <v>105600</v>
      </c>
    </row>
    <row r="2108" spans="1:10" x14ac:dyDescent="0.3">
      <c r="A2108" s="23">
        <v>44743</v>
      </c>
      <c r="B2108" t="s">
        <v>99</v>
      </c>
      <c r="C2108" t="s">
        <v>116</v>
      </c>
      <c r="D2108" t="s">
        <v>14</v>
      </c>
      <c r="E2108" t="s">
        <v>173</v>
      </c>
      <c r="F2108" t="s">
        <v>15</v>
      </c>
      <c r="G2108" t="s">
        <v>177</v>
      </c>
      <c r="H2108" t="s">
        <v>173</v>
      </c>
      <c r="I2108" t="s">
        <v>54</v>
      </c>
      <c r="J2108" s="26">
        <v>101459</v>
      </c>
    </row>
    <row r="2109" spans="1:10" x14ac:dyDescent="0.3">
      <c r="A2109" s="23">
        <v>44743</v>
      </c>
      <c r="B2109" t="s">
        <v>99</v>
      </c>
      <c r="C2109" t="s">
        <v>116</v>
      </c>
      <c r="D2109" t="s">
        <v>14</v>
      </c>
      <c r="E2109" t="s">
        <v>173</v>
      </c>
      <c r="F2109" t="s">
        <v>15</v>
      </c>
      <c r="G2109" t="s">
        <v>173</v>
      </c>
      <c r="H2109" t="s">
        <v>36</v>
      </c>
      <c r="I2109" t="s">
        <v>91</v>
      </c>
      <c r="J2109" s="26">
        <v>50000</v>
      </c>
    </row>
    <row r="2110" spans="1:10" x14ac:dyDescent="0.3">
      <c r="A2110" s="23">
        <v>44743</v>
      </c>
      <c r="B2110" t="s">
        <v>99</v>
      </c>
      <c r="C2110" t="s">
        <v>116</v>
      </c>
      <c r="D2110" t="s">
        <v>14</v>
      </c>
      <c r="E2110" t="s">
        <v>173</v>
      </c>
      <c r="F2110" t="s">
        <v>15</v>
      </c>
      <c r="G2110" t="s">
        <v>173</v>
      </c>
      <c r="H2110" t="s">
        <v>37</v>
      </c>
      <c r="I2110" t="s">
        <v>92</v>
      </c>
      <c r="J2110" s="26">
        <v>29575</v>
      </c>
    </row>
    <row r="2111" spans="1:10" x14ac:dyDescent="0.3">
      <c r="A2111" s="23">
        <v>44743</v>
      </c>
      <c r="B2111" t="s">
        <v>99</v>
      </c>
      <c r="C2111" t="s">
        <v>116</v>
      </c>
      <c r="D2111" t="s">
        <v>14</v>
      </c>
      <c r="E2111" t="s">
        <v>173</v>
      </c>
      <c r="F2111" t="s">
        <v>15</v>
      </c>
      <c r="G2111" t="s">
        <v>173</v>
      </c>
      <c r="H2111" t="s">
        <v>38</v>
      </c>
      <c r="I2111" t="s">
        <v>93</v>
      </c>
      <c r="J2111" s="26">
        <v>21884</v>
      </c>
    </row>
    <row r="2112" spans="1:10" x14ac:dyDescent="0.3">
      <c r="A2112" s="23">
        <v>44743</v>
      </c>
      <c r="B2112" t="s">
        <v>99</v>
      </c>
      <c r="C2112" t="s">
        <v>116</v>
      </c>
      <c r="D2112" t="s">
        <v>14</v>
      </c>
      <c r="E2112" t="s">
        <v>173</v>
      </c>
      <c r="F2112" t="s">
        <v>269</v>
      </c>
      <c r="G2112" t="s">
        <v>177</v>
      </c>
      <c r="H2112" t="s">
        <v>269</v>
      </c>
      <c r="I2112" t="s">
        <v>55</v>
      </c>
      <c r="J2112" s="26">
        <v>17314</v>
      </c>
    </row>
    <row r="2113" spans="1:10" x14ac:dyDescent="0.3">
      <c r="A2113" s="23">
        <v>44743</v>
      </c>
      <c r="B2113" t="s">
        <v>99</v>
      </c>
      <c r="C2113" t="s">
        <v>116</v>
      </c>
      <c r="D2113" t="s">
        <v>14</v>
      </c>
      <c r="E2113" t="s">
        <v>173</v>
      </c>
      <c r="F2113" t="s">
        <v>270</v>
      </c>
      <c r="G2113" t="s">
        <v>177</v>
      </c>
      <c r="H2113" t="s">
        <v>270</v>
      </c>
      <c r="I2113" t="s">
        <v>56</v>
      </c>
      <c r="J2113" s="26">
        <v>47863</v>
      </c>
    </row>
    <row r="2114" spans="1:10" x14ac:dyDescent="0.3">
      <c r="A2114" s="23">
        <v>44743</v>
      </c>
      <c r="B2114" t="s">
        <v>99</v>
      </c>
      <c r="C2114" t="s">
        <v>116</v>
      </c>
      <c r="D2114" t="s">
        <v>2</v>
      </c>
      <c r="E2114" t="s">
        <v>176</v>
      </c>
      <c r="F2114" t="s">
        <v>270</v>
      </c>
      <c r="G2114" t="s">
        <v>173</v>
      </c>
      <c r="H2114" t="s">
        <v>173</v>
      </c>
      <c r="I2114" t="s">
        <v>57</v>
      </c>
      <c r="J2114" s="26">
        <v>9700036.0014971923</v>
      </c>
    </row>
    <row r="2115" spans="1:10" x14ac:dyDescent="0.3">
      <c r="A2115" s="23">
        <v>44743</v>
      </c>
      <c r="B2115" t="s">
        <v>99</v>
      </c>
      <c r="C2115" t="s">
        <v>116</v>
      </c>
      <c r="D2115" t="s">
        <v>2</v>
      </c>
      <c r="E2115" t="s">
        <v>173</v>
      </c>
      <c r="F2115" t="s">
        <v>16</v>
      </c>
      <c r="G2115" t="s">
        <v>177</v>
      </c>
      <c r="H2115" t="s">
        <v>16</v>
      </c>
      <c r="I2115" t="s">
        <v>58</v>
      </c>
      <c r="J2115" s="26">
        <v>1250000</v>
      </c>
    </row>
    <row r="2116" spans="1:10" x14ac:dyDescent="0.3">
      <c r="A2116" s="23">
        <v>44743</v>
      </c>
      <c r="B2116" t="s">
        <v>99</v>
      </c>
      <c r="C2116" t="s">
        <v>116</v>
      </c>
      <c r="D2116" t="s">
        <v>2</v>
      </c>
      <c r="E2116" t="s">
        <v>173</v>
      </c>
      <c r="F2116" t="s">
        <v>271</v>
      </c>
      <c r="G2116" t="s">
        <v>177</v>
      </c>
      <c r="H2116" t="s">
        <v>173</v>
      </c>
      <c r="I2116" t="s">
        <v>59</v>
      </c>
      <c r="J2116" s="26">
        <v>1238737.5</v>
      </c>
    </row>
    <row r="2117" spans="1:10" x14ac:dyDescent="0.3">
      <c r="A2117" s="23">
        <v>44743</v>
      </c>
      <c r="B2117" t="s">
        <v>99</v>
      </c>
      <c r="C2117" t="s">
        <v>116</v>
      </c>
      <c r="D2117" t="s">
        <v>2</v>
      </c>
      <c r="E2117" t="s">
        <v>173</v>
      </c>
      <c r="F2117" t="s">
        <v>271</v>
      </c>
      <c r="G2117" t="s">
        <v>173</v>
      </c>
      <c r="H2117" t="s">
        <v>33</v>
      </c>
      <c r="I2117" t="s">
        <v>94</v>
      </c>
      <c r="J2117" s="26">
        <v>577500</v>
      </c>
    </row>
    <row r="2118" spans="1:10" x14ac:dyDescent="0.3">
      <c r="A2118" s="23">
        <v>44743</v>
      </c>
      <c r="B2118" t="s">
        <v>99</v>
      </c>
      <c r="C2118" t="s">
        <v>116</v>
      </c>
      <c r="D2118" t="s">
        <v>2</v>
      </c>
      <c r="E2118" t="s">
        <v>173</v>
      </c>
      <c r="F2118" t="s">
        <v>271</v>
      </c>
      <c r="G2118" t="s">
        <v>173</v>
      </c>
      <c r="H2118" t="s">
        <v>34</v>
      </c>
      <c r="I2118" t="s">
        <v>95</v>
      </c>
      <c r="J2118" s="26">
        <v>375375</v>
      </c>
    </row>
    <row r="2119" spans="1:10" x14ac:dyDescent="0.3">
      <c r="A2119" s="23">
        <v>44743</v>
      </c>
      <c r="B2119" t="s">
        <v>99</v>
      </c>
      <c r="C2119" t="s">
        <v>116</v>
      </c>
      <c r="D2119" t="s">
        <v>2</v>
      </c>
      <c r="E2119" t="s">
        <v>173</v>
      </c>
      <c r="F2119" t="s">
        <v>271</v>
      </c>
      <c r="G2119" t="s">
        <v>173</v>
      </c>
      <c r="H2119" t="s">
        <v>35</v>
      </c>
      <c r="I2119" t="s">
        <v>96</v>
      </c>
      <c r="J2119" s="26">
        <v>285862.5</v>
      </c>
    </row>
    <row r="2120" spans="1:10" x14ac:dyDescent="0.3">
      <c r="A2120" s="23">
        <v>44743</v>
      </c>
      <c r="B2120" t="s">
        <v>99</v>
      </c>
      <c r="C2120" t="s">
        <v>116</v>
      </c>
      <c r="D2120" t="s">
        <v>2</v>
      </c>
      <c r="E2120" t="s">
        <v>173</v>
      </c>
      <c r="F2120" t="s">
        <v>28</v>
      </c>
      <c r="G2120" t="s">
        <v>177</v>
      </c>
      <c r="H2120" t="s">
        <v>173</v>
      </c>
      <c r="I2120" t="s">
        <v>60</v>
      </c>
      <c r="J2120" s="26">
        <v>5406999.465675965</v>
      </c>
    </row>
    <row r="2121" spans="1:10" x14ac:dyDescent="0.3">
      <c r="A2121" s="23">
        <v>44743</v>
      </c>
      <c r="B2121" t="s">
        <v>99</v>
      </c>
      <c r="C2121" t="s">
        <v>116</v>
      </c>
      <c r="D2121" t="s">
        <v>2</v>
      </c>
      <c r="E2121" t="s">
        <v>173</v>
      </c>
      <c r="F2121" t="s">
        <v>28</v>
      </c>
      <c r="G2121" t="s">
        <v>173</v>
      </c>
      <c r="H2121" t="s">
        <v>39</v>
      </c>
      <c r="I2121" t="s">
        <v>97</v>
      </c>
      <c r="J2121" s="26">
        <v>2495538.2149273683</v>
      </c>
    </row>
    <row r="2122" spans="1:10" x14ac:dyDescent="0.3">
      <c r="A2122" s="23">
        <v>44743</v>
      </c>
      <c r="B2122" t="s">
        <v>99</v>
      </c>
      <c r="C2122" t="s">
        <v>116</v>
      </c>
      <c r="D2122" t="s">
        <v>2</v>
      </c>
      <c r="E2122" t="s">
        <v>173</v>
      </c>
      <c r="F2122" t="s">
        <v>28</v>
      </c>
      <c r="G2122" t="s">
        <v>173</v>
      </c>
      <c r="H2122" t="s">
        <v>40</v>
      </c>
      <c r="I2122" t="s">
        <v>98</v>
      </c>
      <c r="J2122" s="26">
        <v>2911461.2507485971</v>
      </c>
    </row>
    <row r="2123" spans="1:10" x14ac:dyDescent="0.3">
      <c r="A2123" s="23">
        <v>44743</v>
      </c>
      <c r="B2123" t="s">
        <v>99</v>
      </c>
      <c r="C2123" t="s">
        <v>116</v>
      </c>
      <c r="D2123" t="s">
        <v>2</v>
      </c>
      <c r="E2123" t="s">
        <v>173</v>
      </c>
      <c r="F2123" t="s">
        <v>32</v>
      </c>
      <c r="G2123" t="s">
        <v>177</v>
      </c>
      <c r="H2123" t="s">
        <v>32</v>
      </c>
      <c r="I2123" t="s">
        <v>61</v>
      </c>
      <c r="J2123" s="26">
        <v>270000</v>
      </c>
    </row>
    <row r="2124" spans="1:10" x14ac:dyDescent="0.3">
      <c r="A2124" s="23">
        <v>44743</v>
      </c>
      <c r="B2124" t="s">
        <v>99</v>
      </c>
      <c r="C2124" t="s">
        <v>116</v>
      </c>
      <c r="D2124" t="s">
        <v>2</v>
      </c>
      <c r="E2124" t="s">
        <v>173</v>
      </c>
      <c r="F2124" t="s">
        <v>41</v>
      </c>
      <c r="G2124" t="s">
        <v>177</v>
      </c>
      <c r="H2124" t="s">
        <v>41</v>
      </c>
      <c r="I2124" t="s">
        <v>62</v>
      </c>
      <c r="J2124" s="26">
        <v>250000</v>
      </c>
    </row>
    <row r="2125" spans="1:10" x14ac:dyDescent="0.3">
      <c r="A2125" s="23">
        <v>44743</v>
      </c>
      <c r="B2125" t="s">
        <v>99</v>
      </c>
      <c r="C2125" t="s">
        <v>116</v>
      </c>
      <c r="D2125" t="s">
        <v>2</v>
      </c>
      <c r="E2125" t="s">
        <v>173</v>
      </c>
      <c r="F2125" t="s">
        <v>29</v>
      </c>
      <c r="G2125" t="s">
        <v>177</v>
      </c>
      <c r="H2125" t="s">
        <v>29</v>
      </c>
      <c r="I2125" t="s">
        <v>63</v>
      </c>
      <c r="J2125" s="26">
        <v>796000</v>
      </c>
    </row>
    <row r="2126" spans="1:10" x14ac:dyDescent="0.3">
      <c r="A2126" s="23">
        <v>44743</v>
      </c>
      <c r="B2126" t="s">
        <v>99</v>
      </c>
      <c r="C2126" t="s">
        <v>116</v>
      </c>
      <c r="D2126" t="s">
        <v>2</v>
      </c>
      <c r="E2126" t="s">
        <v>173</v>
      </c>
      <c r="F2126" t="s">
        <v>31</v>
      </c>
      <c r="G2126" t="s">
        <v>177</v>
      </c>
      <c r="H2126" t="s">
        <v>31</v>
      </c>
      <c r="I2126" t="s">
        <v>64</v>
      </c>
      <c r="J2126" s="26">
        <v>415923.03582122811</v>
      </c>
    </row>
    <row r="2127" spans="1:10" x14ac:dyDescent="0.3">
      <c r="A2127" s="23">
        <v>44743</v>
      </c>
      <c r="B2127" t="s">
        <v>99</v>
      </c>
      <c r="C2127" t="s">
        <v>116</v>
      </c>
      <c r="D2127" t="s">
        <v>2</v>
      </c>
      <c r="E2127" t="s">
        <v>173</v>
      </c>
      <c r="F2127" t="s">
        <v>30</v>
      </c>
      <c r="G2127" t="s">
        <v>177</v>
      </c>
      <c r="H2127" t="s">
        <v>30</v>
      </c>
      <c r="I2127" t="s">
        <v>65</v>
      </c>
      <c r="J2127" s="26">
        <v>72376</v>
      </c>
    </row>
    <row r="2128" spans="1:10" x14ac:dyDescent="0.3">
      <c r="A2128" s="23">
        <v>44743</v>
      </c>
      <c r="B2128" t="s">
        <v>99</v>
      </c>
      <c r="C2128" t="s">
        <v>179</v>
      </c>
      <c r="D2128" t="s">
        <v>17</v>
      </c>
      <c r="E2128" t="s">
        <v>176</v>
      </c>
      <c r="F2128" t="s">
        <v>30</v>
      </c>
      <c r="G2128" t="s">
        <v>173</v>
      </c>
      <c r="H2128" t="s">
        <v>173</v>
      </c>
      <c r="I2128" t="s">
        <v>66</v>
      </c>
      <c r="J2128" s="26">
        <v>5296166.9083547276</v>
      </c>
    </row>
    <row r="2129" spans="1:10" x14ac:dyDescent="0.3">
      <c r="A2129" s="23">
        <v>44743</v>
      </c>
      <c r="B2129" t="s">
        <v>99</v>
      </c>
      <c r="C2129" t="s">
        <v>117</v>
      </c>
      <c r="D2129" t="s">
        <v>5</v>
      </c>
      <c r="E2129" t="s">
        <v>176</v>
      </c>
      <c r="F2129" t="s">
        <v>30</v>
      </c>
      <c r="G2129" t="s">
        <v>173</v>
      </c>
      <c r="H2129" t="s">
        <v>173</v>
      </c>
      <c r="I2129" t="s">
        <v>67</v>
      </c>
      <c r="J2129" s="26">
        <v>30000</v>
      </c>
    </row>
    <row r="2130" spans="1:10" x14ac:dyDescent="0.3">
      <c r="A2130" s="23">
        <v>44743</v>
      </c>
      <c r="B2130" t="s">
        <v>99</v>
      </c>
      <c r="C2130" t="s">
        <v>117</v>
      </c>
      <c r="D2130" t="s">
        <v>5</v>
      </c>
      <c r="E2130" t="s">
        <v>173</v>
      </c>
      <c r="F2130" t="s">
        <v>3</v>
      </c>
      <c r="G2130" t="s">
        <v>177</v>
      </c>
      <c r="H2130" t="s">
        <v>3</v>
      </c>
      <c r="I2130" t="s">
        <v>68</v>
      </c>
      <c r="J2130" s="26">
        <v>30000</v>
      </c>
    </row>
    <row r="2131" spans="1:10" x14ac:dyDescent="0.3">
      <c r="A2131" s="23">
        <v>44743</v>
      </c>
      <c r="B2131" t="s">
        <v>99</v>
      </c>
      <c r="C2131" t="s">
        <v>118</v>
      </c>
      <c r="D2131" t="s">
        <v>6</v>
      </c>
      <c r="E2131" t="s">
        <v>176</v>
      </c>
      <c r="F2131" t="s">
        <v>27</v>
      </c>
      <c r="G2131" t="s">
        <v>173</v>
      </c>
      <c r="H2131" t="s">
        <v>173</v>
      </c>
      <c r="I2131" t="s">
        <v>70</v>
      </c>
      <c r="J2131" s="26">
        <v>2084780</v>
      </c>
    </row>
    <row r="2132" spans="1:10" x14ac:dyDescent="0.3">
      <c r="A2132" s="23">
        <v>44743</v>
      </c>
      <c r="B2132" t="s">
        <v>99</v>
      </c>
      <c r="C2132" t="s">
        <v>118</v>
      </c>
      <c r="D2132" t="s">
        <v>6</v>
      </c>
      <c r="E2132" t="s">
        <v>173</v>
      </c>
      <c r="F2132" t="s">
        <v>4</v>
      </c>
      <c r="G2132" t="s">
        <v>177</v>
      </c>
      <c r="H2132" t="s">
        <v>4</v>
      </c>
      <c r="I2132" t="s">
        <v>71</v>
      </c>
      <c r="J2132" s="26">
        <v>2084780</v>
      </c>
    </row>
    <row r="2133" spans="1:10" x14ac:dyDescent="0.3">
      <c r="A2133" s="23">
        <v>44743</v>
      </c>
      <c r="B2133" t="s">
        <v>99</v>
      </c>
      <c r="C2133" t="s">
        <v>180</v>
      </c>
      <c r="D2133" t="s">
        <v>7</v>
      </c>
      <c r="E2133" t="s">
        <v>176</v>
      </c>
      <c r="F2133" t="s">
        <v>18</v>
      </c>
      <c r="G2133" t="s">
        <v>173</v>
      </c>
      <c r="H2133" t="s">
        <v>173</v>
      </c>
      <c r="I2133" t="s">
        <v>73</v>
      </c>
      <c r="J2133" s="26">
        <v>3241386.9083547276</v>
      </c>
    </row>
    <row r="2134" spans="1:10" x14ac:dyDescent="0.3">
      <c r="A2134" s="23">
        <v>44743</v>
      </c>
      <c r="B2134" t="s">
        <v>99</v>
      </c>
      <c r="C2134" t="s">
        <v>119</v>
      </c>
      <c r="D2134" t="s">
        <v>10</v>
      </c>
      <c r="E2134" t="s">
        <v>176</v>
      </c>
      <c r="F2134" t="s">
        <v>10</v>
      </c>
      <c r="G2134" t="s">
        <v>177</v>
      </c>
      <c r="H2134" t="s">
        <v>10</v>
      </c>
      <c r="I2134" t="s">
        <v>11</v>
      </c>
      <c r="J2134" s="26">
        <v>648277.38167094556</v>
      </c>
    </row>
    <row r="2135" spans="1:10" x14ac:dyDescent="0.3">
      <c r="A2135" s="23">
        <v>44743</v>
      </c>
      <c r="B2135" t="s">
        <v>99</v>
      </c>
      <c r="C2135" t="s">
        <v>181</v>
      </c>
      <c r="D2135" t="s">
        <v>8</v>
      </c>
      <c r="E2135" t="s">
        <v>176</v>
      </c>
      <c r="F2135" t="s">
        <v>10</v>
      </c>
      <c r="G2135" t="s">
        <v>173</v>
      </c>
      <c r="H2135" t="s">
        <v>173</v>
      </c>
      <c r="I2135" t="s">
        <v>12</v>
      </c>
      <c r="J2135" s="26">
        <v>2593109.5266837822</v>
      </c>
    </row>
    <row r="2136" spans="1:10" x14ac:dyDescent="0.3">
      <c r="A2136" s="23">
        <v>44743</v>
      </c>
      <c r="B2136" t="s">
        <v>100</v>
      </c>
      <c r="C2136" t="s">
        <v>114</v>
      </c>
      <c r="D2136" t="s">
        <v>0</v>
      </c>
      <c r="E2136" t="s">
        <v>176</v>
      </c>
      <c r="F2136" t="s">
        <v>25</v>
      </c>
      <c r="G2136" t="s">
        <v>173</v>
      </c>
      <c r="H2136" t="s">
        <v>173</v>
      </c>
      <c r="I2136" t="s">
        <v>124</v>
      </c>
      <c r="J2136" s="26">
        <v>43306498.765527897</v>
      </c>
    </row>
    <row r="2137" spans="1:10" x14ac:dyDescent="0.3">
      <c r="A2137" s="23">
        <v>44743</v>
      </c>
      <c r="B2137" t="s">
        <v>100</v>
      </c>
      <c r="C2137" t="s">
        <v>114</v>
      </c>
      <c r="D2137" t="s">
        <v>0</v>
      </c>
      <c r="E2137" t="s">
        <v>173</v>
      </c>
      <c r="F2137" t="s">
        <v>19</v>
      </c>
      <c r="G2137" t="s">
        <v>177</v>
      </c>
      <c r="H2137" t="s">
        <v>173</v>
      </c>
      <c r="I2137" t="s">
        <v>43</v>
      </c>
      <c r="J2137" s="26">
        <v>42691737.742042482</v>
      </c>
    </row>
    <row r="2138" spans="1:10" x14ac:dyDescent="0.3">
      <c r="A2138" s="23">
        <v>44743</v>
      </c>
      <c r="B2138" t="s">
        <v>100</v>
      </c>
      <c r="C2138" t="s">
        <v>114</v>
      </c>
      <c r="D2138" t="s">
        <v>0</v>
      </c>
      <c r="E2138" t="s">
        <v>173</v>
      </c>
      <c r="F2138" t="s">
        <v>19</v>
      </c>
      <c r="G2138" t="s">
        <v>173</v>
      </c>
      <c r="H2138" t="s">
        <v>21</v>
      </c>
      <c r="I2138" t="s">
        <v>74</v>
      </c>
      <c r="J2138" s="26">
        <v>17788224.059184369</v>
      </c>
    </row>
    <row r="2139" spans="1:10" x14ac:dyDescent="0.3">
      <c r="A2139" s="23">
        <v>44743</v>
      </c>
      <c r="B2139" t="s">
        <v>100</v>
      </c>
      <c r="C2139" t="s">
        <v>114</v>
      </c>
      <c r="D2139" t="s">
        <v>0</v>
      </c>
      <c r="E2139" t="s">
        <v>173</v>
      </c>
      <c r="F2139" t="s">
        <v>19</v>
      </c>
      <c r="G2139" t="s">
        <v>173</v>
      </c>
      <c r="H2139" t="s">
        <v>22</v>
      </c>
      <c r="I2139" t="s">
        <v>75</v>
      </c>
      <c r="J2139" s="26">
        <v>16365166.134449618</v>
      </c>
    </row>
    <row r="2140" spans="1:10" x14ac:dyDescent="0.3">
      <c r="A2140" s="23">
        <v>44743</v>
      </c>
      <c r="B2140" t="s">
        <v>100</v>
      </c>
      <c r="C2140" t="s">
        <v>114</v>
      </c>
      <c r="D2140" t="s">
        <v>0</v>
      </c>
      <c r="E2140" t="s">
        <v>173</v>
      </c>
      <c r="F2140" t="s">
        <v>19</v>
      </c>
      <c r="G2140" t="s">
        <v>173</v>
      </c>
      <c r="H2140" t="s">
        <v>20</v>
      </c>
      <c r="I2140" t="s">
        <v>76</v>
      </c>
      <c r="J2140" s="26">
        <v>8538347.5484084971</v>
      </c>
    </row>
    <row r="2141" spans="1:10" x14ac:dyDescent="0.3">
      <c r="A2141" s="23">
        <v>44743</v>
      </c>
      <c r="B2141" t="s">
        <v>100</v>
      </c>
      <c r="C2141" t="s">
        <v>114</v>
      </c>
      <c r="D2141" t="s">
        <v>0</v>
      </c>
      <c r="E2141" t="s">
        <v>173</v>
      </c>
      <c r="F2141" t="s">
        <v>23</v>
      </c>
      <c r="G2141" t="s">
        <v>177</v>
      </c>
      <c r="H2141" t="s">
        <v>173</v>
      </c>
      <c r="I2141" t="s">
        <v>44</v>
      </c>
      <c r="J2141" s="26">
        <v>614761.02348541177</v>
      </c>
    </row>
    <row r="2142" spans="1:10" x14ac:dyDescent="0.3">
      <c r="A2142" s="23">
        <v>44743</v>
      </c>
      <c r="B2142" t="s">
        <v>100</v>
      </c>
      <c r="C2142" t="s">
        <v>114</v>
      </c>
      <c r="D2142" t="s">
        <v>0</v>
      </c>
      <c r="E2142" t="s">
        <v>173</v>
      </c>
      <c r="F2142" t="s">
        <v>23</v>
      </c>
      <c r="G2142" t="s">
        <v>173</v>
      </c>
      <c r="H2142" t="s">
        <v>196</v>
      </c>
      <c r="I2142" t="s">
        <v>77</v>
      </c>
      <c r="J2142" s="26">
        <v>537915.89554973529</v>
      </c>
    </row>
    <row r="2143" spans="1:10" x14ac:dyDescent="0.3">
      <c r="A2143" s="23">
        <v>44743</v>
      </c>
      <c r="B2143" t="s">
        <v>100</v>
      </c>
      <c r="C2143" t="s">
        <v>114</v>
      </c>
      <c r="D2143" t="s">
        <v>0</v>
      </c>
      <c r="E2143" t="s">
        <v>173</v>
      </c>
      <c r="F2143" t="s">
        <v>23</v>
      </c>
      <c r="G2143" t="s">
        <v>173</v>
      </c>
      <c r="H2143" t="s">
        <v>197</v>
      </c>
      <c r="I2143" t="s">
        <v>78</v>
      </c>
      <c r="J2143" s="26">
        <v>76845.127935676472</v>
      </c>
    </row>
    <row r="2144" spans="1:10" x14ac:dyDescent="0.3">
      <c r="A2144" s="23">
        <v>44743</v>
      </c>
      <c r="B2144" t="s">
        <v>100</v>
      </c>
      <c r="C2144" t="s">
        <v>115</v>
      </c>
      <c r="D2144" t="s">
        <v>1</v>
      </c>
      <c r="E2144" t="s">
        <v>176</v>
      </c>
      <c r="F2144" t="s">
        <v>23</v>
      </c>
      <c r="G2144" t="s">
        <v>173</v>
      </c>
      <c r="H2144" t="s">
        <v>173</v>
      </c>
      <c r="I2144" t="s">
        <v>45</v>
      </c>
      <c r="J2144" s="26">
        <v>28032330.236586239</v>
      </c>
    </row>
    <row r="2145" spans="1:10" x14ac:dyDescent="0.3">
      <c r="A2145" s="23">
        <v>44743</v>
      </c>
      <c r="B2145" t="s">
        <v>100</v>
      </c>
      <c r="C2145" t="s">
        <v>115</v>
      </c>
      <c r="D2145" t="s">
        <v>1</v>
      </c>
      <c r="E2145" t="s">
        <v>173</v>
      </c>
      <c r="F2145" t="s">
        <v>19</v>
      </c>
      <c r="G2145" t="s">
        <v>177</v>
      </c>
      <c r="H2145" t="s">
        <v>173</v>
      </c>
      <c r="I2145" t="s">
        <v>46</v>
      </c>
      <c r="J2145" s="26">
        <v>27702668.620811373</v>
      </c>
    </row>
    <row r="2146" spans="1:10" x14ac:dyDescent="0.3">
      <c r="A2146" s="23">
        <v>44743</v>
      </c>
      <c r="B2146" t="s">
        <v>100</v>
      </c>
      <c r="C2146" t="s">
        <v>115</v>
      </c>
      <c r="D2146" t="s">
        <v>1</v>
      </c>
      <c r="E2146" t="s">
        <v>173</v>
      </c>
      <c r="F2146" t="s">
        <v>19</v>
      </c>
      <c r="G2146" t="s">
        <v>173</v>
      </c>
      <c r="H2146" t="s">
        <v>21</v>
      </c>
      <c r="I2146" t="s">
        <v>79</v>
      </c>
      <c r="J2146" s="26">
        <v>11909216.007623937</v>
      </c>
    </row>
    <row r="2147" spans="1:10" x14ac:dyDescent="0.3">
      <c r="A2147" s="23">
        <v>44743</v>
      </c>
      <c r="B2147" t="s">
        <v>100</v>
      </c>
      <c r="C2147" t="s">
        <v>115</v>
      </c>
      <c r="D2147" t="s">
        <v>1</v>
      </c>
      <c r="E2147" t="s">
        <v>173</v>
      </c>
      <c r="F2147" t="s">
        <v>19</v>
      </c>
      <c r="G2147" t="s">
        <v>173</v>
      </c>
      <c r="H2147" t="s">
        <v>22</v>
      </c>
      <c r="I2147" t="s">
        <v>80</v>
      </c>
      <c r="J2147" s="26">
        <v>10956478.72701402</v>
      </c>
    </row>
    <row r="2148" spans="1:10" x14ac:dyDescent="0.3">
      <c r="A2148" s="23">
        <v>44743</v>
      </c>
      <c r="B2148" t="s">
        <v>100</v>
      </c>
      <c r="C2148" t="s">
        <v>115</v>
      </c>
      <c r="D2148" t="s">
        <v>1</v>
      </c>
      <c r="E2148" t="s">
        <v>173</v>
      </c>
      <c r="F2148" t="s">
        <v>19</v>
      </c>
      <c r="G2148" t="s">
        <v>173</v>
      </c>
      <c r="H2148" t="s">
        <v>20</v>
      </c>
      <c r="I2148" t="s">
        <v>81</v>
      </c>
      <c r="J2148" s="26">
        <v>4836973.886173415</v>
      </c>
    </row>
    <row r="2149" spans="1:10" x14ac:dyDescent="0.3">
      <c r="A2149" s="23">
        <v>44743</v>
      </c>
      <c r="B2149" t="s">
        <v>100</v>
      </c>
      <c r="C2149" t="s">
        <v>115</v>
      </c>
      <c r="D2149" t="s">
        <v>1</v>
      </c>
      <c r="E2149" t="s">
        <v>173</v>
      </c>
      <c r="F2149" t="s">
        <v>23</v>
      </c>
      <c r="G2149" t="s">
        <v>177</v>
      </c>
      <c r="H2149" t="s">
        <v>173</v>
      </c>
      <c r="I2149" t="s">
        <v>47</v>
      </c>
      <c r="J2149" s="26">
        <v>329661.61577486765</v>
      </c>
    </row>
    <row r="2150" spans="1:10" x14ac:dyDescent="0.3">
      <c r="A2150" s="23">
        <v>44743</v>
      </c>
      <c r="B2150" t="s">
        <v>100</v>
      </c>
      <c r="C2150" t="s">
        <v>115</v>
      </c>
      <c r="D2150" t="s">
        <v>1</v>
      </c>
      <c r="E2150" t="s">
        <v>173</v>
      </c>
      <c r="F2150" t="s">
        <v>23</v>
      </c>
      <c r="G2150" t="s">
        <v>173</v>
      </c>
      <c r="H2150" t="s">
        <v>196</v>
      </c>
      <c r="I2150" t="s">
        <v>82</v>
      </c>
      <c r="J2150" s="26">
        <v>268957.94777486764</v>
      </c>
    </row>
    <row r="2151" spans="1:10" x14ac:dyDescent="0.3">
      <c r="A2151" s="23">
        <v>44743</v>
      </c>
      <c r="B2151" t="s">
        <v>100</v>
      </c>
      <c r="C2151" t="s">
        <v>115</v>
      </c>
      <c r="D2151" t="s">
        <v>1</v>
      </c>
      <c r="E2151" t="s">
        <v>173</v>
      </c>
      <c r="F2151" t="s">
        <v>23</v>
      </c>
      <c r="G2151" t="s">
        <v>173</v>
      </c>
      <c r="H2151" t="s">
        <v>197</v>
      </c>
      <c r="I2151" t="s">
        <v>83</v>
      </c>
      <c r="J2151" s="26">
        <v>60703.667999999998</v>
      </c>
    </row>
    <row r="2152" spans="1:10" x14ac:dyDescent="0.3">
      <c r="A2152" s="23">
        <v>44743</v>
      </c>
      <c r="B2152" t="s">
        <v>100</v>
      </c>
      <c r="C2152" t="s">
        <v>178</v>
      </c>
      <c r="D2152" t="s">
        <v>203</v>
      </c>
      <c r="E2152" t="s">
        <v>176</v>
      </c>
      <c r="F2152" t="s">
        <v>23</v>
      </c>
      <c r="G2152" t="s">
        <v>173</v>
      </c>
      <c r="H2152" t="s">
        <v>173</v>
      </c>
      <c r="I2152" t="s">
        <v>48</v>
      </c>
      <c r="J2152" s="26">
        <v>15274168.528941657</v>
      </c>
    </row>
    <row r="2153" spans="1:10" x14ac:dyDescent="0.3">
      <c r="A2153" s="23">
        <v>44743</v>
      </c>
      <c r="B2153" t="s">
        <v>100</v>
      </c>
      <c r="C2153" t="s">
        <v>178</v>
      </c>
      <c r="D2153" t="s">
        <v>203</v>
      </c>
      <c r="E2153" t="s">
        <v>173</v>
      </c>
      <c r="F2153" t="s">
        <v>19</v>
      </c>
      <c r="G2153" t="s">
        <v>177</v>
      </c>
      <c r="H2153" t="s">
        <v>173</v>
      </c>
      <c r="I2153" t="s">
        <v>49</v>
      </c>
      <c r="J2153" s="26">
        <v>14989069.121231109</v>
      </c>
    </row>
    <row r="2154" spans="1:10" x14ac:dyDescent="0.3">
      <c r="A2154" s="23">
        <v>44743</v>
      </c>
      <c r="B2154" t="s">
        <v>100</v>
      </c>
      <c r="C2154" t="s">
        <v>178</v>
      </c>
      <c r="D2154" t="s">
        <v>203</v>
      </c>
      <c r="E2154" t="s">
        <v>173</v>
      </c>
      <c r="F2154" t="s">
        <v>19</v>
      </c>
      <c r="G2154" t="s">
        <v>173</v>
      </c>
      <c r="H2154" t="s">
        <v>21</v>
      </c>
      <c r="I2154" t="s">
        <v>84</v>
      </c>
      <c r="J2154" s="26">
        <v>5879008.0515604317</v>
      </c>
    </row>
    <row r="2155" spans="1:10" x14ac:dyDescent="0.3">
      <c r="A2155" s="23">
        <v>44743</v>
      </c>
      <c r="B2155" t="s">
        <v>100</v>
      </c>
      <c r="C2155" t="s">
        <v>178</v>
      </c>
      <c r="D2155" t="s">
        <v>203</v>
      </c>
      <c r="E2155" t="s">
        <v>173</v>
      </c>
      <c r="F2155" t="s">
        <v>19</v>
      </c>
      <c r="G2155" t="s">
        <v>173</v>
      </c>
      <c r="H2155" t="s">
        <v>22</v>
      </c>
      <c r="I2155" t="s">
        <v>85</v>
      </c>
      <c r="J2155" s="26">
        <v>5408687.4074355979</v>
      </c>
    </row>
    <row r="2156" spans="1:10" x14ac:dyDescent="0.3">
      <c r="A2156" s="23">
        <v>44743</v>
      </c>
      <c r="B2156" t="s">
        <v>100</v>
      </c>
      <c r="C2156" t="s">
        <v>178</v>
      </c>
      <c r="D2156" t="s">
        <v>203</v>
      </c>
      <c r="E2156" t="s">
        <v>173</v>
      </c>
      <c r="F2156" t="s">
        <v>19</v>
      </c>
      <c r="G2156" t="s">
        <v>173</v>
      </c>
      <c r="H2156" t="s">
        <v>20</v>
      </c>
      <c r="I2156" t="s">
        <v>86</v>
      </c>
      <c r="J2156" s="26">
        <v>3701373.6622350821</v>
      </c>
    </row>
    <row r="2157" spans="1:10" x14ac:dyDescent="0.3">
      <c r="A2157" s="23">
        <v>44743</v>
      </c>
      <c r="B2157" t="s">
        <v>100</v>
      </c>
      <c r="C2157" t="s">
        <v>178</v>
      </c>
      <c r="D2157" t="s">
        <v>203</v>
      </c>
      <c r="E2157" t="s">
        <v>173</v>
      </c>
      <c r="F2157" t="s">
        <v>23</v>
      </c>
      <c r="G2157" t="s">
        <v>177</v>
      </c>
      <c r="H2157" t="s">
        <v>173</v>
      </c>
      <c r="I2157" t="s">
        <v>50</v>
      </c>
      <c r="J2157" s="26">
        <v>285099.40771054412</v>
      </c>
    </row>
    <row r="2158" spans="1:10" x14ac:dyDescent="0.3">
      <c r="A2158" s="23">
        <v>44743</v>
      </c>
      <c r="B2158" t="s">
        <v>100</v>
      </c>
      <c r="C2158" t="s">
        <v>178</v>
      </c>
      <c r="D2158" t="s">
        <v>203</v>
      </c>
      <c r="E2158" t="s">
        <v>173</v>
      </c>
      <c r="F2158" t="s">
        <v>23</v>
      </c>
      <c r="G2158" t="s">
        <v>173</v>
      </c>
      <c r="H2158" t="s">
        <v>196</v>
      </c>
      <c r="I2158" t="s">
        <v>88</v>
      </c>
      <c r="J2158" s="26">
        <v>268957.94777486764</v>
      </c>
    </row>
    <row r="2159" spans="1:10" x14ac:dyDescent="0.3">
      <c r="A2159" s="23">
        <v>44743</v>
      </c>
      <c r="B2159" t="s">
        <v>100</v>
      </c>
      <c r="C2159" t="s">
        <v>178</v>
      </c>
      <c r="D2159" t="s">
        <v>203</v>
      </c>
      <c r="E2159" t="s">
        <v>173</v>
      </c>
      <c r="F2159" t="s">
        <v>23</v>
      </c>
      <c r="G2159" t="s">
        <v>173</v>
      </c>
      <c r="H2159" t="s">
        <v>197</v>
      </c>
      <c r="I2159" t="s">
        <v>87</v>
      </c>
      <c r="J2159" s="26">
        <v>16141.459935676474</v>
      </c>
    </row>
    <row r="2160" spans="1:10" x14ac:dyDescent="0.3">
      <c r="A2160" s="23">
        <v>44743</v>
      </c>
      <c r="B2160" t="s">
        <v>100</v>
      </c>
      <c r="C2160" t="s">
        <v>116</v>
      </c>
      <c r="D2160" t="s">
        <v>14</v>
      </c>
      <c r="E2160" t="s">
        <v>176</v>
      </c>
      <c r="F2160" t="s">
        <v>23</v>
      </c>
      <c r="G2160" t="s">
        <v>173</v>
      </c>
      <c r="H2160" t="s">
        <v>173</v>
      </c>
      <c r="I2160" t="s">
        <v>51</v>
      </c>
      <c r="J2160" s="26">
        <v>735957</v>
      </c>
    </row>
    <row r="2161" spans="1:10" x14ac:dyDescent="0.3">
      <c r="A2161" s="23">
        <v>44743</v>
      </c>
      <c r="B2161" t="s">
        <v>100</v>
      </c>
      <c r="C2161" t="s">
        <v>116</v>
      </c>
      <c r="D2161" t="s">
        <v>14</v>
      </c>
      <c r="E2161" t="s">
        <v>173</v>
      </c>
      <c r="F2161" t="s">
        <v>16</v>
      </c>
      <c r="G2161" t="s">
        <v>177</v>
      </c>
      <c r="H2161" t="s">
        <v>198</v>
      </c>
      <c r="I2161" t="s">
        <v>52</v>
      </c>
      <c r="J2161" s="26">
        <v>160000</v>
      </c>
    </row>
    <row r="2162" spans="1:10" x14ac:dyDescent="0.3">
      <c r="A2162" s="23">
        <v>44743</v>
      </c>
      <c r="B2162" t="s">
        <v>100</v>
      </c>
      <c r="C2162" t="s">
        <v>116</v>
      </c>
      <c r="D2162" t="s">
        <v>14</v>
      </c>
      <c r="E2162" t="s">
        <v>173</v>
      </c>
      <c r="F2162" t="s">
        <v>271</v>
      </c>
      <c r="G2162" t="s">
        <v>177</v>
      </c>
      <c r="H2162" t="s">
        <v>173</v>
      </c>
      <c r="I2162" t="s">
        <v>53</v>
      </c>
      <c r="J2162" s="26">
        <v>400400</v>
      </c>
    </row>
    <row r="2163" spans="1:10" x14ac:dyDescent="0.3">
      <c r="A2163" s="23">
        <v>44743</v>
      </c>
      <c r="B2163" t="s">
        <v>100</v>
      </c>
      <c r="C2163" t="s">
        <v>116</v>
      </c>
      <c r="D2163" t="s">
        <v>14</v>
      </c>
      <c r="E2163" t="s">
        <v>173</v>
      </c>
      <c r="F2163" t="s">
        <v>271</v>
      </c>
      <c r="G2163" t="s">
        <v>173</v>
      </c>
      <c r="H2163" t="s">
        <v>33</v>
      </c>
      <c r="I2163" t="s">
        <v>89</v>
      </c>
      <c r="J2163" s="26">
        <v>280000</v>
      </c>
    </row>
    <row r="2164" spans="1:10" x14ac:dyDescent="0.3">
      <c r="A2164" s="23">
        <v>44743</v>
      </c>
      <c r="B2164" t="s">
        <v>100</v>
      </c>
      <c r="C2164" t="s">
        <v>116</v>
      </c>
      <c r="D2164" t="s">
        <v>14</v>
      </c>
      <c r="E2164" t="s">
        <v>173</v>
      </c>
      <c r="F2164" t="s">
        <v>271</v>
      </c>
      <c r="G2164" t="s">
        <v>173</v>
      </c>
      <c r="H2164" t="s">
        <v>34</v>
      </c>
      <c r="I2164" t="s">
        <v>90</v>
      </c>
      <c r="J2164" s="26">
        <v>28000</v>
      </c>
    </row>
    <row r="2165" spans="1:10" x14ac:dyDescent="0.3">
      <c r="A2165" s="23">
        <v>44743</v>
      </c>
      <c r="B2165" t="s">
        <v>100</v>
      </c>
      <c r="C2165" t="s">
        <v>116</v>
      </c>
      <c r="D2165" t="s">
        <v>14</v>
      </c>
      <c r="E2165" t="s">
        <v>173</v>
      </c>
      <c r="F2165" t="s">
        <v>271</v>
      </c>
      <c r="G2165" t="s">
        <v>173</v>
      </c>
      <c r="H2165" t="s">
        <v>35</v>
      </c>
      <c r="I2165" t="s">
        <v>90</v>
      </c>
      <c r="J2165" s="26">
        <v>92400</v>
      </c>
    </row>
    <row r="2166" spans="1:10" x14ac:dyDescent="0.3">
      <c r="A2166" s="23">
        <v>44743</v>
      </c>
      <c r="B2166" t="s">
        <v>100</v>
      </c>
      <c r="C2166" t="s">
        <v>116</v>
      </c>
      <c r="D2166" t="s">
        <v>14</v>
      </c>
      <c r="E2166" t="s">
        <v>173</v>
      </c>
      <c r="F2166" t="s">
        <v>15</v>
      </c>
      <c r="G2166" t="s">
        <v>177</v>
      </c>
      <c r="H2166" t="s">
        <v>173</v>
      </c>
      <c r="I2166" t="s">
        <v>54</v>
      </c>
      <c r="J2166" s="26">
        <v>104299</v>
      </c>
    </row>
    <row r="2167" spans="1:10" x14ac:dyDescent="0.3">
      <c r="A2167" s="23">
        <v>44743</v>
      </c>
      <c r="B2167" t="s">
        <v>100</v>
      </c>
      <c r="C2167" t="s">
        <v>116</v>
      </c>
      <c r="D2167" t="s">
        <v>14</v>
      </c>
      <c r="E2167" t="s">
        <v>173</v>
      </c>
      <c r="F2167" t="s">
        <v>15</v>
      </c>
      <c r="G2167" t="s">
        <v>173</v>
      </c>
      <c r="H2167" t="s">
        <v>36</v>
      </c>
      <c r="I2167" t="s">
        <v>91</v>
      </c>
      <c r="J2167" s="26">
        <v>46504</v>
      </c>
    </row>
    <row r="2168" spans="1:10" x14ac:dyDescent="0.3">
      <c r="A2168" s="23">
        <v>44743</v>
      </c>
      <c r="B2168" t="s">
        <v>100</v>
      </c>
      <c r="C2168" t="s">
        <v>116</v>
      </c>
      <c r="D2168" t="s">
        <v>14</v>
      </c>
      <c r="E2168" t="s">
        <v>173</v>
      </c>
      <c r="F2168" t="s">
        <v>15</v>
      </c>
      <c r="G2168" t="s">
        <v>173</v>
      </c>
      <c r="H2168" t="s">
        <v>37</v>
      </c>
      <c r="I2168" t="s">
        <v>92</v>
      </c>
      <c r="J2168" s="26">
        <v>45046</v>
      </c>
    </row>
    <row r="2169" spans="1:10" x14ac:dyDescent="0.3">
      <c r="A2169" s="23">
        <v>44743</v>
      </c>
      <c r="B2169" t="s">
        <v>100</v>
      </c>
      <c r="C2169" t="s">
        <v>116</v>
      </c>
      <c r="D2169" t="s">
        <v>14</v>
      </c>
      <c r="E2169" t="s">
        <v>173</v>
      </c>
      <c r="F2169" t="s">
        <v>15</v>
      </c>
      <c r="G2169" t="s">
        <v>173</v>
      </c>
      <c r="H2169" t="s">
        <v>38</v>
      </c>
      <c r="I2169" t="s">
        <v>93</v>
      </c>
      <c r="J2169" s="26">
        <v>12749</v>
      </c>
    </row>
    <row r="2170" spans="1:10" x14ac:dyDescent="0.3">
      <c r="A2170" s="23">
        <v>44743</v>
      </c>
      <c r="B2170" t="s">
        <v>100</v>
      </c>
      <c r="C2170" t="s">
        <v>116</v>
      </c>
      <c r="D2170" t="s">
        <v>14</v>
      </c>
      <c r="E2170" t="s">
        <v>173</v>
      </c>
      <c r="F2170" t="s">
        <v>269</v>
      </c>
      <c r="G2170" t="s">
        <v>177</v>
      </c>
      <c r="H2170" t="s">
        <v>269</v>
      </c>
      <c r="I2170" t="s">
        <v>55</v>
      </c>
      <c r="J2170" s="26">
        <v>24216</v>
      </c>
    </row>
    <row r="2171" spans="1:10" x14ac:dyDescent="0.3">
      <c r="A2171" s="23">
        <v>44743</v>
      </c>
      <c r="B2171" t="s">
        <v>100</v>
      </c>
      <c r="C2171" t="s">
        <v>116</v>
      </c>
      <c r="D2171" t="s">
        <v>14</v>
      </c>
      <c r="E2171" t="s">
        <v>173</v>
      </c>
      <c r="F2171" t="s">
        <v>270</v>
      </c>
      <c r="G2171" t="s">
        <v>177</v>
      </c>
      <c r="H2171" t="s">
        <v>270</v>
      </c>
      <c r="I2171" t="s">
        <v>56</v>
      </c>
      <c r="J2171" s="26">
        <v>47042</v>
      </c>
    </row>
    <row r="2172" spans="1:10" x14ac:dyDescent="0.3">
      <c r="A2172" s="23">
        <v>44743</v>
      </c>
      <c r="B2172" t="s">
        <v>100</v>
      </c>
      <c r="C2172" t="s">
        <v>116</v>
      </c>
      <c r="D2172" t="s">
        <v>2</v>
      </c>
      <c r="E2172" t="s">
        <v>176</v>
      </c>
      <c r="F2172" t="s">
        <v>270</v>
      </c>
      <c r="G2172" t="s">
        <v>173</v>
      </c>
      <c r="H2172" t="s">
        <v>173</v>
      </c>
      <c r="I2172" t="s">
        <v>57</v>
      </c>
      <c r="J2172" s="26">
        <v>9744191.8271739054</v>
      </c>
    </row>
    <row r="2173" spans="1:10" x14ac:dyDescent="0.3">
      <c r="A2173" s="23">
        <v>44743</v>
      </c>
      <c r="B2173" t="s">
        <v>100</v>
      </c>
      <c r="C2173" t="s">
        <v>116</v>
      </c>
      <c r="D2173" t="s">
        <v>2</v>
      </c>
      <c r="E2173" t="s">
        <v>173</v>
      </c>
      <c r="F2173" t="s">
        <v>16</v>
      </c>
      <c r="G2173" t="s">
        <v>177</v>
      </c>
      <c r="H2173" t="s">
        <v>16</v>
      </c>
      <c r="I2173" t="s">
        <v>58</v>
      </c>
      <c r="J2173" s="26">
        <v>1250000</v>
      </c>
    </row>
    <row r="2174" spans="1:10" x14ac:dyDescent="0.3">
      <c r="A2174" s="23">
        <v>44743</v>
      </c>
      <c r="B2174" t="s">
        <v>100</v>
      </c>
      <c r="C2174" t="s">
        <v>116</v>
      </c>
      <c r="D2174" t="s">
        <v>2</v>
      </c>
      <c r="E2174" t="s">
        <v>173</v>
      </c>
      <c r="F2174" t="s">
        <v>271</v>
      </c>
      <c r="G2174" t="s">
        <v>177</v>
      </c>
      <c r="H2174" t="s">
        <v>173</v>
      </c>
      <c r="I2174" t="s">
        <v>59</v>
      </c>
      <c r="J2174" s="26">
        <v>1216215</v>
      </c>
    </row>
    <row r="2175" spans="1:10" x14ac:dyDescent="0.3">
      <c r="A2175" s="23">
        <v>44743</v>
      </c>
      <c r="B2175" t="s">
        <v>100</v>
      </c>
      <c r="C2175" t="s">
        <v>116</v>
      </c>
      <c r="D2175" t="s">
        <v>2</v>
      </c>
      <c r="E2175" t="s">
        <v>173</v>
      </c>
      <c r="F2175" t="s">
        <v>271</v>
      </c>
      <c r="G2175" t="s">
        <v>173</v>
      </c>
      <c r="H2175" t="s">
        <v>33</v>
      </c>
      <c r="I2175" t="s">
        <v>94</v>
      </c>
      <c r="J2175" s="26">
        <v>577500</v>
      </c>
    </row>
    <row r="2176" spans="1:10" x14ac:dyDescent="0.3">
      <c r="A2176" s="23">
        <v>44743</v>
      </c>
      <c r="B2176" t="s">
        <v>100</v>
      </c>
      <c r="C2176" t="s">
        <v>116</v>
      </c>
      <c r="D2176" t="s">
        <v>2</v>
      </c>
      <c r="E2176" t="s">
        <v>173</v>
      </c>
      <c r="F2176" t="s">
        <v>271</v>
      </c>
      <c r="G2176" t="s">
        <v>173</v>
      </c>
      <c r="H2176" t="s">
        <v>34</v>
      </c>
      <c r="I2176" t="s">
        <v>95</v>
      </c>
      <c r="J2176" s="26">
        <v>358050</v>
      </c>
    </row>
    <row r="2177" spans="1:10" x14ac:dyDescent="0.3">
      <c r="A2177" s="23">
        <v>44743</v>
      </c>
      <c r="B2177" t="s">
        <v>100</v>
      </c>
      <c r="C2177" t="s">
        <v>116</v>
      </c>
      <c r="D2177" t="s">
        <v>2</v>
      </c>
      <c r="E2177" t="s">
        <v>173</v>
      </c>
      <c r="F2177" t="s">
        <v>271</v>
      </c>
      <c r="G2177" t="s">
        <v>173</v>
      </c>
      <c r="H2177" t="s">
        <v>35</v>
      </c>
      <c r="I2177" t="s">
        <v>96</v>
      </c>
      <c r="J2177" s="26">
        <v>280665</v>
      </c>
    </row>
    <row r="2178" spans="1:10" x14ac:dyDescent="0.3">
      <c r="A2178" s="23">
        <v>44743</v>
      </c>
      <c r="B2178" t="s">
        <v>100</v>
      </c>
      <c r="C2178" t="s">
        <v>116</v>
      </c>
      <c r="D2178" t="s">
        <v>2</v>
      </c>
      <c r="E2178" t="s">
        <v>173</v>
      </c>
      <c r="F2178" t="s">
        <v>28</v>
      </c>
      <c r="G2178" t="s">
        <v>177</v>
      </c>
      <c r="H2178" t="s">
        <v>173</v>
      </c>
      <c r="I2178" t="s">
        <v>60</v>
      </c>
      <c r="J2178" s="26">
        <v>5629844.8395186272</v>
      </c>
    </row>
    <row r="2179" spans="1:10" x14ac:dyDescent="0.3">
      <c r="A2179" s="23">
        <v>44743</v>
      </c>
      <c r="B2179" t="s">
        <v>100</v>
      </c>
      <c r="C2179" t="s">
        <v>116</v>
      </c>
      <c r="D2179" t="s">
        <v>2</v>
      </c>
      <c r="E2179" t="s">
        <v>173</v>
      </c>
      <c r="F2179" t="s">
        <v>28</v>
      </c>
      <c r="G2179" t="s">
        <v>173</v>
      </c>
      <c r="H2179" t="s">
        <v>39</v>
      </c>
      <c r="I2179" t="s">
        <v>97</v>
      </c>
      <c r="J2179" s="26">
        <v>2598389.9259316735</v>
      </c>
    </row>
    <row r="2180" spans="1:10" x14ac:dyDescent="0.3">
      <c r="A2180" s="23">
        <v>44743</v>
      </c>
      <c r="B2180" t="s">
        <v>100</v>
      </c>
      <c r="C2180" t="s">
        <v>116</v>
      </c>
      <c r="D2180" t="s">
        <v>2</v>
      </c>
      <c r="E2180" t="s">
        <v>173</v>
      </c>
      <c r="F2180" t="s">
        <v>28</v>
      </c>
      <c r="G2180" t="s">
        <v>173</v>
      </c>
      <c r="H2180" t="s">
        <v>40</v>
      </c>
      <c r="I2180" t="s">
        <v>98</v>
      </c>
      <c r="J2180" s="26">
        <v>3031454.9135869532</v>
      </c>
    </row>
    <row r="2181" spans="1:10" x14ac:dyDescent="0.3">
      <c r="A2181" s="23">
        <v>44743</v>
      </c>
      <c r="B2181" t="s">
        <v>100</v>
      </c>
      <c r="C2181" t="s">
        <v>116</v>
      </c>
      <c r="D2181" t="s">
        <v>2</v>
      </c>
      <c r="E2181" t="s">
        <v>173</v>
      </c>
      <c r="F2181" t="s">
        <v>32</v>
      </c>
      <c r="G2181" t="s">
        <v>177</v>
      </c>
      <c r="H2181" t="s">
        <v>32</v>
      </c>
      <c r="I2181" t="s">
        <v>61</v>
      </c>
      <c r="J2181" s="26">
        <v>270000</v>
      </c>
    </row>
    <row r="2182" spans="1:10" x14ac:dyDescent="0.3">
      <c r="A2182" s="23">
        <v>44743</v>
      </c>
      <c r="B2182" t="s">
        <v>100</v>
      </c>
      <c r="C2182" t="s">
        <v>116</v>
      </c>
      <c r="D2182" t="s">
        <v>2</v>
      </c>
      <c r="E2182" t="s">
        <v>173</v>
      </c>
      <c r="F2182" t="s">
        <v>41</v>
      </c>
      <c r="G2182" t="s">
        <v>177</v>
      </c>
      <c r="H2182" t="s">
        <v>41</v>
      </c>
      <c r="I2182" t="s">
        <v>62</v>
      </c>
      <c r="J2182" s="26">
        <v>250000</v>
      </c>
    </row>
    <row r="2183" spans="1:10" x14ac:dyDescent="0.3">
      <c r="A2183" s="23">
        <v>44743</v>
      </c>
      <c r="B2183" t="s">
        <v>100</v>
      </c>
      <c r="C2183" t="s">
        <v>116</v>
      </c>
      <c r="D2183" t="s">
        <v>2</v>
      </c>
      <c r="E2183" t="s">
        <v>173</v>
      </c>
      <c r="F2183" t="s">
        <v>29</v>
      </c>
      <c r="G2183" t="s">
        <v>177</v>
      </c>
      <c r="H2183" t="s">
        <v>29</v>
      </c>
      <c r="I2183" t="s">
        <v>63</v>
      </c>
      <c r="J2183" s="26">
        <v>688999.99999999988</v>
      </c>
    </row>
    <row r="2184" spans="1:10" x14ac:dyDescent="0.3">
      <c r="A2184" s="23">
        <v>44743</v>
      </c>
      <c r="B2184" t="s">
        <v>100</v>
      </c>
      <c r="C2184" t="s">
        <v>116</v>
      </c>
      <c r="D2184" t="s">
        <v>2</v>
      </c>
      <c r="E2184" t="s">
        <v>173</v>
      </c>
      <c r="F2184" t="s">
        <v>31</v>
      </c>
      <c r="G2184" t="s">
        <v>177</v>
      </c>
      <c r="H2184" t="s">
        <v>31</v>
      </c>
      <c r="I2184" t="s">
        <v>64</v>
      </c>
      <c r="J2184" s="26">
        <v>333064.98765527899</v>
      </c>
    </row>
    <row r="2185" spans="1:10" x14ac:dyDescent="0.3">
      <c r="A2185" s="23">
        <v>44743</v>
      </c>
      <c r="B2185" t="s">
        <v>100</v>
      </c>
      <c r="C2185" t="s">
        <v>116</v>
      </c>
      <c r="D2185" t="s">
        <v>2</v>
      </c>
      <c r="E2185" t="s">
        <v>173</v>
      </c>
      <c r="F2185" t="s">
        <v>30</v>
      </c>
      <c r="G2185" t="s">
        <v>177</v>
      </c>
      <c r="H2185" t="s">
        <v>30</v>
      </c>
      <c r="I2185" t="s">
        <v>65</v>
      </c>
      <c r="J2185" s="26">
        <v>106067</v>
      </c>
    </row>
    <row r="2186" spans="1:10" x14ac:dyDescent="0.3">
      <c r="A2186" s="23">
        <v>44743</v>
      </c>
      <c r="B2186" t="s">
        <v>100</v>
      </c>
      <c r="C2186" t="s">
        <v>179</v>
      </c>
      <c r="D2186" t="s">
        <v>17</v>
      </c>
      <c r="E2186" t="s">
        <v>176</v>
      </c>
      <c r="F2186" t="s">
        <v>30</v>
      </c>
      <c r="G2186" t="s">
        <v>173</v>
      </c>
      <c r="H2186" t="s">
        <v>173</v>
      </c>
      <c r="I2186" t="s">
        <v>66</v>
      </c>
      <c r="J2186" s="26">
        <v>4794019.7017677519</v>
      </c>
    </row>
    <row r="2187" spans="1:10" x14ac:dyDescent="0.3">
      <c r="A2187" s="23">
        <v>44743</v>
      </c>
      <c r="B2187" t="s">
        <v>100</v>
      </c>
      <c r="C2187" t="s">
        <v>117</v>
      </c>
      <c r="D2187" t="s">
        <v>5</v>
      </c>
      <c r="E2187" t="s">
        <v>176</v>
      </c>
      <c r="F2187" t="s">
        <v>30</v>
      </c>
      <c r="G2187" t="s">
        <v>173</v>
      </c>
      <c r="H2187" t="s">
        <v>173</v>
      </c>
      <c r="I2187" t="s">
        <v>67</v>
      </c>
      <c r="J2187" s="26">
        <v>29797</v>
      </c>
    </row>
    <row r="2188" spans="1:10" x14ac:dyDescent="0.3">
      <c r="A2188" s="23">
        <v>44743</v>
      </c>
      <c r="B2188" t="s">
        <v>100</v>
      </c>
      <c r="C2188" t="s">
        <v>117</v>
      </c>
      <c r="D2188" t="s">
        <v>5</v>
      </c>
      <c r="E2188" t="s">
        <v>173</v>
      </c>
      <c r="F2188" t="s">
        <v>3</v>
      </c>
      <c r="G2188" t="s">
        <v>177</v>
      </c>
      <c r="H2188" t="s">
        <v>3</v>
      </c>
      <c r="I2188" t="s">
        <v>68</v>
      </c>
      <c r="J2188" s="26">
        <v>29797</v>
      </c>
    </row>
    <row r="2189" spans="1:10" x14ac:dyDescent="0.3">
      <c r="A2189" s="23">
        <v>44743</v>
      </c>
      <c r="B2189" t="s">
        <v>100</v>
      </c>
      <c r="C2189" t="s">
        <v>118</v>
      </c>
      <c r="D2189" t="s">
        <v>6</v>
      </c>
      <c r="E2189" t="s">
        <v>176</v>
      </c>
      <c r="F2189" t="s">
        <v>27</v>
      </c>
      <c r="G2189" t="s">
        <v>173</v>
      </c>
      <c r="H2189" t="s">
        <v>173</v>
      </c>
      <c r="I2189" t="s">
        <v>70</v>
      </c>
      <c r="J2189" s="26">
        <v>2139666</v>
      </c>
    </row>
    <row r="2190" spans="1:10" x14ac:dyDescent="0.3">
      <c r="A2190" s="23">
        <v>44743</v>
      </c>
      <c r="B2190" t="s">
        <v>100</v>
      </c>
      <c r="C2190" t="s">
        <v>118</v>
      </c>
      <c r="D2190" t="s">
        <v>6</v>
      </c>
      <c r="E2190" t="s">
        <v>173</v>
      </c>
      <c r="F2190" t="s">
        <v>4</v>
      </c>
      <c r="G2190" t="s">
        <v>177</v>
      </c>
      <c r="H2190" t="s">
        <v>4</v>
      </c>
      <c r="I2190" t="s">
        <v>71</v>
      </c>
      <c r="J2190" s="26">
        <v>2139666</v>
      </c>
    </row>
    <row r="2191" spans="1:10" x14ac:dyDescent="0.3">
      <c r="A2191" s="23">
        <v>44743</v>
      </c>
      <c r="B2191" t="s">
        <v>100</v>
      </c>
      <c r="C2191" t="s">
        <v>180</v>
      </c>
      <c r="D2191" t="s">
        <v>7</v>
      </c>
      <c r="E2191" t="s">
        <v>176</v>
      </c>
      <c r="F2191" t="s">
        <v>18</v>
      </c>
      <c r="G2191" t="s">
        <v>173</v>
      </c>
      <c r="H2191" t="s">
        <v>173</v>
      </c>
      <c r="I2191" t="s">
        <v>73</v>
      </c>
      <c r="J2191" s="26">
        <v>2684150.7017677519</v>
      </c>
    </row>
    <row r="2192" spans="1:10" x14ac:dyDescent="0.3">
      <c r="A2192" s="23">
        <v>44743</v>
      </c>
      <c r="B2192" t="s">
        <v>100</v>
      </c>
      <c r="C2192" t="s">
        <v>119</v>
      </c>
      <c r="D2192" t="s">
        <v>10</v>
      </c>
      <c r="E2192" t="s">
        <v>176</v>
      </c>
      <c r="F2192" t="s">
        <v>10</v>
      </c>
      <c r="G2192" t="s">
        <v>177</v>
      </c>
      <c r="H2192" t="s">
        <v>10</v>
      </c>
      <c r="I2192" t="s">
        <v>11</v>
      </c>
      <c r="J2192" s="26">
        <v>536830.14035355044</v>
      </c>
    </row>
    <row r="2193" spans="1:10" x14ac:dyDescent="0.3">
      <c r="A2193" s="23">
        <v>44743</v>
      </c>
      <c r="B2193" t="s">
        <v>100</v>
      </c>
      <c r="C2193" t="s">
        <v>181</v>
      </c>
      <c r="D2193" t="s">
        <v>8</v>
      </c>
      <c r="E2193" t="s">
        <v>176</v>
      </c>
      <c r="F2193" t="s">
        <v>10</v>
      </c>
      <c r="G2193" t="s">
        <v>173</v>
      </c>
      <c r="H2193" t="s">
        <v>173</v>
      </c>
      <c r="I2193" t="s">
        <v>12</v>
      </c>
      <c r="J2193" s="26">
        <v>2147320.5614142017</v>
      </c>
    </row>
    <row r="2194" spans="1:10" x14ac:dyDescent="0.3">
      <c r="A2194" s="23">
        <v>44774</v>
      </c>
      <c r="B2194" t="s">
        <v>99</v>
      </c>
      <c r="C2194" t="s">
        <v>114</v>
      </c>
      <c r="D2194" t="s">
        <v>0</v>
      </c>
      <c r="E2194" t="s">
        <v>176</v>
      </c>
      <c r="F2194" t="s">
        <v>25</v>
      </c>
      <c r="G2194" t="s">
        <v>173</v>
      </c>
      <c r="H2194" t="s">
        <v>173</v>
      </c>
      <c r="I2194" t="s">
        <v>124</v>
      </c>
      <c r="J2194" s="26">
        <v>36706431.214269914</v>
      </c>
    </row>
    <row r="2195" spans="1:10" x14ac:dyDescent="0.3">
      <c r="A2195" s="23">
        <v>44774</v>
      </c>
      <c r="B2195" t="s">
        <v>99</v>
      </c>
      <c r="C2195" t="s">
        <v>114</v>
      </c>
      <c r="D2195" t="s">
        <v>0</v>
      </c>
      <c r="E2195" t="s">
        <v>173</v>
      </c>
      <c r="F2195" t="s">
        <v>19</v>
      </c>
      <c r="G2195" t="s">
        <v>177</v>
      </c>
      <c r="H2195" t="s">
        <v>173</v>
      </c>
      <c r="I2195" t="s">
        <v>43</v>
      </c>
      <c r="J2195" s="26">
        <v>36189990.272009879</v>
      </c>
    </row>
    <row r="2196" spans="1:10" x14ac:dyDescent="0.3">
      <c r="A2196" s="23">
        <v>44774</v>
      </c>
      <c r="B2196" t="s">
        <v>99</v>
      </c>
      <c r="C2196" t="s">
        <v>114</v>
      </c>
      <c r="D2196" t="s">
        <v>0</v>
      </c>
      <c r="E2196" t="s">
        <v>173</v>
      </c>
      <c r="F2196" t="s">
        <v>19</v>
      </c>
      <c r="G2196" t="s">
        <v>173</v>
      </c>
      <c r="H2196" t="s">
        <v>21</v>
      </c>
      <c r="I2196" t="s">
        <v>74</v>
      </c>
      <c r="J2196" s="26">
        <v>13693509.832652386</v>
      </c>
    </row>
    <row r="2197" spans="1:10" x14ac:dyDescent="0.3">
      <c r="A2197" s="23">
        <v>44774</v>
      </c>
      <c r="B2197" t="s">
        <v>99</v>
      </c>
      <c r="C2197" t="s">
        <v>114</v>
      </c>
      <c r="D2197" t="s">
        <v>0</v>
      </c>
      <c r="E2197" t="s">
        <v>173</v>
      </c>
      <c r="F2197" t="s">
        <v>19</v>
      </c>
      <c r="G2197" t="s">
        <v>173</v>
      </c>
      <c r="H2197" t="s">
        <v>22</v>
      </c>
      <c r="I2197" t="s">
        <v>75</v>
      </c>
      <c r="J2197" s="26">
        <v>14671617.677841842</v>
      </c>
    </row>
    <row r="2198" spans="1:10" x14ac:dyDescent="0.3">
      <c r="A2198" s="23">
        <v>44774</v>
      </c>
      <c r="B2198" t="s">
        <v>99</v>
      </c>
      <c r="C2198" t="s">
        <v>114</v>
      </c>
      <c r="D2198" t="s">
        <v>0</v>
      </c>
      <c r="E2198" t="s">
        <v>173</v>
      </c>
      <c r="F2198" t="s">
        <v>19</v>
      </c>
      <c r="G2198" t="s">
        <v>173</v>
      </c>
      <c r="H2198" t="s">
        <v>20</v>
      </c>
      <c r="I2198" t="s">
        <v>76</v>
      </c>
      <c r="J2198" s="26">
        <v>7824862.76151565</v>
      </c>
    </row>
    <row r="2199" spans="1:10" x14ac:dyDescent="0.3">
      <c r="A2199" s="23">
        <v>44774</v>
      </c>
      <c r="B2199" t="s">
        <v>99</v>
      </c>
      <c r="C2199" t="s">
        <v>114</v>
      </c>
      <c r="D2199" t="s">
        <v>0</v>
      </c>
      <c r="E2199" t="s">
        <v>173</v>
      </c>
      <c r="F2199" t="s">
        <v>23</v>
      </c>
      <c r="G2199" t="s">
        <v>177</v>
      </c>
      <c r="H2199" t="s">
        <v>173</v>
      </c>
      <c r="I2199" t="s">
        <v>44</v>
      </c>
      <c r="J2199" s="26">
        <v>516440.94226003281</v>
      </c>
    </row>
    <row r="2200" spans="1:10" x14ac:dyDescent="0.3">
      <c r="A2200" s="23">
        <v>44774</v>
      </c>
      <c r="B2200" t="s">
        <v>99</v>
      </c>
      <c r="C2200" t="s">
        <v>114</v>
      </c>
      <c r="D2200" t="s">
        <v>0</v>
      </c>
      <c r="E2200" t="s">
        <v>173</v>
      </c>
      <c r="F2200" t="s">
        <v>23</v>
      </c>
      <c r="G2200" t="s">
        <v>173</v>
      </c>
      <c r="H2200" t="s">
        <v>196</v>
      </c>
      <c r="I2200" t="s">
        <v>77</v>
      </c>
      <c r="J2200" s="26">
        <v>451885.82447752869</v>
      </c>
    </row>
    <row r="2201" spans="1:10" x14ac:dyDescent="0.3">
      <c r="A2201" s="23">
        <v>44774</v>
      </c>
      <c r="B2201" t="s">
        <v>99</v>
      </c>
      <c r="C2201" t="s">
        <v>114</v>
      </c>
      <c r="D2201" t="s">
        <v>0</v>
      </c>
      <c r="E2201" t="s">
        <v>173</v>
      </c>
      <c r="F2201" t="s">
        <v>23</v>
      </c>
      <c r="G2201" t="s">
        <v>173</v>
      </c>
      <c r="H2201" t="s">
        <v>197</v>
      </c>
      <c r="I2201" t="s">
        <v>78</v>
      </c>
      <c r="J2201" s="26">
        <v>64555.117782504101</v>
      </c>
    </row>
    <row r="2202" spans="1:10" x14ac:dyDescent="0.3">
      <c r="A2202" s="23">
        <v>44774</v>
      </c>
      <c r="B2202" t="s">
        <v>99</v>
      </c>
      <c r="C2202" t="s">
        <v>115</v>
      </c>
      <c r="D2202" t="s">
        <v>1</v>
      </c>
      <c r="E2202" t="s">
        <v>176</v>
      </c>
      <c r="F2202" t="s">
        <v>23</v>
      </c>
      <c r="G2202" t="s">
        <v>173</v>
      </c>
      <c r="H2202" t="s">
        <v>173</v>
      </c>
      <c r="I2202" t="s">
        <v>45</v>
      </c>
      <c r="J2202" s="26">
        <v>23700165.534913272</v>
      </c>
    </row>
    <row r="2203" spans="1:10" x14ac:dyDescent="0.3">
      <c r="A2203" s="23">
        <v>44774</v>
      </c>
      <c r="B2203" t="s">
        <v>99</v>
      </c>
      <c r="C2203" t="s">
        <v>115</v>
      </c>
      <c r="D2203" t="s">
        <v>1</v>
      </c>
      <c r="E2203" t="s">
        <v>173</v>
      </c>
      <c r="F2203" t="s">
        <v>19</v>
      </c>
      <c r="G2203" t="s">
        <v>177</v>
      </c>
      <c r="H2203" t="s">
        <v>173</v>
      </c>
      <c r="I2203" t="s">
        <v>46</v>
      </c>
      <c r="J2203" s="26">
        <v>23423237.622674506</v>
      </c>
    </row>
    <row r="2204" spans="1:10" x14ac:dyDescent="0.3">
      <c r="A2204" s="23">
        <v>44774</v>
      </c>
      <c r="B2204" t="s">
        <v>99</v>
      </c>
      <c r="C2204" t="s">
        <v>115</v>
      </c>
      <c r="D2204" t="s">
        <v>1</v>
      </c>
      <c r="E2204" t="s">
        <v>173</v>
      </c>
      <c r="F2204" t="s">
        <v>19</v>
      </c>
      <c r="G2204" t="s">
        <v>173</v>
      </c>
      <c r="H2204" t="s">
        <v>21</v>
      </c>
      <c r="I2204" t="s">
        <v>79</v>
      </c>
      <c r="J2204" s="26">
        <v>9167804.8329607733</v>
      </c>
    </row>
    <row r="2205" spans="1:10" x14ac:dyDescent="0.3">
      <c r="A2205" s="23">
        <v>44774</v>
      </c>
      <c r="B2205" t="s">
        <v>99</v>
      </c>
      <c r="C2205" t="s">
        <v>115</v>
      </c>
      <c r="D2205" t="s">
        <v>1</v>
      </c>
      <c r="E2205" t="s">
        <v>173</v>
      </c>
      <c r="F2205" t="s">
        <v>19</v>
      </c>
      <c r="G2205" t="s">
        <v>173</v>
      </c>
      <c r="H2205" t="s">
        <v>22</v>
      </c>
      <c r="I2205" t="s">
        <v>80</v>
      </c>
      <c r="J2205" s="26">
        <v>9822648.035315115</v>
      </c>
    </row>
    <row r="2206" spans="1:10" x14ac:dyDescent="0.3">
      <c r="A2206" s="23">
        <v>44774</v>
      </c>
      <c r="B2206" t="s">
        <v>99</v>
      </c>
      <c r="C2206" t="s">
        <v>115</v>
      </c>
      <c r="D2206" t="s">
        <v>1</v>
      </c>
      <c r="E2206" t="s">
        <v>173</v>
      </c>
      <c r="F2206" t="s">
        <v>19</v>
      </c>
      <c r="G2206" t="s">
        <v>173</v>
      </c>
      <c r="H2206" t="s">
        <v>20</v>
      </c>
      <c r="I2206" t="s">
        <v>81</v>
      </c>
      <c r="J2206" s="26">
        <v>4432784.754398617</v>
      </c>
    </row>
    <row r="2207" spans="1:10" x14ac:dyDescent="0.3">
      <c r="A2207" s="23">
        <v>44774</v>
      </c>
      <c r="B2207" t="s">
        <v>99</v>
      </c>
      <c r="C2207" t="s">
        <v>115</v>
      </c>
      <c r="D2207" t="s">
        <v>1</v>
      </c>
      <c r="E2207" t="s">
        <v>173</v>
      </c>
      <c r="F2207" t="s">
        <v>23</v>
      </c>
      <c r="G2207" t="s">
        <v>177</v>
      </c>
      <c r="H2207" t="s">
        <v>173</v>
      </c>
      <c r="I2207" t="s">
        <v>47</v>
      </c>
      <c r="J2207" s="26">
        <v>276927.91223876434</v>
      </c>
    </row>
    <row r="2208" spans="1:10" x14ac:dyDescent="0.3">
      <c r="A2208" s="23">
        <v>44774</v>
      </c>
      <c r="B2208" t="s">
        <v>99</v>
      </c>
      <c r="C2208" t="s">
        <v>115</v>
      </c>
      <c r="D2208" t="s">
        <v>1</v>
      </c>
      <c r="E2208" t="s">
        <v>173</v>
      </c>
      <c r="F2208" t="s">
        <v>23</v>
      </c>
      <c r="G2208" t="s">
        <v>173</v>
      </c>
      <c r="H2208" t="s">
        <v>196</v>
      </c>
      <c r="I2208" t="s">
        <v>82</v>
      </c>
      <c r="J2208" s="26">
        <v>225942.91223876434</v>
      </c>
    </row>
    <row r="2209" spans="1:10" x14ac:dyDescent="0.3">
      <c r="A2209" s="23">
        <v>44774</v>
      </c>
      <c r="B2209" t="s">
        <v>99</v>
      </c>
      <c r="C2209" t="s">
        <v>115</v>
      </c>
      <c r="D2209" t="s">
        <v>1</v>
      </c>
      <c r="E2209" t="s">
        <v>173</v>
      </c>
      <c r="F2209" t="s">
        <v>23</v>
      </c>
      <c r="G2209" t="s">
        <v>173</v>
      </c>
      <c r="H2209" t="s">
        <v>197</v>
      </c>
      <c r="I2209" t="s">
        <v>83</v>
      </c>
      <c r="J2209" s="26">
        <v>50985</v>
      </c>
    </row>
    <row r="2210" spans="1:10" x14ac:dyDescent="0.3">
      <c r="A2210" s="23">
        <v>44774</v>
      </c>
      <c r="B2210" t="s">
        <v>99</v>
      </c>
      <c r="C2210" t="s">
        <v>178</v>
      </c>
      <c r="D2210" t="s">
        <v>203</v>
      </c>
      <c r="E2210" t="s">
        <v>176</v>
      </c>
      <c r="F2210" t="s">
        <v>23</v>
      </c>
      <c r="G2210" t="s">
        <v>173</v>
      </c>
      <c r="H2210" t="s">
        <v>173</v>
      </c>
      <c r="I2210" t="s">
        <v>48</v>
      </c>
      <c r="J2210" s="26">
        <v>13006265.679356642</v>
      </c>
    </row>
    <row r="2211" spans="1:10" x14ac:dyDescent="0.3">
      <c r="A2211" s="23">
        <v>44774</v>
      </c>
      <c r="B2211" t="s">
        <v>99</v>
      </c>
      <c r="C2211" t="s">
        <v>178</v>
      </c>
      <c r="D2211" t="s">
        <v>203</v>
      </c>
      <c r="E2211" t="s">
        <v>173</v>
      </c>
      <c r="F2211" t="s">
        <v>19</v>
      </c>
      <c r="G2211" t="s">
        <v>177</v>
      </c>
      <c r="H2211" t="s">
        <v>173</v>
      </c>
      <c r="I2211" t="s">
        <v>49</v>
      </c>
      <c r="J2211" s="26">
        <v>12766752.649335373</v>
      </c>
    </row>
    <row r="2212" spans="1:10" x14ac:dyDescent="0.3">
      <c r="A2212" s="23">
        <v>44774</v>
      </c>
      <c r="B2212" t="s">
        <v>99</v>
      </c>
      <c r="C2212" t="s">
        <v>178</v>
      </c>
      <c r="D2212" t="s">
        <v>203</v>
      </c>
      <c r="E2212" t="s">
        <v>173</v>
      </c>
      <c r="F2212" t="s">
        <v>19</v>
      </c>
      <c r="G2212" t="s">
        <v>173</v>
      </c>
      <c r="H2212" t="s">
        <v>21</v>
      </c>
      <c r="I2212" t="s">
        <v>84</v>
      </c>
      <c r="J2212" s="26">
        <v>4525704.999691613</v>
      </c>
    </row>
    <row r="2213" spans="1:10" x14ac:dyDescent="0.3">
      <c r="A2213" s="23">
        <v>44774</v>
      </c>
      <c r="B2213" t="s">
        <v>99</v>
      </c>
      <c r="C2213" t="s">
        <v>178</v>
      </c>
      <c r="D2213" t="s">
        <v>203</v>
      </c>
      <c r="E2213" t="s">
        <v>173</v>
      </c>
      <c r="F2213" t="s">
        <v>19</v>
      </c>
      <c r="G2213" t="s">
        <v>173</v>
      </c>
      <c r="H2213" t="s">
        <v>22</v>
      </c>
      <c r="I2213" t="s">
        <v>85</v>
      </c>
      <c r="J2213" s="26">
        <v>4848969.6425267272</v>
      </c>
    </row>
    <row r="2214" spans="1:10" x14ac:dyDescent="0.3">
      <c r="A2214" s="23">
        <v>44774</v>
      </c>
      <c r="B2214" t="s">
        <v>99</v>
      </c>
      <c r="C2214" t="s">
        <v>178</v>
      </c>
      <c r="D2214" t="s">
        <v>203</v>
      </c>
      <c r="E2214" t="s">
        <v>173</v>
      </c>
      <c r="F2214" t="s">
        <v>19</v>
      </c>
      <c r="G2214" t="s">
        <v>173</v>
      </c>
      <c r="H2214" t="s">
        <v>20</v>
      </c>
      <c r="I2214" t="s">
        <v>86</v>
      </c>
      <c r="J2214" s="26">
        <v>3392078.007117033</v>
      </c>
    </row>
    <row r="2215" spans="1:10" x14ac:dyDescent="0.3">
      <c r="A2215" s="23">
        <v>44774</v>
      </c>
      <c r="B2215" t="s">
        <v>99</v>
      </c>
      <c r="C2215" t="s">
        <v>178</v>
      </c>
      <c r="D2215" t="s">
        <v>203</v>
      </c>
      <c r="E2215" t="s">
        <v>173</v>
      </c>
      <c r="F2215" t="s">
        <v>23</v>
      </c>
      <c r="G2215" t="s">
        <v>177</v>
      </c>
      <c r="H2215" t="s">
        <v>173</v>
      </c>
      <c r="I2215" t="s">
        <v>50</v>
      </c>
      <c r="J2215" s="26">
        <v>239513.03002126847</v>
      </c>
    </row>
    <row r="2216" spans="1:10" x14ac:dyDescent="0.3">
      <c r="A2216" s="23">
        <v>44774</v>
      </c>
      <c r="B2216" t="s">
        <v>99</v>
      </c>
      <c r="C2216" t="s">
        <v>178</v>
      </c>
      <c r="D2216" t="s">
        <v>203</v>
      </c>
      <c r="E2216" t="s">
        <v>173</v>
      </c>
      <c r="F2216" t="s">
        <v>23</v>
      </c>
      <c r="G2216" t="s">
        <v>173</v>
      </c>
      <c r="H2216" t="s">
        <v>196</v>
      </c>
      <c r="I2216" t="s">
        <v>88</v>
      </c>
      <c r="J2216" s="26">
        <v>225942.91223876434</v>
      </c>
    </row>
    <row r="2217" spans="1:10" x14ac:dyDescent="0.3">
      <c r="A2217" s="23">
        <v>44774</v>
      </c>
      <c r="B2217" t="s">
        <v>99</v>
      </c>
      <c r="C2217" t="s">
        <v>178</v>
      </c>
      <c r="D2217" t="s">
        <v>203</v>
      </c>
      <c r="E2217" t="s">
        <v>173</v>
      </c>
      <c r="F2217" t="s">
        <v>23</v>
      </c>
      <c r="G2217" t="s">
        <v>173</v>
      </c>
      <c r="H2217" t="s">
        <v>197</v>
      </c>
      <c r="I2217" t="s">
        <v>87</v>
      </c>
      <c r="J2217" s="26">
        <v>13570.117782504101</v>
      </c>
    </row>
    <row r="2218" spans="1:10" x14ac:dyDescent="0.3">
      <c r="A2218" s="23">
        <v>44774</v>
      </c>
      <c r="B2218" t="s">
        <v>99</v>
      </c>
      <c r="C2218" t="s">
        <v>116</v>
      </c>
      <c r="D2218" t="s">
        <v>14</v>
      </c>
      <c r="E2218" t="s">
        <v>176</v>
      </c>
      <c r="F2218" t="s">
        <v>23</v>
      </c>
      <c r="G2218" t="s">
        <v>173</v>
      </c>
      <c r="H2218" t="s">
        <v>173</v>
      </c>
      <c r="I2218" t="s">
        <v>51</v>
      </c>
      <c r="J2218" s="26">
        <v>790761</v>
      </c>
    </row>
    <row r="2219" spans="1:10" x14ac:dyDescent="0.3">
      <c r="A2219" s="23">
        <v>44774</v>
      </c>
      <c r="B2219" t="s">
        <v>99</v>
      </c>
      <c r="C2219" t="s">
        <v>116</v>
      </c>
      <c r="D2219" t="s">
        <v>14</v>
      </c>
      <c r="E2219" t="s">
        <v>173</v>
      </c>
      <c r="F2219" t="s">
        <v>16</v>
      </c>
      <c r="G2219" t="s">
        <v>177</v>
      </c>
      <c r="H2219" t="s">
        <v>198</v>
      </c>
      <c r="I2219" t="s">
        <v>52</v>
      </c>
      <c r="J2219" s="26">
        <v>150000</v>
      </c>
    </row>
    <row r="2220" spans="1:10" x14ac:dyDescent="0.3">
      <c r="A2220" s="23">
        <v>44774</v>
      </c>
      <c r="B2220" t="s">
        <v>99</v>
      </c>
      <c r="C2220" t="s">
        <v>116</v>
      </c>
      <c r="D2220" t="s">
        <v>14</v>
      </c>
      <c r="E2220" t="s">
        <v>173</v>
      </c>
      <c r="F2220" t="s">
        <v>271</v>
      </c>
      <c r="G2220" t="s">
        <v>177</v>
      </c>
      <c r="H2220" t="s">
        <v>173</v>
      </c>
      <c r="I2220" t="s">
        <v>53</v>
      </c>
      <c r="J2220" s="26">
        <v>457600</v>
      </c>
    </row>
    <row r="2221" spans="1:10" x14ac:dyDescent="0.3">
      <c r="A2221" s="23">
        <v>44774</v>
      </c>
      <c r="B2221" t="s">
        <v>99</v>
      </c>
      <c r="C2221" t="s">
        <v>116</v>
      </c>
      <c r="D2221" t="s">
        <v>14</v>
      </c>
      <c r="E2221" t="s">
        <v>173</v>
      </c>
      <c r="F2221" t="s">
        <v>271</v>
      </c>
      <c r="G2221" t="s">
        <v>173</v>
      </c>
      <c r="H2221" t="s">
        <v>33</v>
      </c>
      <c r="I2221" t="s">
        <v>89</v>
      </c>
      <c r="J2221" s="26">
        <v>320000</v>
      </c>
    </row>
    <row r="2222" spans="1:10" x14ac:dyDescent="0.3">
      <c r="A2222" s="23">
        <v>44774</v>
      </c>
      <c r="B2222" t="s">
        <v>99</v>
      </c>
      <c r="C2222" t="s">
        <v>116</v>
      </c>
      <c r="D2222" t="s">
        <v>14</v>
      </c>
      <c r="E2222" t="s">
        <v>173</v>
      </c>
      <c r="F2222" t="s">
        <v>271</v>
      </c>
      <c r="G2222" t="s">
        <v>173</v>
      </c>
      <c r="H2222" t="s">
        <v>34</v>
      </c>
      <c r="I2222" t="s">
        <v>90</v>
      </c>
      <c r="J2222" s="26">
        <v>32000</v>
      </c>
    </row>
    <row r="2223" spans="1:10" x14ac:dyDescent="0.3">
      <c r="A2223" s="23">
        <v>44774</v>
      </c>
      <c r="B2223" t="s">
        <v>99</v>
      </c>
      <c r="C2223" t="s">
        <v>116</v>
      </c>
      <c r="D2223" t="s">
        <v>14</v>
      </c>
      <c r="E2223" t="s">
        <v>173</v>
      </c>
      <c r="F2223" t="s">
        <v>271</v>
      </c>
      <c r="G2223" t="s">
        <v>173</v>
      </c>
      <c r="H2223" t="s">
        <v>35</v>
      </c>
      <c r="I2223" t="s">
        <v>90</v>
      </c>
      <c r="J2223" s="26">
        <v>105600</v>
      </c>
    </row>
    <row r="2224" spans="1:10" x14ac:dyDescent="0.3">
      <c r="A2224" s="23">
        <v>44774</v>
      </c>
      <c r="B2224" t="s">
        <v>99</v>
      </c>
      <c r="C2224" t="s">
        <v>116</v>
      </c>
      <c r="D2224" t="s">
        <v>14</v>
      </c>
      <c r="E2224" t="s">
        <v>173</v>
      </c>
      <c r="F2224" t="s">
        <v>15</v>
      </c>
      <c r="G2224" t="s">
        <v>177</v>
      </c>
      <c r="H2224" t="s">
        <v>173</v>
      </c>
      <c r="I2224" t="s">
        <v>54</v>
      </c>
      <c r="J2224" s="26">
        <v>110575</v>
      </c>
    </row>
    <row r="2225" spans="1:10" x14ac:dyDescent="0.3">
      <c r="A2225" s="23">
        <v>44774</v>
      </c>
      <c r="B2225" t="s">
        <v>99</v>
      </c>
      <c r="C2225" t="s">
        <v>116</v>
      </c>
      <c r="D2225" t="s">
        <v>14</v>
      </c>
      <c r="E2225" t="s">
        <v>173</v>
      </c>
      <c r="F2225" t="s">
        <v>15</v>
      </c>
      <c r="G2225" t="s">
        <v>173</v>
      </c>
      <c r="H2225" t="s">
        <v>36</v>
      </c>
      <c r="I2225" t="s">
        <v>91</v>
      </c>
      <c r="J2225" s="26">
        <v>50000</v>
      </c>
    </row>
    <row r="2226" spans="1:10" x14ac:dyDescent="0.3">
      <c r="A2226" s="23">
        <v>44774</v>
      </c>
      <c r="B2226" t="s">
        <v>99</v>
      </c>
      <c r="C2226" t="s">
        <v>116</v>
      </c>
      <c r="D2226" t="s">
        <v>14</v>
      </c>
      <c r="E2226" t="s">
        <v>173</v>
      </c>
      <c r="F2226" t="s">
        <v>15</v>
      </c>
      <c r="G2226" t="s">
        <v>173</v>
      </c>
      <c r="H2226" t="s">
        <v>37</v>
      </c>
      <c r="I2226" t="s">
        <v>92</v>
      </c>
      <c r="J2226" s="26">
        <v>36586</v>
      </c>
    </row>
    <row r="2227" spans="1:10" x14ac:dyDescent="0.3">
      <c r="A2227" s="23">
        <v>44774</v>
      </c>
      <c r="B2227" t="s">
        <v>99</v>
      </c>
      <c r="C2227" t="s">
        <v>116</v>
      </c>
      <c r="D2227" t="s">
        <v>14</v>
      </c>
      <c r="E2227" t="s">
        <v>173</v>
      </c>
      <c r="F2227" t="s">
        <v>15</v>
      </c>
      <c r="G2227" t="s">
        <v>173</v>
      </c>
      <c r="H2227" t="s">
        <v>38</v>
      </c>
      <c r="I2227" t="s">
        <v>93</v>
      </c>
      <c r="J2227" s="26">
        <v>23989</v>
      </c>
    </row>
    <row r="2228" spans="1:10" x14ac:dyDescent="0.3">
      <c r="A2228" s="23">
        <v>44774</v>
      </c>
      <c r="B2228" t="s">
        <v>99</v>
      </c>
      <c r="C2228" t="s">
        <v>116</v>
      </c>
      <c r="D2228" t="s">
        <v>14</v>
      </c>
      <c r="E2228" t="s">
        <v>173</v>
      </c>
      <c r="F2228" t="s">
        <v>269</v>
      </c>
      <c r="G2228" t="s">
        <v>177</v>
      </c>
      <c r="H2228" t="s">
        <v>269</v>
      </c>
      <c r="I2228" t="s">
        <v>55</v>
      </c>
      <c r="J2228" s="26">
        <v>22554</v>
      </c>
    </row>
    <row r="2229" spans="1:10" x14ac:dyDescent="0.3">
      <c r="A2229" s="23">
        <v>44774</v>
      </c>
      <c r="B2229" t="s">
        <v>99</v>
      </c>
      <c r="C2229" t="s">
        <v>116</v>
      </c>
      <c r="D2229" t="s">
        <v>14</v>
      </c>
      <c r="E2229" t="s">
        <v>173</v>
      </c>
      <c r="F2229" t="s">
        <v>270</v>
      </c>
      <c r="G2229" t="s">
        <v>177</v>
      </c>
      <c r="H2229" t="s">
        <v>270</v>
      </c>
      <c r="I2229" t="s">
        <v>56</v>
      </c>
      <c r="J2229" s="26">
        <v>50032</v>
      </c>
    </row>
    <row r="2230" spans="1:10" x14ac:dyDescent="0.3">
      <c r="A2230" s="23">
        <v>44774</v>
      </c>
      <c r="B2230" t="s">
        <v>99</v>
      </c>
      <c r="C2230" t="s">
        <v>116</v>
      </c>
      <c r="D2230" t="s">
        <v>2</v>
      </c>
      <c r="E2230" t="s">
        <v>176</v>
      </c>
      <c r="F2230" t="s">
        <v>270</v>
      </c>
      <c r="G2230" t="s">
        <v>173</v>
      </c>
      <c r="H2230" t="s">
        <v>173</v>
      </c>
      <c r="I2230" t="s">
        <v>57</v>
      </c>
      <c r="J2230" s="26">
        <v>7868762.4017837401</v>
      </c>
    </row>
    <row r="2231" spans="1:10" x14ac:dyDescent="0.3">
      <c r="A2231" s="23">
        <v>44774</v>
      </c>
      <c r="B2231" t="s">
        <v>99</v>
      </c>
      <c r="C2231" t="s">
        <v>116</v>
      </c>
      <c r="D2231" t="s">
        <v>2</v>
      </c>
      <c r="E2231" t="s">
        <v>173</v>
      </c>
      <c r="F2231" t="s">
        <v>16</v>
      </c>
      <c r="G2231" t="s">
        <v>177</v>
      </c>
      <c r="H2231" t="s">
        <v>16</v>
      </c>
      <c r="I2231" t="s">
        <v>58</v>
      </c>
      <c r="J2231" s="26">
        <v>1250000</v>
      </c>
    </row>
    <row r="2232" spans="1:10" x14ac:dyDescent="0.3">
      <c r="A2232" s="23">
        <v>44774</v>
      </c>
      <c r="B2232" t="s">
        <v>99</v>
      </c>
      <c r="C2232" t="s">
        <v>116</v>
      </c>
      <c r="D2232" t="s">
        <v>2</v>
      </c>
      <c r="E2232" t="s">
        <v>173</v>
      </c>
      <c r="F2232" t="s">
        <v>271</v>
      </c>
      <c r="G2232" t="s">
        <v>177</v>
      </c>
      <c r="H2232" t="s">
        <v>173</v>
      </c>
      <c r="I2232" t="s">
        <v>59</v>
      </c>
      <c r="J2232" s="26">
        <v>1238737.5</v>
      </c>
    </row>
    <row r="2233" spans="1:10" x14ac:dyDescent="0.3">
      <c r="A2233" s="23">
        <v>44774</v>
      </c>
      <c r="B2233" t="s">
        <v>99</v>
      </c>
      <c r="C2233" t="s">
        <v>116</v>
      </c>
      <c r="D2233" t="s">
        <v>2</v>
      </c>
      <c r="E2233" t="s">
        <v>173</v>
      </c>
      <c r="F2233" t="s">
        <v>271</v>
      </c>
      <c r="G2233" t="s">
        <v>173</v>
      </c>
      <c r="H2233" t="s">
        <v>33</v>
      </c>
      <c r="I2233" t="s">
        <v>94</v>
      </c>
      <c r="J2233" s="26">
        <v>577500</v>
      </c>
    </row>
    <row r="2234" spans="1:10" x14ac:dyDescent="0.3">
      <c r="A2234" s="23">
        <v>44774</v>
      </c>
      <c r="B2234" t="s">
        <v>99</v>
      </c>
      <c r="C2234" t="s">
        <v>116</v>
      </c>
      <c r="D2234" t="s">
        <v>2</v>
      </c>
      <c r="E2234" t="s">
        <v>173</v>
      </c>
      <c r="F2234" t="s">
        <v>271</v>
      </c>
      <c r="G2234" t="s">
        <v>173</v>
      </c>
      <c r="H2234" t="s">
        <v>34</v>
      </c>
      <c r="I2234" t="s">
        <v>95</v>
      </c>
      <c r="J2234" s="26">
        <v>375375</v>
      </c>
    </row>
    <row r="2235" spans="1:10" x14ac:dyDescent="0.3">
      <c r="A2235" s="23">
        <v>44774</v>
      </c>
      <c r="B2235" t="s">
        <v>99</v>
      </c>
      <c r="C2235" t="s">
        <v>116</v>
      </c>
      <c r="D2235" t="s">
        <v>2</v>
      </c>
      <c r="E2235" t="s">
        <v>173</v>
      </c>
      <c r="F2235" t="s">
        <v>271</v>
      </c>
      <c r="G2235" t="s">
        <v>173</v>
      </c>
      <c r="H2235" t="s">
        <v>35</v>
      </c>
      <c r="I2235" t="s">
        <v>96</v>
      </c>
      <c r="J2235" s="26">
        <v>285862.5</v>
      </c>
    </row>
    <row r="2236" spans="1:10" x14ac:dyDescent="0.3">
      <c r="A2236" s="23">
        <v>44774</v>
      </c>
      <c r="B2236" t="s">
        <v>99</v>
      </c>
      <c r="C2236" t="s">
        <v>116</v>
      </c>
      <c r="D2236" t="s">
        <v>2</v>
      </c>
      <c r="E2236" t="s">
        <v>173</v>
      </c>
      <c r="F2236" t="s">
        <v>28</v>
      </c>
      <c r="G2236" t="s">
        <v>177</v>
      </c>
      <c r="H2236" t="s">
        <v>173</v>
      </c>
      <c r="I2236" t="s">
        <v>60</v>
      </c>
      <c r="J2236" s="26">
        <v>4404771.7457123902</v>
      </c>
    </row>
    <row r="2237" spans="1:10" x14ac:dyDescent="0.3">
      <c r="A2237" s="23">
        <v>44774</v>
      </c>
      <c r="B2237" t="s">
        <v>99</v>
      </c>
      <c r="C2237" t="s">
        <v>116</v>
      </c>
      <c r="D2237" t="s">
        <v>2</v>
      </c>
      <c r="E2237" t="s">
        <v>173</v>
      </c>
      <c r="F2237" t="s">
        <v>28</v>
      </c>
      <c r="G2237" t="s">
        <v>173</v>
      </c>
      <c r="H2237" t="s">
        <v>39</v>
      </c>
      <c r="I2237" t="s">
        <v>97</v>
      </c>
      <c r="J2237" s="26">
        <v>1835321.5607134958</v>
      </c>
    </row>
    <row r="2238" spans="1:10" x14ac:dyDescent="0.3">
      <c r="A2238" s="23">
        <v>44774</v>
      </c>
      <c r="B2238" t="s">
        <v>99</v>
      </c>
      <c r="C2238" t="s">
        <v>116</v>
      </c>
      <c r="D2238" t="s">
        <v>2</v>
      </c>
      <c r="E2238" t="s">
        <v>173</v>
      </c>
      <c r="F2238" t="s">
        <v>28</v>
      </c>
      <c r="G2238" t="s">
        <v>173</v>
      </c>
      <c r="H2238" t="s">
        <v>40</v>
      </c>
      <c r="I2238" t="s">
        <v>98</v>
      </c>
      <c r="J2238" s="26">
        <v>2569450.1849988941</v>
      </c>
    </row>
    <row r="2239" spans="1:10" x14ac:dyDescent="0.3">
      <c r="A2239" s="23">
        <v>44774</v>
      </c>
      <c r="B2239" t="s">
        <v>99</v>
      </c>
      <c r="C2239" t="s">
        <v>116</v>
      </c>
      <c r="D2239" t="s">
        <v>2</v>
      </c>
      <c r="E2239" t="s">
        <v>173</v>
      </c>
      <c r="F2239" t="s">
        <v>32</v>
      </c>
      <c r="G2239" t="s">
        <v>177</v>
      </c>
      <c r="H2239" t="s">
        <v>32</v>
      </c>
      <c r="I2239" t="s">
        <v>61</v>
      </c>
      <c r="J2239" s="26">
        <v>270000</v>
      </c>
    </row>
    <row r="2240" spans="1:10" x14ac:dyDescent="0.3">
      <c r="A2240" s="23">
        <v>44774</v>
      </c>
      <c r="B2240" t="s">
        <v>99</v>
      </c>
      <c r="C2240" t="s">
        <v>116</v>
      </c>
      <c r="D2240" t="s">
        <v>2</v>
      </c>
      <c r="E2240" t="s">
        <v>173</v>
      </c>
      <c r="F2240" t="s">
        <v>41</v>
      </c>
      <c r="G2240" t="s">
        <v>177</v>
      </c>
      <c r="H2240" t="s">
        <v>41</v>
      </c>
      <c r="I2240" t="s">
        <v>62</v>
      </c>
      <c r="J2240" s="26">
        <v>250000</v>
      </c>
    </row>
    <row r="2241" spans="1:10" x14ac:dyDescent="0.3">
      <c r="A2241" s="23">
        <v>44774</v>
      </c>
      <c r="B2241" t="s">
        <v>99</v>
      </c>
      <c r="C2241" t="s">
        <v>116</v>
      </c>
      <c r="D2241" t="s">
        <v>2</v>
      </c>
      <c r="E2241" t="s">
        <v>173</v>
      </c>
      <c r="F2241" t="s">
        <v>29</v>
      </c>
      <c r="G2241" t="s">
        <v>177</v>
      </c>
      <c r="H2241" t="s">
        <v>29</v>
      </c>
      <c r="I2241" t="s">
        <v>63</v>
      </c>
      <c r="J2241" s="26">
        <v>200000</v>
      </c>
    </row>
    <row r="2242" spans="1:10" x14ac:dyDescent="0.3">
      <c r="A2242" s="23">
        <v>44774</v>
      </c>
      <c r="B2242" t="s">
        <v>99</v>
      </c>
      <c r="C2242" t="s">
        <v>116</v>
      </c>
      <c r="D2242" t="s">
        <v>2</v>
      </c>
      <c r="E2242" t="s">
        <v>173</v>
      </c>
      <c r="F2242" t="s">
        <v>31</v>
      </c>
      <c r="G2242" t="s">
        <v>177</v>
      </c>
      <c r="H2242" t="s">
        <v>31</v>
      </c>
      <c r="I2242" t="s">
        <v>64</v>
      </c>
      <c r="J2242" s="26">
        <v>183532.15607134957</v>
      </c>
    </row>
    <row r="2243" spans="1:10" x14ac:dyDescent="0.3">
      <c r="A2243" s="23">
        <v>44774</v>
      </c>
      <c r="B2243" t="s">
        <v>99</v>
      </c>
      <c r="C2243" t="s">
        <v>116</v>
      </c>
      <c r="D2243" t="s">
        <v>2</v>
      </c>
      <c r="E2243" t="s">
        <v>173</v>
      </c>
      <c r="F2243" t="s">
        <v>30</v>
      </c>
      <c r="G2243" t="s">
        <v>177</v>
      </c>
      <c r="H2243" t="s">
        <v>30</v>
      </c>
      <c r="I2243" t="s">
        <v>65</v>
      </c>
      <c r="J2243" s="26">
        <v>71721</v>
      </c>
    </row>
    <row r="2244" spans="1:10" x14ac:dyDescent="0.3">
      <c r="A2244" s="23">
        <v>44774</v>
      </c>
      <c r="B2244" t="s">
        <v>99</v>
      </c>
      <c r="C2244" t="s">
        <v>179</v>
      </c>
      <c r="D2244" t="s">
        <v>17</v>
      </c>
      <c r="E2244" t="s">
        <v>176</v>
      </c>
      <c r="F2244" t="s">
        <v>30</v>
      </c>
      <c r="G2244" t="s">
        <v>173</v>
      </c>
      <c r="H2244" t="s">
        <v>173</v>
      </c>
      <c r="I2244" t="s">
        <v>66</v>
      </c>
      <c r="J2244" s="26">
        <v>4346742.2775729019</v>
      </c>
    </row>
    <row r="2245" spans="1:10" x14ac:dyDescent="0.3">
      <c r="A2245" s="23">
        <v>44774</v>
      </c>
      <c r="B2245" t="s">
        <v>99</v>
      </c>
      <c r="C2245" t="s">
        <v>117</v>
      </c>
      <c r="D2245" t="s">
        <v>5</v>
      </c>
      <c r="E2245" t="s">
        <v>176</v>
      </c>
      <c r="F2245" t="s">
        <v>30</v>
      </c>
      <c r="G2245" t="s">
        <v>173</v>
      </c>
      <c r="H2245" t="s">
        <v>173</v>
      </c>
      <c r="I2245" t="s">
        <v>67</v>
      </c>
      <c r="J2245" s="26">
        <v>250000</v>
      </c>
    </row>
    <row r="2246" spans="1:10" x14ac:dyDescent="0.3">
      <c r="A2246" s="23">
        <v>44774</v>
      </c>
      <c r="B2246" t="s">
        <v>99</v>
      </c>
      <c r="C2246" t="s">
        <v>117</v>
      </c>
      <c r="D2246" t="s">
        <v>5</v>
      </c>
      <c r="E2246" t="s">
        <v>173</v>
      </c>
      <c r="F2246" t="s">
        <v>27</v>
      </c>
      <c r="G2246" t="s">
        <v>177</v>
      </c>
      <c r="H2246" t="s">
        <v>27</v>
      </c>
      <c r="I2246" t="s">
        <v>69</v>
      </c>
      <c r="J2246" s="26">
        <v>250000</v>
      </c>
    </row>
    <row r="2247" spans="1:10" x14ac:dyDescent="0.3">
      <c r="A2247" s="23">
        <v>44774</v>
      </c>
      <c r="B2247" t="s">
        <v>99</v>
      </c>
      <c r="C2247" t="s">
        <v>118</v>
      </c>
      <c r="D2247" t="s">
        <v>6</v>
      </c>
      <c r="E2247" t="s">
        <v>176</v>
      </c>
      <c r="F2247" t="s">
        <v>27</v>
      </c>
      <c r="G2247" t="s">
        <v>173</v>
      </c>
      <c r="H2247" t="s">
        <v>173</v>
      </c>
      <c r="I2247" t="s">
        <v>70</v>
      </c>
      <c r="J2247" s="26">
        <v>2128866</v>
      </c>
    </row>
    <row r="2248" spans="1:10" x14ac:dyDescent="0.3">
      <c r="A2248" s="23">
        <v>44774</v>
      </c>
      <c r="B2248" t="s">
        <v>99</v>
      </c>
      <c r="C2248" t="s">
        <v>118</v>
      </c>
      <c r="D2248" t="s">
        <v>6</v>
      </c>
      <c r="E2248" t="s">
        <v>173</v>
      </c>
      <c r="F2248" t="s">
        <v>4</v>
      </c>
      <c r="G2248" t="s">
        <v>177</v>
      </c>
      <c r="H2248" t="s">
        <v>4</v>
      </c>
      <c r="I2248" t="s">
        <v>71</v>
      </c>
      <c r="J2248" s="26">
        <v>2128866</v>
      </c>
    </row>
    <row r="2249" spans="1:10" x14ac:dyDescent="0.3">
      <c r="A2249" s="23">
        <v>44774</v>
      </c>
      <c r="B2249" t="s">
        <v>99</v>
      </c>
      <c r="C2249" t="s">
        <v>180</v>
      </c>
      <c r="D2249" t="s">
        <v>7</v>
      </c>
      <c r="E2249" t="s">
        <v>176</v>
      </c>
      <c r="F2249" t="s">
        <v>18</v>
      </c>
      <c r="G2249" t="s">
        <v>173</v>
      </c>
      <c r="H2249" t="s">
        <v>173</v>
      </c>
      <c r="I2249" t="s">
        <v>73</v>
      </c>
      <c r="J2249" s="26">
        <v>2467876.2775729019</v>
      </c>
    </row>
    <row r="2250" spans="1:10" x14ac:dyDescent="0.3">
      <c r="A2250" s="23">
        <v>44774</v>
      </c>
      <c r="B2250" t="s">
        <v>99</v>
      </c>
      <c r="C2250" t="s">
        <v>119</v>
      </c>
      <c r="D2250" t="s">
        <v>10</v>
      </c>
      <c r="E2250" t="s">
        <v>176</v>
      </c>
      <c r="F2250" t="s">
        <v>10</v>
      </c>
      <c r="G2250" t="s">
        <v>177</v>
      </c>
      <c r="H2250" t="s">
        <v>10</v>
      </c>
      <c r="I2250" t="s">
        <v>11</v>
      </c>
      <c r="J2250" s="26">
        <v>493575.25551458041</v>
      </c>
    </row>
    <row r="2251" spans="1:10" x14ac:dyDescent="0.3">
      <c r="A2251" s="23">
        <v>44774</v>
      </c>
      <c r="B2251" t="s">
        <v>99</v>
      </c>
      <c r="C2251" t="s">
        <v>181</v>
      </c>
      <c r="D2251" t="s">
        <v>8</v>
      </c>
      <c r="E2251" t="s">
        <v>176</v>
      </c>
      <c r="F2251" t="s">
        <v>10</v>
      </c>
      <c r="G2251" t="s">
        <v>173</v>
      </c>
      <c r="H2251" t="s">
        <v>173</v>
      </c>
      <c r="I2251" t="s">
        <v>12</v>
      </c>
      <c r="J2251" s="26">
        <v>1974301.0220583216</v>
      </c>
    </row>
    <row r="2252" spans="1:10" x14ac:dyDescent="0.3">
      <c r="A2252" s="23">
        <v>44774</v>
      </c>
      <c r="B2252" t="s">
        <v>100</v>
      </c>
      <c r="C2252" t="s">
        <v>114</v>
      </c>
      <c r="D2252" t="s">
        <v>0</v>
      </c>
      <c r="E2252" t="s">
        <v>176</v>
      </c>
      <c r="F2252" t="s">
        <v>25</v>
      </c>
      <c r="G2252" t="s">
        <v>173</v>
      </c>
      <c r="H2252" t="s">
        <v>173</v>
      </c>
      <c r="I2252" t="s">
        <v>124</v>
      </c>
      <c r="J2252" s="26">
        <v>36790501.539779633</v>
      </c>
    </row>
    <row r="2253" spans="1:10" x14ac:dyDescent="0.3">
      <c r="A2253" s="23">
        <v>44774</v>
      </c>
      <c r="B2253" t="s">
        <v>100</v>
      </c>
      <c r="C2253" t="s">
        <v>114</v>
      </c>
      <c r="D2253" t="s">
        <v>0</v>
      </c>
      <c r="E2253" t="s">
        <v>173</v>
      </c>
      <c r="F2253" t="s">
        <v>19</v>
      </c>
      <c r="G2253" t="s">
        <v>177</v>
      </c>
      <c r="H2253" t="s">
        <v>173</v>
      </c>
      <c r="I2253" t="s">
        <v>43</v>
      </c>
      <c r="J2253" s="26">
        <v>36268238.899625033</v>
      </c>
    </row>
    <row r="2254" spans="1:10" x14ac:dyDescent="0.3">
      <c r="A2254" s="23">
        <v>44774</v>
      </c>
      <c r="B2254" t="s">
        <v>100</v>
      </c>
      <c r="C2254" t="s">
        <v>114</v>
      </c>
      <c r="D2254" t="s">
        <v>0</v>
      </c>
      <c r="E2254" t="s">
        <v>173</v>
      </c>
      <c r="F2254" t="s">
        <v>19</v>
      </c>
      <c r="G2254" t="s">
        <v>173</v>
      </c>
      <c r="H2254" t="s">
        <v>21</v>
      </c>
      <c r="I2254" t="s">
        <v>74</v>
      </c>
      <c r="J2254" s="26">
        <v>15111766.208177099</v>
      </c>
    </row>
    <row r="2255" spans="1:10" x14ac:dyDescent="0.3">
      <c r="A2255" s="23">
        <v>44774</v>
      </c>
      <c r="B2255" t="s">
        <v>100</v>
      </c>
      <c r="C2255" t="s">
        <v>114</v>
      </c>
      <c r="D2255" t="s">
        <v>0</v>
      </c>
      <c r="E2255" t="s">
        <v>173</v>
      </c>
      <c r="F2255" t="s">
        <v>19</v>
      </c>
      <c r="G2255" t="s">
        <v>173</v>
      </c>
      <c r="H2255" t="s">
        <v>22</v>
      </c>
      <c r="I2255" t="s">
        <v>75</v>
      </c>
      <c r="J2255" s="26">
        <v>13902824.91152293</v>
      </c>
    </row>
    <row r="2256" spans="1:10" x14ac:dyDescent="0.3">
      <c r="A2256" s="23">
        <v>44774</v>
      </c>
      <c r="B2256" t="s">
        <v>100</v>
      </c>
      <c r="C2256" t="s">
        <v>114</v>
      </c>
      <c r="D2256" t="s">
        <v>0</v>
      </c>
      <c r="E2256" t="s">
        <v>173</v>
      </c>
      <c r="F2256" t="s">
        <v>19</v>
      </c>
      <c r="G2256" t="s">
        <v>173</v>
      </c>
      <c r="H2256" t="s">
        <v>20</v>
      </c>
      <c r="I2256" t="s">
        <v>76</v>
      </c>
      <c r="J2256" s="26">
        <v>7253647.7799250064</v>
      </c>
    </row>
    <row r="2257" spans="1:10" x14ac:dyDescent="0.3">
      <c r="A2257" s="23">
        <v>44774</v>
      </c>
      <c r="B2257" t="s">
        <v>100</v>
      </c>
      <c r="C2257" t="s">
        <v>114</v>
      </c>
      <c r="D2257" t="s">
        <v>0</v>
      </c>
      <c r="E2257" t="s">
        <v>173</v>
      </c>
      <c r="F2257" t="s">
        <v>23</v>
      </c>
      <c r="G2257" t="s">
        <v>177</v>
      </c>
      <c r="H2257" t="s">
        <v>173</v>
      </c>
      <c r="I2257" t="s">
        <v>44</v>
      </c>
      <c r="J2257" s="26">
        <v>522262.64015460049</v>
      </c>
    </row>
    <row r="2258" spans="1:10" x14ac:dyDescent="0.3">
      <c r="A2258" s="23">
        <v>44774</v>
      </c>
      <c r="B2258" t="s">
        <v>100</v>
      </c>
      <c r="C2258" t="s">
        <v>114</v>
      </c>
      <c r="D2258" t="s">
        <v>0</v>
      </c>
      <c r="E2258" t="s">
        <v>173</v>
      </c>
      <c r="F2258" t="s">
        <v>23</v>
      </c>
      <c r="G2258" t="s">
        <v>173</v>
      </c>
      <c r="H2258" t="s">
        <v>196</v>
      </c>
      <c r="I2258" t="s">
        <v>77</v>
      </c>
      <c r="J2258" s="26">
        <v>456979.81013527542</v>
      </c>
    </row>
    <row r="2259" spans="1:10" x14ac:dyDescent="0.3">
      <c r="A2259" s="23">
        <v>44774</v>
      </c>
      <c r="B2259" t="s">
        <v>100</v>
      </c>
      <c r="C2259" t="s">
        <v>114</v>
      </c>
      <c r="D2259" t="s">
        <v>0</v>
      </c>
      <c r="E2259" t="s">
        <v>173</v>
      </c>
      <c r="F2259" t="s">
        <v>23</v>
      </c>
      <c r="G2259" t="s">
        <v>173</v>
      </c>
      <c r="H2259" t="s">
        <v>197</v>
      </c>
      <c r="I2259" t="s">
        <v>78</v>
      </c>
      <c r="J2259" s="26">
        <v>65282.830019325062</v>
      </c>
    </row>
    <row r="2260" spans="1:10" x14ac:dyDescent="0.3">
      <c r="A2260" s="23">
        <v>44774</v>
      </c>
      <c r="B2260" t="s">
        <v>100</v>
      </c>
      <c r="C2260" t="s">
        <v>115</v>
      </c>
      <c r="D2260" t="s">
        <v>1</v>
      </c>
      <c r="E2260" t="s">
        <v>176</v>
      </c>
      <c r="F2260" t="s">
        <v>23</v>
      </c>
      <c r="G2260" t="s">
        <v>173</v>
      </c>
      <c r="H2260" t="s">
        <v>173</v>
      </c>
      <c r="I2260" t="s">
        <v>45</v>
      </c>
      <c r="J2260" s="26">
        <v>23585519.381966691</v>
      </c>
    </row>
    <row r="2261" spans="1:10" x14ac:dyDescent="0.3">
      <c r="A2261" s="23">
        <v>44774</v>
      </c>
      <c r="B2261" t="s">
        <v>100</v>
      </c>
      <c r="C2261" t="s">
        <v>115</v>
      </c>
      <c r="D2261" t="s">
        <v>1</v>
      </c>
      <c r="E2261" t="s">
        <v>173</v>
      </c>
      <c r="F2261" t="s">
        <v>19</v>
      </c>
      <c r="G2261" t="s">
        <v>177</v>
      </c>
      <c r="H2261" t="s">
        <v>173</v>
      </c>
      <c r="I2261" t="s">
        <v>46</v>
      </c>
      <c r="J2261" s="26">
        <v>23305970.316899054</v>
      </c>
    </row>
    <row r="2262" spans="1:10" x14ac:dyDescent="0.3">
      <c r="A2262" s="23">
        <v>44774</v>
      </c>
      <c r="B2262" t="s">
        <v>100</v>
      </c>
      <c r="C2262" t="s">
        <v>115</v>
      </c>
      <c r="D2262" t="s">
        <v>1</v>
      </c>
      <c r="E2262" t="s">
        <v>173</v>
      </c>
      <c r="F2262" t="s">
        <v>19</v>
      </c>
      <c r="G2262" t="s">
        <v>173</v>
      </c>
      <c r="H2262" t="s">
        <v>21</v>
      </c>
      <c r="I2262" t="s">
        <v>79</v>
      </c>
      <c r="J2262" s="26">
        <v>10019100.996021418</v>
      </c>
    </row>
    <row r="2263" spans="1:10" x14ac:dyDescent="0.3">
      <c r="A2263" s="23">
        <v>44774</v>
      </c>
      <c r="B2263" t="s">
        <v>100</v>
      </c>
      <c r="C2263" t="s">
        <v>115</v>
      </c>
      <c r="D2263" t="s">
        <v>1</v>
      </c>
      <c r="E2263" t="s">
        <v>173</v>
      </c>
      <c r="F2263" t="s">
        <v>19</v>
      </c>
      <c r="G2263" t="s">
        <v>173</v>
      </c>
      <c r="H2263" t="s">
        <v>22</v>
      </c>
      <c r="I2263" t="s">
        <v>80</v>
      </c>
      <c r="J2263" s="26">
        <v>9217572.9163397029</v>
      </c>
    </row>
    <row r="2264" spans="1:10" x14ac:dyDescent="0.3">
      <c r="A2264" s="23">
        <v>44774</v>
      </c>
      <c r="B2264" t="s">
        <v>100</v>
      </c>
      <c r="C2264" t="s">
        <v>115</v>
      </c>
      <c r="D2264" t="s">
        <v>1</v>
      </c>
      <c r="E2264" t="s">
        <v>173</v>
      </c>
      <c r="F2264" t="s">
        <v>19</v>
      </c>
      <c r="G2264" t="s">
        <v>173</v>
      </c>
      <c r="H2264" t="s">
        <v>20</v>
      </c>
      <c r="I2264" t="s">
        <v>81</v>
      </c>
      <c r="J2264" s="26">
        <v>4069296.4045379292</v>
      </c>
    </row>
    <row r="2265" spans="1:10" x14ac:dyDescent="0.3">
      <c r="A2265" s="23">
        <v>44774</v>
      </c>
      <c r="B2265" t="s">
        <v>100</v>
      </c>
      <c r="C2265" t="s">
        <v>115</v>
      </c>
      <c r="D2265" t="s">
        <v>1</v>
      </c>
      <c r="E2265" t="s">
        <v>173</v>
      </c>
      <c r="F2265" t="s">
        <v>23</v>
      </c>
      <c r="G2265" t="s">
        <v>177</v>
      </c>
      <c r="H2265" t="s">
        <v>173</v>
      </c>
      <c r="I2265" t="s">
        <v>47</v>
      </c>
      <c r="J2265" s="26">
        <v>279549.06506763771</v>
      </c>
    </row>
    <row r="2266" spans="1:10" x14ac:dyDescent="0.3">
      <c r="A2266" s="23">
        <v>44774</v>
      </c>
      <c r="B2266" t="s">
        <v>100</v>
      </c>
      <c r="C2266" t="s">
        <v>115</v>
      </c>
      <c r="D2266" t="s">
        <v>1</v>
      </c>
      <c r="E2266" t="s">
        <v>173</v>
      </c>
      <c r="F2266" t="s">
        <v>23</v>
      </c>
      <c r="G2266" t="s">
        <v>173</v>
      </c>
      <c r="H2266" t="s">
        <v>196</v>
      </c>
      <c r="I2266" t="s">
        <v>82</v>
      </c>
      <c r="J2266" s="26">
        <v>228489.90506763771</v>
      </c>
    </row>
    <row r="2267" spans="1:10" x14ac:dyDescent="0.3">
      <c r="A2267" s="23">
        <v>44774</v>
      </c>
      <c r="B2267" t="s">
        <v>100</v>
      </c>
      <c r="C2267" t="s">
        <v>115</v>
      </c>
      <c r="D2267" t="s">
        <v>1</v>
      </c>
      <c r="E2267" t="s">
        <v>173</v>
      </c>
      <c r="F2267" t="s">
        <v>23</v>
      </c>
      <c r="G2267" t="s">
        <v>173</v>
      </c>
      <c r="H2267" t="s">
        <v>197</v>
      </c>
      <c r="I2267" t="s">
        <v>83</v>
      </c>
      <c r="J2267" s="26">
        <v>51059.16</v>
      </c>
    </row>
    <row r="2268" spans="1:10" x14ac:dyDescent="0.3">
      <c r="A2268" s="23">
        <v>44774</v>
      </c>
      <c r="B2268" t="s">
        <v>100</v>
      </c>
      <c r="C2268" t="s">
        <v>178</v>
      </c>
      <c r="D2268" t="s">
        <v>203</v>
      </c>
      <c r="E2268" t="s">
        <v>176</v>
      </c>
      <c r="F2268" t="s">
        <v>23</v>
      </c>
      <c r="G2268" t="s">
        <v>173</v>
      </c>
      <c r="H2268" t="s">
        <v>173</v>
      </c>
      <c r="I2268" t="s">
        <v>48</v>
      </c>
      <c r="J2268" s="26">
        <v>13204982.157812942</v>
      </c>
    </row>
    <row r="2269" spans="1:10" x14ac:dyDescent="0.3">
      <c r="A2269" s="23">
        <v>44774</v>
      </c>
      <c r="B2269" t="s">
        <v>100</v>
      </c>
      <c r="C2269" t="s">
        <v>178</v>
      </c>
      <c r="D2269" t="s">
        <v>203</v>
      </c>
      <c r="E2269" t="s">
        <v>173</v>
      </c>
      <c r="F2269" t="s">
        <v>19</v>
      </c>
      <c r="G2269" t="s">
        <v>177</v>
      </c>
      <c r="H2269" t="s">
        <v>173</v>
      </c>
      <c r="I2269" t="s">
        <v>49</v>
      </c>
      <c r="J2269" s="26">
        <v>12962268.582725979</v>
      </c>
    </row>
    <row r="2270" spans="1:10" x14ac:dyDescent="0.3">
      <c r="A2270" s="23">
        <v>44774</v>
      </c>
      <c r="B2270" t="s">
        <v>100</v>
      </c>
      <c r="C2270" t="s">
        <v>178</v>
      </c>
      <c r="D2270" t="s">
        <v>203</v>
      </c>
      <c r="E2270" t="s">
        <v>173</v>
      </c>
      <c r="F2270" t="s">
        <v>19</v>
      </c>
      <c r="G2270" t="s">
        <v>173</v>
      </c>
      <c r="H2270" t="s">
        <v>21</v>
      </c>
      <c r="I2270" t="s">
        <v>84</v>
      </c>
      <c r="J2270" s="26">
        <v>5092665.2121556811</v>
      </c>
    </row>
    <row r="2271" spans="1:10" x14ac:dyDescent="0.3">
      <c r="A2271" s="23">
        <v>44774</v>
      </c>
      <c r="B2271" t="s">
        <v>100</v>
      </c>
      <c r="C2271" t="s">
        <v>178</v>
      </c>
      <c r="D2271" t="s">
        <v>203</v>
      </c>
      <c r="E2271" t="s">
        <v>173</v>
      </c>
      <c r="F2271" t="s">
        <v>19</v>
      </c>
      <c r="G2271" t="s">
        <v>173</v>
      </c>
      <c r="H2271" t="s">
        <v>22</v>
      </c>
      <c r="I2271" t="s">
        <v>85</v>
      </c>
      <c r="J2271" s="26">
        <v>4685251.9951832276</v>
      </c>
    </row>
    <row r="2272" spans="1:10" x14ac:dyDescent="0.3">
      <c r="A2272" s="23">
        <v>44774</v>
      </c>
      <c r="B2272" t="s">
        <v>100</v>
      </c>
      <c r="C2272" t="s">
        <v>178</v>
      </c>
      <c r="D2272" t="s">
        <v>203</v>
      </c>
      <c r="E2272" t="s">
        <v>173</v>
      </c>
      <c r="F2272" t="s">
        <v>19</v>
      </c>
      <c r="G2272" t="s">
        <v>173</v>
      </c>
      <c r="H2272" t="s">
        <v>20</v>
      </c>
      <c r="I2272" t="s">
        <v>86</v>
      </c>
      <c r="J2272" s="26">
        <v>3184351.3753870772</v>
      </c>
    </row>
    <row r="2273" spans="1:10" x14ac:dyDescent="0.3">
      <c r="A2273" s="23">
        <v>44774</v>
      </c>
      <c r="B2273" t="s">
        <v>100</v>
      </c>
      <c r="C2273" t="s">
        <v>178</v>
      </c>
      <c r="D2273" t="s">
        <v>203</v>
      </c>
      <c r="E2273" t="s">
        <v>173</v>
      </c>
      <c r="F2273" t="s">
        <v>23</v>
      </c>
      <c r="G2273" t="s">
        <v>177</v>
      </c>
      <c r="H2273" t="s">
        <v>173</v>
      </c>
      <c r="I2273" t="s">
        <v>50</v>
      </c>
      <c r="J2273" s="26">
        <v>242713.57508696278</v>
      </c>
    </row>
    <row r="2274" spans="1:10" x14ac:dyDescent="0.3">
      <c r="A2274" s="23">
        <v>44774</v>
      </c>
      <c r="B2274" t="s">
        <v>100</v>
      </c>
      <c r="C2274" t="s">
        <v>178</v>
      </c>
      <c r="D2274" t="s">
        <v>203</v>
      </c>
      <c r="E2274" t="s">
        <v>173</v>
      </c>
      <c r="F2274" t="s">
        <v>23</v>
      </c>
      <c r="G2274" t="s">
        <v>173</v>
      </c>
      <c r="H2274" t="s">
        <v>196</v>
      </c>
      <c r="I2274" t="s">
        <v>88</v>
      </c>
      <c r="J2274" s="26">
        <v>228489.90506763771</v>
      </c>
    </row>
    <row r="2275" spans="1:10" x14ac:dyDescent="0.3">
      <c r="A2275" s="23">
        <v>44774</v>
      </c>
      <c r="B2275" t="s">
        <v>100</v>
      </c>
      <c r="C2275" t="s">
        <v>178</v>
      </c>
      <c r="D2275" t="s">
        <v>203</v>
      </c>
      <c r="E2275" t="s">
        <v>173</v>
      </c>
      <c r="F2275" t="s">
        <v>23</v>
      </c>
      <c r="G2275" t="s">
        <v>173</v>
      </c>
      <c r="H2275" t="s">
        <v>197</v>
      </c>
      <c r="I2275" t="s">
        <v>87</v>
      </c>
      <c r="J2275" s="26">
        <v>14223.670019325058</v>
      </c>
    </row>
    <row r="2276" spans="1:10" x14ac:dyDescent="0.3">
      <c r="A2276" s="23">
        <v>44774</v>
      </c>
      <c r="B2276" t="s">
        <v>100</v>
      </c>
      <c r="C2276" t="s">
        <v>116</v>
      </c>
      <c r="D2276" t="s">
        <v>14</v>
      </c>
      <c r="E2276" t="s">
        <v>176</v>
      </c>
      <c r="F2276" t="s">
        <v>23</v>
      </c>
      <c r="G2276" t="s">
        <v>173</v>
      </c>
      <c r="H2276" t="s">
        <v>173</v>
      </c>
      <c r="I2276" t="s">
        <v>51</v>
      </c>
      <c r="J2276" s="26">
        <v>738918</v>
      </c>
    </row>
    <row r="2277" spans="1:10" x14ac:dyDescent="0.3">
      <c r="A2277" s="23">
        <v>44774</v>
      </c>
      <c r="B2277" t="s">
        <v>100</v>
      </c>
      <c r="C2277" t="s">
        <v>116</v>
      </c>
      <c r="D2277" t="s">
        <v>14</v>
      </c>
      <c r="E2277" t="s">
        <v>173</v>
      </c>
      <c r="F2277" t="s">
        <v>16</v>
      </c>
      <c r="G2277" t="s">
        <v>177</v>
      </c>
      <c r="H2277" t="s">
        <v>198</v>
      </c>
      <c r="I2277" t="s">
        <v>52</v>
      </c>
      <c r="J2277" s="26">
        <v>160000</v>
      </c>
    </row>
    <row r="2278" spans="1:10" x14ac:dyDescent="0.3">
      <c r="A2278" s="23">
        <v>44774</v>
      </c>
      <c r="B2278" t="s">
        <v>100</v>
      </c>
      <c r="C2278" t="s">
        <v>116</v>
      </c>
      <c r="D2278" t="s">
        <v>14</v>
      </c>
      <c r="E2278" t="s">
        <v>173</v>
      </c>
      <c r="F2278" t="s">
        <v>271</v>
      </c>
      <c r="G2278" t="s">
        <v>177</v>
      </c>
      <c r="H2278" t="s">
        <v>173</v>
      </c>
      <c r="I2278" t="s">
        <v>53</v>
      </c>
      <c r="J2278" s="26">
        <v>400400</v>
      </c>
    </row>
    <row r="2279" spans="1:10" x14ac:dyDescent="0.3">
      <c r="A2279" s="23">
        <v>44774</v>
      </c>
      <c r="B2279" t="s">
        <v>100</v>
      </c>
      <c r="C2279" t="s">
        <v>116</v>
      </c>
      <c r="D2279" t="s">
        <v>14</v>
      </c>
      <c r="E2279" t="s">
        <v>173</v>
      </c>
      <c r="F2279" t="s">
        <v>271</v>
      </c>
      <c r="G2279" t="s">
        <v>173</v>
      </c>
      <c r="H2279" t="s">
        <v>33</v>
      </c>
      <c r="I2279" t="s">
        <v>89</v>
      </c>
      <c r="J2279" s="26">
        <v>280000</v>
      </c>
    </row>
    <row r="2280" spans="1:10" x14ac:dyDescent="0.3">
      <c r="A2280" s="23">
        <v>44774</v>
      </c>
      <c r="B2280" t="s">
        <v>100</v>
      </c>
      <c r="C2280" t="s">
        <v>116</v>
      </c>
      <c r="D2280" t="s">
        <v>14</v>
      </c>
      <c r="E2280" t="s">
        <v>173</v>
      </c>
      <c r="F2280" t="s">
        <v>271</v>
      </c>
      <c r="G2280" t="s">
        <v>173</v>
      </c>
      <c r="H2280" t="s">
        <v>34</v>
      </c>
      <c r="I2280" t="s">
        <v>90</v>
      </c>
      <c r="J2280" s="26">
        <v>28000</v>
      </c>
    </row>
    <row r="2281" spans="1:10" x14ac:dyDescent="0.3">
      <c r="A2281" s="23">
        <v>44774</v>
      </c>
      <c r="B2281" t="s">
        <v>100</v>
      </c>
      <c r="C2281" t="s">
        <v>116</v>
      </c>
      <c r="D2281" t="s">
        <v>14</v>
      </c>
      <c r="E2281" t="s">
        <v>173</v>
      </c>
      <c r="F2281" t="s">
        <v>271</v>
      </c>
      <c r="G2281" t="s">
        <v>173</v>
      </c>
      <c r="H2281" t="s">
        <v>35</v>
      </c>
      <c r="I2281" t="s">
        <v>90</v>
      </c>
      <c r="J2281" s="26">
        <v>92400</v>
      </c>
    </row>
    <row r="2282" spans="1:10" x14ac:dyDescent="0.3">
      <c r="A2282" s="23">
        <v>44774</v>
      </c>
      <c r="B2282" t="s">
        <v>100</v>
      </c>
      <c r="C2282" t="s">
        <v>116</v>
      </c>
      <c r="D2282" t="s">
        <v>14</v>
      </c>
      <c r="E2282" t="s">
        <v>173</v>
      </c>
      <c r="F2282" t="s">
        <v>15</v>
      </c>
      <c r="G2282" t="s">
        <v>177</v>
      </c>
      <c r="H2282" t="s">
        <v>173</v>
      </c>
      <c r="I2282" t="s">
        <v>54</v>
      </c>
      <c r="J2282" s="26">
        <v>102795</v>
      </c>
    </row>
    <row r="2283" spans="1:10" x14ac:dyDescent="0.3">
      <c r="A2283" s="23">
        <v>44774</v>
      </c>
      <c r="B2283" t="s">
        <v>100</v>
      </c>
      <c r="C2283" t="s">
        <v>116</v>
      </c>
      <c r="D2283" t="s">
        <v>14</v>
      </c>
      <c r="E2283" t="s">
        <v>173</v>
      </c>
      <c r="F2283" t="s">
        <v>15</v>
      </c>
      <c r="G2283" t="s">
        <v>173</v>
      </c>
      <c r="H2283" t="s">
        <v>36</v>
      </c>
      <c r="I2283" t="s">
        <v>91</v>
      </c>
      <c r="J2283" s="26">
        <v>46424</v>
      </c>
    </row>
    <row r="2284" spans="1:10" x14ac:dyDescent="0.3">
      <c r="A2284" s="23">
        <v>44774</v>
      </c>
      <c r="B2284" t="s">
        <v>100</v>
      </c>
      <c r="C2284" t="s">
        <v>116</v>
      </c>
      <c r="D2284" t="s">
        <v>14</v>
      </c>
      <c r="E2284" t="s">
        <v>173</v>
      </c>
      <c r="F2284" t="s">
        <v>15</v>
      </c>
      <c r="G2284" t="s">
        <v>173</v>
      </c>
      <c r="H2284" t="s">
        <v>37</v>
      </c>
      <c r="I2284" t="s">
        <v>92</v>
      </c>
      <c r="J2284" s="26">
        <v>28628</v>
      </c>
    </row>
    <row r="2285" spans="1:10" x14ac:dyDescent="0.3">
      <c r="A2285" s="23">
        <v>44774</v>
      </c>
      <c r="B2285" t="s">
        <v>100</v>
      </c>
      <c r="C2285" t="s">
        <v>116</v>
      </c>
      <c r="D2285" t="s">
        <v>14</v>
      </c>
      <c r="E2285" t="s">
        <v>173</v>
      </c>
      <c r="F2285" t="s">
        <v>15</v>
      </c>
      <c r="G2285" t="s">
        <v>173</v>
      </c>
      <c r="H2285" t="s">
        <v>38</v>
      </c>
      <c r="I2285" t="s">
        <v>93</v>
      </c>
      <c r="J2285" s="26">
        <v>27743</v>
      </c>
    </row>
    <row r="2286" spans="1:10" x14ac:dyDescent="0.3">
      <c r="A2286" s="23">
        <v>44774</v>
      </c>
      <c r="B2286" t="s">
        <v>100</v>
      </c>
      <c r="C2286" t="s">
        <v>116</v>
      </c>
      <c r="D2286" t="s">
        <v>14</v>
      </c>
      <c r="E2286" t="s">
        <v>173</v>
      </c>
      <c r="F2286" t="s">
        <v>269</v>
      </c>
      <c r="G2286" t="s">
        <v>177</v>
      </c>
      <c r="H2286" t="s">
        <v>269</v>
      </c>
      <c r="I2286" t="s">
        <v>55</v>
      </c>
      <c r="J2286" s="26">
        <v>27730</v>
      </c>
    </row>
    <row r="2287" spans="1:10" x14ac:dyDescent="0.3">
      <c r="A2287" s="23">
        <v>44774</v>
      </c>
      <c r="B2287" t="s">
        <v>100</v>
      </c>
      <c r="C2287" t="s">
        <v>116</v>
      </c>
      <c r="D2287" t="s">
        <v>14</v>
      </c>
      <c r="E2287" t="s">
        <v>173</v>
      </c>
      <c r="F2287" t="s">
        <v>270</v>
      </c>
      <c r="G2287" t="s">
        <v>177</v>
      </c>
      <c r="H2287" t="s">
        <v>270</v>
      </c>
      <c r="I2287" t="s">
        <v>56</v>
      </c>
      <c r="J2287" s="26">
        <v>47993</v>
      </c>
    </row>
    <row r="2288" spans="1:10" x14ac:dyDescent="0.3">
      <c r="A2288" s="23">
        <v>44774</v>
      </c>
      <c r="B2288" t="s">
        <v>100</v>
      </c>
      <c r="C2288" t="s">
        <v>116</v>
      </c>
      <c r="D2288" t="s">
        <v>2</v>
      </c>
      <c r="E2288" t="s">
        <v>176</v>
      </c>
      <c r="F2288" t="s">
        <v>270</v>
      </c>
      <c r="G2288" t="s">
        <v>173</v>
      </c>
      <c r="H2288" t="s">
        <v>173</v>
      </c>
      <c r="I2288" t="s">
        <v>57</v>
      </c>
      <c r="J2288" s="26">
        <v>8806574.7155691478</v>
      </c>
    </row>
    <row r="2289" spans="1:10" x14ac:dyDescent="0.3">
      <c r="A2289" s="23">
        <v>44774</v>
      </c>
      <c r="B2289" t="s">
        <v>100</v>
      </c>
      <c r="C2289" t="s">
        <v>116</v>
      </c>
      <c r="D2289" t="s">
        <v>2</v>
      </c>
      <c r="E2289" t="s">
        <v>173</v>
      </c>
      <c r="F2289" t="s">
        <v>16</v>
      </c>
      <c r="G2289" t="s">
        <v>177</v>
      </c>
      <c r="H2289" t="s">
        <v>16</v>
      </c>
      <c r="I2289" t="s">
        <v>58</v>
      </c>
      <c r="J2289" s="26">
        <v>1250000</v>
      </c>
    </row>
    <row r="2290" spans="1:10" x14ac:dyDescent="0.3">
      <c r="A2290" s="23">
        <v>44774</v>
      </c>
      <c r="B2290" t="s">
        <v>100</v>
      </c>
      <c r="C2290" t="s">
        <v>116</v>
      </c>
      <c r="D2290" t="s">
        <v>2</v>
      </c>
      <c r="E2290" t="s">
        <v>173</v>
      </c>
      <c r="F2290" t="s">
        <v>271</v>
      </c>
      <c r="G2290" t="s">
        <v>177</v>
      </c>
      <c r="H2290" t="s">
        <v>173</v>
      </c>
      <c r="I2290" t="s">
        <v>59</v>
      </c>
      <c r="J2290" s="26">
        <v>1253752.5</v>
      </c>
    </row>
    <row r="2291" spans="1:10" x14ac:dyDescent="0.3">
      <c r="A2291" s="23">
        <v>44774</v>
      </c>
      <c r="B2291" t="s">
        <v>100</v>
      </c>
      <c r="C2291" t="s">
        <v>116</v>
      </c>
      <c r="D2291" t="s">
        <v>2</v>
      </c>
      <c r="E2291" t="s">
        <v>173</v>
      </c>
      <c r="F2291" t="s">
        <v>271</v>
      </c>
      <c r="G2291" t="s">
        <v>173</v>
      </c>
      <c r="H2291" t="s">
        <v>33</v>
      </c>
      <c r="I2291" t="s">
        <v>94</v>
      </c>
      <c r="J2291" s="26">
        <v>577500</v>
      </c>
    </row>
    <row r="2292" spans="1:10" x14ac:dyDescent="0.3">
      <c r="A2292" s="23">
        <v>44774</v>
      </c>
      <c r="B2292" t="s">
        <v>100</v>
      </c>
      <c r="C2292" t="s">
        <v>116</v>
      </c>
      <c r="D2292" t="s">
        <v>2</v>
      </c>
      <c r="E2292" t="s">
        <v>173</v>
      </c>
      <c r="F2292" t="s">
        <v>271</v>
      </c>
      <c r="G2292" t="s">
        <v>173</v>
      </c>
      <c r="H2292" t="s">
        <v>34</v>
      </c>
      <c r="I2292" t="s">
        <v>95</v>
      </c>
      <c r="J2292" s="26">
        <v>386925</v>
      </c>
    </row>
    <row r="2293" spans="1:10" x14ac:dyDescent="0.3">
      <c r="A2293" s="23">
        <v>44774</v>
      </c>
      <c r="B2293" t="s">
        <v>100</v>
      </c>
      <c r="C2293" t="s">
        <v>116</v>
      </c>
      <c r="D2293" t="s">
        <v>2</v>
      </c>
      <c r="E2293" t="s">
        <v>173</v>
      </c>
      <c r="F2293" t="s">
        <v>271</v>
      </c>
      <c r="G2293" t="s">
        <v>173</v>
      </c>
      <c r="H2293" t="s">
        <v>35</v>
      </c>
      <c r="I2293" t="s">
        <v>96</v>
      </c>
      <c r="J2293" s="26">
        <v>289327.5</v>
      </c>
    </row>
    <row r="2294" spans="1:10" x14ac:dyDescent="0.3">
      <c r="A2294" s="23">
        <v>44774</v>
      </c>
      <c r="B2294" t="s">
        <v>100</v>
      </c>
      <c r="C2294" t="s">
        <v>116</v>
      </c>
      <c r="D2294" t="s">
        <v>2</v>
      </c>
      <c r="E2294" t="s">
        <v>173</v>
      </c>
      <c r="F2294" t="s">
        <v>28</v>
      </c>
      <c r="G2294" t="s">
        <v>177</v>
      </c>
      <c r="H2294" t="s">
        <v>173</v>
      </c>
      <c r="I2294" t="s">
        <v>60</v>
      </c>
      <c r="J2294" s="26">
        <v>4782765.2001713524</v>
      </c>
    </row>
    <row r="2295" spans="1:10" x14ac:dyDescent="0.3">
      <c r="A2295" s="23">
        <v>44774</v>
      </c>
      <c r="B2295" t="s">
        <v>100</v>
      </c>
      <c r="C2295" t="s">
        <v>116</v>
      </c>
      <c r="D2295" t="s">
        <v>2</v>
      </c>
      <c r="E2295" t="s">
        <v>173</v>
      </c>
      <c r="F2295" t="s">
        <v>28</v>
      </c>
      <c r="G2295" t="s">
        <v>173</v>
      </c>
      <c r="H2295" t="s">
        <v>39</v>
      </c>
      <c r="I2295" t="s">
        <v>97</v>
      </c>
      <c r="J2295" s="26">
        <v>2207430.092386778</v>
      </c>
    </row>
    <row r="2296" spans="1:10" x14ac:dyDescent="0.3">
      <c r="A2296" s="23">
        <v>44774</v>
      </c>
      <c r="B2296" t="s">
        <v>100</v>
      </c>
      <c r="C2296" t="s">
        <v>116</v>
      </c>
      <c r="D2296" t="s">
        <v>2</v>
      </c>
      <c r="E2296" t="s">
        <v>173</v>
      </c>
      <c r="F2296" t="s">
        <v>28</v>
      </c>
      <c r="G2296" t="s">
        <v>173</v>
      </c>
      <c r="H2296" t="s">
        <v>40</v>
      </c>
      <c r="I2296" t="s">
        <v>98</v>
      </c>
      <c r="J2296" s="26">
        <v>2575335.1077845744</v>
      </c>
    </row>
    <row r="2297" spans="1:10" x14ac:dyDescent="0.3">
      <c r="A2297" s="23">
        <v>44774</v>
      </c>
      <c r="B2297" t="s">
        <v>100</v>
      </c>
      <c r="C2297" t="s">
        <v>116</v>
      </c>
      <c r="D2297" t="s">
        <v>2</v>
      </c>
      <c r="E2297" t="s">
        <v>173</v>
      </c>
      <c r="F2297" t="s">
        <v>32</v>
      </c>
      <c r="G2297" t="s">
        <v>177</v>
      </c>
      <c r="H2297" t="s">
        <v>32</v>
      </c>
      <c r="I2297" t="s">
        <v>61</v>
      </c>
      <c r="J2297" s="26">
        <v>270000</v>
      </c>
    </row>
    <row r="2298" spans="1:10" x14ac:dyDescent="0.3">
      <c r="A2298" s="23">
        <v>44774</v>
      </c>
      <c r="B2298" t="s">
        <v>100</v>
      </c>
      <c r="C2298" t="s">
        <v>116</v>
      </c>
      <c r="D2298" t="s">
        <v>2</v>
      </c>
      <c r="E2298" t="s">
        <v>173</v>
      </c>
      <c r="F2298" t="s">
        <v>41</v>
      </c>
      <c r="G2298" t="s">
        <v>177</v>
      </c>
      <c r="H2298" t="s">
        <v>41</v>
      </c>
      <c r="I2298" t="s">
        <v>62</v>
      </c>
      <c r="J2298" s="26">
        <v>250000</v>
      </c>
    </row>
    <row r="2299" spans="1:10" x14ac:dyDescent="0.3">
      <c r="A2299" s="23">
        <v>44774</v>
      </c>
      <c r="B2299" t="s">
        <v>100</v>
      </c>
      <c r="C2299" t="s">
        <v>116</v>
      </c>
      <c r="D2299" t="s">
        <v>2</v>
      </c>
      <c r="E2299" t="s">
        <v>173</v>
      </c>
      <c r="F2299" t="s">
        <v>29</v>
      </c>
      <c r="G2299" t="s">
        <v>177</v>
      </c>
      <c r="H2299" t="s">
        <v>29</v>
      </c>
      <c r="I2299" t="s">
        <v>63</v>
      </c>
      <c r="J2299" s="26">
        <v>539000</v>
      </c>
    </row>
    <row r="2300" spans="1:10" x14ac:dyDescent="0.3">
      <c r="A2300" s="23">
        <v>44774</v>
      </c>
      <c r="B2300" t="s">
        <v>100</v>
      </c>
      <c r="C2300" t="s">
        <v>116</v>
      </c>
      <c r="D2300" t="s">
        <v>2</v>
      </c>
      <c r="E2300" t="s">
        <v>173</v>
      </c>
      <c r="F2300" t="s">
        <v>31</v>
      </c>
      <c r="G2300" t="s">
        <v>177</v>
      </c>
      <c r="H2300" t="s">
        <v>31</v>
      </c>
      <c r="I2300" t="s">
        <v>64</v>
      </c>
      <c r="J2300" s="26">
        <v>367905.01539779635</v>
      </c>
    </row>
    <row r="2301" spans="1:10" x14ac:dyDescent="0.3">
      <c r="A2301" s="23">
        <v>44774</v>
      </c>
      <c r="B2301" t="s">
        <v>100</v>
      </c>
      <c r="C2301" t="s">
        <v>116</v>
      </c>
      <c r="D2301" t="s">
        <v>2</v>
      </c>
      <c r="E2301" t="s">
        <v>173</v>
      </c>
      <c r="F2301" t="s">
        <v>30</v>
      </c>
      <c r="G2301" t="s">
        <v>177</v>
      </c>
      <c r="H2301" t="s">
        <v>30</v>
      </c>
      <c r="I2301" t="s">
        <v>65</v>
      </c>
      <c r="J2301" s="26">
        <v>93152</v>
      </c>
    </row>
    <row r="2302" spans="1:10" x14ac:dyDescent="0.3">
      <c r="A2302" s="23">
        <v>44774</v>
      </c>
      <c r="B2302" t="s">
        <v>100</v>
      </c>
      <c r="C2302" t="s">
        <v>179</v>
      </c>
      <c r="D2302" t="s">
        <v>17</v>
      </c>
      <c r="E2302" t="s">
        <v>176</v>
      </c>
      <c r="F2302" t="s">
        <v>30</v>
      </c>
      <c r="G2302" t="s">
        <v>173</v>
      </c>
      <c r="H2302" t="s">
        <v>173</v>
      </c>
      <c r="I2302" t="s">
        <v>66</v>
      </c>
      <c r="J2302" s="26">
        <v>3659489.442243794</v>
      </c>
    </row>
    <row r="2303" spans="1:10" x14ac:dyDescent="0.3">
      <c r="A2303" s="23">
        <v>44774</v>
      </c>
      <c r="B2303" t="s">
        <v>100</v>
      </c>
      <c r="C2303" t="s">
        <v>117</v>
      </c>
      <c r="D2303" t="s">
        <v>5</v>
      </c>
      <c r="E2303" t="s">
        <v>176</v>
      </c>
      <c r="F2303" t="s">
        <v>30</v>
      </c>
      <c r="G2303" t="s">
        <v>173</v>
      </c>
      <c r="H2303" t="s">
        <v>173</v>
      </c>
      <c r="I2303" t="s">
        <v>67</v>
      </c>
      <c r="J2303" s="26">
        <v>150907</v>
      </c>
    </row>
    <row r="2304" spans="1:10" x14ac:dyDescent="0.3">
      <c r="A2304" s="23">
        <v>44774</v>
      </c>
      <c r="B2304" t="s">
        <v>100</v>
      </c>
      <c r="C2304" t="s">
        <v>117</v>
      </c>
      <c r="D2304" t="s">
        <v>5</v>
      </c>
      <c r="E2304" t="s">
        <v>173</v>
      </c>
      <c r="F2304" t="s">
        <v>3</v>
      </c>
      <c r="G2304" t="s">
        <v>177</v>
      </c>
      <c r="H2304" t="s">
        <v>3</v>
      </c>
      <c r="I2304" t="s">
        <v>68</v>
      </c>
      <c r="J2304" s="26">
        <v>3907</v>
      </c>
    </row>
    <row r="2305" spans="1:10" x14ac:dyDescent="0.3">
      <c r="A2305" s="23">
        <v>44774</v>
      </c>
      <c r="B2305" t="s">
        <v>100</v>
      </c>
      <c r="C2305" t="s">
        <v>117</v>
      </c>
      <c r="D2305" t="s">
        <v>5</v>
      </c>
      <c r="E2305" t="s">
        <v>173</v>
      </c>
      <c r="F2305" t="s">
        <v>27</v>
      </c>
      <c r="G2305" t="s">
        <v>177</v>
      </c>
      <c r="H2305" t="s">
        <v>27</v>
      </c>
      <c r="I2305" t="s">
        <v>69</v>
      </c>
      <c r="J2305" s="26">
        <v>147000</v>
      </c>
    </row>
    <row r="2306" spans="1:10" x14ac:dyDescent="0.3">
      <c r="A2306" s="23">
        <v>44774</v>
      </c>
      <c r="B2306" t="s">
        <v>100</v>
      </c>
      <c r="C2306" t="s">
        <v>118</v>
      </c>
      <c r="D2306" t="s">
        <v>6</v>
      </c>
      <c r="E2306" t="s">
        <v>176</v>
      </c>
      <c r="F2306" t="s">
        <v>27</v>
      </c>
      <c r="G2306" t="s">
        <v>173</v>
      </c>
      <c r="H2306" t="s">
        <v>173</v>
      </c>
      <c r="I2306" t="s">
        <v>70</v>
      </c>
      <c r="J2306" s="26">
        <v>2105450</v>
      </c>
    </row>
    <row r="2307" spans="1:10" x14ac:dyDescent="0.3">
      <c r="A2307" s="23">
        <v>44774</v>
      </c>
      <c r="B2307" t="s">
        <v>100</v>
      </c>
      <c r="C2307" t="s">
        <v>118</v>
      </c>
      <c r="D2307" t="s">
        <v>6</v>
      </c>
      <c r="E2307" t="s">
        <v>173</v>
      </c>
      <c r="F2307" t="s">
        <v>4</v>
      </c>
      <c r="G2307" t="s">
        <v>177</v>
      </c>
      <c r="H2307" t="s">
        <v>4</v>
      </c>
      <c r="I2307" t="s">
        <v>71</v>
      </c>
      <c r="J2307" s="26">
        <v>2105450</v>
      </c>
    </row>
    <row r="2308" spans="1:10" x14ac:dyDescent="0.3">
      <c r="A2308" s="23">
        <v>44774</v>
      </c>
      <c r="B2308" t="s">
        <v>100</v>
      </c>
      <c r="C2308" t="s">
        <v>180</v>
      </c>
      <c r="D2308" t="s">
        <v>7</v>
      </c>
      <c r="E2308" t="s">
        <v>176</v>
      </c>
      <c r="F2308" t="s">
        <v>18</v>
      </c>
      <c r="G2308" t="s">
        <v>173</v>
      </c>
      <c r="H2308" t="s">
        <v>173</v>
      </c>
      <c r="I2308" t="s">
        <v>73</v>
      </c>
      <c r="J2308" s="26">
        <v>1704946.442243794</v>
      </c>
    </row>
    <row r="2309" spans="1:10" x14ac:dyDescent="0.3">
      <c r="A2309" s="23">
        <v>44774</v>
      </c>
      <c r="B2309" t="s">
        <v>100</v>
      </c>
      <c r="C2309" t="s">
        <v>119</v>
      </c>
      <c r="D2309" t="s">
        <v>10</v>
      </c>
      <c r="E2309" t="s">
        <v>176</v>
      </c>
      <c r="F2309" t="s">
        <v>10</v>
      </c>
      <c r="G2309" t="s">
        <v>177</v>
      </c>
      <c r="H2309" t="s">
        <v>10</v>
      </c>
      <c r="I2309" t="s">
        <v>11</v>
      </c>
      <c r="J2309" s="26">
        <v>0</v>
      </c>
    </row>
    <row r="2310" spans="1:10" x14ac:dyDescent="0.3">
      <c r="A2310" s="23">
        <v>44774</v>
      </c>
      <c r="B2310" t="s">
        <v>100</v>
      </c>
      <c r="C2310" t="s">
        <v>181</v>
      </c>
      <c r="D2310" t="s">
        <v>8</v>
      </c>
      <c r="E2310" t="s">
        <v>176</v>
      </c>
      <c r="F2310" t="s">
        <v>10</v>
      </c>
      <c r="G2310" t="s">
        <v>173</v>
      </c>
      <c r="H2310" t="s">
        <v>173</v>
      </c>
      <c r="I2310" t="s">
        <v>12</v>
      </c>
      <c r="J2310" s="26">
        <v>1704946.442243794</v>
      </c>
    </row>
    <row r="2311" spans="1:10" x14ac:dyDescent="0.3">
      <c r="A2311" s="23">
        <v>44805</v>
      </c>
      <c r="B2311" t="s">
        <v>99</v>
      </c>
      <c r="C2311" t="s">
        <v>114</v>
      </c>
      <c r="D2311" t="s">
        <v>0</v>
      </c>
      <c r="E2311" t="s">
        <v>176</v>
      </c>
      <c r="F2311" t="s">
        <v>25</v>
      </c>
      <c r="G2311" t="s">
        <v>173</v>
      </c>
      <c r="H2311" t="s">
        <v>173</v>
      </c>
      <c r="I2311" t="s">
        <v>124</v>
      </c>
      <c r="J2311" s="26">
        <v>36713772.500512764</v>
      </c>
    </row>
    <row r="2312" spans="1:10" x14ac:dyDescent="0.3">
      <c r="A2312" s="23">
        <v>44805</v>
      </c>
      <c r="B2312" t="s">
        <v>99</v>
      </c>
      <c r="C2312" t="s">
        <v>114</v>
      </c>
      <c r="D2312" t="s">
        <v>0</v>
      </c>
      <c r="E2312" t="s">
        <v>173</v>
      </c>
      <c r="F2312" t="s">
        <v>19</v>
      </c>
      <c r="G2312" t="s">
        <v>177</v>
      </c>
      <c r="H2312" t="s">
        <v>173</v>
      </c>
      <c r="I2312" t="s">
        <v>43</v>
      </c>
      <c r="J2312" s="26">
        <v>36197228.270064279</v>
      </c>
    </row>
    <row r="2313" spans="1:10" x14ac:dyDescent="0.3">
      <c r="A2313" s="23">
        <v>44805</v>
      </c>
      <c r="B2313" t="s">
        <v>99</v>
      </c>
      <c r="C2313" t="s">
        <v>114</v>
      </c>
      <c r="D2313" t="s">
        <v>0</v>
      </c>
      <c r="E2313" t="s">
        <v>173</v>
      </c>
      <c r="F2313" t="s">
        <v>19</v>
      </c>
      <c r="G2313" t="s">
        <v>173</v>
      </c>
      <c r="H2313" t="s">
        <v>21</v>
      </c>
      <c r="I2313" t="s">
        <v>74</v>
      </c>
      <c r="J2313" s="26">
        <v>13696248.534618916</v>
      </c>
    </row>
    <row r="2314" spans="1:10" x14ac:dyDescent="0.3">
      <c r="A2314" s="23">
        <v>44805</v>
      </c>
      <c r="B2314" t="s">
        <v>99</v>
      </c>
      <c r="C2314" t="s">
        <v>114</v>
      </c>
      <c r="D2314" t="s">
        <v>0</v>
      </c>
      <c r="E2314" t="s">
        <v>173</v>
      </c>
      <c r="F2314" t="s">
        <v>19</v>
      </c>
      <c r="G2314" t="s">
        <v>173</v>
      </c>
      <c r="H2314" t="s">
        <v>22</v>
      </c>
      <c r="I2314" t="s">
        <v>75</v>
      </c>
      <c r="J2314" s="26">
        <v>14674552.001377409</v>
      </c>
    </row>
    <row r="2315" spans="1:10" x14ac:dyDescent="0.3">
      <c r="A2315" s="23">
        <v>44805</v>
      </c>
      <c r="B2315" t="s">
        <v>99</v>
      </c>
      <c r="C2315" t="s">
        <v>114</v>
      </c>
      <c r="D2315" t="s">
        <v>0</v>
      </c>
      <c r="E2315" t="s">
        <v>173</v>
      </c>
      <c r="F2315" t="s">
        <v>19</v>
      </c>
      <c r="G2315" t="s">
        <v>173</v>
      </c>
      <c r="H2315" t="s">
        <v>20</v>
      </c>
      <c r="I2315" t="s">
        <v>76</v>
      </c>
      <c r="J2315" s="26">
        <v>7826427.7340679523</v>
      </c>
    </row>
    <row r="2316" spans="1:10" x14ac:dyDescent="0.3">
      <c r="A2316" s="23">
        <v>44805</v>
      </c>
      <c r="B2316" t="s">
        <v>99</v>
      </c>
      <c r="C2316" t="s">
        <v>114</v>
      </c>
      <c r="D2316" t="s">
        <v>0</v>
      </c>
      <c r="E2316" t="s">
        <v>173</v>
      </c>
      <c r="F2316" t="s">
        <v>23</v>
      </c>
      <c r="G2316" t="s">
        <v>177</v>
      </c>
      <c r="H2316" t="s">
        <v>173</v>
      </c>
      <c r="I2316" t="s">
        <v>44</v>
      </c>
      <c r="J2316" s="26">
        <v>516544.23044848489</v>
      </c>
    </row>
    <row r="2317" spans="1:10" x14ac:dyDescent="0.3">
      <c r="A2317" s="23">
        <v>44805</v>
      </c>
      <c r="B2317" t="s">
        <v>99</v>
      </c>
      <c r="C2317" t="s">
        <v>114</v>
      </c>
      <c r="D2317" t="s">
        <v>0</v>
      </c>
      <c r="E2317" t="s">
        <v>173</v>
      </c>
      <c r="F2317" t="s">
        <v>23</v>
      </c>
      <c r="G2317" t="s">
        <v>173</v>
      </c>
      <c r="H2317" t="s">
        <v>196</v>
      </c>
      <c r="I2317" t="s">
        <v>77</v>
      </c>
      <c r="J2317" s="26">
        <v>451976.20164242428</v>
      </c>
    </row>
    <row r="2318" spans="1:10" x14ac:dyDescent="0.3">
      <c r="A2318" s="23">
        <v>44805</v>
      </c>
      <c r="B2318" t="s">
        <v>99</v>
      </c>
      <c r="C2318" t="s">
        <v>114</v>
      </c>
      <c r="D2318" t="s">
        <v>0</v>
      </c>
      <c r="E2318" t="s">
        <v>173</v>
      </c>
      <c r="F2318" t="s">
        <v>23</v>
      </c>
      <c r="G2318" t="s">
        <v>173</v>
      </c>
      <c r="H2318" t="s">
        <v>197</v>
      </c>
      <c r="I2318" t="s">
        <v>78</v>
      </c>
      <c r="J2318" s="26">
        <v>64568.028806060611</v>
      </c>
    </row>
    <row r="2319" spans="1:10" x14ac:dyDescent="0.3">
      <c r="A2319" s="23">
        <v>44805</v>
      </c>
      <c r="B2319" t="s">
        <v>99</v>
      </c>
      <c r="C2319" t="s">
        <v>115</v>
      </c>
      <c r="D2319" t="s">
        <v>1</v>
      </c>
      <c r="E2319" t="s">
        <v>176</v>
      </c>
      <c r="F2319" t="s">
        <v>23</v>
      </c>
      <c r="G2319" t="s">
        <v>173</v>
      </c>
      <c r="H2319" t="s">
        <v>173</v>
      </c>
      <c r="I2319" t="s">
        <v>45</v>
      </c>
      <c r="J2319" s="26">
        <v>22565142.590913497</v>
      </c>
    </row>
    <row r="2320" spans="1:10" x14ac:dyDescent="0.3">
      <c r="A2320" s="23">
        <v>44805</v>
      </c>
      <c r="B2320" t="s">
        <v>99</v>
      </c>
      <c r="C2320" t="s">
        <v>115</v>
      </c>
      <c r="D2320" t="s">
        <v>1</v>
      </c>
      <c r="E2320" t="s">
        <v>173</v>
      </c>
      <c r="F2320" t="s">
        <v>19</v>
      </c>
      <c r="G2320" t="s">
        <v>177</v>
      </c>
      <c r="H2320" t="s">
        <v>173</v>
      </c>
      <c r="I2320" t="s">
        <v>46</v>
      </c>
      <c r="J2320" s="26">
        <v>22290644.490092285</v>
      </c>
    </row>
    <row r="2321" spans="1:10" x14ac:dyDescent="0.3">
      <c r="A2321" s="23">
        <v>44805</v>
      </c>
      <c r="B2321" t="s">
        <v>99</v>
      </c>
      <c r="C2321" t="s">
        <v>115</v>
      </c>
      <c r="D2321" t="s">
        <v>1</v>
      </c>
      <c r="E2321" t="s">
        <v>173</v>
      </c>
      <c r="F2321" t="s">
        <v>19</v>
      </c>
      <c r="G2321" t="s">
        <v>173</v>
      </c>
      <c r="H2321" t="s">
        <v>21</v>
      </c>
      <c r="I2321" t="s">
        <v>79</v>
      </c>
      <c r="J2321" s="26">
        <v>8724510.3165522497</v>
      </c>
    </row>
    <row r="2322" spans="1:10" x14ac:dyDescent="0.3">
      <c r="A2322" s="23">
        <v>44805</v>
      </c>
      <c r="B2322" t="s">
        <v>99</v>
      </c>
      <c r="C2322" t="s">
        <v>115</v>
      </c>
      <c r="D2322" t="s">
        <v>1</v>
      </c>
      <c r="E2322" t="s">
        <v>173</v>
      </c>
      <c r="F2322" t="s">
        <v>19</v>
      </c>
      <c r="G2322" t="s">
        <v>173</v>
      </c>
      <c r="H2322" t="s">
        <v>22</v>
      </c>
      <c r="I2322" t="s">
        <v>80</v>
      </c>
      <c r="J2322" s="26">
        <v>9347689.62487741</v>
      </c>
    </row>
    <row r="2323" spans="1:10" x14ac:dyDescent="0.3">
      <c r="A2323" s="23">
        <v>44805</v>
      </c>
      <c r="B2323" t="s">
        <v>99</v>
      </c>
      <c r="C2323" t="s">
        <v>115</v>
      </c>
      <c r="D2323" t="s">
        <v>1</v>
      </c>
      <c r="E2323" t="s">
        <v>173</v>
      </c>
      <c r="F2323" t="s">
        <v>19</v>
      </c>
      <c r="G2323" t="s">
        <v>173</v>
      </c>
      <c r="H2323" t="s">
        <v>20</v>
      </c>
      <c r="I2323" t="s">
        <v>81</v>
      </c>
      <c r="J2323" s="26">
        <v>4218444.5486626262</v>
      </c>
    </row>
    <row r="2324" spans="1:10" x14ac:dyDescent="0.3">
      <c r="A2324" s="23">
        <v>44805</v>
      </c>
      <c r="B2324" t="s">
        <v>99</v>
      </c>
      <c r="C2324" t="s">
        <v>115</v>
      </c>
      <c r="D2324" t="s">
        <v>1</v>
      </c>
      <c r="E2324" t="s">
        <v>173</v>
      </c>
      <c r="F2324" t="s">
        <v>23</v>
      </c>
      <c r="G2324" t="s">
        <v>177</v>
      </c>
      <c r="H2324" t="s">
        <v>173</v>
      </c>
      <c r="I2324" t="s">
        <v>47</v>
      </c>
      <c r="J2324" s="26">
        <v>274498.10082121217</v>
      </c>
    </row>
    <row r="2325" spans="1:10" x14ac:dyDescent="0.3">
      <c r="A2325" s="23">
        <v>44805</v>
      </c>
      <c r="B2325" t="s">
        <v>99</v>
      </c>
      <c r="C2325" t="s">
        <v>115</v>
      </c>
      <c r="D2325" t="s">
        <v>1</v>
      </c>
      <c r="E2325" t="s">
        <v>173</v>
      </c>
      <c r="F2325" t="s">
        <v>23</v>
      </c>
      <c r="G2325" t="s">
        <v>173</v>
      </c>
      <c r="H2325" t="s">
        <v>196</v>
      </c>
      <c r="I2325" t="s">
        <v>82</v>
      </c>
      <c r="J2325" s="26">
        <v>225988.10082121214</v>
      </c>
    </row>
    <row r="2326" spans="1:10" x14ac:dyDescent="0.3">
      <c r="A2326" s="23">
        <v>44805</v>
      </c>
      <c r="B2326" t="s">
        <v>99</v>
      </c>
      <c r="C2326" t="s">
        <v>115</v>
      </c>
      <c r="D2326" t="s">
        <v>1</v>
      </c>
      <c r="E2326" t="s">
        <v>173</v>
      </c>
      <c r="F2326" t="s">
        <v>23</v>
      </c>
      <c r="G2326" t="s">
        <v>173</v>
      </c>
      <c r="H2326" t="s">
        <v>197</v>
      </c>
      <c r="I2326" t="s">
        <v>83</v>
      </c>
      <c r="J2326" s="26">
        <v>48510</v>
      </c>
    </row>
    <row r="2327" spans="1:10" x14ac:dyDescent="0.3">
      <c r="A2327" s="23">
        <v>44805</v>
      </c>
      <c r="B2327" t="s">
        <v>99</v>
      </c>
      <c r="C2327" t="s">
        <v>178</v>
      </c>
      <c r="D2327" t="s">
        <v>203</v>
      </c>
      <c r="E2327" t="s">
        <v>176</v>
      </c>
      <c r="F2327" t="s">
        <v>23</v>
      </c>
      <c r="G2327" t="s">
        <v>173</v>
      </c>
      <c r="H2327" t="s">
        <v>173</v>
      </c>
      <c r="I2327" t="s">
        <v>48</v>
      </c>
      <c r="J2327" s="26">
        <v>14148629.909599267</v>
      </c>
    </row>
    <row r="2328" spans="1:10" x14ac:dyDescent="0.3">
      <c r="A2328" s="23">
        <v>44805</v>
      </c>
      <c r="B2328" t="s">
        <v>99</v>
      </c>
      <c r="C2328" t="s">
        <v>178</v>
      </c>
      <c r="D2328" t="s">
        <v>203</v>
      </c>
      <c r="E2328" t="s">
        <v>173</v>
      </c>
      <c r="F2328" t="s">
        <v>19</v>
      </c>
      <c r="G2328" t="s">
        <v>177</v>
      </c>
      <c r="H2328" t="s">
        <v>173</v>
      </c>
      <c r="I2328" t="s">
        <v>49</v>
      </c>
      <c r="J2328" s="26">
        <v>13906583.779971994</v>
      </c>
    </row>
    <row r="2329" spans="1:10" x14ac:dyDescent="0.3">
      <c r="A2329" s="23">
        <v>44805</v>
      </c>
      <c r="B2329" t="s">
        <v>99</v>
      </c>
      <c r="C2329" t="s">
        <v>178</v>
      </c>
      <c r="D2329" t="s">
        <v>203</v>
      </c>
      <c r="E2329" t="s">
        <v>173</v>
      </c>
      <c r="F2329" t="s">
        <v>19</v>
      </c>
      <c r="G2329" t="s">
        <v>173</v>
      </c>
      <c r="H2329" t="s">
        <v>21</v>
      </c>
      <c r="I2329" t="s">
        <v>84</v>
      </c>
      <c r="J2329" s="26">
        <v>4971738.2180666663</v>
      </c>
    </row>
    <row r="2330" spans="1:10" x14ac:dyDescent="0.3">
      <c r="A2330" s="23">
        <v>44805</v>
      </c>
      <c r="B2330" t="s">
        <v>99</v>
      </c>
      <c r="C2330" t="s">
        <v>178</v>
      </c>
      <c r="D2330" t="s">
        <v>203</v>
      </c>
      <c r="E2330" t="s">
        <v>173</v>
      </c>
      <c r="F2330" t="s">
        <v>19</v>
      </c>
      <c r="G2330" t="s">
        <v>173</v>
      </c>
      <c r="H2330" t="s">
        <v>22</v>
      </c>
      <c r="I2330" t="s">
        <v>85</v>
      </c>
      <c r="J2330" s="26">
        <v>5326862.3764999993</v>
      </c>
    </row>
    <row r="2331" spans="1:10" x14ac:dyDescent="0.3">
      <c r="A2331" s="23">
        <v>44805</v>
      </c>
      <c r="B2331" t="s">
        <v>99</v>
      </c>
      <c r="C2331" t="s">
        <v>178</v>
      </c>
      <c r="D2331" t="s">
        <v>203</v>
      </c>
      <c r="E2331" t="s">
        <v>173</v>
      </c>
      <c r="F2331" t="s">
        <v>19</v>
      </c>
      <c r="G2331" t="s">
        <v>173</v>
      </c>
      <c r="H2331" t="s">
        <v>20</v>
      </c>
      <c r="I2331" t="s">
        <v>86</v>
      </c>
      <c r="J2331" s="26">
        <v>3607983.1854053261</v>
      </c>
    </row>
    <row r="2332" spans="1:10" x14ac:dyDescent="0.3">
      <c r="A2332" s="23">
        <v>44805</v>
      </c>
      <c r="B2332" t="s">
        <v>99</v>
      </c>
      <c r="C2332" t="s">
        <v>178</v>
      </c>
      <c r="D2332" t="s">
        <v>203</v>
      </c>
      <c r="E2332" t="s">
        <v>173</v>
      </c>
      <c r="F2332" t="s">
        <v>23</v>
      </c>
      <c r="G2332" t="s">
        <v>177</v>
      </c>
      <c r="H2332" t="s">
        <v>173</v>
      </c>
      <c r="I2332" t="s">
        <v>50</v>
      </c>
      <c r="J2332" s="26">
        <v>242046.12962727272</v>
      </c>
    </row>
    <row r="2333" spans="1:10" x14ac:dyDescent="0.3">
      <c r="A2333" s="23">
        <v>44805</v>
      </c>
      <c r="B2333" t="s">
        <v>99</v>
      </c>
      <c r="C2333" t="s">
        <v>178</v>
      </c>
      <c r="D2333" t="s">
        <v>203</v>
      </c>
      <c r="E2333" t="s">
        <v>173</v>
      </c>
      <c r="F2333" t="s">
        <v>23</v>
      </c>
      <c r="G2333" t="s">
        <v>173</v>
      </c>
      <c r="H2333" t="s">
        <v>196</v>
      </c>
      <c r="I2333" t="s">
        <v>88</v>
      </c>
      <c r="J2333" s="26">
        <v>225988.10082121214</v>
      </c>
    </row>
    <row r="2334" spans="1:10" x14ac:dyDescent="0.3">
      <c r="A2334" s="23">
        <v>44805</v>
      </c>
      <c r="B2334" t="s">
        <v>99</v>
      </c>
      <c r="C2334" t="s">
        <v>178</v>
      </c>
      <c r="D2334" t="s">
        <v>203</v>
      </c>
      <c r="E2334" t="s">
        <v>173</v>
      </c>
      <c r="F2334" t="s">
        <v>23</v>
      </c>
      <c r="G2334" t="s">
        <v>173</v>
      </c>
      <c r="H2334" t="s">
        <v>197</v>
      </c>
      <c r="I2334" t="s">
        <v>87</v>
      </c>
      <c r="J2334" s="26">
        <v>16058.028806060611</v>
      </c>
    </row>
    <row r="2335" spans="1:10" x14ac:dyDescent="0.3">
      <c r="A2335" s="23">
        <v>44805</v>
      </c>
      <c r="B2335" t="s">
        <v>99</v>
      </c>
      <c r="C2335" t="s">
        <v>116</v>
      </c>
      <c r="D2335" t="s">
        <v>14</v>
      </c>
      <c r="E2335" t="s">
        <v>176</v>
      </c>
      <c r="F2335" t="s">
        <v>23</v>
      </c>
      <c r="G2335" t="s">
        <v>173</v>
      </c>
      <c r="H2335" t="s">
        <v>173</v>
      </c>
      <c r="I2335" t="s">
        <v>51</v>
      </c>
      <c r="J2335" s="26">
        <v>766670</v>
      </c>
    </row>
    <row r="2336" spans="1:10" x14ac:dyDescent="0.3">
      <c r="A2336" s="23">
        <v>44805</v>
      </c>
      <c r="B2336" t="s">
        <v>99</v>
      </c>
      <c r="C2336" t="s">
        <v>116</v>
      </c>
      <c r="D2336" t="s">
        <v>14</v>
      </c>
      <c r="E2336" t="s">
        <v>173</v>
      </c>
      <c r="F2336" t="s">
        <v>16</v>
      </c>
      <c r="G2336" t="s">
        <v>177</v>
      </c>
      <c r="H2336" t="s">
        <v>198</v>
      </c>
      <c r="I2336" t="s">
        <v>52</v>
      </c>
      <c r="J2336" s="26">
        <v>150000</v>
      </c>
    </row>
    <row r="2337" spans="1:10" x14ac:dyDescent="0.3">
      <c r="A2337" s="23">
        <v>44805</v>
      </c>
      <c r="B2337" t="s">
        <v>99</v>
      </c>
      <c r="C2337" t="s">
        <v>116</v>
      </c>
      <c r="D2337" t="s">
        <v>14</v>
      </c>
      <c r="E2337" t="s">
        <v>173</v>
      </c>
      <c r="F2337" t="s">
        <v>271</v>
      </c>
      <c r="G2337" t="s">
        <v>177</v>
      </c>
      <c r="H2337" t="s">
        <v>173</v>
      </c>
      <c r="I2337" t="s">
        <v>53</v>
      </c>
      <c r="J2337" s="26">
        <v>457600</v>
      </c>
    </row>
    <row r="2338" spans="1:10" x14ac:dyDescent="0.3">
      <c r="A2338" s="23">
        <v>44805</v>
      </c>
      <c r="B2338" t="s">
        <v>99</v>
      </c>
      <c r="C2338" t="s">
        <v>116</v>
      </c>
      <c r="D2338" t="s">
        <v>14</v>
      </c>
      <c r="E2338" t="s">
        <v>173</v>
      </c>
      <c r="F2338" t="s">
        <v>271</v>
      </c>
      <c r="G2338" t="s">
        <v>173</v>
      </c>
      <c r="H2338" t="s">
        <v>33</v>
      </c>
      <c r="I2338" t="s">
        <v>89</v>
      </c>
      <c r="J2338" s="26">
        <v>320000</v>
      </c>
    </row>
    <row r="2339" spans="1:10" x14ac:dyDescent="0.3">
      <c r="A2339" s="23">
        <v>44805</v>
      </c>
      <c r="B2339" t="s">
        <v>99</v>
      </c>
      <c r="C2339" t="s">
        <v>116</v>
      </c>
      <c r="D2339" t="s">
        <v>14</v>
      </c>
      <c r="E2339" t="s">
        <v>173</v>
      </c>
      <c r="F2339" t="s">
        <v>271</v>
      </c>
      <c r="G2339" t="s">
        <v>173</v>
      </c>
      <c r="H2339" t="s">
        <v>34</v>
      </c>
      <c r="I2339" t="s">
        <v>90</v>
      </c>
      <c r="J2339" s="26">
        <v>32000</v>
      </c>
    </row>
    <row r="2340" spans="1:10" x14ac:dyDescent="0.3">
      <c r="A2340" s="23">
        <v>44805</v>
      </c>
      <c r="B2340" t="s">
        <v>99</v>
      </c>
      <c r="C2340" t="s">
        <v>116</v>
      </c>
      <c r="D2340" t="s">
        <v>14</v>
      </c>
      <c r="E2340" t="s">
        <v>173</v>
      </c>
      <c r="F2340" t="s">
        <v>271</v>
      </c>
      <c r="G2340" t="s">
        <v>173</v>
      </c>
      <c r="H2340" t="s">
        <v>35</v>
      </c>
      <c r="I2340" t="s">
        <v>90</v>
      </c>
      <c r="J2340" s="26">
        <v>105600</v>
      </c>
    </row>
    <row r="2341" spans="1:10" x14ac:dyDescent="0.3">
      <c r="A2341" s="23">
        <v>44805</v>
      </c>
      <c r="B2341" t="s">
        <v>99</v>
      </c>
      <c r="C2341" t="s">
        <v>116</v>
      </c>
      <c r="D2341" t="s">
        <v>14</v>
      </c>
      <c r="E2341" t="s">
        <v>173</v>
      </c>
      <c r="F2341" t="s">
        <v>15</v>
      </c>
      <c r="G2341" t="s">
        <v>177</v>
      </c>
      <c r="H2341" t="s">
        <v>173</v>
      </c>
      <c r="I2341" t="s">
        <v>54</v>
      </c>
      <c r="J2341" s="26">
        <v>83144</v>
      </c>
    </row>
    <row r="2342" spans="1:10" x14ac:dyDescent="0.3">
      <c r="A2342" s="23">
        <v>44805</v>
      </c>
      <c r="B2342" t="s">
        <v>99</v>
      </c>
      <c r="C2342" t="s">
        <v>116</v>
      </c>
      <c r="D2342" t="s">
        <v>14</v>
      </c>
      <c r="E2342" t="s">
        <v>173</v>
      </c>
      <c r="F2342" t="s">
        <v>15</v>
      </c>
      <c r="G2342" t="s">
        <v>173</v>
      </c>
      <c r="H2342" t="s">
        <v>36</v>
      </c>
      <c r="I2342" t="s">
        <v>91</v>
      </c>
      <c r="J2342" s="26">
        <v>50000</v>
      </c>
    </row>
    <row r="2343" spans="1:10" x14ac:dyDescent="0.3">
      <c r="A2343" s="23">
        <v>44805</v>
      </c>
      <c r="B2343" t="s">
        <v>99</v>
      </c>
      <c r="C2343" t="s">
        <v>116</v>
      </c>
      <c r="D2343" t="s">
        <v>14</v>
      </c>
      <c r="E2343" t="s">
        <v>173</v>
      </c>
      <c r="F2343" t="s">
        <v>15</v>
      </c>
      <c r="G2343" t="s">
        <v>173</v>
      </c>
      <c r="H2343" t="s">
        <v>37</v>
      </c>
      <c r="I2343" t="s">
        <v>92</v>
      </c>
      <c r="J2343" s="26">
        <v>19077</v>
      </c>
    </row>
    <row r="2344" spans="1:10" x14ac:dyDescent="0.3">
      <c r="A2344" s="23">
        <v>44805</v>
      </c>
      <c r="B2344" t="s">
        <v>99</v>
      </c>
      <c r="C2344" t="s">
        <v>116</v>
      </c>
      <c r="D2344" t="s">
        <v>14</v>
      </c>
      <c r="E2344" t="s">
        <v>173</v>
      </c>
      <c r="F2344" t="s">
        <v>15</v>
      </c>
      <c r="G2344" t="s">
        <v>173</v>
      </c>
      <c r="H2344" t="s">
        <v>38</v>
      </c>
      <c r="I2344" t="s">
        <v>93</v>
      </c>
      <c r="J2344" s="26">
        <v>14067</v>
      </c>
    </row>
    <row r="2345" spans="1:10" x14ac:dyDescent="0.3">
      <c r="A2345" s="23">
        <v>44805</v>
      </c>
      <c r="B2345" t="s">
        <v>99</v>
      </c>
      <c r="C2345" t="s">
        <v>116</v>
      </c>
      <c r="D2345" t="s">
        <v>14</v>
      </c>
      <c r="E2345" t="s">
        <v>173</v>
      </c>
      <c r="F2345" t="s">
        <v>269</v>
      </c>
      <c r="G2345" t="s">
        <v>177</v>
      </c>
      <c r="H2345" t="s">
        <v>269</v>
      </c>
      <c r="I2345" t="s">
        <v>55</v>
      </c>
      <c r="J2345" s="26">
        <v>29933</v>
      </c>
    </row>
    <row r="2346" spans="1:10" x14ac:dyDescent="0.3">
      <c r="A2346" s="23">
        <v>44805</v>
      </c>
      <c r="B2346" t="s">
        <v>99</v>
      </c>
      <c r="C2346" t="s">
        <v>116</v>
      </c>
      <c r="D2346" t="s">
        <v>14</v>
      </c>
      <c r="E2346" t="s">
        <v>173</v>
      </c>
      <c r="F2346" t="s">
        <v>270</v>
      </c>
      <c r="G2346" t="s">
        <v>177</v>
      </c>
      <c r="H2346" t="s">
        <v>270</v>
      </c>
      <c r="I2346" t="s">
        <v>56</v>
      </c>
      <c r="J2346" s="26">
        <v>45993</v>
      </c>
    </row>
    <row r="2347" spans="1:10" x14ac:dyDescent="0.3">
      <c r="A2347" s="23">
        <v>44805</v>
      </c>
      <c r="B2347" t="s">
        <v>99</v>
      </c>
      <c r="C2347" t="s">
        <v>116</v>
      </c>
      <c r="D2347" t="s">
        <v>2</v>
      </c>
      <c r="E2347" t="s">
        <v>176</v>
      </c>
      <c r="F2347" t="s">
        <v>270</v>
      </c>
      <c r="G2347" t="s">
        <v>173</v>
      </c>
      <c r="H2347" t="s">
        <v>173</v>
      </c>
      <c r="I2347" t="s">
        <v>57</v>
      </c>
      <c r="J2347" s="26">
        <v>8647714.6500717867</v>
      </c>
    </row>
    <row r="2348" spans="1:10" x14ac:dyDescent="0.3">
      <c r="A2348" s="23">
        <v>44805</v>
      </c>
      <c r="B2348" t="s">
        <v>99</v>
      </c>
      <c r="C2348" t="s">
        <v>116</v>
      </c>
      <c r="D2348" t="s">
        <v>2</v>
      </c>
      <c r="E2348" t="s">
        <v>173</v>
      </c>
      <c r="F2348" t="s">
        <v>16</v>
      </c>
      <c r="G2348" t="s">
        <v>177</v>
      </c>
      <c r="H2348" t="s">
        <v>16</v>
      </c>
      <c r="I2348" t="s">
        <v>58</v>
      </c>
      <c r="J2348" s="26">
        <v>1250000</v>
      </c>
    </row>
    <row r="2349" spans="1:10" x14ac:dyDescent="0.3">
      <c r="A2349" s="23">
        <v>44805</v>
      </c>
      <c r="B2349" t="s">
        <v>99</v>
      </c>
      <c r="C2349" t="s">
        <v>116</v>
      </c>
      <c r="D2349" t="s">
        <v>2</v>
      </c>
      <c r="E2349" t="s">
        <v>173</v>
      </c>
      <c r="F2349" t="s">
        <v>271</v>
      </c>
      <c r="G2349" t="s">
        <v>177</v>
      </c>
      <c r="H2349" t="s">
        <v>173</v>
      </c>
      <c r="I2349" t="s">
        <v>59</v>
      </c>
      <c r="J2349" s="26">
        <v>1238737.5</v>
      </c>
    </row>
    <row r="2350" spans="1:10" x14ac:dyDescent="0.3">
      <c r="A2350" s="23">
        <v>44805</v>
      </c>
      <c r="B2350" t="s">
        <v>99</v>
      </c>
      <c r="C2350" t="s">
        <v>116</v>
      </c>
      <c r="D2350" t="s">
        <v>2</v>
      </c>
      <c r="E2350" t="s">
        <v>173</v>
      </c>
      <c r="F2350" t="s">
        <v>271</v>
      </c>
      <c r="G2350" t="s">
        <v>173</v>
      </c>
      <c r="H2350" t="s">
        <v>33</v>
      </c>
      <c r="I2350" t="s">
        <v>94</v>
      </c>
      <c r="J2350" s="26">
        <v>577500</v>
      </c>
    </row>
    <row r="2351" spans="1:10" x14ac:dyDescent="0.3">
      <c r="A2351" s="23">
        <v>44805</v>
      </c>
      <c r="B2351" t="s">
        <v>99</v>
      </c>
      <c r="C2351" t="s">
        <v>116</v>
      </c>
      <c r="D2351" t="s">
        <v>2</v>
      </c>
      <c r="E2351" t="s">
        <v>173</v>
      </c>
      <c r="F2351" t="s">
        <v>271</v>
      </c>
      <c r="G2351" t="s">
        <v>173</v>
      </c>
      <c r="H2351" t="s">
        <v>34</v>
      </c>
      <c r="I2351" t="s">
        <v>95</v>
      </c>
      <c r="J2351" s="26">
        <v>375375</v>
      </c>
    </row>
    <row r="2352" spans="1:10" x14ac:dyDescent="0.3">
      <c r="A2352" s="23">
        <v>44805</v>
      </c>
      <c r="B2352" t="s">
        <v>99</v>
      </c>
      <c r="C2352" t="s">
        <v>116</v>
      </c>
      <c r="D2352" t="s">
        <v>2</v>
      </c>
      <c r="E2352" t="s">
        <v>173</v>
      </c>
      <c r="F2352" t="s">
        <v>271</v>
      </c>
      <c r="G2352" t="s">
        <v>173</v>
      </c>
      <c r="H2352" t="s">
        <v>35</v>
      </c>
      <c r="I2352" t="s">
        <v>96</v>
      </c>
      <c r="J2352" s="26">
        <v>285862.5</v>
      </c>
    </row>
    <row r="2353" spans="1:10" x14ac:dyDescent="0.3">
      <c r="A2353" s="23">
        <v>44805</v>
      </c>
      <c r="B2353" t="s">
        <v>99</v>
      </c>
      <c r="C2353" t="s">
        <v>116</v>
      </c>
      <c r="D2353" t="s">
        <v>2</v>
      </c>
      <c r="E2353" t="s">
        <v>173</v>
      </c>
      <c r="F2353" t="s">
        <v>28</v>
      </c>
      <c r="G2353" t="s">
        <v>177</v>
      </c>
      <c r="H2353" t="s">
        <v>173</v>
      </c>
      <c r="I2353" t="s">
        <v>60</v>
      </c>
      <c r="J2353" s="26">
        <v>4772790.4250666592</v>
      </c>
    </row>
    <row r="2354" spans="1:10" x14ac:dyDescent="0.3">
      <c r="A2354" s="23">
        <v>44805</v>
      </c>
      <c r="B2354" t="s">
        <v>99</v>
      </c>
      <c r="C2354" t="s">
        <v>116</v>
      </c>
      <c r="D2354" t="s">
        <v>2</v>
      </c>
      <c r="E2354" t="s">
        <v>173</v>
      </c>
      <c r="F2354" t="s">
        <v>28</v>
      </c>
      <c r="G2354" t="s">
        <v>173</v>
      </c>
      <c r="H2354" t="s">
        <v>39</v>
      </c>
      <c r="I2354" t="s">
        <v>97</v>
      </c>
      <c r="J2354" s="26">
        <v>2202826.3500307659</v>
      </c>
    </row>
    <row r="2355" spans="1:10" x14ac:dyDescent="0.3">
      <c r="A2355" s="23">
        <v>44805</v>
      </c>
      <c r="B2355" t="s">
        <v>99</v>
      </c>
      <c r="C2355" t="s">
        <v>116</v>
      </c>
      <c r="D2355" t="s">
        <v>2</v>
      </c>
      <c r="E2355" t="s">
        <v>173</v>
      </c>
      <c r="F2355" t="s">
        <v>28</v>
      </c>
      <c r="G2355" t="s">
        <v>173</v>
      </c>
      <c r="H2355" t="s">
        <v>40</v>
      </c>
      <c r="I2355" t="s">
        <v>98</v>
      </c>
      <c r="J2355" s="26">
        <v>2569964.0750358938</v>
      </c>
    </row>
    <row r="2356" spans="1:10" x14ac:dyDescent="0.3">
      <c r="A2356" s="23">
        <v>44805</v>
      </c>
      <c r="B2356" t="s">
        <v>99</v>
      </c>
      <c r="C2356" t="s">
        <v>116</v>
      </c>
      <c r="D2356" t="s">
        <v>2</v>
      </c>
      <c r="E2356" t="s">
        <v>173</v>
      </c>
      <c r="F2356" t="s">
        <v>32</v>
      </c>
      <c r="G2356" t="s">
        <v>177</v>
      </c>
      <c r="H2356" t="s">
        <v>32</v>
      </c>
      <c r="I2356" t="s">
        <v>61</v>
      </c>
      <c r="J2356" s="26">
        <v>270000</v>
      </c>
    </row>
    <row r="2357" spans="1:10" x14ac:dyDescent="0.3">
      <c r="A2357" s="23">
        <v>44805</v>
      </c>
      <c r="B2357" t="s">
        <v>99</v>
      </c>
      <c r="C2357" t="s">
        <v>116</v>
      </c>
      <c r="D2357" t="s">
        <v>2</v>
      </c>
      <c r="E2357" t="s">
        <v>173</v>
      </c>
      <c r="F2357" t="s">
        <v>41</v>
      </c>
      <c r="G2357" t="s">
        <v>177</v>
      </c>
      <c r="H2357" t="s">
        <v>41</v>
      </c>
      <c r="I2357" t="s">
        <v>62</v>
      </c>
      <c r="J2357" s="26">
        <v>250000</v>
      </c>
    </row>
    <row r="2358" spans="1:10" x14ac:dyDescent="0.3">
      <c r="A2358" s="23">
        <v>44805</v>
      </c>
      <c r="B2358" t="s">
        <v>99</v>
      </c>
      <c r="C2358" t="s">
        <v>116</v>
      </c>
      <c r="D2358" t="s">
        <v>2</v>
      </c>
      <c r="E2358" t="s">
        <v>173</v>
      </c>
      <c r="F2358" t="s">
        <v>29</v>
      </c>
      <c r="G2358" t="s">
        <v>177</v>
      </c>
      <c r="H2358" t="s">
        <v>29</v>
      </c>
      <c r="I2358" t="s">
        <v>63</v>
      </c>
      <c r="J2358" s="26">
        <v>378000</v>
      </c>
    </row>
    <row r="2359" spans="1:10" x14ac:dyDescent="0.3">
      <c r="A2359" s="23">
        <v>44805</v>
      </c>
      <c r="B2359" t="s">
        <v>99</v>
      </c>
      <c r="C2359" t="s">
        <v>116</v>
      </c>
      <c r="D2359" t="s">
        <v>2</v>
      </c>
      <c r="E2359" t="s">
        <v>173</v>
      </c>
      <c r="F2359" t="s">
        <v>31</v>
      </c>
      <c r="G2359" t="s">
        <v>177</v>
      </c>
      <c r="H2359" t="s">
        <v>31</v>
      </c>
      <c r="I2359" t="s">
        <v>64</v>
      </c>
      <c r="J2359" s="26">
        <v>367137.72500512766</v>
      </c>
    </row>
    <row r="2360" spans="1:10" x14ac:dyDescent="0.3">
      <c r="A2360" s="23">
        <v>44805</v>
      </c>
      <c r="B2360" t="s">
        <v>99</v>
      </c>
      <c r="C2360" t="s">
        <v>116</v>
      </c>
      <c r="D2360" t="s">
        <v>2</v>
      </c>
      <c r="E2360" t="s">
        <v>173</v>
      </c>
      <c r="F2360" t="s">
        <v>30</v>
      </c>
      <c r="G2360" t="s">
        <v>177</v>
      </c>
      <c r="H2360" t="s">
        <v>30</v>
      </c>
      <c r="I2360" t="s">
        <v>65</v>
      </c>
      <c r="J2360" s="26">
        <v>121049</v>
      </c>
    </row>
    <row r="2361" spans="1:10" x14ac:dyDescent="0.3">
      <c r="A2361" s="23">
        <v>44805</v>
      </c>
      <c r="B2361" t="s">
        <v>99</v>
      </c>
      <c r="C2361" t="s">
        <v>179</v>
      </c>
      <c r="D2361" t="s">
        <v>17</v>
      </c>
      <c r="E2361" t="s">
        <v>176</v>
      </c>
      <c r="F2361" t="s">
        <v>30</v>
      </c>
      <c r="G2361" t="s">
        <v>173</v>
      </c>
      <c r="H2361" t="s">
        <v>173</v>
      </c>
      <c r="I2361" t="s">
        <v>66</v>
      </c>
      <c r="J2361" s="26">
        <v>4734245.2595274802</v>
      </c>
    </row>
    <row r="2362" spans="1:10" x14ac:dyDescent="0.3">
      <c r="A2362" s="23">
        <v>44805</v>
      </c>
      <c r="B2362" t="s">
        <v>99</v>
      </c>
      <c r="C2362" t="s">
        <v>117</v>
      </c>
      <c r="D2362" t="s">
        <v>5</v>
      </c>
      <c r="E2362" t="s">
        <v>176</v>
      </c>
      <c r="F2362" t="s">
        <v>30</v>
      </c>
      <c r="G2362" t="s">
        <v>173</v>
      </c>
      <c r="H2362" t="s">
        <v>173</v>
      </c>
      <c r="I2362" t="s">
        <v>67</v>
      </c>
      <c r="J2362" s="26">
        <v>0</v>
      </c>
    </row>
    <row r="2363" spans="1:10" x14ac:dyDescent="0.3">
      <c r="A2363" s="23">
        <v>44805</v>
      </c>
      <c r="B2363" t="s">
        <v>99</v>
      </c>
      <c r="C2363" t="s">
        <v>118</v>
      </c>
      <c r="D2363" t="s">
        <v>6</v>
      </c>
      <c r="E2363" t="s">
        <v>176</v>
      </c>
      <c r="F2363" t="s">
        <v>27</v>
      </c>
      <c r="G2363" t="s">
        <v>173</v>
      </c>
      <c r="H2363" t="s">
        <v>173</v>
      </c>
      <c r="I2363" t="s">
        <v>70</v>
      </c>
      <c r="J2363" s="26">
        <v>2108540</v>
      </c>
    </row>
    <row r="2364" spans="1:10" x14ac:dyDescent="0.3">
      <c r="A2364" s="23">
        <v>44805</v>
      </c>
      <c r="B2364" t="s">
        <v>99</v>
      </c>
      <c r="C2364" t="s">
        <v>118</v>
      </c>
      <c r="D2364" t="s">
        <v>6</v>
      </c>
      <c r="E2364" t="s">
        <v>173</v>
      </c>
      <c r="F2364" t="s">
        <v>4</v>
      </c>
      <c r="G2364" t="s">
        <v>177</v>
      </c>
      <c r="H2364" t="s">
        <v>4</v>
      </c>
      <c r="I2364" t="s">
        <v>71</v>
      </c>
      <c r="J2364" s="26">
        <v>2108540</v>
      </c>
    </row>
    <row r="2365" spans="1:10" x14ac:dyDescent="0.3">
      <c r="A2365" s="23">
        <v>44805</v>
      </c>
      <c r="B2365" t="s">
        <v>99</v>
      </c>
      <c r="C2365" t="s">
        <v>180</v>
      </c>
      <c r="D2365" t="s">
        <v>7</v>
      </c>
      <c r="E2365" t="s">
        <v>176</v>
      </c>
      <c r="F2365" t="s">
        <v>18</v>
      </c>
      <c r="G2365" t="s">
        <v>173</v>
      </c>
      <c r="H2365" t="s">
        <v>173</v>
      </c>
      <c r="I2365" t="s">
        <v>73</v>
      </c>
      <c r="J2365" s="26">
        <v>2625705.2595274802</v>
      </c>
    </row>
    <row r="2366" spans="1:10" x14ac:dyDescent="0.3">
      <c r="A2366" s="23">
        <v>44805</v>
      </c>
      <c r="B2366" t="s">
        <v>99</v>
      </c>
      <c r="C2366" t="s">
        <v>119</v>
      </c>
      <c r="D2366" t="s">
        <v>10</v>
      </c>
      <c r="E2366" t="s">
        <v>176</v>
      </c>
      <c r="F2366" t="s">
        <v>10</v>
      </c>
      <c r="G2366" t="s">
        <v>177</v>
      </c>
      <c r="H2366" t="s">
        <v>10</v>
      </c>
      <c r="I2366" t="s">
        <v>11</v>
      </c>
      <c r="J2366" s="26">
        <v>525141.05190549605</v>
      </c>
    </row>
    <row r="2367" spans="1:10" x14ac:dyDescent="0.3">
      <c r="A2367" s="23">
        <v>44805</v>
      </c>
      <c r="B2367" t="s">
        <v>99</v>
      </c>
      <c r="C2367" t="s">
        <v>181</v>
      </c>
      <c r="D2367" t="s">
        <v>8</v>
      </c>
      <c r="E2367" t="s">
        <v>176</v>
      </c>
      <c r="F2367" t="s">
        <v>10</v>
      </c>
      <c r="G2367" t="s">
        <v>173</v>
      </c>
      <c r="H2367" t="s">
        <v>173</v>
      </c>
      <c r="I2367" t="s">
        <v>12</v>
      </c>
      <c r="J2367" s="26">
        <v>2100564.2076219842</v>
      </c>
    </row>
    <row r="2368" spans="1:10" x14ac:dyDescent="0.3">
      <c r="A2368" s="23">
        <v>44805</v>
      </c>
      <c r="B2368" t="s">
        <v>100</v>
      </c>
      <c r="C2368" t="s">
        <v>114</v>
      </c>
      <c r="D2368" t="s">
        <v>0</v>
      </c>
      <c r="E2368" t="s">
        <v>176</v>
      </c>
      <c r="F2368" t="s">
        <v>25</v>
      </c>
      <c r="G2368" t="s">
        <v>173</v>
      </c>
      <c r="H2368" t="s">
        <v>173</v>
      </c>
      <c r="I2368" t="s">
        <v>124</v>
      </c>
      <c r="J2368" s="26">
        <v>34654295.000859186</v>
      </c>
    </row>
    <row r="2369" spans="1:10" x14ac:dyDescent="0.3">
      <c r="A2369" s="23">
        <v>44805</v>
      </c>
      <c r="B2369" t="s">
        <v>100</v>
      </c>
      <c r="C2369" t="s">
        <v>114</v>
      </c>
      <c r="D2369" t="s">
        <v>0</v>
      </c>
      <c r="E2369" t="s">
        <v>173</v>
      </c>
      <c r="F2369" t="s">
        <v>19</v>
      </c>
      <c r="G2369" t="s">
        <v>177</v>
      </c>
      <c r="H2369" t="s">
        <v>173</v>
      </c>
      <c r="I2369" t="s">
        <v>43</v>
      </c>
      <c r="J2369" s="26">
        <v>34162357.059206612</v>
      </c>
    </row>
    <row r="2370" spans="1:10" x14ac:dyDescent="0.3">
      <c r="A2370" s="23">
        <v>44805</v>
      </c>
      <c r="B2370" t="s">
        <v>100</v>
      </c>
      <c r="C2370" t="s">
        <v>114</v>
      </c>
      <c r="D2370" t="s">
        <v>0</v>
      </c>
      <c r="E2370" t="s">
        <v>173</v>
      </c>
      <c r="F2370" t="s">
        <v>19</v>
      </c>
      <c r="G2370" t="s">
        <v>173</v>
      </c>
      <c r="H2370" t="s">
        <v>21</v>
      </c>
      <c r="I2370" t="s">
        <v>74</v>
      </c>
      <c r="J2370" s="26">
        <v>14234315.441336088</v>
      </c>
    </row>
    <row r="2371" spans="1:10" x14ac:dyDescent="0.3">
      <c r="A2371" s="23">
        <v>44805</v>
      </c>
      <c r="B2371" t="s">
        <v>100</v>
      </c>
      <c r="C2371" t="s">
        <v>114</v>
      </c>
      <c r="D2371" t="s">
        <v>0</v>
      </c>
      <c r="E2371" t="s">
        <v>173</v>
      </c>
      <c r="F2371" t="s">
        <v>19</v>
      </c>
      <c r="G2371" t="s">
        <v>173</v>
      </c>
      <c r="H2371" t="s">
        <v>22</v>
      </c>
      <c r="I2371" t="s">
        <v>75</v>
      </c>
      <c r="J2371" s="26">
        <v>13095570.206029201</v>
      </c>
    </row>
    <row r="2372" spans="1:10" x14ac:dyDescent="0.3">
      <c r="A2372" s="23">
        <v>44805</v>
      </c>
      <c r="B2372" t="s">
        <v>100</v>
      </c>
      <c r="C2372" t="s">
        <v>114</v>
      </c>
      <c r="D2372" t="s">
        <v>0</v>
      </c>
      <c r="E2372" t="s">
        <v>173</v>
      </c>
      <c r="F2372" t="s">
        <v>19</v>
      </c>
      <c r="G2372" t="s">
        <v>173</v>
      </c>
      <c r="H2372" t="s">
        <v>20</v>
      </c>
      <c r="I2372" t="s">
        <v>76</v>
      </c>
      <c r="J2372" s="26">
        <v>6832471.4118413227</v>
      </c>
    </row>
    <row r="2373" spans="1:10" x14ac:dyDescent="0.3">
      <c r="A2373" s="23">
        <v>44805</v>
      </c>
      <c r="B2373" t="s">
        <v>100</v>
      </c>
      <c r="C2373" t="s">
        <v>114</v>
      </c>
      <c r="D2373" t="s">
        <v>0</v>
      </c>
      <c r="E2373" t="s">
        <v>173</v>
      </c>
      <c r="F2373" t="s">
        <v>23</v>
      </c>
      <c r="G2373" t="s">
        <v>177</v>
      </c>
      <c r="H2373" t="s">
        <v>173</v>
      </c>
      <c r="I2373" t="s">
        <v>44</v>
      </c>
      <c r="J2373" s="26">
        <v>491937.94165257516</v>
      </c>
    </row>
    <row r="2374" spans="1:10" x14ac:dyDescent="0.3">
      <c r="A2374" s="23">
        <v>44805</v>
      </c>
      <c r="B2374" t="s">
        <v>100</v>
      </c>
      <c r="C2374" t="s">
        <v>114</v>
      </c>
      <c r="D2374" t="s">
        <v>0</v>
      </c>
      <c r="E2374" t="s">
        <v>173</v>
      </c>
      <c r="F2374" t="s">
        <v>23</v>
      </c>
      <c r="G2374" t="s">
        <v>173</v>
      </c>
      <c r="H2374" t="s">
        <v>196</v>
      </c>
      <c r="I2374" t="s">
        <v>77</v>
      </c>
      <c r="J2374" s="26">
        <v>430445.69894600328</v>
      </c>
    </row>
    <row r="2375" spans="1:10" x14ac:dyDescent="0.3">
      <c r="A2375" s="23">
        <v>44805</v>
      </c>
      <c r="B2375" t="s">
        <v>100</v>
      </c>
      <c r="C2375" t="s">
        <v>114</v>
      </c>
      <c r="D2375" t="s">
        <v>0</v>
      </c>
      <c r="E2375" t="s">
        <v>173</v>
      </c>
      <c r="F2375" t="s">
        <v>23</v>
      </c>
      <c r="G2375" t="s">
        <v>173</v>
      </c>
      <c r="H2375" t="s">
        <v>197</v>
      </c>
      <c r="I2375" t="s">
        <v>78</v>
      </c>
      <c r="J2375" s="26">
        <v>61492.242706571909</v>
      </c>
    </row>
    <row r="2376" spans="1:10" x14ac:dyDescent="0.3">
      <c r="A2376" s="23">
        <v>44805</v>
      </c>
      <c r="B2376" t="s">
        <v>100</v>
      </c>
      <c r="C2376" t="s">
        <v>115</v>
      </c>
      <c r="D2376" t="s">
        <v>1</v>
      </c>
      <c r="E2376" t="s">
        <v>176</v>
      </c>
      <c r="F2376" t="s">
        <v>23</v>
      </c>
      <c r="G2376" t="s">
        <v>173</v>
      </c>
      <c r="H2376" t="s">
        <v>173</v>
      </c>
      <c r="I2376" t="s">
        <v>45</v>
      </c>
      <c r="J2376" s="26">
        <v>22863121.14413818</v>
      </c>
    </row>
    <row r="2377" spans="1:10" x14ac:dyDescent="0.3">
      <c r="A2377" s="23">
        <v>44805</v>
      </c>
      <c r="B2377" t="s">
        <v>100</v>
      </c>
      <c r="C2377" t="s">
        <v>115</v>
      </c>
      <c r="D2377" t="s">
        <v>1</v>
      </c>
      <c r="E2377" t="s">
        <v>173</v>
      </c>
      <c r="F2377" t="s">
        <v>19</v>
      </c>
      <c r="G2377" t="s">
        <v>177</v>
      </c>
      <c r="H2377" t="s">
        <v>173</v>
      </c>
      <c r="I2377" t="s">
        <v>46</v>
      </c>
      <c r="J2377" s="26">
        <v>22598399.194665179</v>
      </c>
    </row>
    <row r="2378" spans="1:10" x14ac:dyDescent="0.3">
      <c r="A2378" s="23">
        <v>44805</v>
      </c>
      <c r="B2378" t="s">
        <v>100</v>
      </c>
      <c r="C2378" t="s">
        <v>115</v>
      </c>
      <c r="D2378" t="s">
        <v>1</v>
      </c>
      <c r="E2378" t="s">
        <v>173</v>
      </c>
      <c r="F2378" t="s">
        <v>19</v>
      </c>
      <c r="G2378" t="s">
        <v>173</v>
      </c>
      <c r="H2378" t="s">
        <v>21</v>
      </c>
      <c r="I2378" t="s">
        <v>79</v>
      </c>
      <c r="J2378" s="26">
        <v>9714920.2887118813</v>
      </c>
    </row>
    <row r="2379" spans="1:10" x14ac:dyDescent="0.3">
      <c r="A2379" s="23">
        <v>44805</v>
      </c>
      <c r="B2379" t="s">
        <v>100</v>
      </c>
      <c r="C2379" t="s">
        <v>115</v>
      </c>
      <c r="D2379" t="s">
        <v>1</v>
      </c>
      <c r="E2379" t="s">
        <v>173</v>
      </c>
      <c r="F2379" t="s">
        <v>19</v>
      </c>
      <c r="G2379" t="s">
        <v>173</v>
      </c>
      <c r="H2379" t="s">
        <v>22</v>
      </c>
      <c r="I2379" t="s">
        <v>80</v>
      </c>
      <c r="J2379" s="26">
        <v>8937726.6656149309</v>
      </c>
    </row>
    <row r="2380" spans="1:10" x14ac:dyDescent="0.3">
      <c r="A2380" s="23">
        <v>44805</v>
      </c>
      <c r="B2380" t="s">
        <v>100</v>
      </c>
      <c r="C2380" t="s">
        <v>115</v>
      </c>
      <c r="D2380" t="s">
        <v>1</v>
      </c>
      <c r="E2380" t="s">
        <v>173</v>
      </c>
      <c r="F2380" t="s">
        <v>19</v>
      </c>
      <c r="G2380" t="s">
        <v>173</v>
      </c>
      <c r="H2380" t="s">
        <v>20</v>
      </c>
      <c r="I2380" t="s">
        <v>81</v>
      </c>
      <c r="J2380" s="26">
        <v>3945752.2403383646</v>
      </c>
    </row>
    <row r="2381" spans="1:10" x14ac:dyDescent="0.3">
      <c r="A2381" s="23">
        <v>44805</v>
      </c>
      <c r="B2381" t="s">
        <v>100</v>
      </c>
      <c r="C2381" t="s">
        <v>115</v>
      </c>
      <c r="D2381" t="s">
        <v>1</v>
      </c>
      <c r="E2381" t="s">
        <v>173</v>
      </c>
      <c r="F2381" t="s">
        <v>23</v>
      </c>
      <c r="G2381" t="s">
        <v>177</v>
      </c>
      <c r="H2381" t="s">
        <v>173</v>
      </c>
      <c r="I2381" t="s">
        <v>47</v>
      </c>
      <c r="J2381" s="26">
        <v>264721.94947300164</v>
      </c>
    </row>
    <row r="2382" spans="1:10" x14ac:dyDescent="0.3">
      <c r="A2382" s="23">
        <v>44805</v>
      </c>
      <c r="B2382" t="s">
        <v>100</v>
      </c>
      <c r="C2382" t="s">
        <v>115</v>
      </c>
      <c r="D2382" t="s">
        <v>1</v>
      </c>
      <c r="E2382" t="s">
        <v>173</v>
      </c>
      <c r="F2382" t="s">
        <v>23</v>
      </c>
      <c r="G2382" t="s">
        <v>173</v>
      </c>
      <c r="H2382" t="s">
        <v>196</v>
      </c>
      <c r="I2382" t="s">
        <v>82</v>
      </c>
      <c r="J2382" s="26">
        <v>215222.84947300164</v>
      </c>
    </row>
    <row r="2383" spans="1:10" x14ac:dyDescent="0.3">
      <c r="A2383" s="23">
        <v>44805</v>
      </c>
      <c r="B2383" t="s">
        <v>100</v>
      </c>
      <c r="C2383" t="s">
        <v>115</v>
      </c>
      <c r="D2383" t="s">
        <v>1</v>
      </c>
      <c r="E2383" t="s">
        <v>173</v>
      </c>
      <c r="F2383" t="s">
        <v>23</v>
      </c>
      <c r="G2383" t="s">
        <v>173</v>
      </c>
      <c r="H2383" t="s">
        <v>197</v>
      </c>
      <c r="I2383" t="s">
        <v>83</v>
      </c>
      <c r="J2383" s="26">
        <v>49499.1</v>
      </c>
    </row>
    <row r="2384" spans="1:10" x14ac:dyDescent="0.3">
      <c r="A2384" s="23">
        <v>44805</v>
      </c>
      <c r="B2384" t="s">
        <v>100</v>
      </c>
      <c r="C2384" t="s">
        <v>178</v>
      </c>
      <c r="D2384" t="s">
        <v>203</v>
      </c>
      <c r="E2384" t="s">
        <v>176</v>
      </c>
      <c r="F2384" t="s">
        <v>23</v>
      </c>
      <c r="G2384" t="s">
        <v>173</v>
      </c>
      <c r="H2384" t="s">
        <v>173</v>
      </c>
      <c r="I2384" t="s">
        <v>48</v>
      </c>
      <c r="J2384" s="26">
        <v>11791173.856721006</v>
      </c>
    </row>
    <row r="2385" spans="1:10" x14ac:dyDescent="0.3">
      <c r="A2385" s="23">
        <v>44805</v>
      </c>
      <c r="B2385" t="s">
        <v>100</v>
      </c>
      <c r="C2385" t="s">
        <v>178</v>
      </c>
      <c r="D2385" t="s">
        <v>203</v>
      </c>
      <c r="E2385" t="s">
        <v>173</v>
      </c>
      <c r="F2385" t="s">
        <v>19</v>
      </c>
      <c r="G2385" t="s">
        <v>177</v>
      </c>
      <c r="H2385" t="s">
        <v>173</v>
      </c>
      <c r="I2385" t="s">
        <v>49</v>
      </c>
      <c r="J2385" s="26">
        <v>11563957.864541434</v>
      </c>
    </row>
    <row r="2386" spans="1:10" x14ac:dyDescent="0.3">
      <c r="A2386" s="23">
        <v>44805</v>
      </c>
      <c r="B2386" t="s">
        <v>100</v>
      </c>
      <c r="C2386" t="s">
        <v>178</v>
      </c>
      <c r="D2386" t="s">
        <v>203</v>
      </c>
      <c r="E2386" t="s">
        <v>173</v>
      </c>
      <c r="F2386" t="s">
        <v>19</v>
      </c>
      <c r="G2386" t="s">
        <v>173</v>
      </c>
      <c r="H2386" t="s">
        <v>21</v>
      </c>
      <c r="I2386" t="s">
        <v>84</v>
      </c>
      <c r="J2386" s="26">
        <v>4519395.1526242066</v>
      </c>
    </row>
    <row r="2387" spans="1:10" x14ac:dyDescent="0.3">
      <c r="A2387" s="23">
        <v>44805</v>
      </c>
      <c r="B2387" t="s">
        <v>100</v>
      </c>
      <c r="C2387" t="s">
        <v>178</v>
      </c>
      <c r="D2387" t="s">
        <v>203</v>
      </c>
      <c r="E2387" t="s">
        <v>173</v>
      </c>
      <c r="F2387" t="s">
        <v>19</v>
      </c>
      <c r="G2387" t="s">
        <v>173</v>
      </c>
      <c r="H2387" t="s">
        <v>22</v>
      </c>
      <c r="I2387" t="s">
        <v>85</v>
      </c>
      <c r="J2387" s="26">
        <v>4157843.54041427</v>
      </c>
    </row>
    <row r="2388" spans="1:10" x14ac:dyDescent="0.3">
      <c r="A2388" s="23">
        <v>44805</v>
      </c>
      <c r="B2388" t="s">
        <v>100</v>
      </c>
      <c r="C2388" t="s">
        <v>178</v>
      </c>
      <c r="D2388" t="s">
        <v>203</v>
      </c>
      <c r="E2388" t="s">
        <v>173</v>
      </c>
      <c r="F2388" t="s">
        <v>19</v>
      </c>
      <c r="G2388" t="s">
        <v>173</v>
      </c>
      <c r="H2388" t="s">
        <v>20</v>
      </c>
      <c r="I2388" t="s">
        <v>86</v>
      </c>
      <c r="J2388" s="26">
        <v>2886719.1715029581</v>
      </c>
    </row>
    <row r="2389" spans="1:10" x14ac:dyDescent="0.3">
      <c r="A2389" s="23">
        <v>44805</v>
      </c>
      <c r="B2389" t="s">
        <v>100</v>
      </c>
      <c r="C2389" t="s">
        <v>178</v>
      </c>
      <c r="D2389" t="s">
        <v>203</v>
      </c>
      <c r="E2389" t="s">
        <v>173</v>
      </c>
      <c r="F2389" t="s">
        <v>23</v>
      </c>
      <c r="G2389" t="s">
        <v>177</v>
      </c>
      <c r="H2389" t="s">
        <v>173</v>
      </c>
      <c r="I2389" t="s">
        <v>50</v>
      </c>
      <c r="J2389" s="26">
        <v>227215.99217957351</v>
      </c>
    </row>
    <row r="2390" spans="1:10" x14ac:dyDescent="0.3">
      <c r="A2390" s="23">
        <v>44805</v>
      </c>
      <c r="B2390" t="s">
        <v>100</v>
      </c>
      <c r="C2390" t="s">
        <v>178</v>
      </c>
      <c r="D2390" t="s">
        <v>203</v>
      </c>
      <c r="E2390" t="s">
        <v>173</v>
      </c>
      <c r="F2390" t="s">
        <v>23</v>
      </c>
      <c r="G2390" t="s">
        <v>173</v>
      </c>
      <c r="H2390" t="s">
        <v>196</v>
      </c>
      <c r="I2390" t="s">
        <v>88</v>
      </c>
      <c r="J2390" s="26">
        <v>215222.84947300164</v>
      </c>
    </row>
    <row r="2391" spans="1:10" x14ac:dyDescent="0.3">
      <c r="A2391" s="23">
        <v>44805</v>
      </c>
      <c r="B2391" t="s">
        <v>100</v>
      </c>
      <c r="C2391" t="s">
        <v>178</v>
      </c>
      <c r="D2391" t="s">
        <v>203</v>
      </c>
      <c r="E2391" t="s">
        <v>173</v>
      </c>
      <c r="F2391" t="s">
        <v>23</v>
      </c>
      <c r="G2391" t="s">
        <v>173</v>
      </c>
      <c r="H2391" t="s">
        <v>197</v>
      </c>
      <c r="I2391" t="s">
        <v>87</v>
      </c>
      <c r="J2391" s="26">
        <v>11993.142706571911</v>
      </c>
    </row>
    <row r="2392" spans="1:10" x14ac:dyDescent="0.3">
      <c r="A2392" s="23">
        <v>44805</v>
      </c>
      <c r="B2392" t="s">
        <v>100</v>
      </c>
      <c r="C2392" t="s">
        <v>116</v>
      </c>
      <c r="D2392" t="s">
        <v>14</v>
      </c>
      <c r="E2392" t="s">
        <v>176</v>
      </c>
      <c r="F2392" t="s">
        <v>23</v>
      </c>
      <c r="G2392" t="s">
        <v>173</v>
      </c>
      <c r="H2392" t="s">
        <v>173</v>
      </c>
      <c r="I2392" t="s">
        <v>51</v>
      </c>
      <c r="J2392" s="26">
        <v>724805</v>
      </c>
    </row>
    <row r="2393" spans="1:10" x14ac:dyDescent="0.3">
      <c r="A2393" s="23">
        <v>44805</v>
      </c>
      <c r="B2393" t="s">
        <v>100</v>
      </c>
      <c r="C2393" t="s">
        <v>116</v>
      </c>
      <c r="D2393" t="s">
        <v>14</v>
      </c>
      <c r="E2393" t="s">
        <v>173</v>
      </c>
      <c r="F2393" t="s">
        <v>16</v>
      </c>
      <c r="G2393" t="s">
        <v>177</v>
      </c>
      <c r="H2393" t="s">
        <v>198</v>
      </c>
      <c r="I2393" t="s">
        <v>52</v>
      </c>
      <c r="J2393" s="26">
        <v>160000</v>
      </c>
    </row>
    <row r="2394" spans="1:10" x14ac:dyDescent="0.3">
      <c r="A2394" s="23">
        <v>44805</v>
      </c>
      <c r="B2394" t="s">
        <v>100</v>
      </c>
      <c r="C2394" t="s">
        <v>116</v>
      </c>
      <c r="D2394" t="s">
        <v>14</v>
      </c>
      <c r="E2394" t="s">
        <v>173</v>
      </c>
      <c r="F2394" t="s">
        <v>271</v>
      </c>
      <c r="G2394" t="s">
        <v>177</v>
      </c>
      <c r="H2394" t="s">
        <v>173</v>
      </c>
      <c r="I2394" t="s">
        <v>53</v>
      </c>
      <c r="J2394" s="26">
        <v>400400</v>
      </c>
    </row>
    <row r="2395" spans="1:10" x14ac:dyDescent="0.3">
      <c r="A2395" s="23">
        <v>44805</v>
      </c>
      <c r="B2395" t="s">
        <v>100</v>
      </c>
      <c r="C2395" t="s">
        <v>116</v>
      </c>
      <c r="D2395" t="s">
        <v>14</v>
      </c>
      <c r="E2395" t="s">
        <v>173</v>
      </c>
      <c r="F2395" t="s">
        <v>271</v>
      </c>
      <c r="G2395" t="s">
        <v>173</v>
      </c>
      <c r="H2395" t="s">
        <v>33</v>
      </c>
      <c r="I2395" t="s">
        <v>89</v>
      </c>
      <c r="J2395" s="26">
        <v>280000</v>
      </c>
    </row>
    <row r="2396" spans="1:10" x14ac:dyDescent="0.3">
      <c r="A2396" s="23">
        <v>44805</v>
      </c>
      <c r="B2396" t="s">
        <v>100</v>
      </c>
      <c r="C2396" t="s">
        <v>116</v>
      </c>
      <c r="D2396" t="s">
        <v>14</v>
      </c>
      <c r="E2396" t="s">
        <v>173</v>
      </c>
      <c r="F2396" t="s">
        <v>271</v>
      </c>
      <c r="G2396" t="s">
        <v>173</v>
      </c>
      <c r="H2396" t="s">
        <v>34</v>
      </c>
      <c r="I2396" t="s">
        <v>90</v>
      </c>
      <c r="J2396" s="26">
        <v>28000</v>
      </c>
    </row>
    <row r="2397" spans="1:10" x14ac:dyDescent="0.3">
      <c r="A2397" s="23">
        <v>44805</v>
      </c>
      <c r="B2397" t="s">
        <v>100</v>
      </c>
      <c r="C2397" t="s">
        <v>116</v>
      </c>
      <c r="D2397" t="s">
        <v>14</v>
      </c>
      <c r="E2397" t="s">
        <v>173</v>
      </c>
      <c r="F2397" t="s">
        <v>271</v>
      </c>
      <c r="G2397" t="s">
        <v>173</v>
      </c>
      <c r="H2397" t="s">
        <v>35</v>
      </c>
      <c r="I2397" t="s">
        <v>90</v>
      </c>
      <c r="J2397" s="26">
        <v>92400</v>
      </c>
    </row>
    <row r="2398" spans="1:10" x14ac:dyDescent="0.3">
      <c r="A2398" s="23">
        <v>44805</v>
      </c>
      <c r="B2398" t="s">
        <v>100</v>
      </c>
      <c r="C2398" t="s">
        <v>116</v>
      </c>
      <c r="D2398" t="s">
        <v>14</v>
      </c>
      <c r="E2398" t="s">
        <v>173</v>
      </c>
      <c r="F2398" t="s">
        <v>15</v>
      </c>
      <c r="G2398" t="s">
        <v>177</v>
      </c>
      <c r="H2398" t="s">
        <v>173</v>
      </c>
      <c r="I2398" t="s">
        <v>54</v>
      </c>
      <c r="J2398" s="26">
        <v>96259</v>
      </c>
    </row>
    <row r="2399" spans="1:10" x14ac:dyDescent="0.3">
      <c r="A2399" s="23">
        <v>44805</v>
      </c>
      <c r="B2399" t="s">
        <v>100</v>
      </c>
      <c r="C2399" t="s">
        <v>116</v>
      </c>
      <c r="D2399" t="s">
        <v>14</v>
      </c>
      <c r="E2399" t="s">
        <v>173</v>
      </c>
      <c r="F2399" t="s">
        <v>15</v>
      </c>
      <c r="G2399" t="s">
        <v>173</v>
      </c>
      <c r="H2399" t="s">
        <v>36</v>
      </c>
      <c r="I2399" t="s">
        <v>91</v>
      </c>
      <c r="J2399" s="26">
        <v>46213</v>
      </c>
    </row>
    <row r="2400" spans="1:10" x14ac:dyDescent="0.3">
      <c r="A2400" s="23">
        <v>44805</v>
      </c>
      <c r="B2400" t="s">
        <v>100</v>
      </c>
      <c r="C2400" t="s">
        <v>116</v>
      </c>
      <c r="D2400" t="s">
        <v>14</v>
      </c>
      <c r="E2400" t="s">
        <v>173</v>
      </c>
      <c r="F2400" t="s">
        <v>15</v>
      </c>
      <c r="G2400" t="s">
        <v>173</v>
      </c>
      <c r="H2400" t="s">
        <v>37</v>
      </c>
      <c r="I2400" t="s">
        <v>92</v>
      </c>
      <c r="J2400" s="26">
        <v>35174</v>
      </c>
    </row>
    <row r="2401" spans="1:10" x14ac:dyDescent="0.3">
      <c r="A2401" s="23">
        <v>44805</v>
      </c>
      <c r="B2401" t="s">
        <v>100</v>
      </c>
      <c r="C2401" t="s">
        <v>116</v>
      </c>
      <c r="D2401" t="s">
        <v>14</v>
      </c>
      <c r="E2401" t="s">
        <v>173</v>
      </c>
      <c r="F2401" t="s">
        <v>15</v>
      </c>
      <c r="G2401" t="s">
        <v>173</v>
      </c>
      <c r="H2401" t="s">
        <v>38</v>
      </c>
      <c r="I2401" t="s">
        <v>93</v>
      </c>
      <c r="J2401" s="26">
        <v>14872</v>
      </c>
    </row>
    <row r="2402" spans="1:10" x14ac:dyDescent="0.3">
      <c r="A2402" s="23">
        <v>44805</v>
      </c>
      <c r="B2402" t="s">
        <v>100</v>
      </c>
      <c r="C2402" t="s">
        <v>116</v>
      </c>
      <c r="D2402" t="s">
        <v>14</v>
      </c>
      <c r="E2402" t="s">
        <v>173</v>
      </c>
      <c r="F2402" t="s">
        <v>269</v>
      </c>
      <c r="G2402" t="s">
        <v>177</v>
      </c>
      <c r="H2402" t="s">
        <v>269</v>
      </c>
      <c r="I2402" t="s">
        <v>55</v>
      </c>
      <c r="J2402" s="26">
        <v>22718</v>
      </c>
    </row>
    <row r="2403" spans="1:10" x14ac:dyDescent="0.3">
      <c r="A2403" s="23">
        <v>44805</v>
      </c>
      <c r="B2403" t="s">
        <v>100</v>
      </c>
      <c r="C2403" t="s">
        <v>116</v>
      </c>
      <c r="D2403" t="s">
        <v>14</v>
      </c>
      <c r="E2403" t="s">
        <v>173</v>
      </c>
      <c r="F2403" t="s">
        <v>270</v>
      </c>
      <c r="G2403" t="s">
        <v>177</v>
      </c>
      <c r="H2403" t="s">
        <v>270</v>
      </c>
      <c r="I2403" t="s">
        <v>56</v>
      </c>
      <c r="J2403" s="26">
        <v>45428</v>
      </c>
    </row>
    <row r="2404" spans="1:10" x14ac:dyDescent="0.3">
      <c r="A2404" s="23">
        <v>44805</v>
      </c>
      <c r="B2404" t="s">
        <v>100</v>
      </c>
      <c r="C2404" t="s">
        <v>116</v>
      </c>
      <c r="D2404" t="s">
        <v>2</v>
      </c>
      <c r="E2404" t="s">
        <v>176</v>
      </c>
      <c r="F2404" t="s">
        <v>270</v>
      </c>
      <c r="G2404" t="s">
        <v>173</v>
      </c>
      <c r="H2404" t="s">
        <v>173</v>
      </c>
      <c r="I2404" t="s">
        <v>57</v>
      </c>
      <c r="J2404" s="26">
        <v>8038367.3001202857</v>
      </c>
    </row>
    <row r="2405" spans="1:10" x14ac:dyDescent="0.3">
      <c r="A2405" s="23">
        <v>44805</v>
      </c>
      <c r="B2405" t="s">
        <v>100</v>
      </c>
      <c r="C2405" t="s">
        <v>116</v>
      </c>
      <c r="D2405" t="s">
        <v>2</v>
      </c>
      <c r="E2405" t="s">
        <v>173</v>
      </c>
      <c r="F2405" t="s">
        <v>16</v>
      </c>
      <c r="G2405" t="s">
        <v>177</v>
      </c>
      <c r="H2405" t="s">
        <v>16</v>
      </c>
      <c r="I2405" t="s">
        <v>58</v>
      </c>
      <c r="J2405" s="26">
        <v>1250000</v>
      </c>
    </row>
    <row r="2406" spans="1:10" x14ac:dyDescent="0.3">
      <c r="A2406" s="23">
        <v>44805</v>
      </c>
      <c r="B2406" t="s">
        <v>100</v>
      </c>
      <c r="C2406" t="s">
        <v>116</v>
      </c>
      <c r="D2406" t="s">
        <v>2</v>
      </c>
      <c r="E2406" t="s">
        <v>173</v>
      </c>
      <c r="F2406" t="s">
        <v>271</v>
      </c>
      <c r="G2406" t="s">
        <v>177</v>
      </c>
      <c r="H2406" t="s">
        <v>173</v>
      </c>
      <c r="I2406" t="s">
        <v>59</v>
      </c>
      <c r="J2406" s="26">
        <v>1261260</v>
      </c>
    </row>
    <row r="2407" spans="1:10" x14ac:dyDescent="0.3">
      <c r="A2407" s="23">
        <v>44805</v>
      </c>
      <c r="B2407" t="s">
        <v>100</v>
      </c>
      <c r="C2407" t="s">
        <v>116</v>
      </c>
      <c r="D2407" t="s">
        <v>2</v>
      </c>
      <c r="E2407" t="s">
        <v>173</v>
      </c>
      <c r="F2407" t="s">
        <v>271</v>
      </c>
      <c r="G2407" t="s">
        <v>173</v>
      </c>
      <c r="H2407" t="s">
        <v>33</v>
      </c>
      <c r="I2407" t="s">
        <v>94</v>
      </c>
      <c r="J2407" s="26">
        <v>577500</v>
      </c>
    </row>
    <row r="2408" spans="1:10" x14ac:dyDescent="0.3">
      <c r="A2408" s="23">
        <v>44805</v>
      </c>
      <c r="B2408" t="s">
        <v>100</v>
      </c>
      <c r="C2408" t="s">
        <v>116</v>
      </c>
      <c r="D2408" t="s">
        <v>2</v>
      </c>
      <c r="E2408" t="s">
        <v>173</v>
      </c>
      <c r="F2408" t="s">
        <v>271</v>
      </c>
      <c r="G2408" t="s">
        <v>173</v>
      </c>
      <c r="H2408" t="s">
        <v>34</v>
      </c>
      <c r="I2408" t="s">
        <v>95</v>
      </c>
      <c r="J2408" s="26">
        <v>392700</v>
      </c>
    </row>
    <row r="2409" spans="1:10" x14ac:dyDescent="0.3">
      <c r="A2409" s="23">
        <v>44805</v>
      </c>
      <c r="B2409" t="s">
        <v>100</v>
      </c>
      <c r="C2409" t="s">
        <v>116</v>
      </c>
      <c r="D2409" t="s">
        <v>2</v>
      </c>
      <c r="E2409" t="s">
        <v>173</v>
      </c>
      <c r="F2409" t="s">
        <v>271</v>
      </c>
      <c r="G2409" t="s">
        <v>173</v>
      </c>
      <c r="H2409" t="s">
        <v>35</v>
      </c>
      <c r="I2409" t="s">
        <v>96</v>
      </c>
      <c r="J2409" s="26">
        <v>291060</v>
      </c>
    </row>
    <row r="2410" spans="1:10" x14ac:dyDescent="0.3">
      <c r="A2410" s="23">
        <v>44805</v>
      </c>
      <c r="B2410" t="s">
        <v>100</v>
      </c>
      <c r="C2410" t="s">
        <v>116</v>
      </c>
      <c r="D2410" t="s">
        <v>2</v>
      </c>
      <c r="E2410" t="s">
        <v>173</v>
      </c>
      <c r="F2410" t="s">
        <v>28</v>
      </c>
      <c r="G2410" t="s">
        <v>177</v>
      </c>
      <c r="H2410" t="s">
        <v>173</v>
      </c>
      <c r="I2410" t="s">
        <v>60</v>
      </c>
      <c r="J2410" s="26">
        <v>4505058.3501116941</v>
      </c>
    </row>
    <row r="2411" spans="1:10" x14ac:dyDescent="0.3">
      <c r="A2411" s="23">
        <v>44805</v>
      </c>
      <c r="B2411" t="s">
        <v>100</v>
      </c>
      <c r="C2411" t="s">
        <v>116</v>
      </c>
      <c r="D2411" t="s">
        <v>2</v>
      </c>
      <c r="E2411" t="s">
        <v>173</v>
      </c>
      <c r="F2411" t="s">
        <v>28</v>
      </c>
      <c r="G2411" t="s">
        <v>173</v>
      </c>
      <c r="H2411" t="s">
        <v>39</v>
      </c>
      <c r="I2411" t="s">
        <v>97</v>
      </c>
      <c r="J2411" s="26">
        <v>2079257.700051551</v>
      </c>
    </row>
    <row r="2412" spans="1:10" x14ac:dyDescent="0.3">
      <c r="A2412" s="23">
        <v>44805</v>
      </c>
      <c r="B2412" t="s">
        <v>100</v>
      </c>
      <c r="C2412" t="s">
        <v>116</v>
      </c>
      <c r="D2412" t="s">
        <v>2</v>
      </c>
      <c r="E2412" t="s">
        <v>173</v>
      </c>
      <c r="F2412" t="s">
        <v>28</v>
      </c>
      <c r="G2412" t="s">
        <v>173</v>
      </c>
      <c r="H2412" t="s">
        <v>40</v>
      </c>
      <c r="I2412" t="s">
        <v>98</v>
      </c>
      <c r="J2412" s="26">
        <v>2425800.6500601433</v>
      </c>
    </row>
    <row r="2413" spans="1:10" x14ac:dyDescent="0.3">
      <c r="A2413" s="23">
        <v>44805</v>
      </c>
      <c r="B2413" t="s">
        <v>100</v>
      </c>
      <c r="C2413" t="s">
        <v>116</v>
      </c>
      <c r="D2413" t="s">
        <v>2</v>
      </c>
      <c r="E2413" t="s">
        <v>173</v>
      </c>
      <c r="F2413" t="s">
        <v>32</v>
      </c>
      <c r="G2413" t="s">
        <v>177</v>
      </c>
      <c r="H2413" t="s">
        <v>32</v>
      </c>
      <c r="I2413" t="s">
        <v>61</v>
      </c>
      <c r="J2413" s="26">
        <v>270000</v>
      </c>
    </row>
    <row r="2414" spans="1:10" x14ac:dyDescent="0.3">
      <c r="A2414" s="23">
        <v>44805</v>
      </c>
      <c r="B2414" t="s">
        <v>100</v>
      </c>
      <c r="C2414" t="s">
        <v>116</v>
      </c>
      <c r="D2414" t="s">
        <v>2</v>
      </c>
      <c r="E2414" t="s">
        <v>173</v>
      </c>
      <c r="F2414" t="s">
        <v>41</v>
      </c>
      <c r="G2414" t="s">
        <v>177</v>
      </c>
      <c r="H2414" t="s">
        <v>41</v>
      </c>
      <c r="I2414" t="s">
        <v>62</v>
      </c>
      <c r="J2414" s="26">
        <v>250000</v>
      </c>
    </row>
    <row r="2415" spans="1:10" x14ac:dyDescent="0.3">
      <c r="A2415" s="23">
        <v>44805</v>
      </c>
      <c r="B2415" t="s">
        <v>100</v>
      </c>
      <c r="C2415" t="s">
        <v>116</v>
      </c>
      <c r="D2415" t="s">
        <v>2</v>
      </c>
      <c r="E2415" t="s">
        <v>173</v>
      </c>
      <c r="F2415" t="s">
        <v>29</v>
      </c>
      <c r="G2415" t="s">
        <v>177</v>
      </c>
      <c r="H2415" t="s">
        <v>29</v>
      </c>
      <c r="I2415" t="s">
        <v>63</v>
      </c>
      <c r="J2415" s="26">
        <v>180000</v>
      </c>
    </row>
    <row r="2416" spans="1:10" x14ac:dyDescent="0.3">
      <c r="A2416" s="23">
        <v>44805</v>
      </c>
      <c r="B2416" t="s">
        <v>100</v>
      </c>
      <c r="C2416" t="s">
        <v>116</v>
      </c>
      <c r="D2416" t="s">
        <v>2</v>
      </c>
      <c r="E2416" t="s">
        <v>173</v>
      </c>
      <c r="F2416" t="s">
        <v>31</v>
      </c>
      <c r="G2416" t="s">
        <v>177</v>
      </c>
      <c r="H2416" t="s">
        <v>31</v>
      </c>
      <c r="I2416" t="s">
        <v>64</v>
      </c>
      <c r="J2416" s="26">
        <v>246542.95000859199</v>
      </c>
    </row>
    <row r="2417" spans="1:10" x14ac:dyDescent="0.3">
      <c r="A2417" s="23">
        <v>44805</v>
      </c>
      <c r="B2417" t="s">
        <v>100</v>
      </c>
      <c r="C2417" t="s">
        <v>116</v>
      </c>
      <c r="D2417" t="s">
        <v>2</v>
      </c>
      <c r="E2417" t="s">
        <v>173</v>
      </c>
      <c r="F2417" t="s">
        <v>30</v>
      </c>
      <c r="G2417" t="s">
        <v>177</v>
      </c>
      <c r="H2417" t="s">
        <v>30</v>
      </c>
      <c r="I2417" t="s">
        <v>65</v>
      </c>
      <c r="J2417" s="26">
        <v>75506</v>
      </c>
    </row>
    <row r="2418" spans="1:10" x14ac:dyDescent="0.3">
      <c r="A2418" s="23">
        <v>44805</v>
      </c>
      <c r="B2418" t="s">
        <v>100</v>
      </c>
      <c r="C2418" t="s">
        <v>179</v>
      </c>
      <c r="D2418" t="s">
        <v>17</v>
      </c>
      <c r="E2418" t="s">
        <v>176</v>
      </c>
      <c r="F2418" t="s">
        <v>30</v>
      </c>
      <c r="G2418" t="s">
        <v>173</v>
      </c>
      <c r="H2418" t="s">
        <v>173</v>
      </c>
      <c r="I2418" t="s">
        <v>66</v>
      </c>
      <c r="J2418" s="26">
        <v>3028001.5566007206</v>
      </c>
    </row>
    <row r="2419" spans="1:10" x14ac:dyDescent="0.3">
      <c r="A2419" s="23">
        <v>44805</v>
      </c>
      <c r="B2419" t="s">
        <v>100</v>
      </c>
      <c r="C2419" t="s">
        <v>117</v>
      </c>
      <c r="D2419" t="s">
        <v>5</v>
      </c>
      <c r="E2419" t="s">
        <v>176</v>
      </c>
      <c r="F2419" t="s">
        <v>30</v>
      </c>
      <c r="G2419" t="s">
        <v>173</v>
      </c>
      <c r="H2419" t="s">
        <v>173</v>
      </c>
      <c r="I2419" t="s">
        <v>67</v>
      </c>
      <c r="J2419" s="26">
        <v>3843</v>
      </c>
    </row>
    <row r="2420" spans="1:10" x14ac:dyDescent="0.3">
      <c r="A2420" s="23">
        <v>44805</v>
      </c>
      <c r="B2420" t="s">
        <v>100</v>
      </c>
      <c r="C2420" t="s">
        <v>117</v>
      </c>
      <c r="D2420" t="s">
        <v>5</v>
      </c>
      <c r="E2420" t="s">
        <v>173</v>
      </c>
      <c r="F2420" t="s">
        <v>3</v>
      </c>
      <c r="G2420" t="s">
        <v>177</v>
      </c>
      <c r="H2420" t="s">
        <v>3</v>
      </c>
      <c r="I2420" t="s">
        <v>68</v>
      </c>
      <c r="J2420" s="26">
        <v>3843</v>
      </c>
    </row>
    <row r="2421" spans="1:10" x14ac:dyDescent="0.3">
      <c r="A2421" s="23">
        <v>44805</v>
      </c>
      <c r="B2421" t="s">
        <v>100</v>
      </c>
      <c r="C2421" t="s">
        <v>118</v>
      </c>
      <c r="D2421" t="s">
        <v>6</v>
      </c>
      <c r="E2421" t="s">
        <v>176</v>
      </c>
      <c r="F2421" t="s">
        <v>27</v>
      </c>
      <c r="G2421" t="s">
        <v>173</v>
      </c>
      <c r="H2421" t="s">
        <v>173</v>
      </c>
      <c r="I2421" t="s">
        <v>70</v>
      </c>
      <c r="J2421" s="26">
        <v>1885039</v>
      </c>
    </row>
    <row r="2422" spans="1:10" x14ac:dyDescent="0.3">
      <c r="A2422" s="23">
        <v>44805</v>
      </c>
      <c r="B2422" t="s">
        <v>100</v>
      </c>
      <c r="C2422" t="s">
        <v>118</v>
      </c>
      <c r="D2422" t="s">
        <v>6</v>
      </c>
      <c r="E2422" t="s">
        <v>173</v>
      </c>
      <c r="F2422" t="s">
        <v>4</v>
      </c>
      <c r="G2422" t="s">
        <v>177</v>
      </c>
      <c r="H2422" t="s">
        <v>4</v>
      </c>
      <c r="I2422" t="s">
        <v>71</v>
      </c>
      <c r="J2422" s="26">
        <v>1885039</v>
      </c>
    </row>
    <row r="2423" spans="1:10" x14ac:dyDescent="0.3">
      <c r="A2423" s="23">
        <v>44805</v>
      </c>
      <c r="B2423" t="s">
        <v>100</v>
      </c>
      <c r="C2423" t="s">
        <v>180</v>
      </c>
      <c r="D2423" t="s">
        <v>7</v>
      </c>
      <c r="E2423" t="s">
        <v>176</v>
      </c>
      <c r="F2423" t="s">
        <v>18</v>
      </c>
      <c r="G2423" t="s">
        <v>173</v>
      </c>
      <c r="H2423" t="s">
        <v>173</v>
      </c>
      <c r="I2423" t="s">
        <v>73</v>
      </c>
      <c r="J2423" s="26">
        <v>1146805.5566007206</v>
      </c>
    </row>
    <row r="2424" spans="1:10" x14ac:dyDescent="0.3">
      <c r="A2424" s="23">
        <v>44805</v>
      </c>
      <c r="B2424" t="s">
        <v>100</v>
      </c>
      <c r="C2424" t="s">
        <v>119</v>
      </c>
      <c r="D2424" t="s">
        <v>10</v>
      </c>
      <c r="E2424" t="s">
        <v>176</v>
      </c>
      <c r="F2424" t="s">
        <v>10</v>
      </c>
      <c r="G2424" t="s">
        <v>177</v>
      </c>
      <c r="H2424" t="s">
        <v>10</v>
      </c>
      <c r="I2424" t="s">
        <v>11</v>
      </c>
      <c r="J2424" s="26">
        <v>0</v>
      </c>
    </row>
    <row r="2425" spans="1:10" x14ac:dyDescent="0.3">
      <c r="A2425" s="23">
        <v>44805</v>
      </c>
      <c r="B2425" t="s">
        <v>100</v>
      </c>
      <c r="C2425" t="s">
        <v>181</v>
      </c>
      <c r="D2425" t="s">
        <v>8</v>
      </c>
      <c r="E2425" t="s">
        <v>176</v>
      </c>
      <c r="F2425" t="s">
        <v>10</v>
      </c>
      <c r="G2425" t="s">
        <v>173</v>
      </c>
      <c r="H2425" t="s">
        <v>173</v>
      </c>
      <c r="I2425" t="s">
        <v>12</v>
      </c>
      <c r="J2425" s="26">
        <v>1146805.5566007206</v>
      </c>
    </row>
    <row r="2426" spans="1:10" x14ac:dyDescent="0.3">
      <c r="A2426" s="23">
        <v>44835</v>
      </c>
      <c r="B2426" t="s">
        <v>99</v>
      </c>
      <c r="C2426" t="s">
        <v>114</v>
      </c>
      <c r="D2426" t="s">
        <v>0</v>
      </c>
      <c r="E2426" t="s">
        <v>176</v>
      </c>
      <c r="F2426" t="s">
        <v>25</v>
      </c>
      <c r="G2426" t="s">
        <v>173</v>
      </c>
      <c r="H2426" t="s">
        <v>173</v>
      </c>
      <c r="I2426" t="s">
        <v>124</v>
      </c>
      <c r="J2426" s="26">
        <v>48961487.006683826</v>
      </c>
    </row>
    <row r="2427" spans="1:10" x14ac:dyDescent="0.3">
      <c r="A2427" s="23">
        <v>44835</v>
      </c>
      <c r="B2427" t="s">
        <v>99</v>
      </c>
      <c r="C2427" t="s">
        <v>114</v>
      </c>
      <c r="D2427" t="s">
        <v>0</v>
      </c>
      <c r="E2427" t="s">
        <v>173</v>
      </c>
      <c r="F2427" t="s">
        <v>19</v>
      </c>
      <c r="G2427" t="s">
        <v>177</v>
      </c>
      <c r="H2427" t="s">
        <v>173</v>
      </c>
      <c r="I2427" t="s">
        <v>43</v>
      </c>
      <c r="J2427" s="26">
        <v>48272623.620957725</v>
      </c>
    </row>
    <row r="2428" spans="1:10" x14ac:dyDescent="0.3">
      <c r="A2428" s="23">
        <v>44835</v>
      </c>
      <c r="B2428" t="s">
        <v>99</v>
      </c>
      <c r="C2428" t="s">
        <v>114</v>
      </c>
      <c r="D2428" t="s">
        <v>0</v>
      </c>
      <c r="E2428" t="s">
        <v>173</v>
      </c>
      <c r="F2428" t="s">
        <v>19</v>
      </c>
      <c r="G2428" t="s">
        <v>173</v>
      </c>
      <c r="H2428" t="s">
        <v>21</v>
      </c>
      <c r="I2428" t="s">
        <v>74</v>
      </c>
      <c r="J2428" s="26">
        <v>18265317.045767788</v>
      </c>
    </row>
    <row r="2429" spans="1:10" x14ac:dyDescent="0.3">
      <c r="A2429" s="23">
        <v>44835</v>
      </c>
      <c r="B2429" t="s">
        <v>99</v>
      </c>
      <c r="C2429" t="s">
        <v>114</v>
      </c>
      <c r="D2429" t="s">
        <v>0</v>
      </c>
      <c r="E2429" t="s">
        <v>173</v>
      </c>
      <c r="F2429" t="s">
        <v>19</v>
      </c>
      <c r="G2429" t="s">
        <v>173</v>
      </c>
      <c r="H2429" t="s">
        <v>22</v>
      </c>
      <c r="I2429" t="s">
        <v>75</v>
      </c>
      <c r="J2429" s="26">
        <v>19569982.549036916</v>
      </c>
    </row>
    <row r="2430" spans="1:10" x14ac:dyDescent="0.3">
      <c r="A2430" s="23">
        <v>44835</v>
      </c>
      <c r="B2430" t="s">
        <v>99</v>
      </c>
      <c r="C2430" t="s">
        <v>114</v>
      </c>
      <c r="D2430" t="s">
        <v>0</v>
      </c>
      <c r="E2430" t="s">
        <v>173</v>
      </c>
      <c r="F2430" t="s">
        <v>19</v>
      </c>
      <c r="G2430" t="s">
        <v>173</v>
      </c>
      <c r="H2430" t="s">
        <v>20</v>
      </c>
      <c r="I2430" t="s">
        <v>76</v>
      </c>
      <c r="J2430" s="26">
        <v>10437324.026153021</v>
      </c>
    </row>
    <row r="2431" spans="1:10" x14ac:dyDescent="0.3">
      <c r="A2431" s="23">
        <v>44835</v>
      </c>
      <c r="B2431" t="s">
        <v>99</v>
      </c>
      <c r="C2431" t="s">
        <v>114</v>
      </c>
      <c r="D2431" t="s">
        <v>0</v>
      </c>
      <c r="E2431" t="s">
        <v>173</v>
      </c>
      <c r="F2431" t="s">
        <v>23</v>
      </c>
      <c r="G2431" t="s">
        <v>177</v>
      </c>
      <c r="H2431" t="s">
        <v>173</v>
      </c>
      <c r="I2431" t="s">
        <v>44</v>
      </c>
      <c r="J2431" s="26">
        <v>688863.38572609937</v>
      </c>
    </row>
    <row r="2432" spans="1:10" x14ac:dyDescent="0.3">
      <c r="A2432" s="23">
        <v>44835</v>
      </c>
      <c r="B2432" t="s">
        <v>99</v>
      </c>
      <c r="C2432" t="s">
        <v>114</v>
      </c>
      <c r="D2432" t="s">
        <v>0</v>
      </c>
      <c r="E2432" t="s">
        <v>173</v>
      </c>
      <c r="F2432" t="s">
        <v>23</v>
      </c>
      <c r="G2432" t="s">
        <v>173</v>
      </c>
      <c r="H2432" t="s">
        <v>196</v>
      </c>
      <c r="I2432" t="s">
        <v>77</v>
      </c>
      <c r="J2432" s="26">
        <v>602755.46251033701</v>
      </c>
    </row>
    <row r="2433" spans="1:10" x14ac:dyDescent="0.3">
      <c r="A2433" s="23">
        <v>44835</v>
      </c>
      <c r="B2433" t="s">
        <v>99</v>
      </c>
      <c r="C2433" t="s">
        <v>114</v>
      </c>
      <c r="D2433" t="s">
        <v>0</v>
      </c>
      <c r="E2433" t="s">
        <v>173</v>
      </c>
      <c r="F2433" t="s">
        <v>23</v>
      </c>
      <c r="G2433" t="s">
        <v>173</v>
      </c>
      <c r="H2433" t="s">
        <v>197</v>
      </c>
      <c r="I2433" t="s">
        <v>78</v>
      </c>
      <c r="J2433" s="26">
        <v>86107.923215762421</v>
      </c>
    </row>
    <row r="2434" spans="1:10" x14ac:dyDescent="0.3">
      <c r="A2434" s="23">
        <v>44835</v>
      </c>
      <c r="B2434" t="s">
        <v>99</v>
      </c>
      <c r="C2434" t="s">
        <v>115</v>
      </c>
      <c r="D2434" t="s">
        <v>1</v>
      </c>
      <c r="E2434" t="s">
        <v>176</v>
      </c>
      <c r="F2434" t="s">
        <v>23</v>
      </c>
      <c r="G2434" t="s">
        <v>173</v>
      </c>
      <c r="H2434" t="s">
        <v>173</v>
      </c>
      <c r="I2434" t="s">
        <v>45</v>
      </c>
      <c r="J2434" s="26">
        <v>32220824.329812754</v>
      </c>
    </row>
    <row r="2435" spans="1:10" x14ac:dyDescent="0.3">
      <c r="A2435" s="23">
        <v>44835</v>
      </c>
      <c r="B2435" t="s">
        <v>99</v>
      </c>
      <c r="C2435" t="s">
        <v>115</v>
      </c>
      <c r="D2435" t="s">
        <v>1</v>
      </c>
      <c r="E2435" t="s">
        <v>173</v>
      </c>
      <c r="F2435" t="s">
        <v>19</v>
      </c>
      <c r="G2435" t="s">
        <v>177</v>
      </c>
      <c r="H2435" t="s">
        <v>173</v>
      </c>
      <c r="I2435" t="s">
        <v>46</v>
      </c>
      <c r="J2435" s="26">
        <v>31850146.598557584</v>
      </c>
    </row>
    <row r="2436" spans="1:10" x14ac:dyDescent="0.3">
      <c r="A2436" s="23">
        <v>44835</v>
      </c>
      <c r="B2436" t="s">
        <v>99</v>
      </c>
      <c r="C2436" t="s">
        <v>115</v>
      </c>
      <c r="D2436" t="s">
        <v>1</v>
      </c>
      <c r="E2436" t="s">
        <v>173</v>
      </c>
      <c r="F2436" t="s">
        <v>19</v>
      </c>
      <c r="G2436" t="s">
        <v>173</v>
      </c>
      <c r="H2436" t="s">
        <v>21</v>
      </c>
      <c r="I2436" t="s">
        <v>79</v>
      </c>
      <c r="J2436" s="26">
        <v>12466078.883736517</v>
      </c>
    </row>
    <row r="2437" spans="1:10" x14ac:dyDescent="0.3">
      <c r="A2437" s="23">
        <v>44835</v>
      </c>
      <c r="B2437" t="s">
        <v>99</v>
      </c>
      <c r="C2437" t="s">
        <v>115</v>
      </c>
      <c r="D2437" t="s">
        <v>1</v>
      </c>
      <c r="E2437" t="s">
        <v>173</v>
      </c>
      <c r="F2437" t="s">
        <v>19</v>
      </c>
      <c r="G2437" t="s">
        <v>173</v>
      </c>
      <c r="H2437" t="s">
        <v>22</v>
      </c>
      <c r="I2437" t="s">
        <v>80</v>
      </c>
      <c r="J2437" s="26">
        <v>13356513.089717697</v>
      </c>
    </row>
    <row r="2438" spans="1:10" x14ac:dyDescent="0.3">
      <c r="A2438" s="23">
        <v>44835</v>
      </c>
      <c r="B2438" t="s">
        <v>99</v>
      </c>
      <c r="C2438" t="s">
        <v>115</v>
      </c>
      <c r="D2438" t="s">
        <v>1</v>
      </c>
      <c r="E2438" t="s">
        <v>173</v>
      </c>
      <c r="F2438" t="s">
        <v>19</v>
      </c>
      <c r="G2438" t="s">
        <v>173</v>
      </c>
      <c r="H2438" t="s">
        <v>20</v>
      </c>
      <c r="I2438" t="s">
        <v>81</v>
      </c>
      <c r="J2438" s="26">
        <v>6027554.6251033703</v>
      </c>
    </row>
    <row r="2439" spans="1:10" x14ac:dyDescent="0.3">
      <c r="A2439" s="23">
        <v>44835</v>
      </c>
      <c r="B2439" t="s">
        <v>99</v>
      </c>
      <c r="C2439" t="s">
        <v>115</v>
      </c>
      <c r="D2439" t="s">
        <v>1</v>
      </c>
      <c r="E2439" t="s">
        <v>173</v>
      </c>
      <c r="F2439" t="s">
        <v>23</v>
      </c>
      <c r="G2439" t="s">
        <v>177</v>
      </c>
      <c r="H2439" t="s">
        <v>173</v>
      </c>
      <c r="I2439" t="s">
        <v>47</v>
      </c>
      <c r="J2439" s="26">
        <v>370677.7312551685</v>
      </c>
    </row>
    <row r="2440" spans="1:10" x14ac:dyDescent="0.3">
      <c r="A2440" s="23">
        <v>44835</v>
      </c>
      <c r="B2440" t="s">
        <v>99</v>
      </c>
      <c r="C2440" t="s">
        <v>115</v>
      </c>
      <c r="D2440" t="s">
        <v>1</v>
      </c>
      <c r="E2440" t="s">
        <v>173</v>
      </c>
      <c r="F2440" t="s">
        <v>23</v>
      </c>
      <c r="G2440" t="s">
        <v>173</v>
      </c>
      <c r="H2440" t="s">
        <v>196</v>
      </c>
      <c r="I2440" t="s">
        <v>82</v>
      </c>
      <c r="J2440" s="26">
        <v>301377.7312551685</v>
      </c>
    </row>
    <row r="2441" spans="1:10" x14ac:dyDescent="0.3">
      <c r="A2441" s="23">
        <v>44835</v>
      </c>
      <c r="B2441" t="s">
        <v>99</v>
      </c>
      <c r="C2441" t="s">
        <v>115</v>
      </c>
      <c r="D2441" t="s">
        <v>1</v>
      </c>
      <c r="E2441" t="s">
        <v>173</v>
      </c>
      <c r="F2441" t="s">
        <v>23</v>
      </c>
      <c r="G2441" t="s">
        <v>173</v>
      </c>
      <c r="H2441" t="s">
        <v>197</v>
      </c>
      <c r="I2441" t="s">
        <v>83</v>
      </c>
      <c r="J2441" s="26">
        <v>69300</v>
      </c>
    </row>
    <row r="2442" spans="1:10" x14ac:dyDescent="0.3">
      <c r="A2442" s="23">
        <v>44835</v>
      </c>
      <c r="B2442" t="s">
        <v>99</v>
      </c>
      <c r="C2442" t="s">
        <v>178</v>
      </c>
      <c r="D2442" t="s">
        <v>203</v>
      </c>
      <c r="E2442" t="s">
        <v>176</v>
      </c>
      <c r="F2442" t="s">
        <v>23</v>
      </c>
      <c r="G2442" t="s">
        <v>173</v>
      </c>
      <c r="H2442" t="s">
        <v>173</v>
      </c>
      <c r="I2442" t="s">
        <v>48</v>
      </c>
      <c r="J2442" s="26">
        <v>16740662.676871073</v>
      </c>
    </row>
    <row r="2443" spans="1:10" x14ac:dyDescent="0.3">
      <c r="A2443" s="23">
        <v>44835</v>
      </c>
      <c r="B2443" t="s">
        <v>99</v>
      </c>
      <c r="C2443" t="s">
        <v>178</v>
      </c>
      <c r="D2443" t="s">
        <v>203</v>
      </c>
      <c r="E2443" t="s">
        <v>173</v>
      </c>
      <c r="F2443" t="s">
        <v>19</v>
      </c>
      <c r="G2443" t="s">
        <v>177</v>
      </c>
      <c r="H2443" t="s">
        <v>173</v>
      </c>
      <c r="I2443" t="s">
        <v>49</v>
      </c>
      <c r="J2443" s="26">
        <v>16422477.022400141</v>
      </c>
    </row>
    <row r="2444" spans="1:10" x14ac:dyDescent="0.3">
      <c r="A2444" s="23">
        <v>44835</v>
      </c>
      <c r="B2444" t="s">
        <v>99</v>
      </c>
      <c r="C2444" t="s">
        <v>178</v>
      </c>
      <c r="D2444" t="s">
        <v>203</v>
      </c>
      <c r="E2444" t="s">
        <v>173</v>
      </c>
      <c r="F2444" t="s">
        <v>19</v>
      </c>
      <c r="G2444" t="s">
        <v>173</v>
      </c>
      <c r="H2444" t="s">
        <v>21</v>
      </c>
      <c r="I2444" t="s">
        <v>84</v>
      </c>
      <c r="J2444" s="26">
        <v>5799238.1620312706</v>
      </c>
    </row>
    <row r="2445" spans="1:10" x14ac:dyDescent="0.3">
      <c r="A2445" s="23">
        <v>44835</v>
      </c>
      <c r="B2445" t="s">
        <v>99</v>
      </c>
      <c r="C2445" t="s">
        <v>178</v>
      </c>
      <c r="D2445" t="s">
        <v>203</v>
      </c>
      <c r="E2445" t="s">
        <v>173</v>
      </c>
      <c r="F2445" t="s">
        <v>19</v>
      </c>
      <c r="G2445" t="s">
        <v>173</v>
      </c>
      <c r="H2445" t="s">
        <v>22</v>
      </c>
      <c r="I2445" t="s">
        <v>85</v>
      </c>
      <c r="J2445" s="26">
        <v>6213469.459319219</v>
      </c>
    </row>
    <row r="2446" spans="1:10" x14ac:dyDescent="0.3">
      <c r="A2446" s="23">
        <v>44835</v>
      </c>
      <c r="B2446" t="s">
        <v>99</v>
      </c>
      <c r="C2446" t="s">
        <v>178</v>
      </c>
      <c r="D2446" t="s">
        <v>203</v>
      </c>
      <c r="E2446" t="s">
        <v>173</v>
      </c>
      <c r="F2446" t="s">
        <v>19</v>
      </c>
      <c r="G2446" t="s">
        <v>173</v>
      </c>
      <c r="H2446" t="s">
        <v>20</v>
      </c>
      <c r="I2446" t="s">
        <v>86</v>
      </c>
      <c r="J2446" s="26">
        <v>4409769.4010496503</v>
      </c>
    </row>
    <row r="2447" spans="1:10" x14ac:dyDescent="0.3">
      <c r="A2447" s="23">
        <v>44835</v>
      </c>
      <c r="B2447" t="s">
        <v>99</v>
      </c>
      <c r="C2447" t="s">
        <v>178</v>
      </c>
      <c r="D2447" t="s">
        <v>203</v>
      </c>
      <c r="E2447" t="s">
        <v>173</v>
      </c>
      <c r="F2447" t="s">
        <v>23</v>
      </c>
      <c r="G2447" t="s">
        <v>177</v>
      </c>
      <c r="H2447" t="s">
        <v>173</v>
      </c>
      <c r="I2447" t="s">
        <v>50</v>
      </c>
      <c r="J2447" s="26">
        <v>318185.65447093087</v>
      </c>
    </row>
    <row r="2448" spans="1:10" x14ac:dyDescent="0.3">
      <c r="A2448" s="23">
        <v>44835</v>
      </c>
      <c r="B2448" t="s">
        <v>99</v>
      </c>
      <c r="C2448" t="s">
        <v>178</v>
      </c>
      <c r="D2448" t="s">
        <v>203</v>
      </c>
      <c r="E2448" t="s">
        <v>173</v>
      </c>
      <c r="F2448" t="s">
        <v>23</v>
      </c>
      <c r="G2448" t="s">
        <v>173</v>
      </c>
      <c r="H2448" t="s">
        <v>196</v>
      </c>
      <c r="I2448" t="s">
        <v>88</v>
      </c>
      <c r="J2448" s="26">
        <v>301377.7312551685</v>
      </c>
    </row>
    <row r="2449" spans="1:10" x14ac:dyDescent="0.3">
      <c r="A2449" s="23">
        <v>44835</v>
      </c>
      <c r="B2449" t="s">
        <v>99</v>
      </c>
      <c r="C2449" t="s">
        <v>178</v>
      </c>
      <c r="D2449" t="s">
        <v>203</v>
      </c>
      <c r="E2449" t="s">
        <v>173</v>
      </c>
      <c r="F2449" t="s">
        <v>23</v>
      </c>
      <c r="G2449" t="s">
        <v>173</v>
      </c>
      <c r="H2449" t="s">
        <v>197</v>
      </c>
      <c r="I2449" t="s">
        <v>87</v>
      </c>
      <c r="J2449" s="26">
        <v>16807.923215762421</v>
      </c>
    </row>
    <row r="2450" spans="1:10" x14ac:dyDescent="0.3">
      <c r="A2450" s="23">
        <v>44835</v>
      </c>
      <c r="B2450" t="s">
        <v>99</v>
      </c>
      <c r="C2450" t="s">
        <v>116</v>
      </c>
      <c r="D2450" t="s">
        <v>14</v>
      </c>
      <c r="E2450" t="s">
        <v>176</v>
      </c>
      <c r="F2450" t="s">
        <v>23</v>
      </c>
      <c r="G2450" t="s">
        <v>173</v>
      </c>
      <c r="H2450" t="s">
        <v>173</v>
      </c>
      <c r="I2450" t="s">
        <v>51</v>
      </c>
      <c r="J2450" s="26">
        <v>735599</v>
      </c>
    </row>
    <row r="2451" spans="1:10" x14ac:dyDescent="0.3">
      <c r="A2451" s="23">
        <v>44835</v>
      </c>
      <c r="B2451" t="s">
        <v>99</v>
      </c>
      <c r="C2451" t="s">
        <v>116</v>
      </c>
      <c r="D2451" t="s">
        <v>14</v>
      </c>
      <c r="E2451" t="s">
        <v>173</v>
      </c>
      <c r="F2451" t="s">
        <v>16</v>
      </c>
      <c r="G2451" t="s">
        <v>177</v>
      </c>
      <c r="H2451" t="s">
        <v>198</v>
      </c>
      <c r="I2451" t="s">
        <v>52</v>
      </c>
      <c r="J2451" s="26">
        <v>150000</v>
      </c>
    </row>
    <row r="2452" spans="1:10" x14ac:dyDescent="0.3">
      <c r="A2452" s="23">
        <v>44835</v>
      </c>
      <c r="B2452" t="s">
        <v>99</v>
      </c>
      <c r="C2452" t="s">
        <v>116</v>
      </c>
      <c r="D2452" t="s">
        <v>14</v>
      </c>
      <c r="E2452" t="s">
        <v>173</v>
      </c>
      <c r="F2452" t="s">
        <v>271</v>
      </c>
      <c r="G2452" t="s">
        <v>177</v>
      </c>
      <c r="H2452" t="s">
        <v>173</v>
      </c>
      <c r="I2452" t="s">
        <v>53</v>
      </c>
      <c r="J2452" s="26">
        <v>457600</v>
      </c>
    </row>
    <row r="2453" spans="1:10" x14ac:dyDescent="0.3">
      <c r="A2453" s="23">
        <v>44835</v>
      </c>
      <c r="B2453" t="s">
        <v>99</v>
      </c>
      <c r="C2453" t="s">
        <v>116</v>
      </c>
      <c r="D2453" t="s">
        <v>14</v>
      </c>
      <c r="E2453" t="s">
        <v>173</v>
      </c>
      <c r="F2453" t="s">
        <v>271</v>
      </c>
      <c r="G2453" t="s">
        <v>173</v>
      </c>
      <c r="H2453" t="s">
        <v>33</v>
      </c>
      <c r="I2453" t="s">
        <v>89</v>
      </c>
      <c r="J2453" s="26">
        <v>320000</v>
      </c>
    </row>
    <row r="2454" spans="1:10" x14ac:dyDescent="0.3">
      <c r="A2454" s="23">
        <v>44835</v>
      </c>
      <c r="B2454" t="s">
        <v>99</v>
      </c>
      <c r="C2454" t="s">
        <v>116</v>
      </c>
      <c r="D2454" t="s">
        <v>14</v>
      </c>
      <c r="E2454" t="s">
        <v>173</v>
      </c>
      <c r="F2454" t="s">
        <v>271</v>
      </c>
      <c r="G2454" t="s">
        <v>173</v>
      </c>
      <c r="H2454" t="s">
        <v>34</v>
      </c>
      <c r="I2454" t="s">
        <v>90</v>
      </c>
      <c r="J2454" s="26">
        <v>32000</v>
      </c>
    </row>
    <row r="2455" spans="1:10" x14ac:dyDescent="0.3">
      <c r="A2455" s="23">
        <v>44835</v>
      </c>
      <c r="B2455" t="s">
        <v>99</v>
      </c>
      <c r="C2455" t="s">
        <v>116</v>
      </c>
      <c r="D2455" t="s">
        <v>14</v>
      </c>
      <c r="E2455" t="s">
        <v>173</v>
      </c>
      <c r="F2455" t="s">
        <v>271</v>
      </c>
      <c r="G2455" t="s">
        <v>173</v>
      </c>
      <c r="H2455" t="s">
        <v>35</v>
      </c>
      <c r="I2455" t="s">
        <v>90</v>
      </c>
      <c r="J2455" s="26">
        <v>105600</v>
      </c>
    </row>
    <row r="2456" spans="1:10" x14ac:dyDescent="0.3">
      <c r="A2456" s="23">
        <v>44835</v>
      </c>
      <c r="B2456" t="s">
        <v>99</v>
      </c>
      <c r="C2456" t="s">
        <v>116</v>
      </c>
      <c r="D2456" t="s">
        <v>14</v>
      </c>
      <c r="E2456" t="s">
        <v>173</v>
      </c>
      <c r="F2456" t="s">
        <v>15</v>
      </c>
      <c r="G2456" t="s">
        <v>177</v>
      </c>
      <c r="H2456" t="s">
        <v>173</v>
      </c>
      <c r="I2456" t="s">
        <v>54</v>
      </c>
      <c r="J2456" s="26">
        <v>72952</v>
      </c>
    </row>
    <row r="2457" spans="1:10" x14ac:dyDescent="0.3">
      <c r="A2457" s="23">
        <v>44835</v>
      </c>
      <c r="B2457" t="s">
        <v>99</v>
      </c>
      <c r="C2457" t="s">
        <v>116</v>
      </c>
      <c r="D2457" t="s">
        <v>14</v>
      </c>
      <c r="E2457" t="s">
        <v>173</v>
      </c>
      <c r="F2457" t="s">
        <v>15</v>
      </c>
      <c r="G2457" t="s">
        <v>173</v>
      </c>
      <c r="H2457" t="s">
        <v>36</v>
      </c>
      <c r="I2457" t="s">
        <v>91</v>
      </c>
      <c r="J2457" s="26">
        <v>50000</v>
      </c>
    </row>
    <row r="2458" spans="1:10" x14ac:dyDescent="0.3">
      <c r="A2458" s="23">
        <v>44835</v>
      </c>
      <c r="B2458" t="s">
        <v>99</v>
      </c>
      <c r="C2458" t="s">
        <v>116</v>
      </c>
      <c r="D2458" t="s">
        <v>14</v>
      </c>
      <c r="E2458" t="s">
        <v>173</v>
      </c>
      <c r="F2458" t="s">
        <v>15</v>
      </c>
      <c r="G2458" t="s">
        <v>173</v>
      </c>
      <c r="H2458" t="s">
        <v>37</v>
      </c>
      <c r="I2458" t="s">
        <v>92</v>
      </c>
      <c r="J2458" s="26">
        <v>11735</v>
      </c>
    </row>
    <row r="2459" spans="1:10" x14ac:dyDescent="0.3">
      <c r="A2459" s="23">
        <v>44835</v>
      </c>
      <c r="B2459" t="s">
        <v>99</v>
      </c>
      <c r="C2459" t="s">
        <v>116</v>
      </c>
      <c r="D2459" t="s">
        <v>14</v>
      </c>
      <c r="E2459" t="s">
        <v>173</v>
      </c>
      <c r="F2459" t="s">
        <v>15</v>
      </c>
      <c r="G2459" t="s">
        <v>173</v>
      </c>
      <c r="H2459" t="s">
        <v>38</v>
      </c>
      <c r="I2459" t="s">
        <v>93</v>
      </c>
      <c r="J2459" s="26">
        <v>11217</v>
      </c>
    </row>
    <row r="2460" spans="1:10" x14ac:dyDescent="0.3">
      <c r="A2460" s="23">
        <v>44835</v>
      </c>
      <c r="B2460" t="s">
        <v>99</v>
      </c>
      <c r="C2460" t="s">
        <v>116</v>
      </c>
      <c r="D2460" t="s">
        <v>14</v>
      </c>
      <c r="E2460" t="s">
        <v>173</v>
      </c>
      <c r="F2460" t="s">
        <v>269</v>
      </c>
      <c r="G2460" t="s">
        <v>177</v>
      </c>
      <c r="H2460" t="s">
        <v>269</v>
      </c>
      <c r="I2460" t="s">
        <v>55</v>
      </c>
      <c r="J2460" s="26">
        <v>5030</v>
      </c>
    </row>
    <row r="2461" spans="1:10" x14ac:dyDescent="0.3">
      <c r="A2461" s="23">
        <v>44835</v>
      </c>
      <c r="B2461" t="s">
        <v>99</v>
      </c>
      <c r="C2461" t="s">
        <v>116</v>
      </c>
      <c r="D2461" t="s">
        <v>14</v>
      </c>
      <c r="E2461" t="s">
        <v>173</v>
      </c>
      <c r="F2461" t="s">
        <v>270</v>
      </c>
      <c r="G2461" t="s">
        <v>177</v>
      </c>
      <c r="H2461" t="s">
        <v>270</v>
      </c>
      <c r="I2461" t="s">
        <v>56</v>
      </c>
      <c r="J2461" s="26">
        <v>50017</v>
      </c>
    </row>
    <row r="2462" spans="1:10" x14ac:dyDescent="0.3">
      <c r="A2462" s="23">
        <v>44835</v>
      </c>
      <c r="B2462" t="s">
        <v>99</v>
      </c>
      <c r="C2462" t="s">
        <v>116</v>
      </c>
      <c r="D2462" t="s">
        <v>2</v>
      </c>
      <c r="E2462" t="s">
        <v>176</v>
      </c>
      <c r="F2462" t="s">
        <v>270</v>
      </c>
      <c r="G2462" t="s">
        <v>173</v>
      </c>
      <c r="H2462" t="s">
        <v>173</v>
      </c>
      <c r="I2462" t="s">
        <v>57</v>
      </c>
      <c r="J2462" s="26">
        <v>10694147.680935737</v>
      </c>
    </row>
    <row r="2463" spans="1:10" x14ac:dyDescent="0.3">
      <c r="A2463" s="23">
        <v>44835</v>
      </c>
      <c r="B2463" t="s">
        <v>99</v>
      </c>
      <c r="C2463" t="s">
        <v>116</v>
      </c>
      <c r="D2463" t="s">
        <v>2</v>
      </c>
      <c r="E2463" t="s">
        <v>173</v>
      </c>
      <c r="F2463" t="s">
        <v>16</v>
      </c>
      <c r="G2463" t="s">
        <v>177</v>
      </c>
      <c r="H2463" t="s">
        <v>16</v>
      </c>
      <c r="I2463" t="s">
        <v>58</v>
      </c>
      <c r="J2463" s="26">
        <v>1250000</v>
      </c>
    </row>
    <row r="2464" spans="1:10" x14ac:dyDescent="0.3">
      <c r="A2464" s="23">
        <v>44835</v>
      </c>
      <c r="B2464" t="s">
        <v>99</v>
      </c>
      <c r="C2464" t="s">
        <v>116</v>
      </c>
      <c r="D2464" t="s">
        <v>2</v>
      </c>
      <c r="E2464" t="s">
        <v>173</v>
      </c>
      <c r="F2464" t="s">
        <v>271</v>
      </c>
      <c r="G2464" t="s">
        <v>177</v>
      </c>
      <c r="H2464" t="s">
        <v>173</v>
      </c>
      <c r="I2464" t="s">
        <v>59</v>
      </c>
      <c r="J2464" s="26">
        <v>1238737.5</v>
      </c>
    </row>
    <row r="2465" spans="1:10" x14ac:dyDescent="0.3">
      <c r="A2465" s="23">
        <v>44835</v>
      </c>
      <c r="B2465" t="s">
        <v>99</v>
      </c>
      <c r="C2465" t="s">
        <v>116</v>
      </c>
      <c r="D2465" t="s">
        <v>2</v>
      </c>
      <c r="E2465" t="s">
        <v>173</v>
      </c>
      <c r="F2465" t="s">
        <v>271</v>
      </c>
      <c r="G2465" t="s">
        <v>173</v>
      </c>
      <c r="H2465" t="s">
        <v>33</v>
      </c>
      <c r="I2465" t="s">
        <v>94</v>
      </c>
      <c r="J2465" s="26">
        <v>577500</v>
      </c>
    </row>
    <row r="2466" spans="1:10" x14ac:dyDescent="0.3">
      <c r="A2466" s="23">
        <v>44835</v>
      </c>
      <c r="B2466" t="s">
        <v>99</v>
      </c>
      <c r="C2466" t="s">
        <v>116</v>
      </c>
      <c r="D2466" t="s">
        <v>2</v>
      </c>
      <c r="E2466" t="s">
        <v>173</v>
      </c>
      <c r="F2466" t="s">
        <v>271</v>
      </c>
      <c r="G2466" t="s">
        <v>173</v>
      </c>
      <c r="H2466" t="s">
        <v>34</v>
      </c>
      <c r="I2466" t="s">
        <v>95</v>
      </c>
      <c r="J2466" s="26">
        <v>375375</v>
      </c>
    </row>
    <row r="2467" spans="1:10" x14ac:dyDescent="0.3">
      <c r="A2467" s="23">
        <v>44835</v>
      </c>
      <c r="B2467" t="s">
        <v>99</v>
      </c>
      <c r="C2467" t="s">
        <v>116</v>
      </c>
      <c r="D2467" t="s">
        <v>2</v>
      </c>
      <c r="E2467" t="s">
        <v>173</v>
      </c>
      <c r="F2467" t="s">
        <v>271</v>
      </c>
      <c r="G2467" t="s">
        <v>173</v>
      </c>
      <c r="H2467" t="s">
        <v>35</v>
      </c>
      <c r="I2467" t="s">
        <v>96</v>
      </c>
      <c r="J2467" s="26">
        <v>285862.5</v>
      </c>
    </row>
    <row r="2468" spans="1:10" x14ac:dyDescent="0.3">
      <c r="A2468" s="23">
        <v>44835</v>
      </c>
      <c r="B2468" t="s">
        <v>99</v>
      </c>
      <c r="C2468" t="s">
        <v>116</v>
      </c>
      <c r="D2468" t="s">
        <v>2</v>
      </c>
      <c r="E2468" t="s">
        <v>173</v>
      </c>
      <c r="F2468" t="s">
        <v>28</v>
      </c>
      <c r="G2468" t="s">
        <v>177</v>
      </c>
      <c r="H2468" t="s">
        <v>173</v>
      </c>
      <c r="I2468" t="s">
        <v>60</v>
      </c>
      <c r="J2468" s="26">
        <v>6364993.3108688984</v>
      </c>
    </row>
    <row r="2469" spans="1:10" x14ac:dyDescent="0.3">
      <c r="A2469" s="23">
        <v>44835</v>
      </c>
      <c r="B2469" t="s">
        <v>99</v>
      </c>
      <c r="C2469" t="s">
        <v>116</v>
      </c>
      <c r="D2469" t="s">
        <v>2</v>
      </c>
      <c r="E2469" t="s">
        <v>173</v>
      </c>
      <c r="F2469" t="s">
        <v>28</v>
      </c>
      <c r="G2469" t="s">
        <v>173</v>
      </c>
      <c r="H2469" t="s">
        <v>39</v>
      </c>
      <c r="I2469" t="s">
        <v>97</v>
      </c>
      <c r="J2469" s="26">
        <v>2937689.2204010296</v>
      </c>
    </row>
    <row r="2470" spans="1:10" x14ac:dyDescent="0.3">
      <c r="A2470" s="23">
        <v>44835</v>
      </c>
      <c r="B2470" t="s">
        <v>99</v>
      </c>
      <c r="C2470" t="s">
        <v>116</v>
      </c>
      <c r="D2470" t="s">
        <v>2</v>
      </c>
      <c r="E2470" t="s">
        <v>173</v>
      </c>
      <c r="F2470" t="s">
        <v>28</v>
      </c>
      <c r="G2470" t="s">
        <v>173</v>
      </c>
      <c r="H2470" t="s">
        <v>40</v>
      </c>
      <c r="I2470" t="s">
        <v>98</v>
      </c>
      <c r="J2470" s="26">
        <v>3427304.0904678684</v>
      </c>
    </row>
    <row r="2471" spans="1:10" x14ac:dyDescent="0.3">
      <c r="A2471" s="23">
        <v>44835</v>
      </c>
      <c r="B2471" t="s">
        <v>99</v>
      </c>
      <c r="C2471" t="s">
        <v>116</v>
      </c>
      <c r="D2471" t="s">
        <v>2</v>
      </c>
      <c r="E2471" t="s">
        <v>173</v>
      </c>
      <c r="F2471" t="s">
        <v>32</v>
      </c>
      <c r="G2471" t="s">
        <v>177</v>
      </c>
      <c r="H2471" t="s">
        <v>32</v>
      </c>
      <c r="I2471" t="s">
        <v>61</v>
      </c>
      <c r="J2471" s="26">
        <v>270000</v>
      </c>
    </row>
    <row r="2472" spans="1:10" x14ac:dyDescent="0.3">
      <c r="A2472" s="23">
        <v>44835</v>
      </c>
      <c r="B2472" t="s">
        <v>99</v>
      </c>
      <c r="C2472" t="s">
        <v>116</v>
      </c>
      <c r="D2472" t="s">
        <v>2</v>
      </c>
      <c r="E2472" t="s">
        <v>173</v>
      </c>
      <c r="F2472" t="s">
        <v>41</v>
      </c>
      <c r="G2472" t="s">
        <v>177</v>
      </c>
      <c r="H2472" t="s">
        <v>41</v>
      </c>
      <c r="I2472" t="s">
        <v>62</v>
      </c>
      <c r="J2472" s="26">
        <v>250000</v>
      </c>
    </row>
    <row r="2473" spans="1:10" x14ac:dyDescent="0.3">
      <c r="A2473" s="23">
        <v>44835</v>
      </c>
      <c r="B2473" t="s">
        <v>99</v>
      </c>
      <c r="C2473" t="s">
        <v>116</v>
      </c>
      <c r="D2473" t="s">
        <v>2</v>
      </c>
      <c r="E2473" t="s">
        <v>173</v>
      </c>
      <c r="F2473" t="s">
        <v>29</v>
      </c>
      <c r="G2473" t="s">
        <v>177</v>
      </c>
      <c r="H2473" t="s">
        <v>29</v>
      </c>
      <c r="I2473" t="s">
        <v>63</v>
      </c>
      <c r="J2473" s="26">
        <v>753999.99999999988</v>
      </c>
    </row>
    <row r="2474" spans="1:10" x14ac:dyDescent="0.3">
      <c r="A2474" s="23">
        <v>44835</v>
      </c>
      <c r="B2474" t="s">
        <v>99</v>
      </c>
      <c r="C2474" t="s">
        <v>116</v>
      </c>
      <c r="D2474" t="s">
        <v>2</v>
      </c>
      <c r="E2474" t="s">
        <v>173</v>
      </c>
      <c r="F2474" t="s">
        <v>31</v>
      </c>
      <c r="G2474" t="s">
        <v>177</v>
      </c>
      <c r="H2474" t="s">
        <v>31</v>
      </c>
      <c r="I2474" t="s">
        <v>64</v>
      </c>
      <c r="J2474" s="26">
        <v>489614.87006683828</v>
      </c>
    </row>
    <row r="2475" spans="1:10" x14ac:dyDescent="0.3">
      <c r="A2475" s="23">
        <v>44835</v>
      </c>
      <c r="B2475" t="s">
        <v>99</v>
      </c>
      <c r="C2475" t="s">
        <v>116</v>
      </c>
      <c r="D2475" t="s">
        <v>2</v>
      </c>
      <c r="E2475" t="s">
        <v>173</v>
      </c>
      <c r="F2475" t="s">
        <v>30</v>
      </c>
      <c r="G2475" t="s">
        <v>177</v>
      </c>
      <c r="H2475" t="s">
        <v>30</v>
      </c>
      <c r="I2475" t="s">
        <v>65</v>
      </c>
      <c r="J2475" s="26">
        <v>76802</v>
      </c>
    </row>
    <row r="2476" spans="1:10" x14ac:dyDescent="0.3">
      <c r="A2476" s="23">
        <v>44835</v>
      </c>
      <c r="B2476" t="s">
        <v>99</v>
      </c>
      <c r="C2476" t="s">
        <v>179</v>
      </c>
      <c r="D2476" t="s">
        <v>17</v>
      </c>
      <c r="E2476" t="s">
        <v>176</v>
      </c>
      <c r="F2476" t="s">
        <v>30</v>
      </c>
      <c r="G2476" t="s">
        <v>173</v>
      </c>
      <c r="H2476" t="s">
        <v>173</v>
      </c>
      <c r="I2476" t="s">
        <v>66</v>
      </c>
      <c r="J2476" s="26">
        <v>5310915.9959353358</v>
      </c>
    </row>
    <row r="2477" spans="1:10" x14ac:dyDescent="0.3">
      <c r="A2477" s="23">
        <v>44835</v>
      </c>
      <c r="B2477" t="s">
        <v>99</v>
      </c>
      <c r="C2477" t="s">
        <v>117</v>
      </c>
      <c r="D2477" t="s">
        <v>5</v>
      </c>
      <c r="E2477" t="s">
        <v>176</v>
      </c>
      <c r="F2477" t="s">
        <v>30</v>
      </c>
      <c r="G2477" t="s">
        <v>173</v>
      </c>
      <c r="H2477" t="s">
        <v>173</v>
      </c>
      <c r="I2477" t="s">
        <v>67</v>
      </c>
      <c r="J2477" s="26">
        <v>5000</v>
      </c>
    </row>
    <row r="2478" spans="1:10" x14ac:dyDescent="0.3">
      <c r="A2478" s="23">
        <v>44835</v>
      </c>
      <c r="B2478" t="s">
        <v>99</v>
      </c>
      <c r="C2478" t="s">
        <v>117</v>
      </c>
      <c r="D2478" t="s">
        <v>5</v>
      </c>
      <c r="E2478" t="s">
        <v>173</v>
      </c>
      <c r="F2478" t="s">
        <v>3</v>
      </c>
      <c r="G2478" t="s">
        <v>177</v>
      </c>
      <c r="H2478" t="s">
        <v>3</v>
      </c>
      <c r="I2478" t="s">
        <v>68</v>
      </c>
      <c r="J2478" s="26">
        <v>5000</v>
      </c>
    </row>
    <row r="2479" spans="1:10" x14ac:dyDescent="0.3">
      <c r="A2479" s="23">
        <v>44835</v>
      </c>
      <c r="B2479" t="s">
        <v>99</v>
      </c>
      <c r="C2479" t="s">
        <v>118</v>
      </c>
      <c r="D2479" t="s">
        <v>6</v>
      </c>
      <c r="E2479" t="s">
        <v>176</v>
      </c>
      <c r="F2479" t="s">
        <v>27</v>
      </c>
      <c r="G2479" t="s">
        <v>173</v>
      </c>
      <c r="H2479" t="s">
        <v>173</v>
      </c>
      <c r="I2479" t="s">
        <v>70</v>
      </c>
      <c r="J2479" s="26">
        <v>1881637</v>
      </c>
    </row>
    <row r="2480" spans="1:10" x14ac:dyDescent="0.3">
      <c r="A2480" s="23">
        <v>44835</v>
      </c>
      <c r="B2480" t="s">
        <v>99</v>
      </c>
      <c r="C2480" t="s">
        <v>118</v>
      </c>
      <c r="D2480" t="s">
        <v>6</v>
      </c>
      <c r="E2480" t="s">
        <v>173</v>
      </c>
      <c r="F2480" t="s">
        <v>4</v>
      </c>
      <c r="G2480" t="s">
        <v>177</v>
      </c>
      <c r="H2480" t="s">
        <v>4</v>
      </c>
      <c r="I2480" t="s">
        <v>71</v>
      </c>
      <c r="J2480" s="26">
        <v>1881637</v>
      </c>
    </row>
    <row r="2481" spans="1:10" x14ac:dyDescent="0.3">
      <c r="A2481" s="23">
        <v>44835</v>
      </c>
      <c r="B2481" t="s">
        <v>99</v>
      </c>
      <c r="C2481" t="s">
        <v>180</v>
      </c>
      <c r="D2481" t="s">
        <v>7</v>
      </c>
      <c r="E2481" t="s">
        <v>176</v>
      </c>
      <c r="F2481" t="s">
        <v>18</v>
      </c>
      <c r="G2481" t="s">
        <v>173</v>
      </c>
      <c r="H2481" t="s">
        <v>173</v>
      </c>
      <c r="I2481" t="s">
        <v>73</v>
      </c>
      <c r="J2481" s="26">
        <v>3434278.9959353358</v>
      </c>
    </row>
    <row r="2482" spans="1:10" x14ac:dyDescent="0.3">
      <c r="A2482" s="23">
        <v>44835</v>
      </c>
      <c r="B2482" t="s">
        <v>99</v>
      </c>
      <c r="C2482" t="s">
        <v>119</v>
      </c>
      <c r="D2482" t="s">
        <v>10</v>
      </c>
      <c r="E2482" t="s">
        <v>176</v>
      </c>
      <c r="F2482" t="s">
        <v>10</v>
      </c>
      <c r="G2482" t="s">
        <v>177</v>
      </c>
      <c r="H2482" t="s">
        <v>10</v>
      </c>
      <c r="I2482" t="s">
        <v>11</v>
      </c>
      <c r="J2482" s="26">
        <v>686855.7991870672</v>
      </c>
    </row>
    <row r="2483" spans="1:10" x14ac:dyDescent="0.3">
      <c r="A2483" s="23">
        <v>44835</v>
      </c>
      <c r="B2483" t="s">
        <v>99</v>
      </c>
      <c r="C2483" t="s">
        <v>181</v>
      </c>
      <c r="D2483" t="s">
        <v>8</v>
      </c>
      <c r="E2483" t="s">
        <v>176</v>
      </c>
      <c r="F2483" t="s">
        <v>10</v>
      </c>
      <c r="G2483" t="s">
        <v>173</v>
      </c>
      <c r="H2483" t="s">
        <v>173</v>
      </c>
      <c r="I2483" t="s">
        <v>12</v>
      </c>
      <c r="J2483" s="26">
        <v>2747423.1967482688</v>
      </c>
    </row>
    <row r="2484" spans="1:10" x14ac:dyDescent="0.3">
      <c r="A2484" s="23">
        <v>44835</v>
      </c>
      <c r="B2484" t="s">
        <v>100</v>
      </c>
      <c r="C2484" t="s">
        <v>114</v>
      </c>
      <c r="D2484" t="s">
        <v>0</v>
      </c>
      <c r="E2484" t="s">
        <v>176</v>
      </c>
      <c r="F2484" t="s">
        <v>25</v>
      </c>
      <c r="G2484" t="s">
        <v>173</v>
      </c>
      <c r="H2484" t="s">
        <v>173</v>
      </c>
      <c r="I2484" t="s">
        <v>124</v>
      </c>
      <c r="J2484" s="26">
        <v>51932283.418895818</v>
      </c>
    </row>
    <row r="2485" spans="1:10" x14ac:dyDescent="0.3">
      <c r="A2485" s="23">
        <v>44835</v>
      </c>
      <c r="B2485" t="s">
        <v>100</v>
      </c>
      <c r="C2485" t="s">
        <v>114</v>
      </c>
      <c r="D2485" t="s">
        <v>0</v>
      </c>
      <c r="E2485" t="s">
        <v>173</v>
      </c>
      <c r="F2485" t="s">
        <v>19</v>
      </c>
      <c r="G2485" t="s">
        <v>177</v>
      </c>
      <c r="H2485" t="s">
        <v>173</v>
      </c>
      <c r="I2485" t="s">
        <v>43</v>
      </c>
      <c r="J2485" s="26">
        <v>51195074.348280579</v>
      </c>
    </row>
    <row r="2486" spans="1:10" x14ac:dyDescent="0.3">
      <c r="A2486" s="23">
        <v>44835</v>
      </c>
      <c r="B2486" t="s">
        <v>100</v>
      </c>
      <c r="C2486" t="s">
        <v>114</v>
      </c>
      <c r="D2486" t="s">
        <v>0</v>
      </c>
      <c r="E2486" t="s">
        <v>173</v>
      </c>
      <c r="F2486" t="s">
        <v>19</v>
      </c>
      <c r="G2486" t="s">
        <v>173</v>
      </c>
      <c r="H2486" t="s">
        <v>21</v>
      </c>
      <c r="I2486" t="s">
        <v>74</v>
      </c>
      <c r="J2486" s="26">
        <v>21331280.978450239</v>
      </c>
    </row>
    <row r="2487" spans="1:10" x14ac:dyDescent="0.3">
      <c r="A2487" s="23">
        <v>44835</v>
      </c>
      <c r="B2487" t="s">
        <v>100</v>
      </c>
      <c r="C2487" t="s">
        <v>114</v>
      </c>
      <c r="D2487" t="s">
        <v>0</v>
      </c>
      <c r="E2487" t="s">
        <v>173</v>
      </c>
      <c r="F2487" t="s">
        <v>19</v>
      </c>
      <c r="G2487" t="s">
        <v>173</v>
      </c>
      <c r="H2487" t="s">
        <v>22</v>
      </c>
      <c r="I2487" t="s">
        <v>75</v>
      </c>
      <c r="J2487" s="26">
        <v>19624778.500174221</v>
      </c>
    </row>
    <row r="2488" spans="1:10" x14ac:dyDescent="0.3">
      <c r="A2488" s="23">
        <v>44835</v>
      </c>
      <c r="B2488" t="s">
        <v>100</v>
      </c>
      <c r="C2488" t="s">
        <v>114</v>
      </c>
      <c r="D2488" t="s">
        <v>0</v>
      </c>
      <c r="E2488" t="s">
        <v>173</v>
      </c>
      <c r="F2488" t="s">
        <v>19</v>
      </c>
      <c r="G2488" t="s">
        <v>173</v>
      </c>
      <c r="H2488" t="s">
        <v>20</v>
      </c>
      <c r="I2488" t="s">
        <v>76</v>
      </c>
      <c r="J2488" s="26">
        <v>10239014.869656114</v>
      </c>
    </row>
    <row r="2489" spans="1:10" x14ac:dyDescent="0.3">
      <c r="A2489" s="23">
        <v>44835</v>
      </c>
      <c r="B2489" t="s">
        <v>100</v>
      </c>
      <c r="C2489" t="s">
        <v>114</v>
      </c>
      <c r="D2489" t="s">
        <v>0</v>
      </c>
      <c r="E2489" t="s">
        <v>173</v>
      </c>
      <c r="F2489" t="s">
        <v>23</v>
      </c>
      <c r="G2489" t="s">
        <v>177</v>
      </c>
      <c r="H2489" t="s">
        <v>173</v>
      </c>
      <c r="I2489" t="s">
        <v>44</v>
      </c>
      <c r="J2489" s="26">
        <v>737209.07061524026</v>
      </c>
    </row>
    <row r="2490" spans="1:10" x14ac:dyDescent="0.3">
      <c r="A2490" s="23">
        <v>44835</v>
      </c>
      <c r="B2490" t="s">
        <v>100</v>
      </c>
      <c r="C2490" t="s">
        <v>114</v>
      </c>
      <c r="D2490" t="s">
        <v>0</v>
      </c>
      <c r="E2490" t="s">
        <v>173</v>
      </c>
      <c r="F2490" t="s">
        <v>23</v>
      </c>
      <c r="G2490" t="s">
        <v>173</v>
      </c>
      <c r="H2490" t="s">
        <v>196</v>
      </c>
      <c r="I2490" t="s">
        <v>77</v>
      </c>
      <c r="J2490" s="26">
        <v>645057.93678833521</v>
      </c>
    </row>
    <row r="2491" spans="1:10" x14ac:dyDescent="0.3">
      <c r="A2491" s="23">
        <v>44835</v>
      </c>
      <c r="B2491" t="s">
        <v>100</v>
      </c>
      <c r="C2491" t="s">
        <v>114</v>
      </c>
      <c r="D2491" t="s">
        <v>0</v>
      </c>
      <c r="E2491" t="s">
        <v>173</v>
      </c>
      <c r="F2491" t="s">
        <v>23</v>
      </c>
      <c r="G2491" t="s">
        <v>173</v>
      </c>
      <c r="H2491" t="s">
        <v>197</v>
      </c>
      <c r="I2491" t="s">
        <v>78</v>
      </c>
      <c r="J2491" s="26">
        <v>92151.133826905047</v>
      </c>
    </row>
    <row r="2492" spans="1:10" x14ac:dyDescent="0.3">
      <c r="A2492" s="23">
        <v>44835</v>
      </c>
      <c r="B2492" t="s">
        <v>100</v>
      </c>
      <c r="C2492" t="s">
        <v>115</v>
      </c>
      <c r="D2492" t="s">
        <v>1</v>
      </c>
      <c r="E2492" t="s">
        <v>176</v>
      </c>
      <c r="F2492" t="s">
        <v>23</v>
      </c>
      <c r="G2492" t="s">
        <v>173</v>
      </c>
      <c r="H2492" t="s">
        <v>173</v>
      </c>
      <c r="I2492" t="s">
        <v>45</v>
      </c>
      <c r="J2492" s="26">
        <v>31999587.231022596</v>
      </c>
    </row>
    <row r="2493" spans="1:10" x14ac:dyDescent="0.3">
      <c r="A2493" s="23">
        <v>44835</v>
      </c>
      <c r="B2493" t="s">
        <v>100</v>
      </c>
      <c r="C2493" t="s">
        <v>115</v>
      </c>
      <c r="D2493" t="s">
        <v>1</v>
      </c>
      <c r="E2493" t="s">
        <v>173</v>
      </c>
      <c r="F2493" t="s">
        <v>19</v>
      </c>
      <c r="G2493" t="s">
        <v>177</v>
      </c>
      <c r="H2493" t="s">
        <v>173</v>
      </c>
      <c r="I2493" t="s">
        <v>46</v>
      </c>
      <c r="J2493" s="26">
        <v>31607838.902628429</v>
      </c>
    </row>
    <row r="2494" spans="1:10" x14ac:dyDescent="0.3">
      <c r="A2494" s="23">
        <v>44835</v>
      </c>
      <c r="B2494" t="s">
        <v>100</v>
      </c>
      <c r="C2494" t="s">
        <v>115</v>
      </c>
      <c r="D2494" t="s">
        <v>1</v>
      </c>
      <c r="E2494" t="s">
        <v>173</v>
      </c>
      <c r="F2494" t="s">
        <v>19</v>
      </c>
      <c r="G2494" t="s">
        <v>173</v>
      </c>
      <c r="H2494" t="s">
        <v>21</v>
      </c>
      <c r="I2494" t="s">
        <v>79</v>
      </c>
      <c r="J2494" s="26">
        <v>13588025.983272802</v>
      </c>
    </row>
    <row r="2495" spans="1:10" x14ac:dyDescent="0.3">
      <c r="A2495" s="23">
        <v>44835</v>
      </c>
      <c r="B2495" t="s">
        <v>100</v>
      </c>
      <c r="C2495" t="s">
        <v>115</v>
      </c>
      <c r="D2495" t="s">
        <v>1</v>
      </c>
      <c r="E2495" t="s">
        <v>173</v>
      </c>
      <c r="F2495" t="s">
        <v>19</v>
      </c>
      <c r="G2495" t="s">
        <v>173</v>
      </c>
      <c r="H2495" t="s">
        <v>22</v>
      </c>
      <c r="I2495" t="s">
        <v>80</v>
      </c>
      <c r="J2495" s="26">
        <v>12500983.904610978</v>
      </c>
    </row>
    <row r="2496" spans="1:10" x14ac:dyDescent="0.3">
      <c r="A2496" s="23">
        <v>44835</v>
      </c>
      <c r="B2496" t="s">
        <v>100</v>
      </c>
      <c r="C2496" t="s">
        <v>115</v>
      </c>
      <c r="D2496" t="s">
        <v>1</v>
      </c>
      <c r="E2496" t="s">
        <v>173</v>
      </c>
      <c r="F2496" t="s">
        <v>19</v>
      </c>
      <c r="G2496" t="s">
        <v>173</v>
      </c>
      <c r="H2496" t="s">
        <v>20</v>
      </c>
      <c r="I2496" t="s">
        <v>81</v>
      </c>
      <c r="J2496" s="26">
        <v>5518829.0147446459</v>
      </c>
    </row>
    <row r="2497" spans="1:10" x14ac:dyDescent="0.3">
      <c r="A2497" s="23">
        <v>44835</v>
      </c>
      <c r="B2497" t="s">
        <v>100</v>
      </c>
      <c r="C2497" t="s">
        <v>115</v>
      </c>
      <c r="D2497" t="s">
        <v>1</v>
      </c>
      <c r="E2497" t="s">
        <v>173</v>
      </c>
      <c r="F2497" t="s">
        <v>23</v>
      </c>
      <c r="G2497" t="s">
        <v>177</v>
      </c>
      <c r="H2497" t="s">
        <v>173</v>
      </c>
      <c r="I2497" t="s">
        <v>47</v>
      </c>
      <c r="J2497" s="26">
        <v>391748.32839416759</v>
      </c>
    </row>
    <row r="2498" spans="1:10" x14ac:dyDescent="0.3">
      <c r="A2498" s="23">
        <v>44835</v>
      </c>
      <c r="B2498" t="s">
        <v>100</v>
      </c>
      <c r="C2498" t="s">
        <v>115</v>
      </c>
      <c r="D2498" t="s">
        <v>1</v>
      </c>
      <c r="E2498" t="s">
        <v>173</v>
      </c>
      <c r="F2498" t="s">
        <v>23</v>
      </c>
      <c r="G2498" t="s">
        <v>173</v>
      </c>
      <c r="H2498" t="s">
        <v>196</v>
      </c>
      <c r="I2498" t="s">
        <v>82</v>
      </c>
      <c r="J2498" s="26">
        <v>322528.9683941676</v>
      </c>
    </row>
    <row r="2499" spans="1:10" x14ac:dyDescent="0.3">
      <c r="A2499" s="23">
        <v>44835</v>
      </c>
      <c r="B2499" t="s">
        <v>100</v>
      </c>
      <c r="C2499" t="s">
        <v>115</v>
      </c>
      <c r="D2499" t="s">
        <v>1</v>
      </c>
      <c r="E2499" t="s">
        <v>173</v>
      </c>
      <c r="F2499" t="s">
        <v>23</v>
      </c>
      <c r="G2499" t="s">
        <v>173</v>
      </c>
      <c r="H2499" t="s">
        <v>197</v>
      </c>
      <c r="I2499" t="s">
        <v>83</v>
      </c>
      <c r="J2499" s="26">
        <v>69219.360000000015</v>
      </c>
    </row>
    <row r="2500" spans="1:10" x14ac:dyDescent="0.3">
      <c r="A2500" s="23">
        <v>44835</v>
      </c>
      <c r="B2500" t="s">
        <v>100</v>
      </c>
      <c r="C2500" t="s">
        <v>178</v>
      </c>
      <c r="D2500" t="s">
        <v>203</v>
      </c>
      <c r="E2500" t="s">
        <v>176</v>
      </c>
      <c r="F2500" t="s">
        <v>23</v>
      </c>
      <c r="G2500" t="s">
        <v>173</v>
      </c>
      <c r="H2500" t="s">
        <v>173</v>
      </c>
      <c r="I2500" t="s">
        <v>48</v>
      </c>
      <c r="J2500" s="26">
        <v>19932696.187873222</v>
      </c>
    </row>
    <row r="2501" spans="1:10" x14ac:dyDescent="0.3">
      <c r="A2501" s="23">
        <v>44835</v>
      </c>
      <c r="B2501" t="s">
        <v>100</v>
      </c>
      <c r="C2501" t="s">
        <v>178</v>
      </c>
      <c r="D2501" t="s">
        <v>203</v>
      </c>
      <c r="E2501" t="s">
        <v>173</v>
      </c>
      <c r="F2501" t="s">
        <v>19</v>
      </c>
      <c r="G2501" t="s">
        <v>177</v>
      </c>
      <c r="H2501" t="s">
        <v>173</v>
      </c>
      <c r="I2501" t="s">
        <v>49</v>
      </c>
      <c r="J2501" s="26">
        <v>19587235.44565215</v>
      </c>
    </row>
    <row r="2502" spans="1:10" x14ac:dyDescent="0.3">
      <c r="A2502" s="23">
        <v>44835</v>
      </c>
      <c r="B2502" t="s">
        <v>100</v>
      </c>
      <c r="C2502" t="s">
        <v>178</v>
      </c>
      <c r="D2502" t="s">
        <v>203</v>
      </c>
      <c r="E2502" t="s">
        <v>173</v>
      </c>
      <c r="F2502" t="s">
        <v>19</v>
      </c>
      <c r="G2502" t="s">
        <v>173</v>
      </c>
      <c r="H2502" t="s">
        <v>21</v>
      </c>
      <c r="I2502" t="s">
        <v>84</v>
      </c>
      <c r="J2502" s="26">
        <v>7743254.9951774366</v>
      </c>
    </row>
    <row r="2503" spans="1:10" x14ac:dyDescent="0.3">
      <c r="A2503" s="23">
        <v>44835</v>
      </c>
      <c r="B2503" t="s">
        <v>100</v>
      </c>
      <c r="C2503" t="s">
        <v>178</v>
      </c>
      <c r="D2503" t="s">
        <v>203</v>
      </c>
      <c r="E2503" t="s">
        <v>173</v>
      </c>
      <c r="F2503" t="s">
        <v>19</v>
      </c>
      <c r="G2503" t="s">
        <v>173</v>
      </c>
      <c r="H2503" t="s">
        <v>22</v>
      </c>
      <c r="I2503" t="s">
        <v>85</v>
      </c>
      <c r="J2503" s="26">
        <v>7123794.5955632422</v>
      </c>
    </row>
    <row r="2504" spans="1:10" x14ac:dyDescent="0.3">
      <c r="A2504" s="23">
        <v>44835</v>
      </c>
      <c r="B2504" t="s">
        <v>100</v>
      </c>
      <c r="C2504" t="s">
        <v>178</v>
      </c>
      <c r="D2504" t="s">
        <v>203</v>
      </c>
      <c r="E2504" t="s">
        <v>173</v>
      </c>
      <c r="F2504" t="s">
        <v>19</v>
      </c>
      <c r="G2504" t="s">
        <v>173</v>
      </c>
      <c r="H2504" t="s">
        <v>20</v>
      </c>
      <c r="I2504" t="s">
        <v>86</v>
      </c>
      <c r="J2504" s="26">
        <v>4720185.854911468</v>
      </c>
    </row>
    <row r="2505" spans="1:10" x14ac:dyDescent="0.3">
      <c r="A2505" s="23">
        <v>44835</v>
      </c>
      <c r="B2505" t="s">
        <v>100</v>
      </c>
      <c r="C2505" t="s">
        <v>178</v>
      </c>
      <c r="D2505" t="s">
        <v>203</v>
      </c>
      <c r="E2505" t="s">
        <v>173</v>
      </c>
      <c r="F2505" t="s">
        <v>23</v>
      </c>
      <c r="G2505" t="s">
        <v>177</v>
      </c>
      <c r="H2505" t="s">
        <v>173</v>
      </c>
      <c r="I2505" t="s">
        <v>50</v>
      </c>
      <c r="J2505" s="26">
        <v>345460.74222107267</v>
      </c>
    </row>
    <row r="2506" spans="1:10" x14ac:dyDescent="0.3">
      <c r="A2506" s="23">
        <v>44835</v>
      </c>
      <c r="B2506" t="s">
        <v>100</v>
      </c>
      <c r="C2506" t="s">
        <v>178</v>
      </c>
      <c r="D2506" t="s">
        <v>203</v>
      </c>
      <c r="E2506" t="s">
        <v>173</v>
      </c>
      <c r="F2506" t="s">
        <v>23</v>
      </c>
      <c r="G2506" t="s">
        <v>173</v>
      </c>
      <c r="H2506" t="s">
        <v>196</v>
      </c>
      <c r="I2506" t="s">
        <v>88</v>
      </c>
      <c r="J2506" s="26">
        <v>322528.9683941676</v>
      </c>
    </row>
    <row r="2507" spans="1:10" x14ac:dyDescent="0.3">
      <c r="A2507" s="23">
        <v>44835</v>
      </c>
      <c r="B2507" t="s">
        <v>100</v>
      </c>
      <c r="C2507" t="s">
        <v>178</v>
      </c>
      <c r="D2507" t="s">
        <v>203</v>
      </c>
      <c r="E2507" t="s">
        <v>173</v>
      </c>
      <c r="F2507" t="s">
        <v>23</v>
      </c>
      <c r="G2507" t="s">
        <v>173</v>
      </c>
      <c r="H2507" t="s">
        <v>197</v>
      </c>
      <c r="I2507" t="s">
        <v>87</v>
      </c>
      <c r="J2507" s="26">
        <v>22931.773826905031</v>
      </c>
    </row>
    <row r="2508" spans="1:10" x14ac:dyDescent="0.3">
      <c r="A2508" s="23">
        <v>44835</v>
      </c>
      <c r="B2508" t="s">
        <v>100</v>
      </c>
      <c r="C2508" t="s">
        <v>116</v>
      </c>
      <c r="D2508" t="s">
        <v>14</v>
      </c>
      <c r="E2508" t="s">
        <v>176</v>
      </c>
      <c r="F2508" t="s">
        <v>23</v>
      </c>
      <c r="G2508" t="s">
        <v>173</v>
      </c>
      <c r="H2508" t="s">
        <v>173</v>
      </c>
      <c r="I2508" t="s">
        <v>51</v>
      </c>
      <c r="J2508" s="26">
        <v>730985</v>
      </c>
    </row>
    <row r="2509" spans="1:10" x14ac:dyDescent="0.3">
      <c r="A2509" s="23">
        <v>44835</v>
      </c>
      <c r="B2509" t="s">
        <v>100</v>
      </c>
      <c r="C2509" t="s">
        <v>116</v>
      </c>
      <c r="D2509" t="s">
        <v>14</v>
      </c>
      <c r="E2509" t="s">
        <v>173</v>
      </c>
      <c r="F2509" t="s">
        <v>16</v>
      </c>
      <c r="G2509" t="s">
        <v>177</v>
      </c>
      <c r="H2509" t="s">
        <v>198</v>
      </c>
      <c r="I2509" t="s">
        <v>52</v>
      </c>
      <c r="J2509" s="26">
        <v>160000</v>
      </c>
    </row>
    <row r="2510" spans="1:10" x14ac:dyDescent="0.3">
      <c r="A2510" s="23">
        <v>44835</v>
      </c>
      <c r="B2510" t="s">
        <v>100</v>
      </c>
      <c r="C2510" t="s">
        <v>116</v>
      </c>
      <c r="D2510" t="s">
        <v>14</v>
      </c>
      <c r="E2510" t="s">
        <v>173</v>
      </c>
      <c r="F2510" t="s">
        <v>271</v>
      </c>
      <c r="G2510" t="s">
        <v>177</v>
      </c>
      <c r="H2510" t="s">
        <v>173</v>
      </c>
      <c r="I2510" t="s">
        <v>53</v>
      </c>
      <c r="J2510" s="26">
        <v>400400</v>
      </c>
    </row>
    <row r="2511" spans="1:10" x14ac:dyDescent="0.3">
      <c r="A2511" s="23">
        <v>44835</v>
      </c>
      <c r="B2511" t="s">
        <v>100</v>
      </c>
      <c r="C2511" t="s">
        <v>116</v>
      </c>
      <c r="D2511" t="s">
        <v>14</v>
      </c>
      <c r="E2511" t="s">
        <v>173</v>
      </c>
      <c r="F2511" t="s">
        <v>271</v>
      </c>
      <c r="G2511" t="s">
        <v>173</v>
      </c>
      <c r="H2511" t="s">
        <v>33</v>
      </c>
      <c r="I2511" t="s">
        <v>89</v>
      </c>
      <c r="J2511" s="26">
        <v>280000</v>
      </c>
    </row>
    <row r="2512" spans="1:10" x14ac:dyDescent="0.3">
      <c r="A2512" s="23">
        <v>44835</v>
      </c>
      <c r="B2512" t="s">
        <v>100</v>
      </c>
      <c r="C2512" t="s">
        <v>116</v>
      </c>
      <c r="D2512" t="s">
        <v>14</v>
      </c>
      <c r="E2512" t="s">
        <v>173</v>
      </c>
      <c r="F2512" t="s">
        <v>271</v>
      </c>
      <c r="G2512" t="s">
        <v>173</v>
      </c>
      <c r="H2512" t="s">
        <v>34</v>
      </c>
      <c r="I2512" t="s">
        <v>90</v>
      </c>
      <c r="J2512" s="26">
        <v>28000</v>
      </c>
    </row>
    <row r="2513" spans="1:10" x14ac:dyDescent="0.3">
      <c r="A2513" s="23">
        <v>44835</v>
      </c>
      <c r="B2513" t="s">
        <v>100</v>
      </c>
      <c r="C2513" t="s">
        <v>116</v>
      </c>
      <c r="D2513" t="s">
        <v>14</v>
      </c>
      <c r="E2513" t="s">
        <v>173</v>
      </c>
      <c r="F2513" t="s">
        <v>271</v>
      </c>
      <c r="G2513" t="s">
        <v>173</v>
      </c>
      <c r="H2513" t="s">
        <v>35</v>
      </c>
      <c r="I2513" t="s">
        <v>90</v>
      </c>
      <c r="J2513" s="26">
        <v>92400</v>
      </c>
    </row>
    <row r="2514" spans="1:10" x14ac:dyDescent="0.3">
      <c r="A2514" s="23">
        <v>44835</v>
      </c>
      <c r="B2514" t="s">
        <v>100</v>
      </c>
      <c r="C2514" t="s">
        <v>116</v>
      </c>
      <c r="D2514" t="s">
        <v>14</v>
      </c>
      <c r="E2514" t="s">
        <v>173</v>
      </c>
      <c r="F2514" t="s">
        <v>15</v>
      </c>
      <c r="G2514" t="s">
        <v>177</v>
      </c>
      <c r="H2514" t="s">
        <v>173</v>
      </c>
      <c r="I2514" t="s">
        <v>54</v>
      </c>
      <c r="J2514" s="26">
        <v>103397</v>
      </c>
    </row>
    <row r="2515" spans="1:10" x14ac:dyDescent="0.3">
      <c r="A2515" s="23">
        <v>44835</v>
      </c>
      <c r="B2515" t="s">
        <v>100</v>
      </c>
      <c r="C2515" t="s">
        <v>116</v>
      </c>
      <c r="D2515" t="s">
        <v>14</v>
      </c>
      <c r="E2515" t="s">
        <v>173</v>
      </c>
      <c r="F2515" t="s">
        <v>15</v>
      </c>
      <c r="G2515" t="s">
        <v>173</v>
      </c>
      <c r="H2515" t="s">
        <v>36</v>
      </c>
      <c r="I2515" t="s">
        <v>91</v>
      </c>
      <c r="J2515" s="26">
        <v>41647</v>
      </c>
    </row>
    <row r="2516" spans="1:10" x14ac:dyDescent="0.3">
      <c r="A2516" s="23">
        <v>44835</v>
      </c>
      <c r="B2516" t="s">
        <v>100</v>
      </c>
      <c r="C2516" t="s">
        <v>116</v>
      </c>
      <c r="D2516" t="s">
        <v>14</v>
      </c>
      <c r="E2516" t="s">
        <v>173</v>
      </c>
      <c r="F2516" t="s">
        <v>15</v>
      </c>
      <c r="G2516" t="s">
        <v>173</v>
      </c>
      <c r="H2516" t="s">
        <v>37</v>
      </c>
      <c r="I2516" t="s">
        <v>92</v>
      </c>
      <c r="J2516" s="26">
        <v>45364</v>
      </c>
    </row>
    <row r="2517" spans="1:10" x14ac:dyDescent="0.3">
      <c r="A2517" s="23">
        <v>44835</v>
      </c>
      <c r="B2517" t="s">
        <v>100</v>
      </c>
      <c r="C2517" t="s">
        <v>116</v>
      </c>
      <c r="D2517" t="s">
        <v>14</v>
      </c>
      <c r="E2517" t="s">
        <v>173</v>
      </c>
      <c r="F2517" t="s">
        <v>15</v>
      </c>
      <c r="G2517" t="s">
        <v>173</v>
      </c>
      <c r="H2517" t="s">
        <v>38</v>
      </c>
      <c r="I2517" t="s">
        <v>93</v>
      </c>
      <c r="J2517" s="26">
        <v>16386</v>
      </c>
    </row>
    <row r="2518" spans="1:10" x14ac:dyDescent="0.3">
      <c r="A2518" s="23">
        <v>44835</v>
      </c>
      <c r="B2518" t="s">
        <v>100</v>
      </c>
      <c r="C2518" t="s">
        <v>116</v>
      </c>
      <c r="D2518" t="s">
        <v>14</v>
      </c>
      <c r="E2518" t="s">
        <v>173</v>
      </c>
      <c r="F2518" t="s">
        <v>269</v>
      </c>
      <c r="G2518" t="s">
        <v>177</v>
      </c>
      <c r="H2518" t="s">
        <v>269</v>
      </c>
      <c r="I2518" t="s">
        <v>55</v>
      </c>
      <c r="J2518" s="26">
        <v>19486</v>
      </c>
    </row>
    <row r="2519" spans="1:10" x14ac:dyDescent="0.3">
      <c r="A2519" s="23">
        <v>44835</v>
      </c>
      <c r="B2519" t="s">
        <v>100</v>
      </c>
      <c r="C2519" t="s">
        <v>116</v>
      </c>
      <c r="D2519" t="s">
        <v>14</v>
      </c>
      <c r="E2519" t="s">
        <v>173</v>
      </c>
      <c r="F2519" t="s">
        <v>270</v>
      </c>
      <c r="G2519" t="s">
        <v>177</v>
      </c>
      <c r="H2519" t="s">
        <v>270</v>
      </c>
      <c r="I2519" t="s">
        <v>56</v>
      </c>
      <c r="J2519" s="26">
        <v>47702</v>
      </c>
    </row>
    <row r="2520" spans="1:10" x14ac:dyDescent="0.3">
      <c r="A2520" s="23">
        <v>44835</v>
      </c>
      <c r="B2520" t="s">
        <v>100</v>
      </c>
      <c r="C2520" t="s">
        <v>116</v>
      </c>
      <c r="D2520" t="s">
        <v>2</v>
      </c>
      <c r="E2520" t="s">
        <v>176</v>
      </c>
      <c r="F2520" t="s">
        <v>270</v>
      </c>
      <c r="G2520" t="s">
        <v>173</v>
      </c>
      <c r="H2520" t="s">
        <v>173</v>
      </c>
      <c r="I2520" t="s">
        <v>57</v>
      </c>
      <c r="J2520" s="26">
        <v>11583817.678645415</v>
      </c>
    </row>
    <row r="2521" spans="1:10" x14ac:dyDescent="0.3">
      <c r="A2521" s="23">
        <v>44835</v>
      </c>
      <c r="B2521" t="s">
        <v>100</v>
      </c>
      <c r="C2521" t="s">
        <v>116</v>
      </c>
      <c r="D2521" t="s">
        <v>2</v>
      </c>
      <c r="E2521" t="s">
        <v>173</v>
      </c>
      <c r="F2521" t="s">
        <v>16</v>
      </c>
      <c r="G2521" t="s">
        <v>177</v>
      </c>
      <c r="H2521" t="s">
        <v>16</v>
      </c>
      <c r="I2521" t="s">
        <v>58</v>
      </c>
      <c r="J2521" s="26">
        <v>1250000</v>
      </c>
    </row>
    <row r="2522" spans="1:10" x14ac:dyDescent="0.3">
      <c r="A2522" s="23">
        <v>44835</v>
      </c>
      <c r="B2522" t="s">
        <v>100</v>
      </c>
      <c r="C2522" t="s">
        <v>116</v>
      </c>
      <c r="D2522" t="s">
        <v>2</v>
      </c>
      <c r="E2522" t="s">
        <v>173</v>
      </c>
      <c r="F2522" t="s">
        <v>271</v>
      </c>
      <c r="G2522" t="s">
        <v>177</v>
      </c>
      <c r="H2522" t="s">
        <v>173</v>
      </c>
      <c r="I2522" t="s">
        <v>59</v>
      </c>
      <c r="J2522" s="26">
        <v>1246245</v>
      </c>
    </row>
    <row r="2523" spans="1:10" x14ac:dyDescent="0.3">
      <c r="A2523" s="23">
        <v>44835</v>
      </c>
      <c r="B2523" t="s">
        <v>100</v>
      </c>
      <c r="C2523" t="s">
        <v>116</v>
      </c>
      <c r="D2523" t="s">
        <v>2</v>
      </c>
      <c r="E2523" t="s">
        <v>173</v>
      </c>
      <c r="F2523" t="s">
        <v>271</v>
      </c>
      <c r="G2523" t="s">
        <v>173</v>
      </c>
      <c r="H2523" t="s">
        <v>33</v>
      </c>
      <c r="I2523" t="s">
        <v>94</v>
      </c>
      <c r="J2523" s="26">
        <v>577500</v>
      </c>
    </row>
    <row r="2524" spans="1:10" x14ac:dyDescent="0.3">
      <c r="A2524" s="23">
        <v>44835</v>
      </c>
      <c r="B2524" t="s">
        <v>100</v>
      </c>
      <c r="C2524" t="s">
        <v>116</v>
      </c>
      <c r="D2524" t="s">
        <v>2</v>
      </c>
      <c r="E2524" t="s">
        <v>173</v>
      </c>
      <c r="F2524" t="s">
        <v>271</v>
      </c>
      <c r="G2524" t="s">
        <v>173</v>
      </c>
      <c r="H2524" t="s">
        <v>34</v>
      </c>
      <c r="I2524" t="s">
        <v>95</v>
      </c>
      <c r="J2524" s="26">
        <v>381150</v>
      </c>
    </row>
    <row r="2525" spans="1:10" x14ac:dyDescent="0.3">
      <c r="A2525" s="23">
        <v>44835</v>
      </c>
      <c r="B2525" t="s">
        <v>100</v>
      </c>
      <c r="C2525" t="s">
        <v>116</v>
      </c>
      <c r="D2525" t="s">
        <v>2</v>
      </c>
      <c r="E2525" t="s">
        <v>173</v>
      </c>
      <c r="F2525" t="s">
        <v>271</v>
      </c>
      <c r="G2525" t="s">
        <v>173</v>
      </c>
      <c r="H2525" t="s">
        <v>35</v>
      </c>
      <c r="I2525" t="s">
        <v>96</v>
      </c>
      <c r="J2525" s="26">
        <v>287595</v>
      </c>
    </row>
    <row r="2526" spans="1:10" x14ac:dyDescent="0.3">
      <c r="A2526" s="23">
        <v>44835</v>
      </c>
      <c r="B2526" t="s">
        <v>100</v>
      </c>
      <c r="C2526" t="s">
        <v>116</v>
      </c>
      <c r="D2526" t="s">
        <v>2</v>
      </c>
      <c r="E2526" t="s">
        <v>173</v>
      </c>
      <c r="F2526" t="s">
        <v>28</v>
      </c>
      <c r="G2526" t="s">
        <v>177</v>
      </c>
      <c r="H2526" t="s">
        <v>173</v>
      </c>
      <c r="I2526" t="s">
        <v>60</v>
      </c>
      <c r="J2526" s="26">
        <v>6751196.8444564566</v>
      </c>
    </row>
    <row r="2527" spans="1:10" x14ac:dyDescent="0.3">
      <c r="A2527" s="23">
        <v>44835</v>
      </c>
      <c r="B2527" t="s">
        <v>100</v>
      </c>
      <c r="C2527" t="s">
        <v>116</v>
      </c>
      <c r="D2527" t="s">
        <v>2</v>
      </c>
      <c r="E2527" t="s">
        <v>173</v>
      </c>
      <c r="F2527" t="s">
        <v>28</v>
      </c>
      <c r="G2527" t="s">
        <v>173</v>
      </c>
      <c r="H2527" t="s">
        <v>39</v>
      </c>
      <c r="I2527" t="s">
        <v>97</v>
      </c>
      <c r="J2527" s="26">
        <v>3115937.005133749</v>
      </c>
    </row>
    <row r="2528" spans="1:10" x14ac:dyDescent="0.3">
      <c r="A2528" s="23">
        <v>44835</v>
      </c>
      <c r="B2528" t="s">
        <v>100</v>
      </c>
      <c r="C2528" t="s">
        <v>116</v>
      </c>
      <c r="D2528" t="s">
        <v>2</v>
      </c>
      <c r="E2528" t="s">
        <v>173</v>
      </c>
      <c r="F2528" t="s">
        <v>28</v>
      </c>
      <c r="G2528" t="s">
        <v>173</v>
      </c>
      <c r="H2528" t="s">
        <v>40</v>
      </c>
      <c r="I2528" t="s">
        <v>98</v>
      </c>
      <c r="J2528" s="26">
        <v>3635259.8393227076</v>
      </c>
    </row>
    <row r="2529" spans="1:10" x14ac:dyDescent="0.3">
      <c r="A2529" s="23">
        <v>44835</v>
      </c>
      <c r="B2529" t="s">
        <v>100</v>
      </c>
      <c r="C2529" t="s">
        <v>116</v>
      </c>
      <c r="D2529" t="s">
        <v>2</v>
      </c>
      <c r="E2529" t="s">
        <v>173</v>
      </c>
      <c r="F2529" t="s">
        <v>32</v>
      </c>
      <c r="G2529" t="s">
        <v>177</v>
      </c>
      <c r="H2529" t="s">
        <v>32</v>
      </c>
      <c r="I2529" t="s">
        <v>61</v>
      </c>
      <c r="J2529" s="26">
        <v>270000</v>
      </c>
    </row>
    <row r="2530" spans="1:10" x14ac:dyDescent="0.3">
      <c r="A2530" s="23">
        <v>44835</v>
      </c>
      <c r="B2530" t="s">
        <v>100</v>
      </c>
      <c r="C2530" t="s">
        <v>116</v>
      </c>
      <c r="D2530" t="s">
        <v>2</v>
      </c>
      <c r="E2530" t="s">
        <v>173</v>
      </c>
      <c r="F2530" t="s">
        <v>41</v>
      </c>
      <c r="G2530" t="s">
        <v>177</v>
      </c>
      <c r="H2530" t="s">
        <v>41</v>
      </c>
      <c r="I2530" t="s">
        <v>62</v>
      </c>
      <c r="J2530" s="26">
        <v>250000</v>
      </c>
    </row>
    <row r="2531" spans="1:10" x14ac:dyDescent="0.3">
      <c r="A2531" s="23">
        <v>44835</v>
      </c>
      <c r="B2531" t="s">
        <v>100</v>
      </c>
      <c r="C2531" t="s">
        <v>116</v>
      </c>
      <c r="D2531" t="s">
        <v>2</v>
      </c>
      <c r="E2531" t="s">
        <v>173</v>
      </c>
      <c r="F2531" t="s">
        <v>29</v>
      </c>
      <c r="G2531" t="s">
        <v>177</v>
      </c>
      <c r="H2531" t="s">
        <v>29</v>
      </c>
      <c r="I2531" t="s">
        <v>63</v>
      </c>
      <c r="J2531" s="26">
        <v>1163000</v>
      </c>
    </row>
    <row r="2532" spans="1:10" x14ac:dyDescent="0.3">
      <c r="A2532" s="23">
        <v>44835</v>
      </c>
      <c r="B2532" t="s">
        <v>100</v>
      </c>
      <c r="C2532" t="s">
        <v>116</v>
      </c>
      <c r="D2532" t="s">
        <v>2</v>
      </c>
      <c r="E2532" t="s">
        <v>173</v>
      </c>
      <c r="F2532" t="s">
        <v>31</v>
      </c>
      <c r="G2532" t="s">
        <v>177</v>
      </c>
      <c r="H2532" t="s">
        <v>31</v>
      </c>
      <c r="I2532" t="s">
        <v>64</v>
      </c>
      <c r="J2532" s="26">
        <v>519322.83418895822</v>
      </c>
    </row>
    <row r="2533" spans="1:10" x14ac:dyDescent="0.3">
      <c r="A2533" s="23">
        <v>44835</v>
      </c>
      <c r="B2533" t="s">
        <v>100</v>
      </c>
      <c r="C2533" t="s">
        <v>116</v>
      </c>
      <c r="D2533" t="s">
        <v>2</v>
      </c>
      <c r="E2533" t="s">
        <v>173</v>
      </c>
      <c r="F2533" t="s">
        <v>30</v>
      </c>
      <c r="G2533" t="s">
        <v>177</v>
      </c>
      <c r="H2533" t="s">
        <v>30</v>
      </c>
      <c r="I2533" t="s">
        <v>65</v>
      </c>
      <c r="J2533" s="26">
        <v>134053</v>
      </c>
    </row>
    <row r="2534" spans="1:10" x14ac:dyDescent="0.3">
      <c r="A2534" s="23">
        <v>44835</v>
      </c>
      <c r="B2534" t="s">
        <v>100</v>
      </c>
      <c r="C2534" t="s">
        <v>179</v>
      </c>
      <c r="D2534" t="s">
        <v>17</v>
      </c>
      <c r="E2534" t="s">
        <v>176</v>
      </c>
      <c r="F2534" t="s">
        <v>30</v>
      </c>
      <c r="G2534" t="s">
        <v>173</v>
      </c>
      <c r="H2534" t="s">
        <v>173</v>
      </c>
      <c r="I2534" t="s">
        <v>66</v>
      </c>
      <c r="J2534" s="26">
        <v>7617893.5092278067</v>
      </c>
    </row>
    <row r="2535" spans="1:10" x14ac:dyDescent="0.3">
      <c r="A2535" s="23">
        <v>44835</v>
      </c>
      <c r="B2535" t="s">
        <v>100</v>
      </c>
      <c r="C2535" t="s">
        <v>117</v>
      </c>
      <c r="D2535" t="s">
        <v>5</v>
      </c>
      <c r="E2535" t="s">
        <v>176</v>
      </c>
      <c r="F2535" t="s">
        <v>30</v>
      </c>
      <c r="G2535" t="s">
        <v>173</v>
      </c>
      <c r="H2535" t="s">
        <v>173</v>
      </c>
      <c r="I2535" t="s">
        <v>67</v>
      </c>
      <c r="J2535" s="26">
        <v>5366</v>
      </c>
    </row>
    <row r="2536" spans="1:10" x14ac:dyDescent="0.3">
      <c r="A2536" s="23">
        <v>44835</v>
      </c>
      <c r="B2536" t="s">
        <v>100</v>
      </c>
      <c r="C2536" t="s">
        <v>117</v>
      </c>
      <c r="D2536" t="s">
        <v>5</v>
      </c>
      <c r="E2536" t="s">
        <v>173</v>
      </c>
      <c r="F2536" t="s">
        <v>3</v>
      </c>
      <c r="G2536" t="s">
        <v>177</v>
      </c>
      <c r="H2536" t="s">
        <v>3</v>
      </c>
      <c r="I2536" t="s">
        <v>68</v>
      </c>
      <c r="J2536" s="26">
        <v>5366</v>
      </c>
    </row>
    <row r="2537" spans="1:10" x14ac:dyDescent="0.3">
      <c r="A2537" s="23">
        <v>44835</v>
      </c>
      <c r="B2537" t="s">
        <v>100</v>
      </c>
      <c r="C2537" t="s">
        <v>118</v>
      </c>
      <c r="D2537" t="s">
        <v>6</v>
      </c>
      <c r="E2537" t="s">
        <v>176</v>
      </c>
      <c r="F2537" t="s">
        <v>27</v>
      </c>
      <c r="G2537" t="s">
        <v>173</v>
      </c>
      <c r="H2537" t="s">
        <v>173</v>
      </c>
      <c r="I2537" t="s">
        <v>70</v>
      </c>
      <c r="J2537" s="26">
        <v>1978406</v>
      </c>
    </row>
    <row r="2538" spans="1:10" x14ac:dyDescent="0.3">
      <c r="A2538" s="23">
        <v>44835</v>
      </c>
      <c r="B2538" t="s">
        <v>100</v>
      </c>
      <c r="C2538" t="s">
        <v>118</v>
      </c>
      <c r="D2538" t="s">
        <v>6</v>
      </c>
      <c r="E2538" t="s">
        <v>173</v>
      </c>
      <c r="F2538" t="s">
        <v>4</v>
      </c>
      <c r="G2538" t="s">
        <v>177</v>
      </c>
      <c r="H2538" t="s">
        <v>4</v>
      </c>
      <c r="I2538" t="s">
        <v>71</v>
      </c>
      <c r="J2538" s="26">
        <v>1978406</v>
      </c>
    </row>
    <row r="2539" spans="1:10" x14ac:dyDescent="0.3">
      <c r="A2539" s="23">
        <v>44835</v>
      </c>
      <c r="B2539" t="s">
        <v>100</v>
      </c>
      <c r="C2539" t="s">
        <v>180</v>
      </c>
      <c r="D2539" t="s">
        <v>7</v>
      </c>
      <c r="E2539" t="s">
        <v>176</v>
      </c>
      <c r="F2539" t="s">
        <v>18</v>
      </c>
      <c r="G2539" t="s">
        <v>173</v>
      </c>
      <c r="H2539" t="s">
        <v>173</v>
      </c>
      <c r="I2539" t="s">
        <v>73</v>
      </c>
      <c r="J2539" s="26">
        <v>5644853.5092278067</v>
      </c>
    </row>
    <row r="2540" spans="1:10" x14ac:dyDescent="0.3">
      <c r="A2540" s="23">
        <v>44835</v>
      </c>
      <c r="B2540" t="s">
        <v>100</v>
      </c>
      <c r="C2540" t="s">
        <v>119</v>
      </c>
      <c r="D2540" t="s">
        <v>10</v>
      </c>
      <c r="E2540" t="s">
        <v>176</v>
      </c>
      <c r="F2540" t="s">
        <v>10</v>
      </c>
      <c r="G2540" t="s">
        <v>177</v>
      </c>
      <c r="H2540" t="s">
        <v>10</v>
      </c>
      <c r="I2540" t="s">
        <v>11</v>
      </c>
      <c r="J2540" s="26">
        <v>1128970.7018455614</v>
      </c>
    </row>
    <row r="2541" spans="1:10" x14ac:dyDescent="0.3">
      <c r="A2541" s="23">
        <v>44835</v>
      </c>
      <c r="B2541" t="s">
        <v>100</v>
      </c>
      <c r="C2541" t="s">
        <v>181</v>
      </c>
      <c r="D2541" t="s">
        <v>8</v>
      </c>
      <c r="E2541" t="s">
        <v>176</v>
      </c>
      <c r="F2541" t="s">
        <v>10</v>
      </c>
      <c r="G2541" t="s">
        <v>173</v>
      </c>
      <c r="H2541" t="s">
        <v>173</v>
      </c>
      <c r="I2541" t="s">
        <v>12</v>
      </c>
      <c r="J2541" s="26">
        <v>4515882.8073822455</v>
      </c>
    </row>
    <row r="2542" spans="1:10" x14ac:dyDescent="0.3">
      <c r="A2542" s="23">
        <v>44866</v>
      </c>
      <c r="B2542" t="s">
        <v>99</v>
      </c>
      <c r="C2542" t="s">
        <v>114</v>
      </c>
      <c r="D2542" t="s">
        <v>0</v>
      </c>
      <c r="E2542" t="s">
        <v>176</v>
      </c>
      <c r="F2542" t="s">
        <v>25</v>
      </c>
      <c r="G2542" t="s">
        <v>173</v>
      </c>
      <c r="H2542" t="s">
        <v>173</v>
      </c>
      <c r="I2542" t="s">
        <v>124</v>
      </c>
      <c r="J2542" s="26">
        <v>53868407.23449368</v>
      </c>
    </row>
    <row r="2543" spans="1:10" x14ac:dyDescent="0.3">
      <c r="A2543" s="23">
        <v>44866</v>
      </c>
      <c r="B2543" t="s">
        <v>99</v>
      </c>
      <c r="C2543" t="s">
        <v>114</v>
      </c>
      <c r="D2543" t="s">
        <v>0</v>
      </c>
      <c r="E2543" t="s">
        <v>173</v>
      </c>
      <c r="F2543" t="s">
        <v>19</v>
      </c>
      <c r="G2543" t="s">
        <v>177</v>
      </c>
      <c r="H2543" t="s">
        <v>173</v>
      </c>
      <c r="I2543" t="s">
        <v>43</v>
      </c>
      <c r="J2543" s="26">
        <v>53110505.960250109</v>
      </c>
    </row>
    <row r="2544" spans="1:10" x14ac:dyDescent="0.3">
      <c r="A2544" s="23">
        <v>44866</v>
      </c>
      <c r="B2544" t="s">
        <v>99</v>
      </c>
      <c r="C2544" t="s">
        <v>114</v>
      </c>
      <c r="D2544" t="s">
        <v>0</v>
      </c>
      <c r="E2544" t="s">
        <v>173</v>
      </c>
      <c r="F2544" t="s">
        <v>19</v>
      </c>
      <c r="G2544" t="s">
        <v>173</v>
      </c>
      <c r="H2544" t="s">
        <v>21</v>
      </c>
      <c r="I2544" t="s">
        <v>74</v>
      </c>
      <c r="J2544" s="26">
        <v>20095867.120094635</v>
      </c>
    </row>
    <row r="2545" spans="1:10" x14ac:dyDescent="0.3">
      <c r="A2545" s="23">
        <v>44866</v>
      </c>
      <c r="B2545" t="s">
        <v>99</v>
      </c>
      <c r="C2545" t="s">
        <v>114</v>
      </c>
      <c r="D2545" t="s">
        <v>0</v>
      </c>
      <c r="E2545" t="s">
        <v>173</v>
      </c>
      <c r="F2545" t="s">
        <v>19</v>
      </c>
      <c r="G2545" t="s">
        <v>173</v>
      </c>
      <c r="H2545" t="s">
        <v>22</v>
      </c>
      <c r="I2545" t="s">
        <v>75</v>
      </c>
      <c r="J2545" s="26">
        <v>21531286.200101394</v>
      </c>
    </row>
    <row r="2546" spans="1:10" x14ac:dyDescent="0.3">
      <c r="A2546" s="23">
        <v>44866</v>
      </c>
      <c r="B2546" t="s">
        <v>99</v>
      </c>
      <c r="C2546" t="s">
        <v>114</v>
      </c>
      <c r="D2546" t="s">
        <v>0</v>
      </c>
      <c r="E2546" t="s">
        <v>173</v>
      </c>
      <c r="F2546" t="s">
        <v>19</v>
      </c>
      <c r="G2546" t="s">
        <v>173</v>
      </c>
      <c r="H2546" t="s">
        <v>20</v>
      </c>
      <c r="I2546" t="s">
        <v>76</v>
      </c>
      <c r="J2546" s="26">
        <v>11483352.640054077</v>
      </c>
    </row>
    <row r="2547" spans="1:10" x14ac:dyDescent="0.3">
      <c r="A2547" s="23">
        <v>44866</v>
      </c>
      <c r="B2547" t="s">
        <v>99</v>
      </c>
      <c r="C2547" t="s">
        <v>114</v>
      </c>
      <c r="D2547" t="s">
        <v>0</v>
      </c>
      <c r="E2547" t="s">
        <v>173</v>
      </c>
      <c r="F2547" t="s">
        <v>23</v>
      </c>
      <c r="G2547" t="s">
        <v>177</v>
      </c>
      <c r="H2547" t="s">
        <v>173</v>
      </c>
      <c r="I2547" t="s">
        <v>44</v>
      </c>
      <c r="J2547" s="26">
        <v>757901.27424356912</v>
      </c>
    </row>
    <row r="2548" spans="1:10" x14ac:dyDescent="0.3">
      <c r="A2548" s="23">
        <v>44866</v>
      </c>
      <c r="B2548" t="s">
        <v>99</v>
      </c>
      <c r="C2548" t="s">
        <v>114</v>
      </c>
      <c r="D2548" t="s">
        <v>0</v>
      </c>
      <c r="E2548" t="s">
        <v>173</v>
      </c>
      <c r="F2548" t="s">
        <v>23</v>
      </c>
      <c r="G2548" t="s">
        <v>173</v>
      </c>
      <c r="H2548" t="s">
        <v>196</v>
      </c>
      <c r="I2548" t="s">
        <v>77</v>
      </c>
      <c r="J2548" s="26">
        <v>663163.61496312299</v>
      </c>
    </row>
    <row r="2549" spans="1:10" x14ac:dyDescent="0.3">
      <c r="A2549" s="23">
        <v>44866</v>
      </c>
      <c r="B2549" t="s">
        <v>99</v>
      </c>
      <c r="C2549" t="s">
        <v>114</v>
      </c>
      <c r="D2549" t="s">
        <v>0</v>
      </c>
      <c r="E2549" t="s">
        <v>173</v>
      </c>
      <c r="F2549" t="s">
        <v>23</v>
      </c>
      <c r="G2549" t="s">
        <v>173</v>
      </c>
      <c r="H2549" t="s">
        <v>197</v>
      </c>
      <c r="I2549" t="s">
        <v>78</v>
      </c>
      <c r="J2549" s="26">
        <v>94737.65928044614</v>
      </c>
    </row>
    <row r="2550" spans="1:10" x14ac:dyDescent="0.3">
      <c r="A2550" s="23">
        <v>44866</v>
      </c>
      <c r="B2550" t="s">
        <v>99</v>
      </c>
      <c r="C2550" t="s">
        <v>115</v>
      </c>
      <c r="D2550" t="s">
        <v>1</v>
      </c>
      <c r="E2550" t="s">
        <v>176</v>
      </c>
      <c r="F2550" t="s">
        <v>23</v>
      </c>
      <c r="G2550" t="s">
        <v>173</v>
      </c>
      <c r="H2550" t="s">
        <v>173</v>
      </c>
      <c r="I2550" t="s">
        <v>45</v>
      </c>
      <c r="J2550" s="26">
        <v>35449980.098146588</v>
      </c>
    </row>
    <row r="2551" spans="1:10" x14ac:dyDescent="0.3">
      <c r="A2551" s="23">
        <v>44866</v>
      </c>
      <c r="B2551" t="s">
        <v>99</v>
      </c>
      <c r="C2551" t="s">
        <v>115</v>
      </c>
      <c r="D2551" t="s">
        <v>1</v>
      </c>
      <c r="E2551" t="s">
        <v>173</v>
      </c>
      <c r="F2551" t="s">
        <v>19</v>
      </c>
      <c r="G2551" t="s">
        <v>177</v>
      </c>
      <c r="H2551" t="s">
        <v>173</v>
      </c>
      <c r="I2551" t="s">
        <v>46</v>
      </c>
      <c r="J2551" s="26">
        <v>35042168.290665023</v>
      </c>
    </row>
    <row r="2552" spans="1:10" x14ac:dyDescent="0.3">
      <c r="A2552" s="23">
        <v>44866</v>
      </c>
      <c r="B2552" t="s">
        <v>99</v>
      </c>
      <c r="C2552" t="s">
        <v>115</v>
      </c>
      <c r="D2552" t="s">
        <v>1</v>
      </c>
      <c r="E2552" t="s">
        <v>173</v>
      </c>
      <c r="F2552" t="s">
        <v>19</v>
      </c>
      <c r="G2552" t="s">
        <v>173</v>
      </c>
      <c r="H2552" t="s">
        <v>21</v>
      </c>
      <c r="I2552" t="s">
        <v>79</v>
      </c>
      <c r="J2552" s="26">
        <v>13715429.309464591</v>
      </c>
    </row>
    <row r="2553" spans="1:10" x14ac:dyDescent="0.3">
      <c r="A2553" s="23">
        <v>44866</v>
      </c>
      <c r="B2553" t="s">
        <v>99</v>
      </c>
      <c r="C2553" t="s">
        <v>115</v>
      </c>
      <c r="D2553" t="s">
        <v>1</v>
      </c>
      <c r="E2553" t="s">
        <v>173</v>
      </c>
      <c r="F2553" t="s">
        <v>19</v>
      </c>
      <c r="G2553" t="s">
        <v>173</v>
      </c>
      <c r="H2553" t="s">
        <v>22</v>
      </c>
      <c r="I2553" t="s">
        <v>80</v>
      </c>
      <c r="J2553" s="26">
        <v>14695102.831569204</v>
      </c>
    </row>
    <row r="2554" spans="1:10" x14ac:dyDescent="0.3">
      <c r="A2554" s="23">
        <v>44866</v>
      </c>
      <c r="B2554" t="s">
        <v>99</v>
      </c>
      <c r="C2554" t="s">
        <v>115</v>
      </c>
      <c r="D2554" t="s">
        <v>1</v>
      </c>
      <c r="E2554" t="s">
        <v>173</v>
      </c>
      <c r="F2554" t="s">
        <v>19</v>
      </c>
      <c r="G2554" t="s">
        <v>173</v>
      </c>
      <c r="H2554" t="s">
        <v>20</v>
      </c>
      <c r="I2554" t="s">
        <v>81</v>
      </c>
      <c r="J2554" s="26">
        <v>6631636.1496312311</v>
      </c>
    </row>
    <row r="2555" spans="1:10" x14ac:dyDescent="0.3">
      <c r="A2555" s="23">
        <v>44866</v>
      </c>
      <c r="B2555" t="s">
        <v>99</v>
      </c>
      <c r="C2555" t="s">
        <v>115</v>
      </c>
      <c r="D2555" t="s">
        <v>1</v>
      </c>
      <c r="E2555" t="s">
        <v>173</v>
      </c>
      <c r="F2555" t="s">
        <v>23</v>
      </c>
      <c r="G2555" t="s">
        <v>177</v>
      </c>
      <c r="H2555" t="s">
        <v>173</v>
      </c>
      <c r="I2555" t="s">
        <v>47</v>
      </c>
      <c r="J2555" s="26">
        <v>407811.8074815615</v>
      </c>
    </row>
    <row r="2556" spans="1:10" x14ac:dyDescent="0.3">
      <c r="A2556" s="23">
        <v>44866</v>
      </c>
      <c r="B2556" t="s">
        <v>99</v>
      </c>
      <c r="C2556" t="s">
        <v>115</v>
      </c>
      <c r="D2556" t="s">
        <v>1</v>
      </c>
      <c r="E2556" t="s">
        <v>173</v>
      </c>
      <c r="F2556" t="s">
        <v>23</v>
      </c>
      <c r="G2556" t="s">
        <v>173</v>
      </c>
      <c r="H2556" t="s">
        <v>196</v>
      </c>
      <c r="I2556" t="s">
        <v>82</v>
      </c>
      <c r="J2556" s="26">
        <v>331581.8074815615</v>
      </c>
    </row>
    <row r="2557" spans="1:10" x14ac:dyDescent="0.3">
      <c r="A2557" s="23">
        <v>44866</v>
      </c>
      <c r="B2557" t="s">
        <v>99</v>
      </c>
      <c r="C2557" t="s">
        <v>115</v>
      </c>
      <c r="D2557" t="s">
        <v>1</v>
      </c>
      <c r="E2557" t="s">
        <v>173</v>
      </c>
      <c r="F2557" t="s">
        <v>23</v>
      </c>
      <c r="G2557" t="s">
        <v>173</v>
      </c>
      <c r="H2557" t="s">
        <v>197</v>
      </c>
      <c r="I2557" t="s">
        <v>83</v>
      </c>
      <c r="J2557" s="26">
        <v>76230.000000000015</v>
      </c>
    </row>
    <row r="2558" spans="1:10" x14ac:dyDescent="0.3">
      <c r="A2558" s="23">
        <v>44866</v>
      </c>
      <c r="B2558" t="s">
        <v>99</v>
      </c>
      <c r="C2558" t="s">
        <v>178</v>
      </c>
      <c r="D2558" t="s">
        <v>203</v>
      </c>
      <c r="E2558" t="s">
        <v>176</v>
      </c>
      <c r="F2558" t="s">
        <v>23</v>
      </c>
      <c r="G2558" t="s">
        <v>173</v>
      </c>
      <c r="H2558" t="s">
        <v>173</v>
      </c>
      <c r="I2558" t="s">
        <v>48</v>
      </c>
      <c r="J2558" s="26">
        <v>18418427.136347093</v>
      </c>
    </row>
    <row r="2559" spans="1:10" x14ac:dyDescent="0.3">
      <c r="A2559" s="23">
        <v>44866</v>
      </c>
      <c r="B2559" t="s">
        <v>99</v>
      </c>
      <c r="C2559" t="s">
        <v>178</v>
      </c>
      <c r="D2559" t="s">
        <v>203</v>
      </c>
      <c r="E2559" t="s">
        <v>173</v>
      </c>
      <c r="F2559" t="s">
        <v>19</v>
      </c>
      <c r="G2559" t="s">
        <v>177</v>
      </c>
      <c r="H2559" t="s">
        <v>173</v>
      </c>
      <c r="I2559" t="s">
        <v>49</v>
      </c>
      <c r="J2559" s="26">
        <v>18068337.669585086</v>
      </c>
    </row>
    <row r="2560" spans="1:10" x14ac:dyDescent="0.3">
      <c r="A2560" s="23">
        <v>44866</v>
      </c>
      <c r="B2560" t="s">
        <v>99</v>
      </c>
      <c r="C2560" t="s">
        <v>178</v>
      </c>
      <c r="D2560" t="s">
        <v>203</v>
      </c>
      <c r="E2560" t="s">
        <v>173</v>
      </c>
      <c r="F2560" t="s">
        <v>19</v>
      </c>
      <c r="G2560" t="s">
        <v>173</v>
      </c>
      <c r="H2560" t="s">
        <v>21</v>
      </c>
      <c r="I2560" t="s">
        <v>84</v>
      </c>
      <c r="J2560" s="26">
        <v>6380437.810630044</v>
      </c>
    </row>
    <row r="2561" spans="1:10" x14ac:dyDescent="0.3">
      <c r="A2561" s="23">
        <v>44866</v>
      </c>
      <c r="B2561" t="s">
        <v>99</v>
      </c>
      <c r="C2561" t="s">
        <v>178</v>
      </c>
      <c r="D2561" t="s">
        <v>203</v>
      </c>
      <c r="E2561" t="s">
        <v>173</v>
      </c>
      <c r="F2561" t="s">
        <v>19</v>
      </c>
      <c r="G2561" t="s">
        <v>173</v>
      </c>
      <c r="H2561" t="s">
        <v>22</v>
      </c>
      <c r="I2561" t="s">
        <v>85</v>
      </c>
      <c r="J2561" s="26">
        <v>6836183.3685321901</v>
      </c>
    </row>
    <row r="2562" spans="1:10" x14ac:dyDescent="0.3">
      <c r="A2562" s="23">
        <v>44866</v>
      </c>
      <c r="B2562" t="s">
        <v>99</v>
      </c>
      <c r="C2562" t="s">
        <v>178</v>
      </c>
      <c r="D2562" t="s">
        <v>203</v>
      </c>
      <c r="E2562" t="s">
        <v>173</v>
      </c>
      <c r="F2562" t="s">
        <v>19</v>
      </c>
      <c r="G2562" t="s">
        <v>173</v>
      </c>
      <c r="H2562" t="s">
        <v>20</v>
      </c>
      <c r="I2562" t="s">
        <v>86</v>
      </c>
      <c r="J2562" s="26">
        <v>4851716.4904228458</v>
      </c>
    </row>
    <row r="2563" spans="1:10" x14ac:dyDescent="0.3">
      <c r="A2563" s="23">
        <v>44866</v>
      </c>
      <c r="B2563" t="s">
        <v>99</v>
      </c>
      <c r="C2563" t="s">
        <v>178</v>
      </c>
      <c r="D2563" t="s">
        <v>203</v>
      </c>
      <c r="E2563" t="s">
        <v>173</v>
      </c>
      <c r="F2563" t="s">
        <v>23</v>
      </c>
      <c r="G2563" t="s">
        <v>177</v>
      </c>
      <c r="H2563" t="s">
        <v>173</v>
      </c>
      <c r="I2563" t="s">
        <v>50</v>
      </c>
      <c r="J2563" s="26">
        <v>350089.46676200762</v>
      </c>
    </row>
    <row r="2564" spans="1:10" x14ac:dyDescent="0.3">
      <c r="A2564" s="23">
        <v>44866</v>
      </c>
      <c r="B2564" t="s">
        <v>99</v>
      </c>
      <c r="C2564" t="s">
        <v>178</v>
      </c>
      <c r="D2564" t="s">
        <v>203</v>
      </c>
      <c r="E2564" t="s">
        <v>173</v>
      </c>
      <c r="F2564" t="s">
        <v>23</v>
      </c>
      <c r="G2564" t="s">
        <v>173</v>
      </c>
      <c r="H2564" t="s">
        <v>196</v>
      </c>
      <c r="I2564" t="s">
        <v>88</v>
      </c>
      <c r="J2564" s="26">
        <v>331581.8074815615</v>
      </c>
    </row>
    <row r="2565" spans="1:10" x14ac:dyDescent="0.3">
      <c r="A2565" s="23">
        <v>44866</v>
      </c>
      <c r="B2565" t="s">
        <v>99</v>
      </c>
      <c r="C2565" t="s">
        <v>178</v>
      </c>
      <c r="D2565" t="s">
        <v>203</v>
      </c>
      <c r="E2565" t="s">
        <v>173</v>
      </c>
      <c r="F2565" t="s">
        <v>23</v>
      </c>
      <c r="G2565" t="s">
        <v>173</v>
      </c>
      <c r="H2565" t="s">
        <v>197</v>
      </c>
      <c r="I2565" t="s">
        <v>87</v>
      </c>
      <c r="J2565" s="26">
        <v>18507.659280446125</v>
      </c>
    </row>
    <row r="2566" spans="1:10" x14ac:dyDescent="0.3">
      <c r="A2566" s="23">
        <v>44866</v>
      </c>
      <c r="B2566" t="s">
        <v>99</v>
      </c>
      <c r="C2566" t="s">
        <v>116</v>
      </c>
      <c r="D2566" t="s">
        <v>14</v>
      </c>
      <c r="E2566" t="s">
        <v>176</v>
      </c>
      <c r="F2566" t="s">
        <v>23</v>
      </c>
      <c r="G2566" t="s">
        <v>173</v>
      </c>
      <c r="H2566" t="s">
        <v>173</v>
      </c>
      <c r="I2566" t="s">
        <v>51</v>
      </c>
      <c r="J2566" s="26">
        <v>797715</v>
      </c>
    </row>
    <row r="2567" spans="1:10" x14ac:dyDescent="0.3">
      <c r="A2567" s="23">
        <v>44866</v>
      </c>
      <c r="B2567" t="s">
        <v>99</v>
      </c>
      <c r="C2567" t="s">
        <v>116</v>
      </c>
      <c r="D2567" t="s">
        <v>14</v>
      </c>
      <c r="E2567" t="s">
        <v>173</v>
      </c>
      <c r="F2567" t="s">
        <v>16</v>
      </c>
      <c r="G2567" t="s">
        <v>177</v>
      </c>
      <c r="H2567" t="s">
        <v>198</v>
      </c>
      <c r="I2567" t="s">
        <v>52</v>
      </c>
      <c r="J2567" s="26">
        <v>150000</v>
      </c>
    </row>
    <row r="2568" spans="1:10" x14ac:dyDescent="0.3">
      <c r="A2568" s="23">
        <v>44866</v>
      </c>
      <c r="B2568" t="s">
        <v>99</v>
      </c>
      <c r="C2568" t="s">
        <v>116</v>
      </c>
      <c r="D2568" t="s">
        <v>14</v>
      </c>
      <c r="E2568" t="s">
        <v>173</v>
      </c>
      <c r="F2568" t="s">
        <v>271</v>
      </c>
      <c r="G2568" t="s">
        <v>177</v>
      </c>
      <c r="H2568" t="s">
        <v>173</v>
      </c>
      <c r="I2568" t="s">
        <v>53</v>
      </c>
      <c r="J2568" s="26">
        <v>457600</v>
      </c>
    </row>
    <row r="2569" spans="1:10" x14ac:dyDescent="0.3">
      <c r="A2569" s="23">
        <v>44866</v>
      </c>
      <c r="B2569" t="s">
        <v>99</v>
      </c>
      <c r="C2569" t="s">
        <v>116</v>
      </c>
      <c r="D2569" t="s">
        <v>14</v>
      </c>
      <c r="E2569" t="s">
        <v>173</v>
      </c>
      <c r="F2569" t="s">
        <v>271</v>
      </c>
      <c r="G2569" t="s">
        <v>173</v>
      </c>
      <c r="H2569" t="s">
        <v>33</v>
      </c>
      <c r="I2569" t="s">
        <v>89</v>
      </c>
      <c r="J2569" s="26">
        <v>320000</v>
      </c>
    </row>
    <row r="2570" spans="1:10" x14ac:dyDescent="0.3">
      <c r="A2570" s="23">
        <v>44866</v>
      </c>
      <c r="B2570" t="s">
        <v>99</v>
      </c>
      <c r="C2570" t="s">
        <v>116</v>
      </c>
      <c r="D2570" t="s">
        <v>14</v>
      </c>
      <c r="E2570" t="s">
        <v>173</v>
      </c>
      <c r="F2570" t="s">
        <v>271</v>
      </c>
      <c r="G2570" t="s">
        <v>173</v>
      </c>
      <c r="H2570" t="s">
        <v>34</v>
      </c>
      <c r="I2570" t="s">
        <v>90</v>
      </c>
      <c r="J2570" s="26">
        <v>32000</v>
      </c>
    </row>
    <row r="2571" spans="1:10" x14ac:dyDescent="0.3">
      <c r="A2571" s="23">
        <v>44866</v>
      </c>
      <c r="B2571" t="s">
        <v>99</v>
      </c>
      <c r="C2571" t="s">
        <v>116</v>
      </c>
      <c r="D2571" t="s">
        <v>14</v>
      </c>
      <c r="E2571" t="s">
        <v>173</v>
      </c>
      <c r="F2571" t="s">
        <v>271</v>
      </c>
      <c r="G2571" t="s">
        <v>173</v>
      </c>
      <c r="H2571" t="s">
        <v>35</v>
      </c>
      <c r="I2571" t="s">
        <v>90</v>
      </c>
      <c r="J2571" s="26">
        <v>105600</v>
      </c>
    </row>
    <row r="2572" spans="1:10" x14ac:dyDescent="0.3">
      <c r="A2572" s="23">
        <v>44866</v>
      </c>
      <c r="B2572" t="s">
        <v>99</v>
      </c>
      <c r="C2572" t="s">
        <v>116</v>
      </c>
      <c r="D2572" t="s">
        <v>14</v>
      </c>
      <c r="E2572" t="s">
        <v>173</v>
      </c>
      <c r="F2572" t="s">
        <v>15</v>
      </c>
      <c r="G2572" t="s">
        <v>177</v>
      </c>
      <c r="H2572" t="s">
        <v>173</v>
      </c>
      <c r="I2572" t="s">
        <v>54</v>
      </c>
      <c r="J2572" s="26">
        <v>108960</v>
      </c>
    </row>
    <row r="2573" spans="1:10" x14ac:dyDescent="0.3">
      <c r="A2573" s="23">
        <v>44866</v>
      </c>
      <c r="B2573" t="s">
        <v>99</v>
      </c>
      <c r="C2573" t="s">
        <v>116</v>
      </c>
      <c r="D2573" t="s">
        <v>14</v>
      </c>
      <c r="E2573" t="s">
        <v>173</v>
      </c>
      <c r="F2573" t="s">
        <v>15</v>
      </c>
      <c r="G2573" t="s">
        <v>173</v>
      </c>
      <c r="H2573" t="s">
        <v>36</v>
      </c>
      <c r="I2573" t="s">
        <v>91</v>
      </c>
      <c r="J2573" s="26">
        <v>50000</v>
      </c>
    </row>
    <row r="2574" spans="1:10" x14ac:dyDescent="0.3">
      <c r="A2574" s="23">
        <v>44866</v>
      </c>
      <c r="B2574" t="s">
        <v>99</v>
      </c>
      <c r="C2574" t="s">
        <v>116</v>
      </c>
      <c r="D2574" t="s">
        <v>14</v>
      </c>
      <c r="E2574" t="s">
        <v>173</v>
      </c>
      <c r="F2574" t="s">
        <v>15</v>
      </c>
      <c r="G2574" t="s">
        <v>173</v>
      </c>
      <c r="H2574" t="s">
        <v>37</v>
      </c>
      <c r="I2574" t="s">
        <v>92</v>
      </c>
      <c r="J2574" s="26">
        <v>28003</v>
      </c>
    </row>
    <row r="2575" spans="1:10" x14ac:dyDescent="0.3">
      <c r="A2575" s="23">
        <v>44866</v>
      </c>
      <c r="B2575" t="s">
        <v>99</v>
      </c>
      <c r="C2575" t="s">
        <v>116</v>
      </c>
      <c r="D2575" t="s">
        <v>14</v>
      </c>
      <c r="E2575" t="s">
        <v>173</v>
      </c>
      <c r="F2575" t="s">
        <v>15</v>
      </c>
      <c r="G2575" t="s">
        <v>173</v>
      </c>
      <c r="H2575" t="s">
        <v>38</v>
      </c>
      <c r="I2575" t="s">
        <v>93</v>
      </c>
      <c r="J2575" s="26">
        <v>30957</v>
      </c>
    </row>
    <row r="2576" spans="1:10" x14ac:dyDescent="0.3">
      <c r="A2576" s="23">
        <v>44866</v>
      </c>
      <c r="B2576" t="s">
        <v>99</v>
      </c>
      <c r="C2576" t="s">
        <v>116</v>
      </c>
      <c r="D2576" t="s">
        <v>14</v>
      </c>
      <c r="E2576" t="s">
        <v>173</v>
      </c>
      <c r="F2576" t="s">
        <v>269</v>
      </c>
      <c r="G2576" t="s">
        <v>177</v>
      </c>
      <c r="H2576" t="s">
        <v>269</v>
      </c>
      <c r="I2576" t="s">
        <v>55</v>
      </c>
      <c r="J2576" s="26">
        <v>33186</v>
      </c>
    </row>
    <row r="2577" spans="1:10" x14ac:dyDescent="0.3">
      <c r="A2577" s="23">
        <v>44866</v>
      </c>
      <c r="B2577" t="s">
        <v>99</v>
      </c>
      <c r="C2577" t="s">
        <v>116</v>
      </c>
      <c r="D2577" t="s">
        <v>14</v>
      </c>
      <c r="E2577" t="s">
        <v>173</v>
      </c>
      <c r="F2577" t="s">
        <v>270</v>
      </c>
      <c r="G2577" t="s">
        <v>177</v>
      </c>
      <c r="H2577" t="s">
        <v>270</v>
      </c>
      <c r="I2577" t="s">
        <v>56</v>
      </c>
      <c r="J2577" s="26">
        <v>47969</v>
      </c>
    </row>
    <row r="2578" spans="1:10" x14ac:dyDescent="0.3">
      <c r="A2578" s="23">
        <v>44866</v>
      </c>
      <c r="B2578" t="s">
        <v>99</v>
      </c>
      <c r="C2578" t="s">
        <v>116</v>
      </c>
      <c r="D2578" t="s">
        <v>2</v>
      </c>
      <c r="E2578" t="s">
        <v>176</v>
      </c>
      <c r="F2578" t="s">
        <v>270</v>
      </c>
      <c r="G2578" t="s">
        <v>173</v>
      </c>
      <c r="H2578" t="s">
        <v>173</v>
      </c>
      <c r="I2578" t="s">
        <v>57</v>
      </c>
      <c r="J2578" s="26">
        <v>11526153.512829116</v>
      </c>
    </row>
    <row r="2579" spans="1:10" x14ac:dyDescent="0.3">
      <c r="A2579" s="23">
        <v>44866</v>
      </c>
      <c r="B2579" t="s">
        <v>99</v>
      </c>
      <c r="C2579" t="s">
        <v>116</v>
      </c>
      <c r="D2579" t="s">
        <v>2</v>
      </c>
      <c r="E2579" t="s">
        <v>173</v>
      </c>
      <c r="F2579" t="s">
        <v>16</v>
      </c>
      <c r="G2579" t="s">
        <v>177</v>
      </c>
      <c r="H2579" t="s">
        <v>16</v>
      </c>
      <c r="I2579" t="s">
        <v>58</v>
      </c>
      <c r="J2579" s="26">
        <v>1250000</v>
      </c>
    </row>
    <row r="2580" spans="1:10" x14ac:dyDescent="0.3">
      <c r="A2580" s="23">
        <v>44866</v>
      </c>
      <c r="B2580" t="s">
        <v>99</v>
      </c>
      <c r="C2580" t="s">
        <v>116</v>
      </c>
      <c r="D2580" t="s">
        <v>2</v>
      </c>
      <c r="E2580" t="s">
        <v>173</v>
      </c>
      <c r="F2580" t="s">
        <v>271</v>
      </c>
      <c r="G2580" t="s">
        <v>177</v>
      </c>
      <c r="H2580" t="s">
        <v>173</v>
      </c>
      <c r="I2580" t="s">
        <v>59</v>
      </c>
      <c r="J2580" s="26">
        <v>1238737.5</v>
      </c>
    </row>
    <row r="2581" spans="1:10" x14ac:dyDescent="0.3">
      <c r="A2581" s="23">
        <v>44866</v>
      </c>
      <c r="B2581" t="s">
        <v>99</v>
      </c>
      <c r="C2581" t="s">
        <v>116</v>
      </c>
      <c r="D2581" t="s">
        <v>2</v>
      </c>
      <c r="E2581" t="s">
        <v>173</v>
      </c>
      <c r="F2581" t="s">
        <v>271</v>
      </c>
      <c r="G2581" t="s">
        <v>173</v>
      </c>
      <c r="H2581" t="s">
        <v>33</v>
      </c>
      <c r="I2581" t="s">
        <v>94</v>
      </c>
      <c r="J2581" s="26">
        <v>577500</v>
      </c>
    </row>
    <row r="2582" spans="1:10" x14ac:dyDescent="0.3">
      <c r="A2582" s="23">
        <v>44866</v>
      </c>
      <c r="B2582" t="s">
        <v>99</v>
      </c>
      <c r="C2582" t="s">
        <v>116</v>
      </c>
      <c r="D2582" t="s">
        <v>2</v>
      </c>
      <c r="E2582" t="s">
        <v>173</v>
      </c>
      <c r="F2582" t="s">
        <v>271</v>
      </c>
      <c r="G2582" t="s">
        <v>173</v>
      </c>
      <c r="H2582" t="s">
        <v>34</v>
      </c>
      <c r="I2582" t="s">
        <v>95</v>
      </c>
      <c r="J2582" s="26">
        <v>375375</v>
      </c>
    </row>
    <row r="2583" spans="1:10" x14ac:dyDescent="0.3">
      <c r="A2583" s="23">
        <v>44866</v>
      </c>
      <c r="B2583" t="s">
        <v>99</v>
      </c>
      <c r="C2583" t="s">
        <v>116</v>
      </c>
      <c r="D2583" t="s">
        <v>2</v>
      </c>
      <c r="E2583" t="s">
        <v>173</v>
      </c>
      <c r="F2583" t="s">
        <v>271</v>
      </c>
      <c r="G2583" t="s">
        <v>173</v>
      </c>
      <c r="H2583" t="s">
        <v>35</v>
      </c>
      <c r="I2583" t="s">
        <v>96</v>
      </c>
      <c r="J2583" s="26">
        <v>285862.5</v>
      </c>
    </row>
    <row r="2584" spans="1:10" x14ac:dyDescent="0.3">
      <c r="A2584" s="23">
        <v>44866</v>
      </c>
      <c r="B2584" t="s">
        <v>99</v>
      </c>
      <c r="C2584" t="s">
        <v>116</v>
      </c>
      <c r="D2584" t="s">
        <v>2</v>
      </c>
      <c r="E2584" t="s">
        <v>173</v>
      </c>
      <c r="F2584" t="s">
        <v>28</v>
      </c>
      <c r="G2584" t="s">
        <v>177</v>
      </c>
      <c r="H2584" t="s">
        <v>173</v>
      </c>
      <c r="I2584" t="s">
        <v>60</v>
      </c>
      <c r="J2584" s="26">
        <v>7002892.9404841792</v>
      </c>
    </row>
    <row r="2585" spans="1:10" x14ac:dyDescent="0.3">
      <c r="A2585" s="23">
        <v>44866</v>
      </c>
      <c r="B2585" t="s">
        <v>99</v>
      </c>
      <c r="C2585" t="s">
        <v>116</v>
      </c>
      <c r="D2585" t="s">
        <v>2</v>
      </c>
      <c r="E2585" t="s">
        <v>173</v>
      </c>
      <c r="F2585" t="s">
        <v>28</v>
      </c>
      <c r="G2585" t="s">
        <v>173</v>
      </c>
      <c r="H2585" t="s">
        <v>39</v>
      </c>
      <c r="I2585" t="s">
        <v>97</v>
      </c>
      <c r="J2585" s="26">
        <v>3232104.4340696209</v>
      </c>
    </row>
    <row r="2586" spans="1:10" x14ac:dyDescent="0.3">
      <c r="A2586" s="23">
        <v>44866</v>
      </c>
      <c r="B2586" t="s">
        <v>99</v>
      </c>
      <c r="C2586" t="s">
        <v>116</v>
      </c>
      <c r="D2586" t="s">
        <v>2</v>
      </c>
      <c r="E2586" t="s">
        <v>173</v>
      </c>
      <c r="F2586" t="s">
        <v>28</v>
      </c>
      <c r="G2586" t="s">
        <v>173</v>
      </c>
      <c r="H2586" t="s">
        <v>40</v>
      </c>
      <c r="I2586" t="s">
        <v>98</v>
      </c>
      <c r="J2586" s="26">
        <v>3770788.5064145578</v>
      </c>
    </row>
    <row r="2587" spans="1:10" x14ac:dyDescent="0.3">
      <c r="A2587" s="23">
        <v>44866</v>
      </c>
      <c r="B2587" t="s">
        <v>99</v>
      </c>
      <c r="C2587" t="s">
        <v>116</v>
      </c>
      <c r="D2587" t="s">
        <v>2</v>
      </c>
      <c r="E2587" t="s">
        <v>173</v>
      </c>
      <c r="F2587" t="s">
        <v>32</v>
      </c>
      <c r="G2587" t="s">
        <v>177</v>
      </c>
      <c r="H2587" t="s">
        <v>32</v>
      </c>
      <c r="I2587" t="s">
        <v>61</v>
      </c>
      <c r="J2587" s="26">
        <v>270000</v>
      </c>
    </row>
    <row r="2588" spans="1:10" x14ac:dyDescent="0.3">
      <c r="A2588" s="23">
        <v>44866</v>
      </c>
      <c r="B2588" t="s">
        <v>99</v>
      </c>
      <c r="C2588" t="s">
        <v>116</v>
      </c>
      <c r="D2588" t="s">
        <v>2</v>
      </c>
      <c r="E2588" t="s">
        <v>173</v>
      </c>
      <c r="F2588" t="s">
        <v>41</v>
      </c>
      <c r="G2588" t="s">
        <v>177</v>
      </c>
      <c r="H2588" t="s">
        <v>41</v>
      </c>
      <c r="I2588" t="s">
        <v>62</v>
      </c>
      <c r="J2588" s="26">
        <v>250000</v>
      </c>
    </row>
    <row r="2589" spans="1:10" x14ac:dyDescent="0.3">
      <c r="A2589" s="23">
        <v>44866</v>
      </c>
      <c r="B2589" t="s">
        <v>99</v>
      </c>
      <c r="C2589" t="s">
        <v>116</v>
      </c>
      <c r="D2589" t="s">
        <v>2</v>
      </c>
      <c r="E2589" t="s">
        <v>173</v>
      </c>
      <c r="F2589" t="s">
        <v>29</v>
      </c>
      <c r="G2589" t="s">
        <v>177</v>
      </c>
      <c r="H2589" t="s">
        <v>29</v>
      </c>
      <c r="I2589" t="s">
        <v>63</v>
      </c>
      <c r="J2589" s="26">
        <v>880000</v>
      </c>
    </row>
    <row r="2590" spans="1:10" x14ac:dyDescent="0.3">
      <c r="A2590" s="23">
        <v>44866</v>
      </c>
      <c r="B2590" t="s">
        <v>99</v>
      </c>
      <c r="C2590" t="s">
        <v>116</v>
      </c>
      <c r="D2590" t="s">
        <v>2</v>
      </c>
      <c r="E2590" t="s">
        <v>173</v>
      </c>
      <c r="F2590" t="s">
        <v>31</v>
      </c>
      <c r="G2590" t="s">
        <v>177</v>
      </c>
      <c r="H2590" t="s">
        <v>31</v>
      </c>
      <c r="I2590" t="s">
        <v>64</v>
      </c>
      <c r="J2590" s="26">
        <v>538684.07234493678</v>
      </c>
    </row>
    <row r="2591" spans="1:10" x14ac:dyDescent="0.3">
      <c r="A2591" s="23">
        <v>44866</v>
      </c>
      <c r="B2591" t="s">
        <v>99</v>
      </c>
      <c r="C2591" t="s">
        <v>116</v>
      </c>
      <c r="D2591" t="s">
        <v>2</v>
      </c>
      <c r="E2591" t="s">
        <v>173</v>
      </c>
      <c r="F2591" t="s">
        <v>30</v>
      </c>
      <c r="G2591" t="s">
        <v>177</v>
      </c>
      <c r="H2591" t="s">
        <v>30</v>
      </c>
      <c r="I2591" t="s">
        <v>65</v>
      </c>
      <c r="J2591" s="26">
        <v>95839</v>
      </c>
    </row>
    <row r="2592" spans="1:10" x14ac:dyDescent="0.3">
      <c r="A2592" s="23">
        <v>44866</v>
      </c>
      <c r="B2592" t="s">
        <v>99</v>
      </c>
      <c r="C2592" t="s">
        <v>179</v>
      </c>
      <c r="D2592" t="s">
        <v>17</v>
      </c>
      <c r="E2592" t="s">
        <v>176</v>
      </c>
      <c r="F2592" t="s">
        <v>30</v>
      </c>
      <c r="G2592" t="s">
        <v>173</v>
      </c>
      <c r="H2592" t="s">
        <v>173</v>
      </c>
      <c r="I2592" t="s">
        <v>66</v>
      </c>
      <c r="J2592" s="26">
        <v>6094558.6235179771</v>
      </c>
    </row>
    <row r="2593" spans="1:10" x14ac:dyDescent="0.3">
      <c r="A2593" s="23">
        <v>44866</v>
      </c>
      <c r="B2593" t="s">
        <v>99</v>
      </c>
      <c r="C2593" t="s">
        <v>117</v>
      </c>
      <c r="D2593" t="s">
        <v>5</v>
      </c>
      <c r="E2593" t="s">
        <v>176</v>
      </c>
      <c r="F2593" t="s">
        <v>30</v>
      </c>
      <c r="G2593" t="s">
        <v>173</v>
      </c>
      <c r="H2593" t="s">
        <v>173</v>
      </c>
      <c r="I2593" t="s">
        <v>67</v>
      </c>
      <c r="J2593" s="26">
        <v>0</v>
      </c>
    </row>
    <row r="2594" spans="1:10" x14ac:dyDescent="0.3">
      <c r="A2594" s="23">
        <v>44866</v>
      </c>
      <c r="B2594" t="s">
        <v>99</v>
      </c>
      <c r="C2594" t="s">
        <v>118</v>
      </c>
      <c r="D2594" t="s">
        <v>6</v>
      </c>
      <c r="E2594" t="s">
        <v>176</v>
      </c>
      <c r="F2594" t="s">
        <v>27</v>
      </c>
      <c r="G2594" t="s">
        <v>173</v>
      </c>
      <c r="H2594" t="s">
        <v>173</v>
      </c>
      <c r="I2594" t="s">
        <v>70</v>
      </c>
      <c r="J2594" s="26">
        <v>2128591</v>
      </c>
    </row>
    <row r="2595" spans="1:10" x14ac:dyDescent="0.3">
      <c r="A2595" s="23">
        <v>44866</v>
      </c>
      <c r="B2595" t="s">
        <v>99</v>
      </c>
      <c r="C2595" t="s">
        <v>118</v>
      </c>
      <c r="D2595" t="s">
        <v>6</v>
      </c>
      <c r="E2595" t="s">
        <v>173</v>
      </c>
      <c r="F2595" t="s">
        <v>4</v>
      </c>
      <c r="G2595" t="s">
        <v>177</v>
      </c>
      <c r="H2595" t="s">
        <v>4</v>
      </c>
      <c r="I2595" t="s">
        <v>71</v>
      </c>
      <c r="J2595" s="26">
        <v>2128591</v>
      </c>
    </row>
    <row r="2596" spans="1:10" x14ac:dyDescent="0.3">
      <c r="A2596" s="23">
        <v>44866</v>
      </c>
      <c r="B2596" t="s">
        <v>99</v>
      </c>
      <c r="C2596" t="s">
        <v>180</v>
      </c>
      <c r="D2596" t="s">
        <v>7</v>
      </c>
      <c r="E2596" t="s">
        <v>176</v>
      </c>
      <c r="F2596" t="s">
        <v>18</v>
      </c>
      <c r="G2596" t="s">
        <v>173</v>
      </c>
      <c r="H2596" t="s">
        <v>173</v>
      </c>
      <c r="I2596" t="s">
        <v>73</v>
      </c>
      <c r="J2596" s="26">
        <v>3965967.6235179771</v>
      </c>
    </row>
    <row r="2597" spans="1:10" x14ac:dyDescent="0.3">
      <c r="A2597" s="23">
        <v>44866</v>
      </c>
      <c r="B2597" t="s">
        <v>99</v>
      </c>
      <c r="C2597" t="s">
        <v>119</v>
      </c>
      <c r="D2597" t="s">
        <v>10</v>
      </c>
      <c r="E2597" t="s">
        <v>176</v>
      </c>
      <c r="F2597" t="s">
        <v>10</v>
      </c>
      <c r="G2597" t="s">
        <v>177</v>
      </c>
      <c r="H2597" t="s">
        <v>10</v>
      </c>
      <c r="I2597" t="s">
        <v>11</v>
      </c>
      <c r="J2597" s="26">
        <v>793193.52470359544</v>
      </c>
    </row>
    <row r="2598" spans="1:10" x14ac:dyDescent="0.3">
      <c r="A2598" s="23">
        <v>44866</v>
      </c>
      <c r="B2598" t="s">
        <v>99</v>
      </c>
      <c r="C2598" t="s">
        <v>181</v>
      </c>
      <c r="D2598" t="s">
        <v>8</v>
      </c>
      <c r="E2598" t="s">
        <v>176</v>
      </c>
      <c r="F2598" t="s">
        <v>10</v>
      </c>
      <c r="G2598" t="s">
        <v>173</v>
      </c>
      <c r="H2598" t="s">
        <v>173</v>
      </c>
      <c r="I2598" t="s">
        <v>12</v>
      </c>
      <c r="J2598" s="26">
        <v>3172774.0988143818</v>
      </c>
    </row>
    <row r="2599" spans="1:10" x14ac:dyDescent="0.3">
      <c r="A2599" s="23">
        <v>44866</v>
      </c>
      <c r="B2599" t="s">
        <v>100</v>
      </c>
      <c r="C2599" t="s">
        <v>114</v>
      </c>
      <c r="D2599" t="s">
        <v>0</v>
      </c>
      <c r="E2599" t="s">
        <v>176</v>
      </c>
      <c r="F2599" t="s">
        <v>25</v>
      </c>
      <c r="G2599" t="s">
        <v>173</v>
      </c>
      <c r="H2599" t="s">
        <v>173</v>
      </c>
      <c r="I2599" t="s">
        <v>124</v>
      </c>
      <c r="J2599" s="26">
        <v>51370823.968692467</v>
      </c>
    </row>
    <row r="2600" spans="1:10" x14ac:dyDescent="0.3">
      <c r="A2600" s="23">
        <v>44866</v>
      </c>
      <c r="B2600" t="s">
        <v>100</v>
      </c>
      <c r="C2600" t="s">
        <v>114</v>
      </c>
      <c r="D2600" t="s">
        <v>0</v>
      </c>
      <c r="E2600" t="s">
        <v>173</v>
      </c>
      <c r="F2600" t="s">
        <v>19</v>
      </c>
      <c r="G2600" t="s">
        <v>177</v>
      </c>
      <c r="H2600" t="s">
        <v>173</v>
      </c>
      <c r="I2600" t="s">
        <v>43</v>
      </c>
      <c r="J2600" s="26">
        <v>50641585.142638475</v>
      </c>
    </row>
    <row r="2601" spans="1:10" x14ac:dyDescent="0.3">
      <c r="A2601" s="23">
        <v>44866</v>
      </c>
      <c r="B2601" t="s">
        <v>100</v>
      </c>
      <c r="C2601" t="s">
        <v>114</v>
      </c>
      <c r="D2601" t="s">
        <v>0</v>
      </c>
      <c r="E2601" t="s">
        <v>173</v>
      </c>
      <c r="F2601" t="s">
        <v>19</v>
      </c>
      <c r="G2601" t="s">
        <v>173</v>
      </c>
      <c r="H2601" t="s">
        <v>21</v>
      </c>
      <c r="I2601" t="s">
        <v>74</v>
      </c>
      <c r="J2601" s="26">
        <v>21100660.476099364</v>
      </c>
    </row>
    <row r="2602" spans="1:10" x14ac:dyDescent="0.3">
      <c r="A2602" s="23">
        <v>44866</v>
      </c>
      <c r="B2602" t="s">
        <v>100</v>
      </c>
      <c r="C2602" t="s">
        <v>114</v>
      </c>
      <c r="D2602" t="s">
        <v>0</v>
      </c>
      <c r="E2602" t="s">
        <v>173</v>
      </c>
      <c r="F2602" t="s">
        <v>19</v>
      </c>
      <c r="G2602" t="s">
        <v>173</v>
      </c>
      <c r="H2602" t="s">
        <v>22</v>
      </c>
      <c r="I2602" t="s">
        <v>75</v>
      </c>
      <c r="J2602" s="26">
        <v>19412607.638011418</v>
      </c>
    </row>
    <row r="2603" spans="1:10" x14ac:dyDescent="0.3">
      <c r="A2603" s="23">
        <v>44866</v>
      </c>
      <c r="B2603" t="s">
        <v>100</v>
      </c>
      <c r="C2603" t="s">
        <v>114</v>
      </c>
      <c r="D2603" t="s">
        <v>0</v>
      </c>
      <c r="E2603" t="s">
        <v>173</v>
      </c>
      <c r="F2603" t="s">
        <v>19</v>
      </c>
      <c r="G2603" t="s">
        <v>173</v>
      </c>
      <c r="H2603" t="s">
        <v>20</v>
      </c>
      <c r="I2603" t="s">
        <v>76</v>
      </c>
      <c r="J2603" s="26">
        <v>10128317.028527696</v>
      </c>
    </row>
    <row r="2604" spans="1:10" x14ac:dyDescent="0.3">
      <c r="A2604" s="23">
        <v>44866</v>
      </c>
      <c r="B2604" t="s">
        <v>100</v>
      </c>
      <c r="C2604" t="s">
        <v>114</v>
      </c>
      <c r="D2604" t="s">
        <v>0</v>
      </c>
      <c r="E2604" t="s">
        <v>173</v>
      </c>
      <c r="F2604" t="s">
        <v>23</v>
      </c>
      <c r="G2604" t="s">
        <v>177</v>
      </c>
      <c r="H2604" t="s">
        <v>173</v>
      </c>
      <c r="I2604" t="s">
        <v>44</v>
      </c>
      <c r="J2604" s="26">
        <v>729238.82605399401</v>
      </c>
    </row>
    <row r="2605" spans="1:10" x14ac:dyDescent="0.3">
      <c r="A2605" s="23">
        <v>44866</v>
      </c>
      <c r="B2605" t="s">
        <v>100</v>
      </c>
      <c r="C2605" t="s">
        <v>114</v>
      </c>
      <c r="D2605" t="s">
        <v>0</v>
      </c>
      <c r="E2605" t="s">
        <v>173</v>
      </c>
      <c r="F2605" t="s">
        <v>23</v>
      </c>
      <c r="G2605" t="s">
        <v>173</v>
      </c>
      <c r="H2605" t="s">
        <v>196</v>
      </c>
      <c r="I2605" t="s">
        <v>77</v>
      </c>
      <c r="J2605" s="26">
        <v>638083.97279724479</v>
      </c>
    </row>
    <row r="2606" spans="1:10" x14ac:dyDescent="0.3">
      <c r="A2606" s="23">
        <v>44866</v>
      </c>
      <c r="B2606" t="s">
        <v>100</v>
      </c>
      <c r="C2606" t="s">
        <v>114</v>
      </c>
      <c r="D2606" t="s">
        <v>0</v>
      </c>
      <c r="E2606" t="s">
        <v>173</v>
      </c>
      <c r="F2606" t="s">
        <v>23</v>
      </c>
      <c r="G2606" t="s">
        <v>173</v>
      </c>
      <c r="H2606" t="s">
        <v>197</v>
      </c>
      <c r="I2606" t="s">
        <v>78</v>
      </c>
      <c r="J2606" s="26">
        <v>91154.853256749266</v>
      </c>
    </row>
    <row r="2607" spans="1:10" x14ac:dyDescent="0.3">
      <c r="A2607" s="23">
        <v>44866</v>
      </c>
      <c r="B2607" t="s">
        <v>100</v>
      </c>
      <c r="C2607" t="s">
        <v>115</v>
      </c>
      <c r="D2607" t="s">
        <v>1</v>
      </c>
      <c r="E2607" t="s">
        <v>176</v>
      </c>
      <c r="F2607" t="s">
        <v>23</v>
      </c>
      <c r="G2607" t="s">
        <v>173</v>
      </c>
      <c r="H2607" t="s">
        <v>173</v>
      </c>
      <c r="I2607" t="s">
        <v>45</v>
      </c>
      <c r="J2607" s="26">
        <v>33252316.617456738</v>
      </c>
    </row>
    <row r="2608" spans="1:10" x14ac:dyDescent="0.3">
      <c r="A2608" s="23">
        <v>44866</v>
      </c>
      <c r="B2608" t="s">
        <v>100</v>
      </c>
      <c r="C2608" t="s">
        <v>115</v>
      </c>
      <c r="D2608" t="s">
        <v>1</v>
      </c>
      <c r="E2608" t="s">
        <v>173</v>
      </c>
      <c r="F2608" t="s">
        <v>19</v>
      </c>
      <c r="G2608" t="s">
        <v>177</v>
      </c>
      <c r="H2608" t="s">
        <v>173</v>
      </c>
      <c r="I2608" t="s">
        <v>46</v>
      </c>
      <c r="J2608" s="26">
        <v>32861324.599058114</v>
      </c>
    </row>
    <row r="2609" spans="1:10" x14ac:dyDescent="0.3">
      <c r="A2609" s="23">
        <v>44866</v>
      </c>
      <c r="B2609" t="s">
        <v>100</v>
      </c>
      <c r="C2609" t="s">
        <v>115</v>
      </c>
      <c r="D2609" t="s">
        <v>1</v>
      </c>
      <c r="E2609" t="s">
        <v>173</v>
      </c>
      <c r="F2609" t="s">
        <v>19</v>
      </c>
      <c r="G2609" t="s">
        <v>173</v>
      </c>
      <c r="H2609" t="s">
        <v>21</v>
      </c>
      <c r="I2609" t="s">
        <v>79</v>
      </c>
      <c r="J2609" s="26">
        <v>14126892.188748527</v>
      </c>
    </row>
    <row r="2610" spans="1:10" x14ac:dyDescent="0.3">
      <c r="A2610" s="23">
        <v>44866</v>
      </c>
      <c r="B2610" t="s">
        <v>100</v>
      </c>
      <c r="C2610" t="s">
        <v>115</v>
      </c>
      <c r="D2610" t="s">
        <v>1</v>
      </c>
      <c r="E2610" t="s">
        <v>173</v>
      </c>
      <c r="F2610" t="s">
        <v>19</v>
      </c>
      <c r="G2610" t="s">
        <v>173</v>
      </c>
      <c r="H2610" t="s">
        <v>22</v>
      </c>
      <c r="I2610" t="s">
        <v>80</v>
      </c>
      <c r="J2610" s="26">
        <v>12996740.813648647</v>
      </c>
    </row>
    <row r="2611" spans="1:10" x14ac:dyDescent="0.3">
      <c r="A2611" s="23">
        <v>44866</v>
      </c>
      <c r="B2611" t="s">
        <v>100</v>
      </c>
      <c r="C2611" t="s">
        <v>115</v>
      </c>
      <c r="D2611" t="s">
        <v>1</v>
      </c>
      <c r="E2611" t="s">
        <v>173</v>
      </c>
      <c r="F2611" t="s">
        <v>19</v>
      </c>
      <c r="G2611" t="s">
        <v>173</v>
      </c>
      <c r="H2611" t="s">
        <v>20</v>
      </c>
      <c r="I2611" t="s">
        <v>81</v>
      </c>
      <c r="J2611" s="26">
        <v>5737691.5966609409</v>
      </c>
    </row>
    <row r="2612" spans="1:10" x14ac:dyDescent="0.3">
      <c r="A2612" s="23">
        <v>44866</v>
      </c>
      <c r="B2612" t="s">
        <v>100</v>
      </c>
      <c r="C2612" t="s">
        <v>115</v>
      </c>
      <c r="D2612" t="s">
        <v>1</v>
      </c>
      <c r="E2612" t="s">
        <v>173</v>
      </c>
      <c r="F2612" t="s">
        <v>23</v>
      </c>
      <c r="G2612" t="s">
        <v>177</v>
      </c>
      <c r="H2612" t="s">
        <v>173</v>
      </c>
      <c r="I2612" t="s">
        <v>47</v>
      </c>
      <c r="J2612" s="26">
        <v>390992.0183986224</v>
      </c>
    </row>
    <row r="2613" spans="1:10" x14ac:dyDescent="0.3">
      <c r="A2613" s="23">
        <v>44866</v>
      </c>
      <c r="B2613" t="s">
        <v>100</v>
      </c>
      <c r="C2613" t="s">
        <v>115</v>
      </c>
      <c r="D2613" t="s">
        <v>1</v>
      </c>
      <c r="E2613" t="s">
        <v>173</v>
      </c>
      <c r="F2613" t="s">
        <v>23</v>
      </c>
      <c r="G2613" t="s">
        <v>173</v>
      </c>
      <c r="H2613" t="s">
        <v>196</v>
      </c>
      <c r="I2613" t="s">
        <v>82</v>
      </c>
      <c r="J2613" s="26">
        <v>319041.98639862239</v>
      </c>
    </row>
    <row r="2614" spans="1:10" x14ac:dyDescent="0.3">
      <c r="A2614" s="23">
        <v>44866</v>
      </c>
      <c r="B2614" t="s">
        <v>100</v>
      </c>
      <c r="C2614" t="s">
        <v>115</v>
      </c>
      <c r="D2614" t="s">
        <v>1</v>
      </c>
      <c r="E2614" t="s">
        <v>173</v>
      </c>
      <c r="F2614" t="s">
        <v>23</v>
      </c>
      <c r="G2614" t="s">
        <v>173</v>
      </c>
      <c r="H2614" t="s">
        <v>197</v>
      </c>
      <c r="I2614" t="s">
        <v>83</v>
      </c>
      <c r="J2614" s="26">
        <v>71950.032000000007</v>
      </c>
    </row>
    <row r="2615" spans="1:10" x14ac:dyDescent="0.3">
      <c r="A2615" s="23">
        <v>44866</v>
      </c>
      <c r="B2615" t="s">
        <v>100</v>
      </c>
      <c r="C2615" t="s">
        <v>178</v>
      </c>
      <c r="D2615" t="s">
        <v>203</v>
      </c>
      <c r="E2615" t="s">
        <v>176</v>
      </c>
      <c r="F2615" t="s">
        <v>23</v>
      </c>
      <c r="G2615" t="s">
        <v>173</v>
      </c>
      <c r="H2615" t="s">
        <v>173</v>
      </c>
      <c r="I2615" t="s">
        <v>48</v>
      </c>
      <c r="J2615" s="26">
        <v>18118507.351235729</v>
      </c>
    </row>
    <row r="2616" spans="1:10" x14ac:dyDescent="0.3">
      <c r="A2616" s="23">
        <v>44866</v>
      </c>
      <c r="B2616" t="s">
        <v>100</v>
      </c>
      <c r="C2616" t="s">
        <v>178</v>
      </c>
      <c r="D2616" t="s">
        <v>203</v>
      </c>
      <c r="E2616" t="s">
        <v>173</v>
      </c>
      <c r="F2616" t="s">
        <v>19</v>
      </c>
      <c r="G2616" t="s">
        <v>177</v>
      </c>
      <c r="H2616" t="s">
        <v>173</v>
      </c>
      <c r="I2616" t="s">
        <v>49</v>
      </c>
      <c r="J2616" s="26">
        <v>17780260.543580361</v>
      </c>
    </row>
    <row r="2617" spans="1:10" x14ac:dyDescent="0.3">
      <c r="A2617" s="23">
        <v>44866</v>
      </c>
      <c r="B2617" t="s">
        <v>100</v>
      </c>
      <c r="C2617" t="s">
        <v>178</v>
      </c>
      <c r="D2617" t="s">
        <v>203</v>
      </c>
      <c r="E2617" t="s">
        <v>173</v>
      </c>
      <c r="F2617" t="s">
        <v>19</v>
      </c>
      <c r="G2617" t="s">
        <v>173</v>
      </c>
      <c r="H2617" t="s">
        <v>21</v>
      </c>
      <c r="I2617" t="s">
        <v>84</v>
      </c>
      <c r="J2617" s="26">
        <v>6973768.2873508371</v>
      </c>
    </row>
    <row r="2618" spans="1:10" x14ac:dyDescent="0.3">
      <c r="A2618" s="23">
        <v>44866</v>
      </c>
      <c r="B2618" t="s">
        <v>100</v>
      </c>
      <c r="C2618" t="s">
        <v>178</v>
      </c>
      <c r="D2618" t="s">
        <v>203</v>
      </c>
      <c r="E2618" t="s">
        <v>173</v>
      </c>
      <c r="F2618" t="s">
        <v>19</v>
      </c>
      <c r="G2618" t="s">
        <v>173</v>
      </c>
      <c r="H2618" t="s">
        <v>22</v>
      </c>
      <c r="I2618" t="s">
        <v>85</v>
      </c>
      <c r="J2618" s="26">
        <v>6415866.8243627716</v>
      </c>
    </row>
    <row r="2619" spans="1:10" x14ac:dyDescent="0.3">
      <c r="A2619" s="23">
        <v>44866</v>
      </c>
      <c r="B2619" t="s">
        <v>100</v>
      </c>
      <c r="C2619" t="s">
        <v>178</v>
      </c>
      <c r="D2619" t="s">
        <v>203</v>
      </c>
      <c r="E2619" t="s">
        <v>173</v>
      </c>
      <c r="F2619" t="s">
        <v>19</v>
      </c>
      <c r="G2619" t="s">
        <v>173</v>
      </c>
      <c r="H2619" t="s">
        <v>20</v>
      </c>
      <c r="I2619" t="s">
        <v>86</v>
      </c>
      <c r="J2619" s="26">
        <v>4390625.4318667548</v>
      </c>
    </row>
    <row r="2620" spans="1:10" x14ac:dyDescent="0.3">
      <c r="A2620" s="23">
        <v>44866</v>
      </c>
      <c r="B2620" t="s">
        <v>100</v>
      </c>
      <c r="C2620" t="s">
        <v>178</v>
      </c>
      <c r="D2620" t="s">
        <v>203</v>
      </c>
      <c r="E2620" t="s">
        <v>173</v>
      </c>
      <c r="F2620" t="s">
        <v>23</v>
      </c>
      <c r="G2620" t="s">
        <v>177</v>
      </c>
      <c r="H2620" t="s">
        <v>173</v>
      </c>
      <c r="I2620" t="s">
        <v>50</v>
      </c>
      <c r="J2620" s="26">
        <v>338246.80765537161</v>
      </c>
    </row>
    <row r="2621" spans="1:10" x14ac:dyDescent="0.3">
      <c r="A2621" s="23">
        <v>44866</v>
      </c>
      <c r="B2621" t="s">
        <v>100</v>
      </c>
      <c r="C2621" t="s">
        <v>178</v>
      </c>
      <c r="D2621" t="s">
        <v>203</v>
      </c>
      <c r="E2621" t="s">
        <v>173</v>
      </c>
      <c r="F2621" t="s">
        <v>23</v>
      </c>
      <c r="G2621" t="s">
        <v>173</v>
      </c>
      <c r="H2621" t="s">
        <v>196</v>
      </c>
      <c r="I2621" t="s">
        <v>88</v>
      </c>
      <c r="J2621" s="26">
        <v>319041.98639862239</v>
      </c>
    </row>
    <row r="2622" spans="1:10" x14ac:dyDescent="0.3">
      <c r="A2622" s="23">
        <v>44866</v>
      </c>
      <c r="B2622" t="s">
        <v>100</v>
      </c>
      <c r="C2622" t="s">
        <v>178</v>
      </c>
      <c r="D2622" t="s">
        <v>203</v>
      </c>
      <c r="E2622" t="s">
        <v>173</v>
      </c>
      <c r="F2622" t="s">
        <v>23</v>
      </c>
      <c r="G2622" t="s">
        <v>173</v>
      </c>
      <c r="H2622" t="s">
        <v>197</v>
      </c>
      <c r="I2622" t="s">
        <v>87</v>
      </c>
      <c r="J2622" s="26">
        <v>19204.821256749259</v>
      </c>
    </row>
    <row r="2623" spans="1:10" x14ac:dyDescent="0.3">
      <c r="A2623" s="23">
        <v>44866</v>
      </c>
      <c r="B2623" t="s">
        <v>100</v>
      </c>
      <c r="C2623" t="s">
        <v>116</v>
      </c>
      <c r="D2623" t="s">
        <v>14</v>
      </c>
      <c r="E2623" t="s">
        <v>176</v>
      </c>
      <c r="F2623" t="s">
        <v>23</v>
      </c>
      <c r="G2623" t="s">
        <v>173</v>
      </c>
      <c r="H2623" t="s">
        <v>173</v>
      </c>
      <c r="I2623" t="s">
        <v>51</v>
      </c>
      <c r="J2623" s="26">
        <v>757154</v>
      </c>
    </row>
    <row r="2624" spans="1:10" x14ac:dyDescent="0.3">
      <c r="A2624" s="23">
        <v>44866</v>
      </c>
      <c r="B2624" t="s">
        <v>100</v>
      </c>
      <c r="C2624" t="s">
        <v>116</v>
      </c>
      <c r="D2624" t="s">
        <v>14</v>
      </c>
      <c r="E2624" t="s">
        <v>173</v>
      </c>
      <c r="F2624" t="s">
        <v>16</v>
      </c>
      <c r="G2624" t="s">
        <v>177</v>
      </c>
      <c r="H2624" t="s">
        <v>198</v>
      </c>
      <c r="I2624" t="s">
        <v>52</v>
      </c>
      <c r="J2624" s="26">
        <v>160000</v>
      </c>
    </row>
    <row r="2625" spans="1:10" x14ac:dyDescent="0.3">
      <c r="A2625" s="23">
        <v>44866</v>
      </c>
      <c r="B2625" t="s">
        <v>100</v>
      </c>
      <c r="C2625" t="s">
        <v>116</v>
      </c>
      <c r="D2625" t="s">
        <v>14</v>
      </c>
      <c r="E2625" t="s">
        <v>173</v>
      </c>
      <c r="F2625" t="s">
        <v>271</v>
      </c>
      <c r="G2625" t="s">
        <v>177</v>
      </c>
      <c r="H2625" t="s">
        <v>173</v>
      </c>
      <c r="I2625" t="s">
        <v>53</v>
      </c>
      <c r="J2625" s="26">
        <v>400400</v>
      </c>
    </row>
    <row r="2626" spans="1:10" x14ac:dyDescent="0.3">
      <c r="A2626" s="23">
        <v>44866</v>
      </c>
      <c r="B2626" t="s">
        <v>100</v>
      </c>
      <c r="C2626" t="s">
        <v>116</v>
      </c>
      <c r="D2626" t="s">
        <v>14</v>
      </c>
      <c r="E2626" t="s">
        <v>173</v>
      </c>
      <c r="F2626" t="s">
        <v>271</v>
      </c>
      <c r="G2626" t="s">
        <v>173</v>
      </c>
      <c r="H2626" t="s">
        <v>33</v>
      </c>
      <c r="I2626" t="s">
        <v>89</v>
      </c>
      <c r="J2626" s="26">
        <v>280000</v>
      </c>
    </row>
    <row r="2627" spans="1:10" x14ac:dyDescent="0.3">
      <c r="A2627" s="23">
        <v>44866</v>
      </c>
      <c r="B2627" t="s">
        <v>100</v>
      </c>
      <c r="C2627" t="s">
        <v>116</v>
      </c>
      <c r="D2627" t="s">
        <v>14</v>
      </c>
      <c r="E2627" t="s">
        <v>173</v>
      </c>
      <c r="F2627" t="s">
        <v>271</v>
      </c>
      <c r="G2627" t="s">
        <v>173</v>
      </c>
      <c r="H2627" t="s">
        <v>34</v>
      </c>
      <c r="I2627" t="s">
        <v>90</v>
      </c>
      <c r="J2627" s="26">
        <v>28000</v>
      </c>
    </row>
    <row r="2628" spans="1:10" x14ac:dyDescent="0.3">
      <c r="A2628" s="23">
        <v>44866</v>
      </c>
      <c r="B2628" t="s">
        <v>100</v>
      </c>
      <c r="C2628" t="s">
        <v>116</v>
      </c>
      <c r="D2628" t="s">
        <v>14</v>
      </c>
      <c r="E2628" t="s">
        <v>173</v>
      </c>
      <c r="F2628" t="s">
        <v>271</v>
      </c>
      <c r="G2628" t="s">
        <v>173</v>
      </c>
      <c r="H2628" t="s">
        <v>35</v>
      </c>
      <c r="I2628" t="s">
        <v>90</v>
      </c>
      <c r="J2628" s="26">
        <v>92400</v>
      </c>
    </row>
    <row r="2629" spans="1:10" x14ac:dyDescent="0.3">
      <c r="A2629" s="23">
        <v>44866</v>
      </c>
      <c r="B2629" t="s">
        <v>100</v>
      </c>
      <c r="C2629" t="s">
        <v>116</v>
      </c>
      <c r="D2629" t="s">
        <v>14</v>
      </c>
      <c r="E2629" t="s">
        <v>173</v>
      </c>
      <c r="F2629" t="s">
        <v>15</v>
      </c>
      <c r="G2629" t="s">
        <v>177</v>
      </c>
      <c r="H2629" t="s">
        <v>173</v>
      </c>
      <c r="I2629" t="s">
        <v>54</v>
      </c>
      <c r="J2629" s="26">
        <v>113332</v>
      </c>
    </row>
    <row r="2630" spans="1:10" x14ac:dyDescent="0.3">
      <c r="A2630" s="23">
        <v>44866</v>
      </c>
      <c r="B2630" t="s">
        <v>100</v>
      </c>
      <c r="C2630" t="s">
        <v>116</v>
      </c>
      <c r="D2630" t="s">
        <v>14</v>
      </c>
      <c r="E2630" t="s">
        <v>173</v>
      </c>
      <c r="F2630" t="s">
        <v>15</v>
      </c>
      <c r="G2630" t="s">
        <v>173</v>
      </c>
      <c r="H2630" t="s">
        <v>36</v>
      </c>
      <c r="I2630" t="s">
        <v>91</v>
      </c>
      <c r="J2630" s="26">
        <v>59192</v>
      </c>
    </row>
    <row r="2631" spans="1:10" x14ac:dyDescent="0.3">
      <c r="A2631" s="23">
        <v>44866</v>
      </c>
      <c r="B2631" t="s">
        <v>100</v>
      </c>
      <c r="C2631" t="s">
        <v>116</v>
      </c>
      <c r="D2631" t="s">
        <v>14</v>
      </c>
      <c r="E2631" t="s">
        <v>173</v>
      </c>
      <c r="F2631" t="s">
        <v>15</v>
      </c>
      <c r="G2631" t="s">
        <v>173</v>
      </c>
      <c r="H2631" t="s">
        <v>37</v>
      </c>
      <c r="I2631" t="s">
        <v>92</v>
      </c>
      <c r="J2631" s="26">
        <v>41202</v>
      </c>
    </row>
    <row r="2632" spans="1:10" x14ac:dyDescent="0.3">
      <c r="A2632" s="23">
        <v>44866</v>
      </c>
      <c r="B2632" t="s">
        <v>100</v>
      </c>
      <c r="C2632" t="s">
        <v>116</v>
      </c>
      <c r="D2632" t="s">
        <v>14</v>
      </c>
      <c r="E2632" t="s">
        <v>173</v>
      </c>
      <c r="F2632" t="s">
        <v>15</v>
      </c>
      <c r="G2632" t="s">
        <v>173</v>
      </c>
      <c r="H2632" t="s">
        <v>38</v>
      </c>
      <c r="I2632" t="s">
        <v>93</v>
      </c>
      <c r="J2632" s="26">
        <v>12938</v>
      </c>
    </row>
    <row r="2633" spans="1:10" x14ac:dyDescent="0.3">
      <c r="A2633" s="23">
        <v>44866</v>
      </c>
      <c r="B2633" t="s">
        <v>100</v>
      </c>
      <c r="C2633" t="s">
        <v>116</v>
      </c>
      <c r="D2633" t="s">
        <v>14</v>
      </c>
      <c r="E2633" t="s">
        <v>173</v>
      </c>
      <c r="F2633" t="s">
        <v>269</v>
      </c>
      <c r="G2633" t="s">
        <v>177</v>
      </c>
      <c r="H2633" t="s">
        <v>269</v>
      </c>
      <c r="I2633" t="s">
        <v>55</v>
      </c>
      <c r="J2633" s="26">
        <v>30997</v>
      </c>
    </row>
    <row r="2634" spans="1:10" x14ac:dyDescent="0.3">
      <c r="A2634" s="23">
        <v>44866</v>
      </c>
      <c r="B2634" t="s">
        <v>100</v>
      </c>
      <c r="C2634" t="s">
        <v>116</v>
      </c>
      <c r="D2634" t="s">
        <v>14</v>
      </c>
      <c r="E2634" t="s">
        <v>173</v>
      </c>
      <c r="F2634" t="s">
        <v>270</v>
      </c>
      <c r="G2634" t="s">
        <v>177</v>
      </c>
      <c r="H2634" t="s">
        <v>270</v>
      </c>
      <c r="I2634" t="s">
        <v>56</v>
      </c>
      <c r="J2634" s="26">
        <v>52425</v>
      </c>
    </row>
    <row r="2635" spans="1:10" x14ac:dyDescent="0.3">
      <c r="A2635" s="23">
        <v>44866</v>
      </c>
      <c r="B2635" t="s">
        <v>100</v>
      </c>
      <c r="C2635" t="s">
        <v>116</v>
      </c>
      <c r="D2635" t="s">
        <v>2</v>
      </c>
      <c r="E2635" t="s">
        <v>176</v>
      </c>
      <c r="F2635" t="s">
        <v>270</v>
      </c>
      <c r="G2635" t="s">
        <v>173</v>
      </c>
      <c r="H2635" t="s">
        <v>173</v>
      </c>
      <c r="I2635" t="s">
        <v>57</v>
      </c>
      <c r="J2635" s="26">
        <v>11188578.355616946</v>
      </c>
    </row>
    <row r="2636" spans="1:10" x14ac:dyDescent="0.3">
      <c r="A2636" s="23">
        <v>44866</v>
      </c>
      <c r="B2636" t="s">
        <v>100</v>
      </c>
      <c r="C2636" t="s">
        <v>116</v>
      </c>
      <c r="D2636" t="s">
        <v>2</v>
      </c>
      <c r="E2636" t="s">
        <v>173</v>
      </c>
      <c r="F2636" t="s">
        <v>16</v>
      </c>
      <c r="G2636" t="s">
        <v>177</v>
      </c>
      <c r="H2636" t="s">
        <v>16</v>
      </c>
      <c r="I2636" t="s">
        <v>58</v>
      </c>
      <c r="J2636" s="26">
        <v>1250000</v>
      </c>
    </row>
    <row r="2637" spans="1:10" x14ac:dyDescent="0.3">
      <c r="A2637" s="23">
        <v>44866</v>
      </c>
      <c r="B2637" t="s">
        <v>100</v>
      </c>
      <c r="C2637" t="s">
        <v>116</v>
      </c>
      <c r="D2637" t="s">
        <v>2</v>
      </c>
      <c r="E2637" t="s">
        <v>173</v>
      </c>
      <c r="F2637" t="s">
        <v>271</v>
      </c>
      <c r="G2637" t="s">
        <v>177</v>
      </c>
      <c r="H2637" t="s">
        <v>173</v>
      </c>
      <c r="I2637" t="s">
        <v>59</v>
      </c>
      <c r="J2637" s="26">
        <v>1216215</v>
      </c>
    </row>
    <row r="2638" spans="1:10" x14ac:dyDescent="0.3">
      <c r="A2638" s="23">
        <v>44866</v>
      </c>
      <c r="B2638" t="s">
        <v>100</v>
      </c>
      <c r="C2638" t="s">
        <v>116</v>
      </c>
      <c r="D2638" t="s">
        <v>2</v>
      </c>
      <c r="E2638" t="s">
        <v>173</v>
      </c>
      <c r="F2638" t="s">
        <v>271</v>
      </c>
      <c r="G2638" t="s">
        <v>173</v>
      </c>
      <c r="H2638" t="s">
        <v>33</v>
      </c>
      <c r="I2638" t="s">
        <v>94</v>
      </c>
      <c r="J2638" s="26">
        <v>577500</v>
      </c>
    </row>
    <row r="2639" spans="1:10" x14ac:dyDescent="0.3">
      <c r="A2639" s="23">
        <v>44866</v>
      </c>
      <c r="B2639" t="s">
        <v>100</v>
      </c>
      <c r="C2639" t="s">
        <v>116</v>
      </c>
      <c r="D2639" t="s">
        <v>2</v>
      </c>
      <c r="E2639" t="s">
        <v>173</v>
      </c>
      <c r="F2639" t="s">
        <v>271</v>
      </c>
      <c r="G2639" t="s">
        <v>173</v>
      </c>
      <c r="H2639" t="s">
        <v>34</v>
      </c>
      <c r="I2639" t="s">
        <v>95</v>
      </c>
      <c r="J2639" s="26">
        <v>358050</v>
      </c>
    </row>
    <row r="2640" spans="1:10" x14ac:dyDescent="0.3">
      <c r="A2640" s="23">
        <v>44866</v>
      </c>
      <c r="B2640" t="s">
        <v>100</v>
      </c>
      <c r="C2640" t="s">
        <v>116</v>
      </c>
      <c r="D2640" t="s">
        <v>2</v>
      </c>
      <c r="E2640" t="s">
        <v>173</v>
      </c>
      <c r="F2640" t="s">
        <v>271</v>
      </c>
      <c r="G2640" t="s">
        <v>173</v>
      </c>
      <c r="H2640" t="s">
        <v>35</v>
      </c>
      <c r="I2640" t="s">
        <v>96</v>
      </c>
      <c r="J2640" s="26">
        <v>280665</v>
      </c>
    </row>
    <row r="2641" spans="1:10" x14ac:dyDescent="0.3">
      <c r="A2641" s="23">
        <v>44866</v>
      </c>
      <c r="B2641" t="s">
        <v>100</v>
      </c>
      <c r="C2641" t="s">
        <v>116</v>
      </c>
      <c r="D2641" t="s">
        <v>2</v>
      </c>
      <c r="E2641" t="s">
        <v>173</v>
      </c>
      <c r="F2641" t="s">
        <v>28</v>
      </c>
      <c r="G2641" t="s">
        <v>177</v>
      </c>
      <c r="H2641" t="s">
        <v>173</v>
      </c>
      <c r="I2641" t="s">
        <v>60</v>
      </c>
      <c r="J2641" s="26">
        <v>6678207.1159300208</v>
      </c>
    </row>
    <row r="2642" spans="1:10" x14ac:dyDescent="0.3">
      <c r="A2642" s="23">
        <v>44866</v>
      </c>
      <c r="B2642" t="s">
        <v>100</v>
      </c>
      <c r="C2642" t="s">
        <v>116</v>
      </c>
      <c r="D2642" t="s">
        <v>2</v>
      </c>
      <c r="E2642" t="s">
        <v>173</v>
      </c>
      <c r="F2642" t="s">
        <v>28</v>
      </c>
      <c r="G2642" t="s">
        <v>173</v>
      </c>
      <c r="H2642" t="s">
        <v>39</v>
      </c>
      <c r="I2642" t="s">
        <v>97</v>
      </c>
      <c r="J2642" s="26">
        <v>3082249.4381215479</v>
      </c>
    </row>
    <row r="2643" spans="1:10" x14ac:dyDescent="0.3">
      <c r="A2643" s="23">
        <v>44866</v>
      </c>
      <c r="B2643" t="s">
        <v>100</v>
      </c>
      <c r="C2643" t="s">
        <v>116</v>
      </c>
      <c r="D2643" t="s">
        <v>2</v>
      </c>
      <c r="E2643" t="s">
        <v>173</v>
      </c>
      <c r="F2643" t="s">
        <v>28</v>
      </c>
      <c r="G2643" t="s">
        <v>173</v>
      </c>
      <c r="H2643" t="s">
        <v>40</v>
      </c>
      <c r="I2643" t="s">
        <v>98</v>
      </c>
      <c r="J2643" s="26">
        <v>3595957.6778084729</v>
      </c>
    </row>
    <row r="2644" spans="1:10" x14ac:dyDescent="0.3">
      <c r="A2644" s="23">
        <v>44866</v>
      </c>
      <c r="B2644" t="s">
        <v>100</v>
      </c>
      <c r="C2644" t="s">
        <v>116</v>
      </c>
      <c r="D2644" t="s">
        <v>2</v>
      </c>
      <c r="E2644" t="s">
        <v>173</v>
      </c>
      <c r="F2644" t="s">
        <v>32</v>
      </c>
      <c r="G2644" t="s">
        <v>177</v>
      </c>
      <c r="H2644" t="s">
        <v>32</v>
      </c>
      <c r="I2644" t="s">
        <v>61</v>
      </c>
      <c r="J2644" s="26">
        <v>270000</v>
      </c>
    </row>
    <row r="2645" spans="1:10" x14ac:dyDescent="0.3">
      <c r="A2645" s="23">
        <v>44866</v>
      </c>
      <c r="B2645" t="s">
        <v>100</v>
      </c>
      <c r="C2645" t="s">
        <v>116</v>
      </c>
      <c r="D2645" t="s">
        <v>2</v>
      </c>
      <c r="E2645" t="s">
        <v>173</v>
      </c>
      <c r="F2645" t="s">
        <v>41</v>
      </c>
      <c r="G2645" t="s">
        <v>177</v>
      </c>
      <c r="H2645" t="s">
        <v>41</v>
      </c>
      <c r="I2645" t="s">
        <v>62</v>
      </c>
      <c r="J2645" s="26">
        <v>250000</v>
      </c>
    </row>
    <row r="2646" spans="1:10" x14ac:dyDescent="0.3">
      <c r="A2646" s="23">
        <v>44866</v>
      </c>
      <c r="B2646" t="s">
        <v>100</v>
      </c>
      <c r="C2646" t="s">
        <v>116</v>
      </c>
      <c r="D2646" t="s">
        <v>2</v>
      </c>
      <c r="E2646" t="s">
        <v>173</v>
      </c>
      <c r="F2646" t="s">
        <v>29</v>
      </c>
      <c r="G2646" t="s">
        <v>177</v>
      </c>
      <c r="H2646" t="s">
        <v>29</v>
      </c>
      <c r="I2646" t="s">
        <v>63</v>
      </c>
      <c r="J2646" s="26">
        <v>908999.99999999988</v>
      </c>
    </row>
    <row r="2647" spans="1:10" x14ac:dyDescent="0.3">
      <c r="A2647" s="23">
        <v>44866</v>
      </c>
      <c r="B2647" t="s">
        <v>100</v>
      </c>
      <c r="C2647" t="s">
        <v>116</v>
      </c>
      <c r="D2647" t="s">
        <v>2</v>
      </c>
      <c r="E2647" t="s">
        <v>173</v>
      </c>
      <c r="F2647" t="s">
        <v>31</v>
      </c>
      <c r="G2647" t="s">
        <v>177</v>
      </c>
      <c r="H2647" t="s">
        <v>31</v>
      </c>
      <c r="I2647" t="s">
        <v>64</v>
      </c>
      <c r="J2647" s="26">
        <v>513708.23968692467</v>
      </c>
    </row>
    <row r="2648" spans="1:10" x14ac:dyDescent="0.3">
      <c r="A2648" s="23">
        <v>44866</v>
      </c>
      <c r="B2648" t="s">
        <v>100</v>
      </c>
      <c r="C2648" t="s">
        <v>116</v>
      </c>
      <c r="D2648" t="s">
        <v>2</v>
      </c>
      <c r="E2648" t="s">
        <v>173</v>
      </c>
      <c r="F2648" t="s">
        <v>30</v>
      </c>
      <c r="G2648" t="s">
        <v>177</v>
      </c>
      <c r="H2648" t="s">
        <v>30</v>
      </c>
      <c r="I2648" t="s">
        <v>65</v>
      </c>
      <c r="J2648" s="26">
        <v>101448</v>
      </c>
    </row>
    <row r="2649" spans="1:10" x14ac:dyDescent="0.3">
      <c r="A2649" s="23">
        <v>44866</v>
      </c>
      <c r="B2649" t="s">
        <v>100</v>
      </c>
      <c r="C2649" t="s">
        <v>179</v>
      </c>
      <c r="D2649" t="s">
        <v>17</v>
      </c>
      <c r="E2649" t="s">
        <v>176</v>
      </c>
      <c r="F2649" t="s">
        <v>30</v>
      </c>
      <c r="G2649" t="s">
        <v>173</v>
      </c>
      <c r="H2649" t="s">
        <v>173</v>
      </c>
      <c r="I2649" t="s">
        <v>66</v>
      </c>
      <c r="J2649" s="26">
        <v>6172774.9956187829</v>
      </c>
    </row>
    <row r="2650" spans="1:10" x14ac:dyDescent="0.3">
      <c r="A2650" s="23">
        <v>44866</v>
      </c>
      <c r="B2650" t="s">
        <v>100</v>
      </c>
      <c r="C2650" t="s">
        <v>117</v>
      </c>
      <c r="D2650" t="s">
        <v>5</v>
      </c>
      <c r="E2650" t="s">
        <v>176</v>
      </c>
      <c r="F2650" t="s">
        <v>30</v>
      </c>
      <c r="G2650" t="s">
        <v>173</v>
      </c>
      <c r="H2650" t="s">
        <v>173</v>
      </c>
      <c r="I2650" t="s">
        <v>67</v>
      </c>
      <c r="J2650" s="26">
        <v>6142</v>
      </c>
    </row>
    <row r="2651" spans="1:10" x14ac:dyDescent="0.3">
      <c r="A2651" s="23">
        <v>44866</v>
      </c>
      <c r="B2651" t="s">
        <v>100</v>
      </c>
      <c r="C2651" t="s">
        <v>117</v>
      </c>
      <c r="D2651" t="s">
        <v>5</v>
      </c>
      <c r="E2651" t="s">
        <v>173</v>
      </c>
      <c r="F2651" t="s">
        <v>3</v>
      </c>
      <c r="G2651" t="s">
        <v>177</v>
      </c>
      <c r="H2651" t="s">
        <v>3</v>
      </c>
      <c r="I2651" t="s">
        <v>68</v>
      </c>
      <c r="J2651" s="26">
        <v>6142</v>
      </c>
    </row>
    <row r="2652" spans="1:10" x14ac:dyDescent="0.3">
      <c r="A2652" s="23">
        <v>44866</v>
      </c>
      <c r="B2652" t="s">
        <v>100</v>
      </c>
      <c r="C2652" t="s">
        <v>118</v>
      </c>
      <c r="D2652" t="s">
        <v>6</v>
      </c>
      <c r="E2652" t="s">
        <v>176</v>
      </c>
      <c r="F2652" t="s">
        <v>27</v>
      </c>
      <c r="G2652" t="s">
        <v>173</v>
      </c>
      <c r="H2652" t="s">
        <v>173</v>
      </c>
      <c r="I2652" t="s">
        <v>70</v>
      </c>
      <c r="J2652" s="26">
        <v>1813926</v>
      </c>
    </row>
    <row r="2653" spans="1:10" x14ac:dyDescent="0.3">
      <c r="A2653" s="23">
        <v>44866</v>
      </c>
      <c r="B2653" t="s">
        <v>100</v>
      </c>
      <c r="C2653" t="s">
        <v>118</v>
      </c>
      <c r="D2653" t="s">
        <v>6</v>
      </c>
      <c r="E2653" t="s">
        <v>173</v>
      </c>
      <c r="F2653" t="s">
        <v>4</v>
      </c>
      <c r="G2653" t="s">
        <v>177</v>
      </c>
      <c r="H2653" t="s">
        <v>4</v>
      </c>
      <c r="I2653" t="s">
        <v>71</v>
      </c>
      <c r="J2653" s="26">
        <v>1813926</v>
      </c>
    </row>
    <row r="2654" spans="1:10" x14ac:dyDescent="0.3">
      <c r="A2654" s="23">
        <v>44866</v>
      </c>
      <c r="B2654" t="s">
        <v>100</v>
      </c>
      <c r="C2654" t="s">
        <v>180</v>
      </c>
      <c r="D2654" t="s">
        <v>7</v>
      </c>
      <c r="E2654" t="s">
        <v>176</v>
      </c>
      <c r="F2654" t="s">
        <v>18</v>
      </c>
      <c r="G2654" t="s">
        <v>173</v>
      </c>
      <c r="H2654" t="s">
        <v>173</v>
      </c>
      <c r="I2654" t="s">
        <v>73</v>
      </c>
      <c r="J2654" s="26">
        <v>4364990.9956187829</v>
      </c>
    </row>
    <row r="2655" spans="1:10" x14ac:dyDescent="0.3">
      <c r="A2655" s="23">
        <v>44866</v>
      </c>
      <c r="B2655" t="s">
        <v>100</v>
      </c>
      <c r="C2655" t="s">
        <v>119</v>
      </c>
      <c r="D2655" t="s">
        <v>10</v>
      </c>
      <c r="E2655" t="s">
        <v>176</v>
      </c>
      <c r="F2655" t="s">
        <v>10</v>
      </c>
      <c r="G2655" t="s">
        <v>177</v>
      </c>
      <c r="H2655" t="s">
        <v>10</v>
      </c>
      <c r="I2655" t="s">
        <v>11</v>
      </c>
      <c r="J2655" s="26">
        <v>872998.19912375661</v>
      </c>
    </row>
    <row r="2656" spans="1:10" x14ac:dyDescent="0.3">
      <c r="A2656" s="23">
        <v>44866</v>
      </c>
      <c r="B2656" t="s">
        <v>100</v>
      </c>
      <c r="C2656" t="s">
        <v>181</v>
      </c>
      <c r="D2656" t="s">
        <v>8</v>
      </c>
      <c r="E2656" t="s">
        <v>176</v>
      </c>
      <c r="F2656" t="s">
        <v>10</v>
      </c>
      <c r="G2656" t="s">
        <v>173</v>
      </c>
      <c r="H2656" t="s">
        <v>173</v>
      </c>
      <c r="I2656" t="s">
        <v>12</v>
      </c>
      <c r="J2656" s="26">
        <v>3491992.7964950264</v>
      </c>
    </row>
    <row r="2657" spans="1:10" x14ac:dyDescent="0.3">
      <c r="A2657" s="23">
        <v>44896</v>
      </c>
      <c r="B2657" t="s">
        <v>99</v>
      </c>
      <c r="C2657" t="s">
        <v>114</v>
      </c>
      <c r="D2657" t="s">
        <v>0</v>
      </c>
      <c r="E2657" t="s">
        <v>176</v>
      </c>
      <c r="F2657" t="s">
        <v>25</v>
      </c>
      <c r="G2657" t="s">
        <v>173</v>
      </c>
      <c r="H2657" t="s">
        <v>173</v>
      </c>
      <c r="I2657" t="s">
        <v>124</v>
      </c>
      <c r="J2657" s="26">
        <v>56328234.593937859</v>
      </c>
    </row>
    <row r="2658" spans="1:10" x14ac:dyDescent="0.3">
      <c r="A2658" s="23">
        <v>44896</v>
      </c>
      <c r="B2658" t="s">
        <v>99</v>
      </c>
      <c r="C2658" t="s">
        <v>114</v>
      </c>
      <c r="D2658" t="s">
        <v>0</v>
      </c>
      <c r="E2658" t="s">
        <v>173</v>
      </c>
      <c r="F2658" t="s">
        <v>19</v>
      </c>
      <c r="G2658" t="s">
        <v>177</v>
      </c>
      <c r="H2658" t="s">
        <v>173</v>
      </c>
      <c r="I2658" t="s">
        <v>43</v>
      </c>
      <c r="J2658" s="26">
        <v>55535724.791507699</v>
      </c>
    </row>
    <row r="2659" spans="1:10" x14ac:dyDescent="0.3">
      <c r="A2659" s="23">
        <v>44896</v>
      </c>
      <c r="B2659" t="s">
        <v>99</v>
      </c>
      <c r="C2659" t="s">
        <v>114</v>
      </c>
      <c r="D2659" t="s">
        <v>0</v>
      </c>
      <c r="E2659" t="s">
        <v>173</v>
      </c>
      <c r="F2659" t="s">
        <v>19</v>
      </c>
      <c r="G2659" t="s">
        <v>173</v>
      </c>
      <c r="H2659" t="s">
        <v>21</v>
      </c>
      <c r="I2659" t="s">
        <v>74</v>
      </c>
      <c r="J2659" s="26">
        <v>21013517.488678589</v>
      </c>
    </row>
    <row r="2660" spans="1:10" x14ac:dyDescent="0.3">
      <c r="A2660" s="23">
        <v>44896</v>
      </c>
      <c r="B2660" t="s">
        <v>99</v>
      </c>
      <c r="C2660" t="s">
        <v>114</v>
      </c>
      <c r="D2660" t="s">
        <v>0</v>
      </c>
      <c r="E2660" t="s">
        <v>173</v>
      </c>
      <c r="F2660" t="s">
        <v>19</v>
      </c>
      <c r="G2660" t="s">
        <v>173</v>
      </c>
      <c r="H2660" t="s">
        <v>22</v>
      </c>
      <c r="I2660" t="s">
        <v>75</v>
      </c>
      <c r="J2660" s="26">
        <v>22514483.023584202</v>
      </c>
    </row>
    <row r="2661" spans="1:10" x14ac:dyDescent="0.3">
      <c r="A2661" s="23">
        <v>44896</v>
      </c>
      <c r="B2661" t="s">
        <v>99</v>
      </c>
      <c r="C2661" t="s">
        <v>114</v>
      </c>
      <c r="D2661" t="s">
        <v>0</v>
      </c>
      <c r="E2661" t="s">
        <v>173</v>
      </c>
      <c r="F2661" t="s">
        <v>19</v>
      </c>
      <c r="G2661" t="s">
        <v>173</v>
      </c>
      <c r="H2661" t="s">
        <v>20</v>
      </c>
      <c r="I2661" t="s">
        <v>76</v>
      </c>
      <c r="J2661" s="26">
        <v>12007724.279244907</v>
      </c>
    </row>
    <row r="2662" spans="1:10" x14ac:dyDescent="0.3">
      <c r="A2662" s="23">
        <v>44896</v>
      </c>
      <c r="B2662" t="s">
        <v>99</v>
      </c>
      <c r="C2662" t="s">
        <v>114</v>
      </c>
      <c r="D2662" t="s">
        <v>0</v>
      </c>
      <c r="E2662" t="s">
        <v>173</v>
      </c>
      <c r="F2662" t="s">
        <v>23</v>
      </c>
      <c r="G2662" t="s">
        <v>177</v>
      </c>
      <c r="H2662" t="s">
        <v>173</v>
      </c>
      <c r="I2662" t="s">
        <v>44</v>
      </c>
      <c r="J2662" s="26">
        <v>792509.80243016395</v>
      </c>
    </row>
    <row r="2663" spans="1:10" x14ac:dyDescent="0.3">
      <c r="A2663" s="23">
        <v>44896</v>
      </c>
      <c r="B2663" t="s">
        <v>99</v>
      </c>
      <c r="C2663" t="s">
        <v>114</v>
      </c>
      <c r="D2663" t="s">
        <v>0</v>
      </c>
      <c r="E2663" t="s">
        <v>173</v>
      </c>
      <c r="F2663" t="s">
        <v>23</v>
      </c>
      <c r="G2663" t="s">
        <v>173</v>
      </c>
      <c r="H2663" t="s">
        <v>196</v>
      </c>
      <c r="I2663" t="s">
        <v>77</v>
      </c>
      <c r="J2663" s="26">
        <v>693446.07712639344</v>
      </c>
    </row>
    <row r="2664" spans="1:10" x14ac:dyDescent="0.3">
      <c r="A2664" s="23">
        <v>44896</v>
      </c>
      <c r="B2664" t="s">
        <v>99</v>
      </c>
      <c r="C2664" t="s">
        <v>114</v>
      </c>
      <c r="D2664" t="s">
        <v>0</v>
      </c>
      <c r="E2664" t="s">
        <v>173</v>
      </c>
      <c r="F2664" t="s">
        <v>23</v>
      </c>
      <c r="G2664" t="s">
        <v>173</v>
      </c>
      <c r="H2664" t="s">
        <v>197</v>
      </c>
      <c r="I2664" t="s">
        <v>78</v>
      </c>
      <c r="J2664" s="26">
        <v>99063.725303770494</v>
      </c>
    </row>
    <row r="2665" spans="1:10" x14ac:dyDescent="0.3">
      <c r="A2665" s="23">
        <v>44896</v>
      </c>
      <c r="B2665" t="s">
        <v>99</v>
      </c>
      <c r="C2665" t="s">
        <v>115</v>
      </c>
      <c r="D2665" t="s">
        <v>1</v>
      </c>
      <c r="E2665" t="s">
        <v>176</v>
      </c>
      <c r="F2665" t="s">
        <v>23</v>
      </c>
      <c r="G2665" t="s">
        <v>173</v>
      </c>
      <c r="H2665" t="s">
        <v>173</v>
      </c>
      <c r="I2665" t="s">
        <v>45</v>
      </c>
      <c r="J2665" s="26">
        <v>33571404.29079093</v>
      </c>
    </row>
    <row r="2666" spans="1:10" x14ac:dyDescent="0.3">
      <c r="A2666" s="23">
        <v>44896</v>
      </c>
      <c r="B2666" t="s">
        <v>99</v>
      </c>
      <c r="C2666" t="s">
        <v>115</v>
      </c>
      <c r="D2666" t="s">
        <v>1</v>
      </c>
      <c r="E2666" t="s">
        <v>173</v>
      </c>
      <c r="F2666" t="s">
        <v>19</v>
      </c>
      <c r="G2666" t="s">
        <v>177</v>
      </c>
      <c r="H2666" t="s">
        <v>173</v>
      </c>
      <c r="I2666" t="s">
        <v>46</v>
      </c>
      <c r="J2666" s="26">
        <v>33152576.252227735</v>
      </c>
    </row>
    <row r="2667" spans="1:10" x14ac:dyDescent="0.3">
      <c r="A2667" s="23">
        <v>44896</v>
      </c>
      <c r="B2667" t="s">
        <v>99</v>
      </c>
      <c r="C2667" t="s">
        <v>115</v>
      </c>
      <c r="D2667" t="s">
        <v>1</v>
      </c>
      <c r="E2667" t="s">
        <v>173</v>
      </c>
      <c r="F2667" t="s">
        <v>19</v>
      </c>
      <c r="G2667" t="s">
        <v>173</v>
      </c>
      <c r="H2667" t="s">
        <v>21</v>
      </c>
      <c r="I2667" t="s">
        <v>79</v>
      </c>
      <c r="J2667" s="26">
        <v>12975847.049259027</v>
      </c>
    </row>
    <row r="2668" spans="1:10" x14ac:dyDescent="0.3">
      <c r="A2668" s="23">
        <v>44896</v>
      </c>
      <c r="B2668" t="s">
        <v>99</v>
      </c>
      <c r="C2668" t="s">
        <v>115</v>
      </c>
      <c r="D2668" t="s">
        <v>1</v>
      </c>
      <c r="E2668" t="s">
        <v>173</v>
      </c>
      <c r="F2668" t="s">
        <v>19</v>
      </c>
      <c r="G2668" t="s">
        <v>173</v>
      </c>
      <c r="H2668" t="s">
        <v>22</v>
      </c>
      <c r="I2668" t="s">
        <v>80</v>
      </c>
      <c r="J2668" s="26">
        <v>13902693.267063243</v>
      </c>
    </row>
    <row r="2669" spans="1:10" x14ac:dyDescent="0.3">
      <c r="A2669" s="23">
        <v>44896</v>
      </c>
      <c r="B2669" t="s">
        <v>99</v>
      </c>
      <c r="C2669" t="s">
        <v>115</v>
      </c>
      <c r="D2669" t="s">
        <v>1</v>
      </c>
      <c r="E2669" t="s">
        <v>173</v>
      </c>
      <c r="F2669" t="s">
        <v>19</v>
      </c>
      <c r="G2669" t="s">
        <v>173</v>
      </c>
      <c r="H2669" t="s">
        <v>20</v>
      </c>
      <c r="I2669" t="s">
        <v>81</v>
      </c>
      <c r="J2669" s="26">
        <v>6274035.935905464</v>
      </c>
    </row>
    <row r="2670" spans="1:10" x14ac:dyDescent="0.3">
      <c r="A2670" s="23">
        <v>44896</v>
      </c>
      <c r="B2670" t="s">
        <v>99</v>
      </c>
      <c r="C2670" t="s">
        <v>115</v>
      </c>
      <c r="D2670" t="s">
        <v>1</v>
      </c>
      <c r="E2670" t="s">
        <v>173</v>
      </c>
      <c r="F2670" t="s">
        <v>23</v>
      </c>
      <c r="G2670" t="s">
        <v>177</v>
      </c>
      <c r="H2670" t="s">
        <v>173</v>
      </c>
      <c r="I2670" t="s">
        <v>47</v>
      </c>
      <c r="J2670" s="26">
        <v>418828.03856319672</v>
      </c>
    </row>
    <row r="2671" spans="1:10" x14ac:dyDescent="0.3">
      <c r="A2671" s="23">
        <v>44896</v>
      </c>
      <c r="B2671" t="s">
        <v>99</v>
      </c>
      <c r="C2671" t="s">
        <v>115</v>
      </c>
      <c r="D2671" t="s">
        <v>1</v>
      </c>
      <c r="E2671" t="s">
        <v>173</v>
      </c>
      <c r="F2671" t="s">
        <v>23</v>
      </c>
      <c r="G2671" t="s">
        <v>173</v>
      </c>
      <c r="H2671" t="s">
        <v>196</v>
      </c>
      <c r="I2671" t="s">
        <v>82</v>
      </c>
      <c r="J2671" s="26">
        <v>346723.03856319672</v>
      </c>
    </row>
    <row r="2672" spans="1:10" x14ac:dyDescent="0.3">
      <c r="A2672" s="23">
        <v>44896</v>
      </c>
      <c r="B2672" t="s">
        <v>99</v>
      </c>
      <c r="C2672" t="s">
        <v>115</v>
      </c>
      <c r="D2672" t="s">
        <v>1</v>
      </c>
      <c r="E2672" t="s">
        <v>173</v>
      </c>
      <c r="F2672" t="s">
        <v>23</v>
      </c>
      <c r="G2672" t="s">
        <v>173</v>
      </c>
      <c r="H2672" t="s">
        <v>197</v>
      </c>
      <c r="I2672" t="s">
        <v>83</v>
      </c>
      <c r="J2672" s="26">
        <v>72105</v>
      </c>
    </row>
    <row r="2673" spans="1:10" x14ac:dyDescent="0.3">
      <c r="A2673" s="23">
        <v>44896</v>
      </c>
      <c r="B2673" t="s">
        <v>99</v>
      </c>
      <c r="C2673" t="s">
        <v>178</v>
      </c>
      <c r="D2673" t="s">
        <v>203</v>
      </c>
      <c r="E2673" t="s">
        <v>176</v>
      </c>
      <c r="F2673" t="s">
        <v>23</v>
      </c>
      <c r="G2673" t="s">
        <v>173</v>
      </c>
      <c r="H2673" t="s">
        <v>173</v>
      </c>
      <c r="I2673" t="s">
        <v>48</v>
      </c>
      <c r="J2673" s="26">
        <v>22756830.303146929</v>
      </c>
    </row>
    <row r="2674" spans="1:10" x14ac:dyDescent="0.3">
      <c r="A2674" s="23">
        <v>44896</v>
      </c>
      <c r="B2674" t="s">
        <v>99</v>
      </c>
      <c r="C2674" t="s">
        <v>178</v>
      </c>
      <c r="D2674" t="s">
        <v>203</v>
      </c>
      <c r="E2674" t="s">
        <v>173</v>
      </c>
      <c r="F2674" t="s">
        <v>19</v>
      </c>
      <c r="G2674" t="s">
        <v>177</v>
      </c>
      <c r="H2674" t="s">
        <v>173</v>
      </c>
      <c r="I2674" t="s">
        <v>49</v>
      </c>
      <c r="J2674" s="26">
        <v>22383148.539279964</v>
      </c>
    </row>
    <row r="2675" spans="1:10" x14ac:dyDescent="0.3">
      <c r="A2675" s="23">
        <v>44896</v>
      </c>
      <c r="B2675" t="s">
        <v>99</v>
      </c>
      <c r="C2675" t="s">
        <v>178</v>
      </c>
      <c r="D2675" t="s">
        <v>203</v>
      </c>
      <c r="E2675" t="s">
        <v>173</v>
      </c>
      <c r="F2675" t="s">
        <v>19</v>
      </c>
      <c r="G2675" t="s">
        <v>173</v>
      </c>
      <c r="H2675" t="s">
        <v>21</v>
      </c>
      <c r="I2675" t="s">
        <v>84</v>
      </c>
      <c r="J2675" s="26">
        <v>8037670.439419562</v>
      </c>
    </row>
    <row r="2676" spans="1:10" x14ac:dyDescent="0.3">
      <c r="A2676" s="23">
        <v>44896</v>
      </c>
      <c r="B2676" t="s">
        <v>99</v>
      </c>
      <c r="C2676" t="s">
        <v>178</v>
      </c>
      <c r="D2676" t="s">
        <v>203</v>
      </c>
      <c r="E2676" t="s">
        <v>173</v>
      </c>
      <c r="F2676" t="s">
        <v>19</v>
      </c>
      <c r="G2676" t="s">
        <v>173</v>
      </c>
      <c r="H2676" t="s">
        <v>22</v>
      </c>
      <c r="I2676" t="s">
        <v>85</v>
      </c>
      <c r="J2676" s="26">
        <v>8611789.7565209586</v>
      </c>
    </row>
    <row r="2677" spans="1:10" x14ac:dyDescent="0.3">
      <c r="A2677" s="23">
        <v>44896</v>
      </c>
      <c r="B2677" t="s">
        <v>99</v>
      </c>
      <c r="C2677" t="s">
        <v>178</v>
      </c>
      <c r="D2677" t="s">
        <v>203</v>
      </c>
      <c r="E2677" t="s">
        <v>173</v>
      </c>
      <c r="F2677" t="s">
        <v>19</v>
      </c>
      <c r="G2677" t="s">
        <v>173</v>
      </c>
      <c r="H2677" t="s">
        <v>20</v>
      </c>
      <c r="I2677" t="s">
        <v>86</v>
      </c>
      <c r="J2677" s="26">
        <v>5733688.3433394432</v>
      </c>
    </row>
    <row r="2678" spans="1:10" x14ac:dyDescent="0.3">
      <c r="A2678" s="23">
        <v>44896</v>
      </c>
      <c r="B2678" t="s">
        <v>99</v>
      </c>
      <c r="C2678" t="s">
        <v>178</v>
      </c>
      <c r="D2678" t="s">
        <v>203</v>
      </c>
      <c r="E2678" t="s">
        <v>173</v>
      </c>
      <c r="F2678" t="s">
        <v>23</v>
      </c>
      <c r="G2678" t="s">
        <v>177</v>
      </c>
      <c r="H2678" t="s">
        <v>173</v>
      </c>
      <c r="I2678" t="s">
        <v>50</v>
      </c>
      <c r="J2678" s="26">
        <v>373681.76386696723</v>
      </c>
    </row>
    <row r="2679" spans="1:10" x14ac:dyDescent="0.3">
      <c r="A2679" s="23">
        <v>44896</v>
      </c>
      <c r="B2679" t="s">
        <v>99</v>
      </c>
      <c r="C2679" t="s">
        <v>178</v>
      </c>
      <c r="D2679" t="s">
        <v>203</v>
      </c>
      <c r="E2679" t="s">
        <v>173</v>
      </c>
      <c r="F2679" t="s">
        <v>23</v>
      </c>
      <c r="G2679" t="s">
        <v>173</v>
      </c>
      <c r="H2679" t="s">
        <v>196</v>
      </c>
      <c r="I2679" t="s">
        <v>88</v>
      </c>
      <c r="J2679" s="26">
        <v>346723.03856319672</v>
      </c>
    </row>
    <row r="2680" spans="1:10" x14ac:dyDescent="0.3">
      <c r="A2680" s="23">
        <v>44896</v>
      </c>
      <c r="B2680" t="s">
        <v>99</v>
      </c>
      <c r="C2680" t="s">
        <v>178</v>
      </c>
      <c r="D2680" t="s">
        <v>203</v>
      </c>
      <c r="E2680" t="s">
        <v>173</v>
      </c>
      <c r="F2680" t="s">
        <v>23</v>
      </c>
      <c r="G2680" t="s">
        <v>173</v>
      </c>
      <c r="H2680" t="s">
        <v>197</v>
      </c>
      <c r="I2680" t="s">
        <v>87</v>
      </c>
      <c r="J2680" s="26">
        <v>26958.725303770494</v>
      </c>
    </row>
    <row r="2681" spans="1:10" x14ac:dyDescent="0.3">
      <c r="A2681" s="23">
        <v>44896</v>
      </c>
      <c r="B2681" t="s">
        <v>99</v>
      </c>
      <c r="C2681" t="s">
        <v>116</v>
      </c>
      <c r="D2681" t="s">
        <v>14</v>
      </c>
      <c r="E2681" t="s">
        <v>176</v>
      </c>
      <c r="F2681" t="s">
        <v>23</v>
      </c>
      <c r="G2681" t="s">
        <v>173</v>
      </c>
      <c r="H2681" t="s">
        <v>173</v>
      </c>
      <c r="I2681" t="s">
        <v>51</v>
      </c>
      <c r="J2681" s="26">
        <v>795627</v>
      </c>
    </row>
    <row r="2682" spans="1:10" x14ac:dyDescent="0.3">
      <c r="A2682" s="23">
        <v>44896</v>
      </c>
      <c r="B2682" t="s">
        <v>99</v>
      </c>
      <c r="C2682" t="s">
        <v>116</v>
      </c>
      <c r="D2682" t="s">
        <v>14</v>
      </c>
      <c r="E2682" t="s">
        <v>173</v>
      </c>
      <c r="F2682" t="s">
        <v>16</v>
      </c>
      <c r="G2682" t="s">
        <v>177</v>
      </c>
      <c r="H2682" t="s">
        <v>198</v>
      </c>
      <c r="I2682" t="s">
        <v>52</v>
      </c>
      <c r="J2682" s="26">
        <v>150000</v>
      </c>
    </row>
    <row r="2683" spans="1:10" x14ac:dyDescent="0.3">
      <c r="A2683" s="23">
        <v>44896</v>
      </c>
      <c r="B2683" t="s">
        <v>99</v>
      </c>
      <c r="C2683" t="s">
        <v>116</v>
      </c>
      <c r="D2683" t="s">
        <v>14</v>
      </c>
      <c r="E2683" t="s">
        <v>173</v>
      </c>
      <c r="F2683" t="s">
        <v>271</v>
      </c>
      <c r="G2683" t="s">
        <v>177</v>
      </c>
      <c r="H2683" t="s">
        <v>173</v>
      </c>
      <c r="I2683" t="s">
        <v>53</v>
      </c>
      <c r="J2683" s="26">
        <v>457600</v>
      </c>
    </row>
    <row r="2684" spans="1:10" x14ac:dyDescent="0.3">
      <c r="A2684" s="23">
        <v>44896</v>
      </c>
      <c r="B2684" t="s">
        <v>99</v>
      </c>
      <c r="C2684" t="s">
        <v>116</v>
      </c>
      <c r="D2684" t="s">
        <v>14</v>
      </c>
      <c r="E2684" t="s">
        <v>173</v>
      </c>
      <c r="F2684" t="s">
        <v>271</v>
      </c>
      <c r="G2684" t="s">
        <v>173</v>
      </c>
      <c r="H2684" t="s">
        <v>33</v>
      </c>
      <c r="I2684" t="s">
        <v>89</v>
      </c>
      <c r="J2684" s="26">
        <v>320000</v>
      </c>
    </row>
    <row r="2685" spans="1:10" x14ac:dyDescent="0.3">
      <c r="A2685" s="23">
        <v>44896</v>
      </c>
      <c r="B2685" t="s">
        <v>99</v>
      </c>
      <c r="C2685" t="s">
        <v>116</v>
      </c>
      <c r="D2685" t="s">
        <v>14</v>
      </c>
      <c r="E2685" t="s">
        <v>173</v>
      </c>
      <c r="F2685" t="s">
        <v>271</v>
      </c>
      <c r="G2685" t="s">
        <v>173</v>
      </c>
      <c r="H2685" t="s">
        <v>34</v>
      </c>
      <c r="I2685" t="s">
        <v>90</v>
      </c>
      <c r="J2685" s="26">
        <v>32000</v>
      </c>
    </row>
    <row r="2686" spans="1:10" x14ac:dyDescent="0.3">
      <c r="A2686" s="23">
        <v>44896</v>
      </c>
      <c r="B2686" t="s">
        <v>99</v>
      </c>
      <c r="C2686" t="s">
        <v>116</v>
      </c>
      <c r="D2686" t="s">
        <v>14</v>
      </c>
      <c r="E2686" t="s">
        <v>173</v>
      </c>
      <c r="F2686" t="s">
        <v>271</v>
      </c>
      <c r="G2686" t="s">
        <v>173</v>
      </c>
      <c r="H2686" t="s">
        <v>35</v>
      </c>
      <c r="I2686" t="s">
        <v>90</v>
      </c>
      <c r="J2686" s="26">
        <v>105600</v>
      </c>
    </row>
    <row r="2687" spans="1:10" x14ac:dyDescent="0.3">
      <c r="A2687" s="23">
        <v>44896</v>
      </c>
      <c r="B2687" t="s">
        <v>99</v>
      </c>
      <c r="C2687" t="s">
        <v>116</v>
      </c>
      <c r="D2687" t="s">
        <v>14</v>
      </c>
      <c r="E2687" t="s">
        <v>173</v>
      </c>
      <c r="F2687" t="s">
        <v>15</v>
      </c>
      <c r="G2687" t="s">
        <v>177</v>
      </c>
      <c r="H2687" t="s">
        <v>173</v>
      </c>
      <c r="I2687" t="s">
        <v>54</v>
      </c>
      <c r="J2687" s="26">
        <v>119695</v>
      </c>
    </row>
    <row r="2688" spans="1:10" x14ac:dyDescent="0.3">
      <c r="A2688" s="23">
        <v>44896</v>
      </c>
      <c r="B2688" t="s">
        <v>99</v>
      </c>
      <c r="C2688" t="s">
        <v>116</v>
      </c>
      <c r="D2688" t="s">
        <v>14</v>
      </c>
      <c r="E2688" t="s">
        <v>173</v>
      </c>
      <c r="F2688" t="s">
        <v>15</v>
      </c>
      <c r="G2688" t="s">
        <v>173</v>
      </c>
      <c r="H2688" t="s">
        <v>36</v>
      </c>
      <c r="I2688" t="s">
        <v>91</v>
      </c>
      <c r="J2688" s="26">
        <v>50000</v>
      </c>
    </row>
    <row r="2689" spans="1:10" x14ac:dyDescent="0.3">
      <c r="A2689" s="23">
        <v>44896</v>
      </c>
      <c r="B2689" t="s">
        <v>99</v>
      </c>
      <c r="C2689" t="s">
        <v>116</v>
      </c>
      <c r="D2689" t="s">
        <v>14</v>
      </c>
      <c r="E2689" t="s">
        <v>173</v>
      </c>
      <c r="F2689" t="s">
        <v>15</v>
      </c>
      <c r="G2689" t="s">
        <v>173</v>
      </c>
      <c r="H2689" t="s">
        <v>37</v>
      </c>
      <c r="I2689" t="s">
        <v>92</v>
      </c>
      <c r="J2689" s="26">
        <v>36353</v>
      </c>
    </row>
    <row r="2690" spans="1:10" x14ac:dyDescent="0.3">
      <c r="A2690" s="23">
        <v>44896</v>
      </c>
      <c r="B2690" t="s">
        <v>99</v>
      </c>
      <c r="C2690" t="s">
        <v>116</v>
      </c>
      <c r="D2690" t="s">
        <v>14</v>
      </c>
      <c r="E2690" t="s">
        <v>173</v>
      </c>
      <c r="F2690" t="s">
        <v>15</v>
      </c>
      <c r="G2690" t="s">
        <v>173</v>
      </c>
      <c r="H2690" t="s">
        <v>38</v>
      </c>
      <c r="I2690" t="s">
        <v>93</v>
      </c>
      <c r="J2690" s="26">
        <v>33342</v>
      </c>
    </row>
    <row r="2691" spans="1:10" x14ac:dyDescent="0.3">
      <c r="A2691" s="23">
        <v>44896</v>
      </c>
      <c r="B2691" t="s">
        <v>99</v>
      </c>
      <c r="C2691" t="s">
        <v>116</v>
      </c>
      <c r="D2691" t="s">
        <v>14</v>
      </c>
      <c r="E2691" t="s">
        <v>173</v>
      </c>
      <c r="F2691" t="s">
        <v>269</v>
      </c>
      <c r="G2691" t="s">
        <v>177</v>
      </c>
      <c r="H2691" t="s">
        <v>269</v>
      </c>
      <c r="I2691" t="s">
        <v>55</v>
      </c>
      <c r="J2691" s="26">
        <v>17853</v>
      </c>
    </row>
    <row r="2692" spans="1:10" x14ac:dyDescent="0.3">
      <c r="A2692" s="23">
        <v>44896</v>
      </c>
      <c r="B2692" t="s">
        <v>99</v>
      </c>
      <c r="C2692" t="s">
        <v>116</v>
      </c>
      <c r="D2692" t="s">
        <v>14</v>
      </c>
      <c r="E2692" t="s">
        <v>173</v>
      </c>
      <c r="F2692" t="s">
        <v>270</v>
      </c>
      <c r="G2692" t="s">
        <v>177</v>
      </c>
      <c r="H2692" t="s">
        <v>270</v>
      </c>
      <c r="I2692" t="s">
        <v>56</v>
      </c>
      <c r="J2692" s="26">
        <v>50479</v>
      </c>
    </row>
    <row r="2693" spans="1:10" x14ac:dyDescent="0.3">
      <c r="A2693" s="23">
        <v>44896</v>
      </c>
      <c r="B2693" t="s">
        <v>99</v>
      </c>
      <c r="C2693" t="s">
        <v>116</v>
      </c>
      <c r="D2693" t="s">
        <v>2</v>
      </c>
      <c r="E2693" t="s">
        <v>176</v>
      </c>
      <c r="F2693" t="s">
        <v>270</v>
      </c>
      <c r="G2693" t="s">
        <v>173</v>
      </c>
      <c r="H2693" t="s">
        <v>173</v>
      </c>
      <c r="I2693" t="s">
        <v>57</v>
      </c>
      <c r="J2693" s="26">
        <v>12462937.343151301</v>
      </c>
    </row>
    <row r="2694" spans="1:10" x14ac:dyDescent="0.3">
      <c r="A2694" s="23">
        <v>44896</v>
      </c>
      <c r="B2694" t="s">
        <v>99</v>
      </c>
      <c r="C2694" t="s">
        <v>116</v>
      </c>
      <c r="D2694" t="s">
        <v>2</v>
      </c>
      <c r="E2694" t="s">
        <v>173</v>
      </c>
      <c r="F2694" t="s">
        <v>16</v>
      </c>
      <c r="G2694" t="s">
        <v>177</v>
      </c>
      <c r="H2694" t="s">
        <v>16</v>
      </c>
      <c r="I2694" t="s">
        <v>58</v>
      </c>
      <c r="J2694" s="26">
        <v>1250000</v>
      </c>
    </row>
    <row r="2695" spans="1:10" x14ac:dyDescent="0.3">
      <c r="A2695" s="23">
        <v>44896</v>
      </c>
      <c r="B2695" t="s">
        <v>99</v>
      </c>
      <c r="C2695" t="s">
        <v>116</v>
      </c>
      <c r="D2695" t="s">
        <v>2</v>
      </c>
      <c r="E2695" t="s">
        <v>173</v>
      </c>
      <c r="F2695" t="s">
        <v>271</v>
      </c>
      <c r="G2695" t="s">
        <v>177</v>
      </c>
      <c r="H2695" t="s">
        <v>173</v>
      </c>
      <c r="I2695" t="s">
        <v>59</v>
      </c>
      <c r="J2695" s="26">
        <v>1238737.5</v>
      </c>
    </row>
    <row r="2696" spans="1:10" x14ac:dyDescent="0.3">
      <c r="A2696" s="23">
        <v>44896</v>
      </c>
      <c r="B2696" t="s">
        <v>99</v>
      </c>
      <c r="C2696" t="s">
        <v>116</v>
      </c>
      <c r="D2696" t="s">
        <v>2</v>
      </c>
      <c r="E2696" t="s">
        <v>173</v>
      </c>
      <c r="F2696" t="s">
        <v>271</v>
      </c>
      <c r="G2696" t="s">
        <v>173</v>
      </c>
      <c r="H2696" t="s">
        <v>33</v>
      </c>
      <c r="I2696" t="s">
        <v>94</v>
      </c>
      <c r="J2696" s="26">
        <v>577500</v>
      </c>
    </row>
    <row r="2697" spans="1:10" x14ac:dyDescent="0.3">
      <c r="A2697" s="23">
        <v>44896</v>
      </c>
      <c r="B2697" t="s">
        <v>99</v>
      </c>
      <c r="C2697" t="s">
        <v>116</v>
      </c>
      <c r="D2697" t="s">
        <v>2</v>
      </c>
      <c r="E2697" t="s">
        <v>173</v>
      </c>
      <c r="F2697" t="s">
        <v>271</v>
      </c>
      <c r="G2697" t="s">
        <v>173</v>
      </c>
      <c r="H2697" t="s">
        <v>34</v>
      </c>
      <c r="I2697" t="s">
        <v>95</v>
      </c>
      <c r="J2697" s="26">
        <v>375375</v>
      </c>
    </row>
    <row r="2698" spans="1:10" x14ac:dyDescent="0.3">
      <c r="A2698" s="23">
        <v>44896</v>
      </c>
      <c r="B2698" t="s">
        <v>99</v>
      </c>
      <c r="C2698" t="s">
        <v>116</v>
      </c>
      <c r="D2698" t="s">
        <v>2</v>
      </c>
      <c r="E2698" t="s">
        <v>173</v>
      </c>
      <c r="F2698" t="s">
        <v>271</v>
      </c>
      <c r="G2698" t="s">
        <v>173</v>
      </c>
      <c r="H2698" t="s">
        <v>35</v>
      </c>
      <c r="I2698" t="s">
        <v>96</v>
      </c>
      <c r="J2698" s="26">
        <v>285862.5</v>
      </c>
    </row>
    <row r="2699" spans="1:10" x14ac:dyDescent="0.3">
      <c r="A2699" s="23">
        <v>44896</v>
      </c>
      <c r="B2699" t="s">
        <v>99</v>
      </c>
      <c r="C2699" t="s">
        <v>116</v>
      </c>
      <c r="D2699" t="s">
        <v>2</v>
      </c>
      <c r="E2699" t="s">
        <v>173</v>
      </c>
      <c r="F2699" t="s">
        <v>28</v>
      </c>
      <c r="G2699" t="s">
        <v>177</v>
      </c>
      <c r="H2699" t="s">
        <v>173</v>
      </c>
      <c r="I2699" t="s">
        <v>60</v>
      </c>
      <c r="J2699" s="26">
        <v>7322670.497211922</v>
      </c>
    </row>
    <row r="2700" spans="1:10" x14ac:dyDescent="0.3">
      <c r="A2700" s="23">
        <v>44896</v>
      </c>
      <c r="B2700" t="s">
        <v>99</v>
      </c>
      <c r="C2700" t="s">
        <v>116</v>
      </c>
      <c r="D2700" t="s">
        <v>2</v>
      </c>
      <c r="E2700" t="s">
        <v>173</v>
      </c>
      <c r="F2700" t="s">
        <v>28</v>
      </c>
      <c r="G2700" t="s">
        <v>173</v>
      </c>
      <c r="H2700" t="s">
        <v>39</v>
      </c>
      <c r="I2700" t="s">
        <v>97</v>
      </c>
      <c r="J2700" s="26">
        <v>3379694.0756362714</v>
      </c>
    </row>
    <row r="2701" spans="1:10" x14ac:dyDescent="0.3">
      <c r="A2701" s="23">
        <v>44896</v>
      </c>
      <c r="B2701" t="s">
        <v>99</v>
      </c>
      <c r="C2701" t="s">
        <v>116</v>
      </c>
      <c r="D2701" t="s">
        <v>2</v>
      </c>
      <c r="E2701" t="s">
        <v>173</v>
      </c>
      <c r="F2701" t="s">
        <v>28</v>
      </c>
      <c r="G2701" t="s">
        <v>173</v>
      </c>
      <c r="H2701" t="s">
        <v>40</v>
      </c>
      <c r="I2701" t="s">
        <v>98</v>
      </c>
      <c r="J2701" s="26">
        <v>3942976.4215756506</v>
      </c>
    </row>
    <row r="2702" spans="1:10" x14ac:dyDescent="0.3">
      <c r="A2702" s="23">
        <v>44896</v>
      </c>
      <c r="B2702" t="s">
        <v>99</v>
      </c>
      <c r="C2702" t="s">
        <v>116</v>
      </c>
      <c r="D2702" t="s">
        <v>2</v>
      </c>
      <c r="E2702" t="s">
        <v>173</v>
      </c>
      <c r="F2702" t="s">
        <v>32</v>
      </c>
      <c r="G2702" t="s">
        <v>177</v>
      </c>
      <c r="H2702" t="s">
        <v>32</v>
      </c>
      <c r="I2702" t="s">
        <v>61</v>
      </c>
      <c r="J2702" s="26">
        <v>270000</v>
      </c>
    </row>
    <row r="2703" spans="1:10" x14ac:dyDescent="0.3">
      <c r="A2703" s="23">
        <v>44896</v>
      </c>
      <c r="B2703" t="s">
        <v>99</v>
      </c>
      <c r="C2703" t="s">
        <v>116</v>
      </c>
      <c r="D2703" t="s">
        <v>2</v>
      </c>
      <c r="E2703" t="s">
        <v>173</v>
      </c>
      <c r="F2703" t="s">
        <v>41</v>
      </c>
      <c r="G2703" t="s">
        <v>177</v>
      </c>
      <c r="H2703" t="s">
        <v>41</v>
      </c>
      <c r="I2703" t="s">
        <v>62</v>
      </c>
      <c r="J2703" s="26">
        <v>250000</v>
      </c>
    </row>
    <row r="2704" spans="1:10" x14ac:dyDescent="0.3">
      <c r="A2704" s="23">
        <v>44896</v>
      </c>
      <c r="B2704" t="s">
        <v>99</v>
      </c>
      <c r="C2704" t="s">
        <v>116</v>
      </c>
      <c r="D2704" t="s">
        <v>2</v>
      </c>
      <c r="E2704" t="s">
        <v>173</v>
      </c>
      <c r="F2704" t="s">
        <v>29</v>
      </c>
      <c r="G2704" t="s">
        <v>177</v>
      </c>
      <c r="H2704" t="s">
        <v>29</v>
      </c>
      <c r="I2704" t="s">
        <v>63</v>
      </c>
      <c r="J2704" s="26">
        <v>1467999.9999999998</v>
      </c>
    </row>
    <row r="2705" spans="1:10" x14ac:dyDescent="0.3">
      <c r="A2705" s="23">
        <v>44896</v>
      </c>
      <c r="B2705" t="s">
        <v>99</v>
      </c>
      <c r="C2705" t="s">
        <v>116</v>
      </c>
      <c r="D2705" t="s">
        <v>2</v>
      </c>
      <c r="E2705" t="s">
        <v>173</v>
      </c>
      <c r="F2705" t="s">
        <v>31</v>
      </c>
      <c r="G2705" t="s">
        <v>177</v>
      </c>
      <c r="H2705" t="s">
        <v>31</v>
      </c>
      <c r="I2705" t="s">
        <v>64</v>
      </c>
      <c r="J2705" s="26">
        <v>563282.3459393786</v>
      </c>
    </row>
    <row r="2706" spans="1:10" x14ac:dyDescent="0.3">
      <c r="A2706" s="23">
        <v>44896</v>
      </c>
      <c r="B2706" t="s">
        <v>99</v>
      </c>
      <c r="C2706" t="s">
        <v>116</v>
      </c>
      <c r="D2706" t="s">
        <v>2</v>
      </c>
      <c r="E2706" t="s">
        <v>173</v>
      </c>
      <c r="F2706" t="s">
        <v>30</v>
      </c>
      <c r="G2706" t="s">
        <v>177</v>
      </c>
      <c r="H2706" t="s">
        <v>30</v>
      </c>
      <c r="I2706" t="s">
        <v>65</v>
      </c>
      <c r="J2706" s="26">
        <v>100247</v>
      </c>
    </row>
    <row r="2707" spans="1:10" x14ac:dyDescent="0.3">
      <c r="A2707" s="23">
        <v>44896</v>
      </c>
      <c r="B2707" t="s">
        <v>99</v>
      </c>
      <c r="C2707" t="s">
        <v>179</v>
      </c>
      <c r="D2707" t="s">
        <v>17</v>
      </c>
      <c r="E2707" t="s">
        <v>176</v>
      </c>
      <c r="F2707" t="s">
        <v>30</v>
      </c>
      <c r="G2707" t="s">
        <v>173</v>
      </c>
      <c r="H2707" t="s">
        <v>173</v>
      </c>
      <c r="I2707" t="s">
        <v>66</v>
      </c>
      <c r="J2707" s="26">
        <v>9498265.9599956274</v>
      </c>
    </row>
    <row r="2708" spans="1:10" x14ac:dyDescent="0.3">
      <c r="A2708" s="23">
        <v>44896</v>
      </c>
      <c r="B2708" t="s">
        <v>99</v>
      </c>
      <c r="C2708" t="s">
        <v>117</v>
      </c>
      <c r="D2708" t="s">
        <v>5</v>
      </c>
      <c r="E2708" t="s">
        <v>176</v>
      </c>
      <c r="F2708" t="s">
        <v>30</v>
      </c>
      <c r="G2708" t="s">
        <v>173</v>
      </c>
      <c r="H2708" t="s">
        <v>173</v>
      </c>
      <c r="I2708" t="s">
        <v>67</v>
      </c>
      <c r="J2708" s="26">
        <v>0</v>
      </c>
    </row>
    <row r="2709" spans="1:10" x14ac:dyDescent="0.3">
      <c r="A2709" s="23">
        <v>44896</v>
      </c>
      <c r="B2709" t="s">
        <v>99</v>
      </c>
      <c r="C2709" t="s">
        <v>118</v>
      </c>
      <c r="D2709" t="s">
        <v>6</v>
      </c>
      <c r="E2709" t="s">
        <v>176</v>
      </c>
      <c r="F2709" t="s">
        <v>27</v>
      </c>
      <c r="G2709" t="s">
        <v>173</v>
      </c>
      <c r="H2709" t="s">
        <v>173</v>
      </c>
      <c r="I2709" t="s">
        <v>70</v>
      </c>
      <c r="J2709" s="26">
        <v>1815232</v>
      </c>
    </row>
    <row r="2710" spans="1:10" x14ac:dyDescent="0.3">
      <c r="A2710" s="23">
        <v>44896</v>
      </c>
      <c r="B2710" t="s">
        <v>99</v>
      </c>
      <c r="C2710" t="s">
        <v>118</v>
      </c>
      <c r="D2710" t="s">
        <v>6</v>
      </c>
      <c r="E2710" t="s">
        <v>173</v>
      </c>
      <c r="F2710" t="s">
        <v>4</v>
      </c>
      <c r="G2710" t="s">
        <v>177</v>
      </c>
      <c r="H2710" t="s">
        <v>4</v>
      </c>
      <c r="I2710" t="s">
        <v>71</v>
      </c>
      <c r="J2710" s="26">
        <v>1815232</v>
      </c>
    </row>
    <row r="2711" spans="1:10" x14ac:dyDescent="0.3">
      <c r="A2711" s="23">
        <v>44896</v>
      </c>
      <c r="B2711" t="s">
        <v>99</v>
      </c>
      <c r="C2711" t="s">
        <v>180</v>
      </c>
      <c r="D2711" t="s">
        <v>7</v>
      </c>
      <c r="E2711" t="s">
        <v>176</v>
      </c>
      <c r="F2711" t="s">
        <v>18</v>
      </c>
      <c r="G2711" t="s">
        <v>173</v>
      </c>
      <c r="H2711" t="s">
        <v>173</v>
      </c>
      <c r="I2711" t="s">
        <v>73</v>
      </c>
      <c r="J2711" s="26">
        <v>7683033.9599956274</v>
      </c>
    </row>
    <row r="2712" spans="1:10" x14ac:dyDescent="0.3">
      <c r="A2712" s="23">
        <v>44896</v>
      </c>
      <c r="B2712" t="s">
        <v>99</v>
      </c>
      <c r="C2712" t="s">
        <v>119</v>
      </c>
      <c r="D2712" t="s">
        <v>10</v>
      </c>
      <c r="E2712" t="s">
        <v>176</v>
      </c>
      <c r="F2712" t="s">
        <v>10</v>
      </c>
      <c r="G2712" t="s">
        <v>177</v>
      </c>
      <c r="H2712" t="s">
        <v>10</v>
      </c>
      <c r="I2712" t="s">
        <v>11</v>
      </c>
      <c r="J2712" s="26">
        <v>1536606.7919991256</v>
      </c>
    </row>
    <row r="2713" spans="1:10" x14ac:dyDescent="0.3">
      <c r="A2713" s="23">
        <v>44896</v>
      </c>
      <c r="B2713" t="s">
        <v>99</v>
      </c>
      <c r="C2713" t="s">
        <v>181</v>
      </c>
      <c r="D2713" t="s">
        <v>8</v>
      </c>
      <c r="E2713" t="s">
        <v>176</v>
      </c>
      <c r="F2713" t="s">
        <v>10</v>
      </c>
      <c r="G2713" t="s">
        <v>173</v>
      </c>
      <c r="H2713" t="s">
        <v>173</v>
      </c>
      <c r="I2713" t="s">
        <v>12</v>
      </c>
      <c r="J2713" s="26">
        <v>6146427.1679965016</v>
      </c>
    </row>
    <row r="2714" spans="1:10" x14ac:dyDescent="0.3">
      <c r="A2714" s="23">
        <v>44896</v>
      </c>
      <c r="B2714" t="s">
        <v>100</v>
      </c>
      <c r="C2714" t="s">
        <v>114</v>
      </c>
      <c r="D2714" t="s">
        <v>0</v>
      </c>
      <c r="E2714" t="s">
        <v>176</v>
      </c>
      <c r="F2714" t="s">
        <v>25</v>
      </c>
      <c r="G2714" t="s">
        <v>173</v>
      </c>
      <c r="H2714" t="s">
        <v>173</v>
      </c>
      <c r="I2714" t="s">
        <v>124</v>
      </c>
      <c r="J2714" s="26">
        <v>52072216.800402291</v>
      </c>
    </row>
    <row r="2715" spans="1:10" x14ac:dyDescent="0.3">
      <c r="A2715" s="23">
        <v>44896</v>
      </c>
      <c r="B2715" t="s">
        <v>100</v>
      </c>
      <c r="C2715" t="s">
        <v>114</v>
      </c>
      <c r="D2715" t="s">
        <v>0</v>
      </c>
      <c r="E2715" t="s">
        <v>173</v>
      </c>
      <c r="F2715" t="s">
        <v>19</v>
      </c>
      <c r="G2715" t="s">
        <v>177</v>
      </c>
      <c r="H2715" t="s">
        <v>173</v>
      </c>
      <c r="I2715" t="s">
        <v>43</v>
      </c>
      <c r="J2715" s="26">
        <v>51333021.293771975</v>
      </c>
    </row>
    <row r="2716" spans="1:10" x14ac:dyDescent="0.3">
      <c r="A2716" s="23">
        <v>44896</v>
      </c>
      <c r="B2716" t="s">
        <v>100</v>
      </c>
      <c r="C2716" t="s">
        <v>114</v>
      </c>
      <c r="D2716" t="s">
        <v>0</v>
      </c>
      <c r="E2716" t="s">
        <v>173</v>
      </c>
      <c r="F2716" t="s">
        <v>19</v>
      </c>
      <c r="G2716" t="s">
        <v>173</v>
      </c>
      <c r="H2716" t="s">
        <v>21</v>
      </c>
      <c r="I2716" t="s">
        <v>74</v>
      </c>
      <c r="J2716" s="26">
        <v>21388758.872404993</v>
      </c>
    </row>
    <row r="2717" spans="1:10" x14ac:dyDescent="0.3">
      <c r="A2717" s="23">
        <v>44896</v>
      </c>
      <c r="B2717" t="s">
        <v>100</v>
      </c>
      <c r="C2717" t="s">
        <v>114</v>
      </c>
      <c r="D2717" t="s">
        <v>0</v>
      </c>
      <c r="E2717" t="s">
        <v>173</v>
      </c>
      <c r="F2717" t="s">
        <v>19</v>
      </c>
      <c r="G2717" t="s">
        <v>173</v>
      </c>
      <c r="H2717" t="s">
        <v>22</v>
      </c>
      <c r="I2717" t="s">
        <v>75</v>
      </c>
      <c r="J2717" s="26">
        <v>19677658.162612591</v>
      </c>
    </row>
    <row r="2718" spans="1:10" x14ac:dyDescent="0.3">
      <c r="A2718" s="23">
        <v>44896</v>
      </c>
      <c r="B2718" t="s">
        <v>100</v>
      </c>
      <c r="C2718" t="s">
        <v>114</v>
      </c>
      <c r="D2718" t="s">
        <v>0</v>
      </c>
      <c r="E2718" t="s">
        <v>173</v>
      </c>
      <c r="F2718" t="s">
        <v>19</v>
      </c>
      <c r="G2718" t="s">
        <v>173</v>
      </c>
      <c r="H2718" t="s">
        <v>20</v>
      </c>
      <c r="I2718" t="s">
        <v>76</v>
      </c>
      <c r="J2718" s="26">
        <v>10266604.258754397</v>
      </c>
    </row>
    <row r="2719" spans="1:10" x14ac:dyDescent="0.3">
      <c r="A2719" s="23">
        <v>44896</v>
      </c>
      <c r="B2719" t="s">
        <v>100</v>
      </c>
      <c r="C2719" t="s">
        <v>114</v>
      </c>
      <c r="D2719" t="s">
        <v>0</v>
      </c>
      <c r="E2719" t="s">
        <v>173</v>
      </c>
      <c r="F2719" t="s">
        <v>23</v>
      </c>
      <c r="G2719" t="s">
        <v>177</v>
      </c>
      <c r="H2719" t="s">
        <v>173</v>
      </c>
      <c r="I2719" t="s">
        <v>44</v>
      </c>
      <c r="J2719" s="26">
        <v>739195.50663031649</v>
      </c>
    </row>
    <row r="2720" spans="1:10" x14ac:dyDescent="0.3">
      <c r="A2720" s="23">
        <v>44896</v>
      </c>
      <c r="B2720" t="s">
        <v>100</v>
      </c>
      <c r="C2720" t="s">
        <v>114</v>
      </c>
      <c r="D2720" t="s">
        <v>0</v>
      </c>
      <c r="E2720" t="s">
        <v>173</v>
      </c>
      <c r="F2720" t="s">
        <v>23</v>
      </c>
      <c r="G2720" t="s">
        <v>173</v>
      </c>
      <c r="H2720" t="s">
        <v>196</v>
      </c>
      <c r="I2720" t="s">
        <v>77</v>
      </c>
      <c r="J2720" s="26">
        <v>646796.06830152695</v>
      </c>
    </row>
    <row r="2721" spans="1:10" x14ac:dyDescent="0.3">
      <c r="A2721" s="23">
        <v>44896</v>
      </c>
      <c r="B2721" t="s">
        <v>100</v>
      </c>
      <c r="C2721" t="s">
        <v>114</v>
      </c>
      <c r="D2721" t="s">
        <v>0</v>
      </c>
      <c r="E2721" t="s">
        <v>173</v>
      </c>
      <c r="F2721" t="s">
        <v>23</v>
      </c>
      <c r="G2721" t="s">
        <v>173</v>
      </c>
      <c r="H2721" t="s">
        <v>197</v>
      </c>
      <c r="I2721" t="s">
        <v>78</v>
      </c>
      <c r="J2721" s="26">
        <v>92399.438328789576</v>
      </c>
    </row>
    <row r="2722" spans="1:10" x14ac:dyDescent="0.3">
      <c r="A2722" s="23">
        <v>44896</v>
      </c>
      <c r="B2722" t="s">
        <v>100</v>
      </c>
      <c r="C2722" t="s">
        <v>115</v>
      </c>
      <c r="D2722" t="s">
        <v>1</v>
      </c>
      <c r="E2722" t="s">
        <v>176</v>
      </c>
      <c r="F2722" t="s">
        <v>23</v>
      </c>
      <c r="G2722" t="s">
        <v>173</v>
      </c>
      <c r="H2722" t="s">
        <v>173</v>
      </c>
      <c r="I2722" t="s">
        <v>45</v>
      </c>
      <c r="J2722" s="26">
        <v>33382207.397528637</v>
      </c>
    </row>
    <row r="2723" spans="1:10" x14ac:dyDescent="0.3">
      <c r="A2723" s="23">
        <v>44896</v>
      </c>
      <c r="B2723" t="s">
        <v>100</v>
      </c>
      <c r="C2723" t="s">
        <v>115</v>
      </c>
      <c r="D2723" t="s">
        <v>1</v>
      </c>
      <c r="E2723" t="s">
        <v>173</v>
      </c>
      <c r="F2723" t="s">
        <v>19</v>
      </c>
      <c r="G2723" t="s">
        <v>177</v>
      </c>
      <c r="H2723" t="s">
        <v>173</v>
      </c>
      <c r="I2723" t="s">
        <v>46</v>
      </c>
      <c r="J2723" s="26">
        <v>32986599.483377874</v>
      </c>
    </row>
    <row r="2724" spans="1:10" x14ac:dyDescent="0.3">
      <c r="A2724" s="23">
        <v>44896</v>
      </c>
      <c r="B2724" t="s">
        <v>100</v>
      </c>
      <c r="C2724" t="s">
        <v>115</v>
      </c>
      <c r="D2724" t="s">
        <v>1</v>
      </c>
      <c r="E2724" t="s">
        <v>173</v>
      </c>
      <c r="F2724" t="s">
        <v>19</v>
      </c>
      <c r="G2724" t="s">
        <v>173</v>
      </c>
      <c r="H2724" t="s">
        <v>21</v>
      </c>
      <c r="I2724" t="s">
        <v>79</v>
      </c>
      <c r="J2724" s="26">
        <v>14180747.13240451</v>
      </c>
    </row>
    <row r="2725" spans="1:10" x14ac:dyDescent="0.3">
      <c r="A2725" s="23">
        <v>44896</v>
      </c>
      <c r="B2725" t="s">
        <v>100</v>
      </c>
      <c r="C2725" t="s">
        <v>115</v>
      </c>
      <c r="D2725" t="s">
        <v>1</v>
      </c>
      <c r="E2725" t="s">
        <v>173</v>
      </c>
      <c r="F2725" t="s">
        <v>19</v>
      </c>
      <c r="G2725" t="s">
        <v>173</v>
      </c>
      <c r="H2725" t="s">
        <v>22</v>
      </c>
      <c r="I2725" t="s">
        <v>80</v>
      </c>
      <c r="J2725" s="26">
        <v>13046287.361812148</v>
      </c>
    </row>
    <row r="2726" spans="1:10" x14ac:dyDescent="0.3">
      <c r="A2726" s="23">
        <v>44896</v>
      </c>
      <c r="B2726" t="s">
        <v>100</v>
      </c>
      <c r="C2726" t="s">
        <v>115</v>
      </c>
      <c r="D2726" t="s">
        <v>1</v>
      </c>
      <c r="E2726" t="s">
        <v>173</v>
      </c>
      <c r="F2726" t="s">
        <v>19</v>
      </c>
      <c r="G2726" t="s">
        <v>173</v>
      </c>
      <c r="H2726" t="s">
        <v>20</v>
      </c>
      <c r="I2726" t="s">
        <v>81</v>
      </c>
      <c r="J2726" s="26">
        <v>5759564.9891612176</v>
      </c>
    </row>
    <row r="2727" spans="1:10" x14ac:dyDescent="0.3">
      <c r="A2727" s="23">
        <v>44896</v>
      </c>
      <c r="B2727" t="s">
        <v>100</v>
      </c>
      <c r="C2727" t="s">
        <v>115</v>
      </c>
      <c r="D2727" t="s">
        <v>1</v>
      </c>
      <c r="E2727" t="s">
        <v>173</v>
      </c>
      <c r="F2727" t="s">
        <v>23</v>
      </c>
      <c r="G2727" t="s">
        <v>177</v>
      </c>
      <c r="H2727" t="s">
        <v>173</v>
      </c>
      <c r="I2727" t="s">
        <v>47</v>
      </c>
      <c r="J2727" s="26">
        <v>395607.91415076348</v>
      </c>
    </row>
    <row r="2728" spans="1:10" x14ac:dyDescent="0.3">
      <c r="A2728" s="23">
        <v>44896</v>
      </c>
      <c r="B2728" t="s">
        <v>100</v>
      </c>
      <c r="C2728" t="s">
        <v>115</v>
      </c>
      <c r="D2728" t="s">
        <v>1</v>
      </c>
      <c r="E2728" t="s">
        <v>173</v>
      </c>
      <c r="F2728" t="s">
        <v>23</v>
      </c>
      <c r="G2728" t="s">
        <v>173</v>
      </c>
      <c r="H2728" t="s">
        <v>196</v>
      </c>
      <c r="I2728" t="s">
        <v>82</v>
      </c>
      <c r="J2728" s="26">
        <v>323398.03415076347</v>
      </c>
    </row>
    <row r="2729" spans="1:10" x14ac:dyDescent="0.3">
      <c r="A2729" s="23">
        <v>44896</v>
      </c>
      <c r="B2729" t="s">
        <v>100</v>
      </c>
      <c r="C2729" t="s">
        <v>115</v>
      </c>
      <c r="D2729" t="s">
        <v>1</v>
      </c>
      <c r="E2729" t="s">
        <v>173</v>
      </c>
      <c r="F2729" t="s">
        <v>23</v>
      </c>
      <c r="G2729" t="s">
        <v>173</v>
      </c>
      <c r="H2729" t="s">
        <v>197</v>
      </c>
      <c r="I2729" t="s">
        <v>83</v>
      </c>
      <c r="J2729" s="26">
        <v>72209.88</v>
      </c>
    </row>
    <row r="2730" spans="1:10" x14ac:dyDescent="0.3">
      <c r="A2730" s="23">
        <v>44896</v>
      </c>
      <c r="B2730" t="s">
        <v>100</v>
      </c>
      <c r="C2730" t="s">
        <v>178</v>
      </c>
      <c r="D2730" t="s">
        <v>203</v>
      </c>
      <c r="E2730" t="s">
        <v>176</v>
      </c>
      <c r="F2730" t="s">
        <v>23</v>
      </c>
      <c r="G2730" t="s">
        <v>173</v>
      </c>
      <c r="H2730" t="s">
        <v>173</v>
      </c>
      <c r="I2730" t="s">
        <v>48</v>
      </c>
      <c r="J2730" s="26">
        <v>18690009.402873654</v>
      </c>
    </row>
    <row r="2731" spans="1:10" x14ac:dyDescent="0.3">
      <c r="A2731" s="23">
        <v>44896</v>
      </c>
      <c r="B2731" t="s">
        <v>100</v>
      </c>
      <c r="C2731" t="s">
        <v>178</v>
      </c>
      <c r="D2731" t="s">
        <v>203</v>
      </c>
      <c r="E2731" t="s">
        <v>173</v>
      </c>
      <c r="F2731" t="s">
        <v>19</v>
      </c>
      <c r="G2731" t="s">
        <v>177</v>
      </c>
      <c r="H2731" t="s">
        <v>173</v>
      </c>
      <c r="I2731" t="s">
        <v>49</v>
      </c>
      <c r="J2731" s="26">
        <v>18346421.810394101</v>
      </c>
    </row>
    <row r="2732" spans="1:10" x14ac:dyDescent="0.3">
      <c r="A2732" s="23">
        <v>44896</v>
      </c>
      <c r="B2732" t="s">
        <v>100</v>
      </c>
      <c r="C2732" t="s">
        <v>178</v>
      </c>
      <c r="D2732" t="s">
        <v>203</v>
      </c>
      <c r="E2732" t="s">
        <v>173</v>
      </c>
      <c r="F2732" t="s">
        <v>19</v>
      </c>
      <c r="G2732" t="s">
        <v>173</v>
      </c>
      <c r="H2732" t="s">
        <v>21</v>
      </c>
      <c r="I2732" t="s">
        <v>84</v>
      </c>
      <c r="J2732" s="26">
        <v>7208011.7400004826</v>
      </c>
    </row>
    <row r="2733" spans="1:10" x14ac:dyDescent="0.3">
      <c r="A2733" s="23">
        <v>44896</v>
      </c>
      <c r="B2733" t="s">
        <v>100</v>
      </c>
      <c r="C2733" t="s">
        <v>178</v>
      </c>
      <c r="D2733" t="s">
        <v>203</v>
      </c>
      <c r="E2733" t="s">
        <v>173</v>
      </c>
      <c r="F2733" t="s">
        <v>19</v>
      </c>
      <c r="G2733" t="s">
        <v>173</v>
      </c>
      <c r="H2733" t="s">
        <v>22</v>
      </c>
      <c r="I2733" t="s">
        <v>85</v>
      </c>
      <c r="J2733" s="26">
        <v>6631370.8008004427</v>
      </c>
    </row>
    <row r="2734" spans="1:10" x14ac:dyDescent="0.3">
      <c r="A2734" s="23">
        <v>44896</v>
      </c>
      <c r="B2734" t="s">
        <v>100</v>
      </c>
      <c r="C2734" t="s">
        <v>178</v>
      </c>
      <c r="D2734" t="s">
        <v>203</v>
      </c>
      <c r="E2734" t="s">
        <v>173</v>
      </c>
      <c r="F2734" t="s">
        <v>19</v>
      </c>
      <c r="G2734" t="s">
        <v>173</v>
      </c>
      <c r="H2734" t="s">
        <v>20</v>
      </c>
      <c r="I2734" t="s">
        <v>86</v>
      </c>
      <c r="J2734" s="26">
        <v>4507039.2695931792</v>
      </c>
    </row>
    <row r="2735" spans="1:10" x14ac:dyDescent="0.3">
      <c r="A2735" s="23">
        <v>44896</v>
      </c>
      <c r="B2735" t="s">
        <v>100</v>
      </c>
      <c r="C2735" t="s">
        <v>178</v>
      </c>
      <c r="D2735" t="s">
        <v>203</v>
      </c>
      <c r="E2735" t="s">
        <v>173</v>
      </c>
      <c r="F2735" t="s">
        <v>23</v>
      </c>
      <c r="G2735" t="s">
        <v>177</v>
      </c>
      <c r="H2735" t="s">
        <v>173</v>
      </c>
      <c r="I2735" t="s">
        <v>50</v>
      </c>
      <c r="J2735" s="26">
        <v>343587.59247955302</v>
      </c>
    </row>
    <row r="2736" spans="1:10" x14ac:dyDescent="0.3">
      <c r="A2736" s="23">
        <v>44896</v>
      </c>
      <c r="B2736" t="s">
        <v>100</v>
      </c>
      <c r="C2736" t="s">
        <v>178</v>
      </c>
      <c r="D2736" t="s">
        <v>203</v>
      </c>
      <c r="E2736" t="s">
        <v>173</v>
      </c>
      <c r="F2736" t="s">
        <v>23</v>
      </c>
      <c r="G2736" t="s">
        <v>173</v>
      </c>
      <c r="H2736" t="s">
        <v>196</v>
      </c>
      <c r="I2736" t="s">
        <v>88</v>
      </c>
      <c r="J2736" s="26">
        <v>323398.03415076347</v>
      </c>
    </row>
    <row r="2737" spans="1:10" x14ac:dyDescent="0.3">
      <c r="A2737" s="23">
        <v>44896</v>
      </c>
      <c r="B2737" t="s">
        <v>100</v>
      </c>
      <c r="C2737" t="s">
        <v>178</v>
      </c>
      <c r="D2737" t="s">
        <v>203</v>
      </c>
      <c r="E2737" t="s">
        <v>173</v>
      </c>
      <c r="F2737" t="s">
        <v>23</v>
      </c>
      <c r="G2737" t="s">
        <v>173</v>
      </c>
      <c r="H2737" t="s">
        <v>197</v>
      </c>
      <c r="I2737" t="s">
        <v>87</v>
      </c>
      <c r="J2737" s="26">
        <v>20189.558328789572</v>
      </c>
    </row>
    <row r="2738" spans="1:10" x14ac:dyDescent="0.3">
      <c r="A2738" s="23">
        <v>44896</v>
      </c>
      <c r="B2738" t="s">
        <v>100</v>
      </c>
      <c r="C2738" t="s">
        <v>116</v>
      </c>
      <c r="D2738" t="s">
        <v>14</v>
      </c>
      <c r="E2738" t="s">
        <v>176</v>
      </c>
      <c r="F2738" t="s">
        <v>23</v>
      </c>
      <c r="G2738" t="s">
        <v>173</v>
      </c>
      <c r="H2738" t="s">
        <v>173</v>
      </c>
      <c r="I2738" t="s">
        <v>51</v>
      </c>
      <c r="J2738" s="26">
        <v>753892</v>
      </c>
    </row>
    <row r="2739" spans="1:10" x14ac:dyDescent="0.3">
      <c r="A2739" s="23">
        <v>44896</v>
      </c>
      <c r="B2739" t="s">
        <v>100</v>
      </c>
      <c r="C2739" t="s">
        <v>116</v>
      </c>
      <c r="D2739" t="s">
        <v>14</v>
      </c>
      <c r="E2739" t="s">
        <v>173</v>
      </c>
      <c r="F2739" t="s">
        <v>16</v>
      </c>
      <c r="G2739" t="s">
        <v>177</v>
      </c>
      <c r="H2739" t="s">
        <v>198</v>
      </c>
      <c r="I2739" t="s">
        <v>52</v>
      </c>
      <c r="J2739" s="26">
        <v>160000</v>
      </c>
    </row>
    <row r="2740" spans="1:10" x14ac:dyDescent="0.3">
      <c r="A2740" s="23">
        <v>44896</v>
      </c>
      <c r="B2740" t="s">
        <v>100</v>
      </c>
      <c r="C2740" t="s">
        <v>116</v>
      </c>
      <c r="D2740" t="s">
        <v>14</v>
      </c>
      <c r="E2740" t="s">
        <v>173</v>
      </c>
      <c r="F2740" t="s">
        <v>271</v>
      </c>
      <c r="G2740" t="s">
        <v>177</v>
      </c>
      <c r="H2740" t="s">
        <v>173</v>
      </c>
      <c r="I2740" t="s">
        <v>53</v>
      </c>
      <c r="J2740" s="26">
        <v>400400</v>
      </c>
    </row>
    <row r="2741" spans="1:10" x14ac:dyDescent="0.3">
      <c r="A2741" s="23">
        <v>44896</v>
      </c>
      <c r="B2741" t="s">
        <v>100</v>
      </c>
      <c r="C2741" t="s">
        <v>116</v>
      </c>
      <c r="D2741" t="s">
        <v>14</v>
      </c>
      <c r="E2741" t="s">
        <v>173</v>
      </c>
      <c r="F2741" t="s">
        <v>271</v>
      </c>
      <c r="G2741" t="s">
        <v>173</v>
      </c>
      <c r="H2741" t="s">
        <v>33</v>
      </c>
      <c r="I2741" t="s">
        <v>89</v>
      </c>
      <c r="J2741" s="26">
        <v>280000</v>
      </c>
    </row>
    <row r="2742" spans="1:10" x14ac:dyDescent="0.3">
      <c r="A2742" s="23">
        <v>44896</v>
      </c>
      <c r="B2742" t="s">
        <v>100</v>
      </c>
      <c r="C2742" t="s">
        <v>116</v>
      </c>
      <c r="D2742" t="s">
        <v>14</v>
      </c>
      <c r="E2742" t="s">
        <v>173</v>
      </c>
      <c r="F2742" t="s">
        <v>271</v>
      </c>
      <c r="G2742" t="s">
        <v>173</v>
      </c>
      <c r="H2742" t="s">
        <v>34</v>
      </c>
      <c r="I2742" t="s">
        <v>90</v>
      </c>
      <c r="J2742" s="26">
        <v>28000</v>
      </c>
    </row>
    <row r="2743" spans="1:10" x14ac:dyDescent="0.3">
      <c r="A2743" s="23">
        <v>44896</v>
      </c>
      <c r="B2743" t="s">
        <v>100</v>
      </c>
      <c r="C2743" t="s">
        <v>116</v>
      </c>
      <c r="D2743" t="s">
        <v>14</v>
      </c>
      <c r="E2743" t="s">
        <v>173</v>
      </c>
      <c r="F2743" t="s">
        <v>271</v>
      </c>
      <c r="G2743" t="s">
        <v>173</v>
      </c>
      <c r="H2743" t="s">
        <v>35</v>
      </c>
      <c r="I2743" t="s">
        <v>90</v>
      </c>
      <c r="J2743" s="26">
        <v>92400</v>
      </c>
    </row>
    <row r="2744" spans="1:10" x14ac:dyDescent="0.3">
      <c r="A2744" s="23">
        <v>44896</v>
      </c>
      <c r="B2744" t="s">
        <v>100</v>
      </c>
      <c r="C2744" t="s">
        <v>116</v>
      </c>
      <c r="D2744" t="s">
        <v>14</v>
      </c>
      <c r="E2744" t="s">
        <v>173</v>
      </c>
      <c r="F2744" t="s">
        <v>15</v>
      </c>
      <c r="G2744" t="s">
        <v>177</v>
      </c>
      <c r="H2744" t="s">
        <v>173</v>
      </c>
      <c r="I2744" t="s">
        <v>54</v>
      </c>
      <c r="J2744" s="26">
        <v>126230</v>
      </c>
    </row>
    <row r="2745" spans="1:10" x14ac:dyDescent="0.3">
      <c r="A2745" s="23">
        <v>44896</v>
      </c>
      <c r="B2745" t="s">
        <v>100</v>
      </c>
      <c r="C2745" t="s">
        <v>116</v>
      </c>
      <c r="D2745" t="s">
        <v>14</v>
      </c>
      <c r="E2745" t="s">
        <v>173</v>
      </c>
      <c r="F2745" t="s">
        <v>15</v>
      </c>
      <c r="G2745" t="s">
        <v>173</v>
      </c>
      <c r="H2745" t="s">
        <v>36</v>
      </c>
      <c r="I2745" t="s">
        <v>91</v>
      </c>
      <c r="J2745" s="26">
        <v>57055</v>
      </c>
    </row>
    <row r="2746" spans="1:10" x14ac:dyDescent="0.3">
      <c r="A2746" s="23">
        <v>44896</v>
      </c>
      <c r="B2746" t="s">
        <v>100</v>
      </c>
      <c r="C2746" t="s">
        <v>116</v>
      </c>
      <c r="D2746" t="s">
        <v>14</v>
      </c>
      <c r="E2746" t="s">
        <v>173</v>
      </c>
      <c r="F2746" t="s">
        <v>15</v>
      </c>
      <c r="G2746" t="s">
        <v>173</v>
      </c>
      <c r="H2746" t="s">
        <v>37</v>
      </c>
      <c r="I2746" t="s">
        <v>92</v>
      </c>
      <c r="J2746" s="26">
        <v>53493</v>
      </c>
    </row>
    <row r="2747" spans="1:10" x14ac:dyDescent="0.3">
      <c r="A2747" s="23">
        <v>44896</v>
      </c>
      <c r="B2747" t="s">
        <v>100</v>
      </c>
      <c r="C2747" t="s">
        <v>116</v>
      </c>
      <c r="D2747" t="s">
        <v>14</v>
      </c>
      <c r="E2747" t="s">
        <v>173</v>
      </c>
      <c r="F2747" t="s">
        <v>15</v>
      </c>
      <c r="G2747" t="s">
        <v>173</v>
      </c>
      <c r="H2747" t="s">
        <v>38</v>
      </c>
      <c r="I2747" t="s">
        <v>93</v>
      </c>
      <c r="J2747" s="26">
        <v>15682</v>
      </c>
    </row>
    <row r="2748" spans="1:10" x14ac:dyDescent="0.3">
      <c r="A2748" s="23">
        <v>44896</v>
      </c>
      <c r="B2748" t="s">
        <v>100</v>
      </c>
      <c r="C2748" t="s">
        <v>116</v>
      </c>
      <c r="D2748" t="s">
        <v>14</v>
      </c>
      <c r="E2748" t="s">
        <v>173</v>
      </c>
      <c r="F2748" t="s">
        <v>269</v>
      </c>
      <c r="G2748" t="s">
        <v>177</v>
      </c>
      <c r="H2748" t="s">
        <v>269</v>
      </c>
      <c r="I2748" t="s">
        <v>55</v>
      </c>
      <c r="J2748" s="26">
        <v>13952</v>
      </c>
    </row>
    <row r="2749" spans="1:10" x14ac:dyDescent="0.3">
      <c r="A2749" s="23">
        <v>44896</v>
      </c>
      <c r="B2749" t="s">
        <v>100</v>
      </c>
      <c r="C2749" t="s">
        <v>116</v>
      </c>
      <c r="D2749" t="s">
        <v>14</v>
      </c>
      <c r="E2749" t="s">
        <v>173</v>
      </c>
      <c r="F2749" t="s">
        <v>270</v>
      </c>
      <c r="G2749" t="s">
        <v>177</v>
      </c>
      <c r="H2749" t="s">
        <v>270</v>
      </c>
      <c r="I2749" t="s">
        <v>56</v>
      </c>
      <c r="J2749" s="26">
        <v>53310</v>
      </c>
    </row>
    <row r="2750" spans="1:10" x14ac:dyDescent="0.3">
      <c r="A2750" s="23">
        <v>44896</v>
      </c>
      <c r="B2750" t="s">
        <v>100</v>
      </c>
      <c r="C2750" t="s">
        <v>116</v>
      </c>
      <c r="D2750" t="s">
        <v>2</v>
      </c>
      <c r="E2750" t="s">
        <v>176</v>
      </c>
      <c r="F2750" t="s">
        <v>270</v>
      </c>
      <c r="G2750" t="s">
        <v>173</v>
      </c>
      <c r="H2750" t="s">
        <v>173</v>
      </c>
      <c r="I2750" t="s">
        <v>57</v>
      </c>
      <c r="J2750" s="26">
        <v>11378495.852056321</v>
      </c>
    </row>
    <row r="2751" spans="1:10" x14ac:dyDescent="0.3">
      <c r="A2751" s="23">
        <v>44896</v>
      </c>
      <c r="B2751" t="s">
        <v>100</v>
      </c>
      <c r="C2751" t="s">
        <v>116</v>
      </c>
      <c r="D2751" t="s">
        <v>2</v>
      </c>
      <c r="E2751" t="s">
        <v>173</v>
      </c>
      <c r="F2751" t="s">
        <v>16</v>
      </c>
      <c r="G2751" t="s">
        <v>177</v>
      </c>
      <c r="H2751" t="s">
        <v>16</v>
      </c>
      <c r="I2751" t="s">
        <v>58</v>
      </c>
      <c r="J2751" s="26">
        <v>1250000</v>
      </c>
    </row>
    <row r="2752" spans="1:10" x14ac:dyDescent="0.3">
      <c r="A2752" s="23">
        <v>44896</v>
      </c>
      <c r="B2752" t="s">
        <v>100</v>
      </c>
      <c r="C2752" t="s">
        <v>116</v>
      </c>
      <c r="D2752" t="s">
        <v>2</v>
      </c>
      <c r="E2752" t="s">
        <v>173</v>
      </c>
      <c r="F2752" t="s">
        <v>271</v>
      </c>
      <c r="G2752" t="s">
        <v>177</v>
      </c>
      <c r="H2752" t="s">
        <v>173</v>
      </c>
      <c r="I2752" t="s">
        <v>59</v>
      </c>
      <c r="J2752" s="26">
        <v>1223722.5</v>
      </c>
    </row>
    <row r="2753" spans="1:10" x14ac:dyDescent="0.3">
      <c r="A2753" s="23">
        <v>44896</v>
      </c>
      <c r="B2753" t="s">
        <v>100</v>
      </c>
      <c r="C2753" t="s">
        <v>116</v>
      </c>
      <c r="D2753" t="s">
        <v>2</v>
      </c>
      <c r="E2753" t="s">
        <v>173</v>
      </c>
      <c r="F2753" t="s">
        <v>271</v>
      </c>
      <c r="G2753" t="s">
        <v>173</v>
      </c>
      <c r="H2753" t="s">
        <v>33</v>
      </c>
      <c r="I2753" t="s">
        <v>94</v>
      </c>
      <c r="J2753" s="26">
        <v>577500</v>
      </c>
    </row>
    <row r="2754" spans="1:10" x14ac:dyDescent="0.3">
      <c r="A2754" s="23">
        <v>44896</v>
      </c>
      <c r="B2754" t="s">
        <v>100</v>
      </c>
      <c r="C2754" t="s">
        <v>116</v>
      </c>
      <c r="D2754" t="s">
        <v>2</v>
      </c>
      <c r="E2754" t="s">
        <v>173</v>
      </c>
      <c r="F2754" t="s">
        <v>271</v>
      </c>
      <c r="G2754" t="s">
        <v>173</v>
      </c>
      <c r="H2754" t="s">
        <v>34</v>
      </c>
      <c r="I2754" t="s">
        <v>95</v>
      </c>
      <c r="J2754" s="26">
        <v>363825</v>
      </c>
    </row>
    <row r="2755" spans="1:10" x14ac:dyDescent="0.3">
      <c r="A2755" s="23">
        <v>44896</v>
      </c>
      <c r="B2755" t="s">
        <v>100</v>
      </c>
      <c r="C2755" t="s">
        <v>116</v>
      </c>
      <c r="D2755" t="s">
        <v>2</v>
      </c>
      <c r="E2755" t="s">
        <v>173</v>
      </c>
      <c r="F2755" t="s">
        <v>271</v>
      </c>
      <c r="G2755" t="s">
        <v>173</v>
      </c>
      <c r="H2755" t="s">
        <v>35</v>
      </c>
      <c r="I2755" t="s">
        <v>96</v>
      </c>
      <c r="J2755" s="26">
        <v>282397.5</v>
      </c>
    </row>
    <row r="2756" spans="1:10" x14ac:dyDescent="0.3">
      <c r="A2756" s="23">
        <v>44896</v>
      </c>
      <c r="B2756" t="s">
        <v>100</v>
      </c>
      <c r="C2756" t="s">
        <v>116</v>
      </c>
      <c r="D2756" t="s">
        <v>2</v>
      </c>
      <c r="E2756" t="s">
        <v>173</v>
      </c>
      <c r="F2756" t="s">
        <v>28</v>
      </c>
      <c r="G2756" t="s">
        <v>177</v>
      </c>
      <c r="H2756" t="s">
        <v>173</v>
      </c>
      <c r="I2756" t="s">
        <v>60</v>
      </c>
      <c r="J2756" s="26">
        <v>6769388.1840522978</v>
      </c>
    </row>
    <row r="2757" spans="1:10" x14ac:dyDescent="0.3">
      <c r="A2757" s="23">
        <v>44896</v>
      </c>
      <c r="B2757" t="s">
        <v>100</v>
      </c>
      <c r="C2757" t="s">
        <v>116</v>
      </c>
      <c r="D2757" t="s">
        <v>2</v>
      </c>
      <c r="E2757" t="s">
        <v>173</v>
      </c>
      <c r="F2757" t="s">
        <v>28</v>
      </c>
      <c r="G2757" t="s">
        <v>173</v>
      </c>
      <c r="H2757" t="s">
        <v>39</v>
      </c>
      <c r="I2757" t="s">
        <v>97</v>
      </c>
      <c r="J2757" s="26">
        <v>3124333.0080241375</v>
      </c>
    </row>
    <row r="2758" spans="1:10" x14ac:dyDescent="0.3">
      <c r="A2758" s="23">
        <v>44896</v>
      </c>
      <c r="B2758" t="s">
        <v>100</v>
      </c>
      <c r="C2758" t="s">
        <v>116</v>
      </c>
      <c r="D2758" t="s">
        <v>2</v>
      </c>
      <c r="E2758" t="s">
        <v>173</v>
      </c>
      <c r="F2758" t="s">
        <v>28</v>
      </c>
      <c r="G2758" t="s">
        <v>173</v>
      </c>
      <c r="H2758" t="s">
        <v>40</v>
      </c>
      <c r="I2758" t="s">
        <v>98</v>
      </c>
      <c r="J2758" s="26">
        <v>3645055.1760281608</v>
      </c>
    </row>
    <row r="2759" spans="1:10" x14ac:dyDescent="0.3">
      <c r="A2759" s="23">
        <v>44896</v>
      </c>
      <c r="B2759" t="s">
        <v>100</v>
      </c>
      <c r="C2759" t="s">
        <v>116</v>
      </c>
      <c r="D2759" t="s">
        <v>2</v>
      </c>
      <c r="E2759" t="s">
        <v>173</v>
      </c>
      <c r="F2759" t="s">
        <v>32</v>
      </c>
      <c r="G2759" t="s">
        <v>177</v>
      </c>
      <c r="H2759" t="s">
        <v>32</v>
      </c>
      <c r="I2759" t="s">
        <v>61</v>
      </c>
      <c r="J2759" s="26">
        <v>270000</v>
      </c>
    </row>
    <row r="2760" spans="1:10" x14ac:dyDescent="0.3">
      <c r="A2760" s="23">
        <v>44896</v>
      </c>
      <c r="B2760" t="s">
        <v>100</v>
      </c>
      <c r="C2760" t="s">
        <v>116</v>
      </c>
      <c r="D2760" t="s">
        <v>2</v>
      </c>
      <c r="E2760" t="s">
        <v>173</v>
      </c>
      <c r="F2760" t="s">
        <v>41</v>
      </c>
      <c r="G2760" t="s">
        <v>177</v>
      </c>
      <c r="H2760" t="s">
        <v>41</v>
      </c>
      <c r="I2760" t="s">
        <v>62</v>
      </c>
      <c r="J2760" s="26">
        <v>250000</v>
      </c>
    </row>
    <row r="2761" spans="1:10" x14ac:dyDescent="0.3">
      <c r="A2761" s="23">
        <v>44896</v>
      </c>
      <c r="B2761" t="s">
        <v>100</v>
      </c>
      <c r="C2761" t="s">
        <v>116</v>
      </c>
      <c r="D2761" t="s">
        <v>2</v>
      </c>
      <c r="E2761" t="s">
        <v>173</v>
      </c>
      <c r="F2761" t="s">
        <v>29</v>
      </c>
      <c r="G2761" t="s">
        <v>177</v>
      </c>
      <c r="H2761" t="s">
        <v>29</v>
      </c>
      <c r="I2761" t="s">
        <v>63</v>
      </c>
      <c r="J2761" s="26">
        <v>976000</v>
      </c>
    </row>
    <row r="2762" spans="1:10" x14ac:dyDescent="0.3">
      <c r="A2762" s="23">
        <v>44896</v>
      </c>
      <c r="B2762" t="s">
        <v>100</v>
      </c>
      <c r="C2762" t="s">
        <v>116</v>
      </c>
      <c r="D2762" t="s">
        <v>2</v>
      </c>
      <c r="E2762" t="s">
        <v>173</v>
      </c>
      <c r="F2762" t="s">
        <v>31</v>
      </c>
      <c r="G2762" t="s">
        <v>177</v>
      </c>
      <c r="H2762" t="s">
        <v>31</v>
      </c>
      <c r="I2762" t="s">
        <v>64</v>
      </c>
      <c r="J2762" s="26">
        <v>520722.16800402291</v>
      </c>
    </row>
    <row r="2763" spans="1:10" x14ac:dyDescent="0.3">
      <c r="A2763" s="23">
        <v>44896</v>
      </c>
      <c r="B2763" t="s">
        <v>100</v>
      </c>
      <c r="C2763" t="s">
        <v>116</v>
      </c>
      <c r="D2763" t="s">
        <v>2</v>
      </c>
      <c r="E2763" t="s">
        <v>173</v>
      </c>
      <c r="F2763" t="s">
        <v>30</v>
      </c>
      <c r="G2763" t="s">
        <v>177</v>
      </c>
      <c r="H2763" t="s">
        <v>30</v>
      </c>
      <c r="I2763" t="s">
        <v>65</v>
      </c>
      <c r="J2763" s="26">
        <v>118663</v>
      </c>
    </row>
    <row r="2764" spans="1:10" x14ac:dyDescent="0.3">
      <c r="A2764" s="23">
        <v>44896</v>
      </c>
      <c r="B2764" t="s">
        <v>100</v>
      </c>
      <c r="C2764" t="s">
        <v>179</v>
      </c>
      <c r="D2764" t="s">
        <v>17</v>
      </c>
      <c r="E2764" t="s">
        <v>176</v>
      </c>
      <c r="F2764" t="s">
        <v>30</v>
      </c>
      <c r="G2764" t="s">
        <v>173</v>
      </c>
      <c r="H2764" t="s">
        <v>173</v>
      </c>
      <c r="I2764" t="s">
        <v>66</v>
      </c>
      <c r="J2764" s="26">
        <v>6557621.5508173332</v>
      </c>
    </row>
    <row r="2765" spans="1:10" x14ac:dyDescent="0.3">
      <c r="A2765" s="23">
        <v>44896</v>
      </c>
      <c r="B2765" t="s">
        <v>100</v>
      </c>
      <c r="C2765" t="s">
        <v>117</v>
      </c>
      <c r="D2765" t="s">
        <v>5</v>
      </c>
      <c r="E2765" t="s">
        <v>176</v>
      </c>
      <c r="F2765" t="s">
        <v>30</v>
      </c>
      <c r="G2765" t="s">
        <v>173</v>
      </c>
      <c r="H2765" t="s">
        <v>173</v>
      </c>
      <c r="I2765" t="s">
        <v>67</v>
      </c>
      <c r="J2765" s="26">
        <v>5092</v>
      </c>
    </row>
    <row r="2766" spans="1:10" x14ac:dyDescent="0.3">
      <c r="A2766" s="23">
        <v>44896</v>
      </c>
      <c r="B2766" t="s">
        <v>100</v>
      </c>
      <c r="C2766" t="s">
        <v>117</v>
      </c>
      <c r="D2766" t="s">
        <v>5</v>
      </c>
      <c r="E2766" t="s">
        <v>173</v>
      </c>
      <c r="F2766" t="s">
        <v>3</v>
      </c>
      <c r="G2766" t="s">
        <v>177</v>
      </c>
      <c r="H2766" t="s">
        <v>3</v>
      </c>
      <c r="I2766" t="s">
        <v>68</v>
      </c>
      <c r="J2766" s="26">
        <v>5092</v>
      </c>
    </row>
    <row r="2767" spans="1:10" x14ac:dyDescent="0.3">
      <c r="A2767" s="23">
        <v>44896</v>
      </c>
      <c r="B2767" t="s">
        <v>100</v>
      </c>
      <c r="C2767" t="s">
        <v>118</v>
      </c>
      <c r="D2767" t="s">
        <v>6</v>
      </c>
      <c r="E2767" t="s">
        <v>176</v>
      </c>
      <c r="F2767" t="s">
        <v>27</v>
      </c>
      <c r="G2767" t="s">
        <v>173</v>
      </c>
      <c r="H2767" t="s">
        <v>173</v>
      </c>
      <c r="I2767" t="s">
        <v>70</v>
      </c>
      <c r="J2767" s="26">
        <v>2196193</v>
      </c>
    </row>
    <row r="2768" spans="1:10" x14ac:dyDescent="0.3">
      <c r="A2768" s="23">
        <v>44896</v>
      </c>
      <c r="B2768" t="s">
        <v>100</v>
      </c>
      <c r="C2768" t="s">
        <v>118</v>
      </c>
      <c r="D2768" t="s">
        <v>6</v>
      </c>
      <c r="E2768" t="s">
        <v>173</v>
      </c>
      <c r="F2768" t="s">
        <v>4</v>
      </c>
      <c r="G2768" t="s">
        <v>177</v>
      </c>
      <c r="H2768" t="s">
        <v>4</v>
      </c>
      <c r="I2768" t="s">
        <v>71</v>
      </c>
      <c r="J2768" s="26">
        <v>2196193</v>
      </c>
    </row>
    <row r="2769" spans="1:10" x14ac:dyDescent="0.3">
      <c r="A2769" s="23">
        <v>44896</v>
      </c>
      <c r="B2769" t="s">
        <v>100</v>
      </c>
      <c r="C2769" t="s">
        <v>180</v>
      </c>
      <c r="D2769" t="s">
        <v>7</v>
      </c>
      <c r="E2769" t="s">
        <v>176</v>
      </c>
      <c r="F2769" t="s">
        <v>18</v>
      </c>
      <c r="G2769" t="s">
        <v>173</v>
      </c>
      <c r="H2769" t="s">
        <v>173</v>
      </c>
      <c r="I2769" t="s">
        <v>73</v>
      </c>
      <c r="J2769" s="26">
        <v>4366520.5508173332</v>
      </c>
    </row>
    <row r="2770" spans="1:10" x14ac:dyDescent="0.3">
      <c r="A2770" s="23">
        <v>44896</v>
      </c>
      <c r="B2770" t="s">
        <v>100</v>
      </c>
      <c r="C2770" t="s">
        <v>119</v>
      </c>
      <c r="D2770" t="s">
        <v>10</v>
      </c>
      <c r="E2770" t="s">
        <v>176</v>
      </c>
      <c r="F2770" t="s">
        <v>10</v>
      </c>
      <c r="G2770" t="s">
        <v>177</v>
      </c>
      <c r="H2770" t="s">
        <v>10</v>
      </c>
      <c r="I2770" t="s">
        <v>11</v>
      </c>
      <c r="J2770" s="26">
        <v>873304.11016346666</v>
      </c>
    </row>
    <row r="2771" spans="1:10" x14ac:dyDescent="0.3">
      <c r="A2771" s="23">
        <v>44896</v>
      </c>
      <c r="B2771" t="s">
        <v>100</v>
      </c>
      <c r="C2771" t="s">
        <v>181</v>
      </c>
      <c r="D2771" t="s">
        <v>8</v>
      </c>
      <c r="E2771" t="s">
        <v>176</v>
      </c>
      <c r="F2771" t="s">
        <v>10</v>
      </c>
      <c r="G2771" t="s">
        <v>173</v>
      </c>
      <c r="H2771" t="s">
        <v>173</v>
      </c>
      <c r="I2771" t="s">
        <v>12</v>
      </c>
      <c r="J2771" s="26">
        <v>3493216.4406538666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414D-05AF-4ADC-9EEC-D554A623BD4E}">
  <sheetPr>
    <tabColor theme="0" tint="-0.249977111117893"/>
  </sheetPr>
  <dimension ref="A1:AK34"/>
  <sheetViews>
    <sheetView zoomScale="80" zoomScaleNormal="80" workbookViewId="0">
      <selection activeCell="A8" sqref="A8"/>
    </sheetView>
  </sheetViews>
  <sheetFormatPr defaultRowHeight="14.4" x14ac:dyDescent="0.3"/>
  <cols>
    <col min="1" max="1" width="21" customWidth="1"/>
    <col min="2" max="2" width="12.109375" customWidth="1"/>
    <col min="4" max="4" width="11.6640625" customWidth="1"/>
    <col min="5" max="6" width="14" customWidth="1"/>
    <col min="7" max="7" width="2.6640625" customWidth="1"/>
    <col min="8" max="8" width="11.6640625" customWidth="1"/>
    <col min="9" max="10" width="14" customWidth="1"/>
    <col min="11" max="11" width="15.33203125" customWidth="1"/>
    <col min="12" max="12" width="2.6640625" customWidth="1"/>
    <col min="13" max="13" width="19" customWidth="1"/>
    <col min="14" max="15" width="14.6640625" customWidth="1"/>
    <col min="16" max="16" width="2.6640625" customWidth="1"/>
    <col min="17" max="17" width="11.6640625" customWidth="1"/>
    <col min="18" max="19" width="14" customWidth="1"/>
    <col min="20" max="20" width="2.6640625" customWidth="1"/>
    <col min="21" max="21" width="26.5546875" customWidth="1"/>
    <col min="22" max="23" width="14.6640625" customWidth="1"/>
    <col min="24" max="24" width="2.6640625" customWidth="1"/>
    <col min="25" max="25" width="11.6640625" customWidth="1"/>
    <col min="26" max="27" width="14" customWidth="1"/>
    <col min="28" max="28" width="12" bestFit="1" customWidth="1"/>
    <col min="29" max="29" width="13.44140625" customWidth="1"/>
    <col min="30" max="30" width="2.6640625" customWidth="1"/>
    <col min="31" max="31" width="11.6640625" customWidth="1"/>
    <col min="32" max="33" width="14" customWidth="1"/>
    <col min="34" max="34" width="2.6640625" customWidth="1"/>
    <col min="35" max="35" width="11.6640625" customWidth="1"/>
    <col min="36" max="37" width="14" customWidth="1"/>
  </cols>
  <sheetData>
    <row r="1" spans="1:37" s="27" customFormat="1" x14ac:dyDescent="0.3">
      <c r="A1" s="27" t="s">
        <v>282</v>
      </c>
      <c r="D1" s="27" t="s">
        <v>203</v>
      </c>
      <c r="H1" s="27" t="s">
        <v>204</v>
      </c>
      <c r="M1" s="27" t="s">
        <v>205</v>
      </c>
      <c r="Q1" s="27" t="s">
        <v>206</v>
      </c>
      <c r="U1" s="27" t="s">
        <v>207</v>
      </c>
      <c r="Y1" s="27" t="s">
        <v>201</v>
      </c>
      <c r="AE1" s="27" t="s">
        <v>8</v>
      </c>
      <c r="AI1" s="27" t="s">
        <v>8</v>
      </c>
    </row>
    <row r="3" spans="1:37" x14ac:dyDescent="0.3">
      <c r="A3" s="24" t="s">
        <v>174</v>
      </c>
      <c r="B3" t="s">
        <v>176</v>
      </c>
      <c r="D3" s="24" t="s">
        <v>174</v>
      </c>
      <c r="E3" t="s">
        <v>176</v>
      </c>
      <c r="H3" s="24" t="s">
        <v>174</v>
      </c>
      <c r="I3" t="s">
        <v>176</v>
      </c>
      <c r="M3" s="24" t="s">
        <v>175</v>
      </c>
      <c r="U3" s="24" t="s">
        <v>175</v>
      </c>
      <c r="V3" t="s">
        <v>177</v>
      </c>
    </row>
    <row r="4" spans="1:37" x14ac:dyDescent="0.3">
      <c r="A4" s="24" t="s">
        <v>167</v>
      </c>
      <c r="B4" t="s">
        <v>100</v>
      </c>
      <c r="D4" s="24" t="s">
        <v>113</v>
      </c>
      <c r="E4" t="s">
        <v>114</v>
      </c>
      <c r="H4" s="24" t="s">
        <v>167</v>
      </c>
      <c r="I4" t="s">
        <v>100</v>
      </c>
      <c r="M4" s="24" t="s">
        <v>174</v>
      </c>
      <c r="Q4" s="24" t="s">
        <v>174</v>
      </c>
      <c r="R4" t="s">
        <v>176</v>
      </c>
      <c r="U4" s="24" t="s">
        <v>174</v>
      </c>
      <c r="Y4" s="24" t="s">
        <v>174</v>
      </c>
      <c r="Z4" t="s">
        <v>176</v>
      </c>
      <c r="AE4" s="24" t="s">
        <v>174</v>
      </c>
      <c r="AF4" t="s">
        <v>176</v>
      </c>
      <c r="AI4" s="24" t="s">
        <v>174</v>
      </c>
      <c r="AJ4" t="s">
        <v>176</v>
      </c>
    </row>
    <row r="5" spans="1:37" x14ac:dyDescent="0.3">
      <c r="M5" s="24" t="s">
        <v>167</v>
      </c>
      <c r="N5" t="s">
        <v>100</v>
      </c>
      <c r="Q5" s="24" t="s">
        <v>113</v>
      </c>
      <c r="R5" t="s">
        <v>116</v>
      </c>
      <c r="U5" s="24" t="s">
        <v>113</v>
      </c>
      <c r="V5" t="s">
        <v>116</v>
      </c>
      <c r="Y5" s="24" t="s">
        <v>167</v>
      </c>
      <c r="Z5" t="s">
        <v>100</v>
      </c>
      <c r="AE5" s="24" t="s">
        <v>113</v>
      </c>
      <c r="AF5" t="s">
        <v>181</v>
      </c>
      <c r="AI5" s="24" t="s">
        <v>113</v>
      </c>
      <c r="AJ5" t="s">
        <v>181</v>
      </c>
    </row>
    <row r="6" spans="1:37" x14ac:dyDescent="0.3">
      <c r="A6" s="24" t="s">
        <v>195</v>
      </c>
      <c r="B6" t="s">
        <v>182</v>
      </c>
      <c r="D6" s="24" t="s">
        <v>182</v>
      </c>
      <c r="E6" s="24" t="s">
        <v>183</v>
      </c>
      <c r="H6" s="24" t="s">
        <v>182</v>
      </c>
      <c r="I6" s="24" t="s">
        <v>183</v>
      </c>
    </row>
    <row r="7" spans="1:37" x14ac:dyDescent="0.3">
      <c r="A7" s="25" t="s">
        <v>274</v>
      </c>
      <c r="B7" s="26">
        <v>547565082.66378272</v>
      </c>
      <c r="D7" s="24" t="s">
        <v>195</v>
      </c>
      <c r="E7" t="s">
        <v>99</v>
      </c>
      <c r="F7" t="s">
        <v>100</v>
      </c>
      <c r="H7" s="24" t="s">
        <v>195</v>
      </c>
      <c r="I7" t="s">
        <v>114</v>
      </c>
      <c r="J7" t="s">
        <v>202</v>
      </c>
      <c r="K7" t="s">
        <v>199</v>
      </c>
      <c r="M7" s="24" t="s">
        <v>182</v>
      </c>
      <c r="N7" s="24" t="s">
        <v>183</v>
      </c>
      <c r="Q7" s="24" t="s">
        <v>182</v>
      </c>
      <c r="R7" s="24" t="s">
        <v>183</v>
      </c>
      <c r="U7" s="24" t="s">
        <v>182</v>
      </c>
      <c r="V7" s="24" t="s">
        <v>183</v>
      </c>
      <c r="Y7" s="24" t="s">
        <v>182</v>
      </c>
      <c r="Z7" s="24" t="s">
        <v>183</v>
      </c>
      <c r="AE7" s="24" t="s">
        <v>182</v>
      </c>
      <c r="AF7" s="24" t="s">
        <v>183</v>
      </c>
      <c r="AI7" s="24" t="s">
        <v>182</v>
      </c>
      <c r="AJ7" s="24" t="s">
        <v>183</v>
      </c>
    </row>
    <row r="8" spans="1:37" x14ac:dyDescent="0.3">
      <c r="A8" s="25" t="s">
        <v>273</v>
      </c>
      <c r="B8" s="26">
        <v>131677946.57292958</v>
      </c>
      <c r="D8" s="25" t="s">
        <v>184</v>
      </c>
      <c r="E8" s="26">
        <v>46910000</v>
      </c>
      <c r="F8" s="26">
        <v>45648000</v>
      </c>
      <c r="G8" s="24"/>
      <c r="H8" s="25" t="s">
        <v>184</v>
      </c>
      <c r="I8" s="26">
        <v>45648000</v>
      </c>
      <c r="J8" s="26">
        <v>15528959.999999996</v>
      </c>
      <c r="K8" s="26">
        <v>2396518.3999999971</v>
      </c>
      <c r="L8" s="26"/>
      <c r="M8" s="24" t="s">
        <v>195</v>
      </c>
      <c r="N8" t="s">
        <v>114</v>
      </c>
      <c r="O8" t="s">
        <v>202</v>
      </c>
      <c r="Q8" s="24" t="s">
        <v>195</v>
      </c>
      <c r="R8" t="s">
        <v>99</v>
      </c>
      <c r="S8" t="s">
        <v>100</v>
      </c>
      <c r="U8" s="24" t="s">
        <v>195</v>
      </c>
      <c r="V8" t="s">
        <v>99</v>
      </c>
      <c r="W8" t="s">
        <v>100</v>
      </c>
      <c r="Y8" s="24" t="s">
        <v>195</v>
      </c>
      <c r="Z8" t="s">
        <v>118</v>
      </c>
      <c r="AA8" t="s">
        <v>116</v>
      </c>
      <c r="AB8" t="s">
        <v>200</v>
      </c>
      <c r="AC8" t="s">
        <v>199</v>
      </c>
      <c r="AE8" s="24" t="s">
        <v>195</v>
      </c>
      <c r="AF8" t="s">
        <v>99</v>
      </c>
      <c r="AG8" t="s">
        <v>100</v>
      </c>
      <c r="AI8" s="24" t="s">
        <v>195</v>
      </c>
      <c r="AJ8" t="s">
        <v>99</v>
      </c>
      <c r="AK8" t="s">
        <v>100</v>
      </c>
    </row>
    <row r="9" spans="1:37" x14ac:dyDescent="0.3">
      <c r="A9" s="25" t="s">
        <v>275</v>
      </c>
      <c r="B9" s="26">
        <v>199366862.12484568</v>
      </c>
      <c r="D9" s="25" t="s">
        <v>185</v>
      </c>
      <c r="E9" s="26">
        <v>44653629</v>
      </c>
      <c r="F9" s="26">
        <v>43886854.511999995</v>
      </c>
      <c r="G9" s="26"/>
      <c r="H9" s="25" t="s">
        <v>185</v>
      </c>
      <c r="I9" s="26">
        <v>43886854.511999995</v>
      </c>
      <c r="J9" s="26">
        <v>16842256.0605</v>
      </c>
      <c r="K9" s="26">
        <v>2979905.9430559995</v>
      </c>
      <c r="L9" s="26"/>
      <c r="M9" s="25" t="s">
        <v>197</v>
      </c>
      <c r="N9" s="26">
        <v>971625.73816522956</v>
      </c>
      <c r="O9" s="26">
        <v>211490.6341652296</v>
      </c>
      <c r="P9" s="26"/>
      <c r="Q9" s="25" t="s">
        <v>184</v>
      </c>
      <c r="R9" s="26">
        <v>11212088.5</v>
      </c>
      <c r="S9" s="26">
        <v>10416917</v>
      </c>
      <c r="T9" s="26"/>
      <c r="U9" s="25" t="s">
        <v>269</v>
      </c>
      <c r="V9" s="26">
        <v>217642</v>
      </c>
      <c r="W9" s="26">
        <v>281702</v>
      </c>
      <c r="X9" s="26"/>
      <c r="Y9" s="25" t="s">
        <v>184</v>
      </c>
      <c r="Z9" s="26">
        <v>2118290</v>
      </c>
      <c r="AA9" s="26">
        <v>10416917</v>
      </c>
      <c r="AB9" s="26">
        <v>15528959.999999996</v>
      </c>
      <c r="AC9" s="26">
        <v>2396518.3999999971</v>
      </c>
      <c r="AD9" s="26"/>
      <c r="AE9" s="25" t="s">
        <v>184</v>
      </c>
      <c r="AF9" s="26">
        <v>2410014.799999997</v>
      </c>
      <c r="AG9" s="26">
        <v>2396518.3999999971</v>
      </c>
      <c r="AH9" s="26"/>
      <c r="AI9" s="25" t="s">
        <v>213</v>
      </c>
      <c r="AJ9" s="26">
        <v>36824096.820637681</v>
      </c>
      <c r="AK9" s="26">
        <v>35225178.041301787</v>
      </c>
    </row>
    <row r="10" spans="1:37" x14ac:dyDescent="0.3">
      <c r="A10" s="25" t="s">
        <v>272</v>
      </c>
      <c r="B10" s="26">
        <v>35225178.041301794</v>
      </c>
      <c r="D10" s="25" t="s">
        <v>186</v>
      </c>
      <c r="E10" s="26">
        <v>40752311.939999998</v>
      </c>
      <c r="F10" s="26">
        <v>40449089.024640001</v>
      </c>
      <c r="G10" s="26"/>
      <c r="H10" s="25" t="s">
        <v>186</v>
      </c>
      <c r="I10" s="26">
        <v>40449089.024640001</v>
      </c>
      <c r="J10" s="26">
        <v>14265193.655519996</v>
      </c>
      <c r="K10" s="26">
        <v>2015922.9536563158</v>
      </c>
      <c r="L10" s="26"/>
      <c r="M10" s="25" t="s">
        <v>196</v>
      </c>
      <c r="N10" s="26">
        <v>6801380.1671566069</v>
      </c>
      <c r="O10" s="26">
        <v>3400690.0835783035</v>
      </c>
      <c r="P10" s="26"/>
      <c r="Q10" s="25" t="s">
        <v>185</v>
      </c>
      <c r="R10" s="26">
        <v>11101949.559999999</v>
      </c>
      <c r="S10" s="26">
        <v>10941973.631680001</v>
      </c>
      <c r="T10" s="26"/>
      <c r="U10" s="25" t="s">
        <v>270</v>
      </c>
      <c r="V10" s="26">
        <v>582314</v>
      </c>
      <c r="W10" s="26">
        <v>594435</v>
      </c>
      <c r="X10" s="26"/>
      <c r="Y10" s="25" t="s">
        <v>185</v>
      </c>
      <c r="Z10" s="26">
        <v>2179323</v>
      </c>
      <c r="AA10" s="26">
        <v>10941973.631680001</v>
      </c>
      <c r="AB10" s="26">
        <v>16842256.0605</v>
      </c>
      <c r="AC10" s="26">
        <v>2979905.9430559995</v>
      </c>
      <c r="AD10" s="26"/>
      <c r="AE10" s="25" t="s">
        <v>185</v>
      </c>
      <c r="AF10" s="26">
        <v>3370913.952000001</v>
      </c>
      <c r="AG10" s="26">
        <v>2979905.9430559995</v>
      </c>
      <c r="AH10" s="26"/>
      <c r="AI10" s="50" t="s">
        <v>184</v>
      </c>
      <c r="AJ10" s="26">
        <v>2410014.799999997</v>
      </c>
      <c r="AK10" s="26">
        <v>2396518.3999999971</v>
      </c>
    </row>
    <row r="11" spans="1:37" x14ac:dyDescent="0.3">
      <c r="D11" s="25" t="s">
        <v>187</v>
      </c>
      <c r="E11" s="26">
        <v>48902774.328000009</v>
      </c>
      <c r="F11" s="26">
        <v>48063035.193984009</v>
      </c>
      <c r="G11" s="26"/>
      <c r="H11" s="25" t="s">
        <v>187</v>
      </c>
      <c r="I11" s="26">
        <v>48063035.193984009</v>
      </c>
      <c r="J11" s="26">
        <v>16652601.587844003</v>
      </c>
      <c r="K11" s="26">
        <v>2623903.328548993</v>
      </c>
      <c r="L11" s="26"/>
      <c r="M11" s="25" t="s">
        <v>20</v>
      </c>
      <c r="N11" s="26">
        <v>107958415.35169218</v>
      </c>
      <c r="O11" s="26">
        <v>47888393.941137478</v>
      </c>
      <c r="P11" s="26"/>
      <c r="Q11" s="25" t="s">
        <v>186</v>
      </c>
      <c r="R11" s="26">
        <v>10327377.171599999</v>
      </c>
      <c r="S11" s="26">
        <v>9873464.9634496011</v>
      </c>
      <c r="T11" s="26"/>
      <c r="U11" s="25" t="s">
        <v>30</v>
      </c>
      <c r="V11" s="26">
        <v>1216003</v>
      </c>
      <c r="W11" s="26">
        <v>1242244</v>
      </c>
      <c r="X11" s="26"/>
      <c r="Y11" s="25" t="s">
        <v>186</v>
      </c>
      <c r="Z11" s="26">
        <v>1877515</v>
      </c>
      <c r="AA11" s="26">
        <v>9873464.9634496011</v>
      </c>
      <c r="AB11" s="26">
        <v>14265193.655519996</v>
      </c>
      <c r="AC11" s="26">
        <v>2015922.9536563158</v>
      </c>
      <c r="AD11" s="26"/>
      <c r="AE11" s="25" t="s">
        <v>186</v>
      </c>
      <c r="AF11" s="26">
        <v>2252305.5607199995</v>
      </c>
      <c r="AG11" s="26">
        <v>2015922.9536563158</v>
      </c>
      <c r="AH11" s="26"/>
      <c r="AI11" s="50" t="s">
        <v>185</v>
      </c>
      <c r="AJ11" s="26">
        <v>3370913.952000001</v>
      </c>
      <c r="AK11" s="26">
        <v>2979905.9430559995</v>
      </c>
    </row>
    <row r="12" spans="1:37" x14ac:dyDescent="0.3">
      <c r="D12" s="25" t="s">
        <v>105</v>
      </c>
      <c r="E12" s="26">
        <v>53803810.37115217</v>
      </c>
      <c r="F12" s="26">
        <v>51309222.10841839</v>
      </c>
      <c r="G12" s="26"/>
      <c r="H12" s="25" t="s">
        <v>105</v>
      </c>
      <c r="I12" s="26">
        <v>51309222.10841839</v>
      </c>
      <c r="J12" s="26">
        <v>20012841.761418473</v>
      </c>
      <c r="K12" s="26">
        <v>4555384.9329919191</v>
      </c>
      <c r="L12" s="26"/>
      <c r="M12" s="25" t="s">
        <v>22</v>
      </c>
      <c r="N12" s="26">
        <v>206920296.09074333</v>
      </c>
      <c r="O12" s="26">
        <v>70852596.077441424</v>
      </c>
      <c r="P12" s="26"/>
      <c r="Q12" s="25" t="s">
        <v>187</v>
      </c>
      <c r="R12" s="26">
        <v>11513898.905920003</v>
      </c>
      <c r="S12" s="26">
        <v>11381370.427157762</v>
      </c>
      <c r="T12" s="26"/>
      <c r="U12" s="25" t="s">
        <v>15</v>
      </c>
      <c r="V12" s="26">
        <v>1208088</v>
      </c>
      <c r="W12" s="26">
        <v>1337389</v>
      </c>
      <c r="X12" s="26"/>
      <c r="Y12" s="25" t="s">
        <v>187</v>
      </c>
      <c r="Z12" s="26">
        <v>1995236</v>
      </c>
      <c r="AA12" s="26">
        <v>11381370.427157762</v>
      </c>
      <c r="AB12" s="26">
        <v>16652601.587844003</v>
      </c>
      <c r="AC12" s="26">
        <v>2623903.328548993</v>
      </c>
      <c r="AD12" s="26"/>
      <c r="AE12" s="25" t="s">
        <v>187</v>
      </c>
      <c r="AF12" s="26">
        <v>2510548.742863995</v>
      </c>
      <c r="AG12" s="26">
        <v>2623903.328548993</v>
      </c>
      <c r="AH12" s="26"/>
      <c r="AI12" s="50" t="s">
        <v>186</v>
      </c>
      <c r="AJ12" s="26">
        <v>2252305.5607199995</v>
      </c>
      <c r="AK12" s="26">
        <v>2015922.9536563158</v>
      </c>
    </row>
    <row r="13" spans="1:37" x14ac:dyDescent="0.3">
      <c r="D13" s="25" t="s">
        <v>188</v>
      </c>
      <c r="E13" s="26">
        <v>48922337.393842176</v>
      </c>
      <c r="F13" s="26">
        <v>48082262.330583006</v>
      </c>
      <c r="G13" s="26"/>
      <c r="H13" s="25" t="s">
        <v>188</v>
      </c>
      <c r="I13" s="26">
        <v>48082262.330583006</v>
      </c>
      <c r="J13" s="26">
        <v>19053471.574105013</v>
      </c>
      <c r="K13" s="26">
        <v>4153377.878258714</v>
      </c>
      <c r="L13" s="26"/>
      <c r="M13" s="25" t="s">
        <v>21</v>
      </c>
      <c r="N13" s="26">
        <v>224913365.31602538</v>
      </c>
      <c r="O13" s="26">
        <v>77013691.388523281</v>
      </c>
      <c r="P13" s="26"/>
      <c r="Q13" s="25" t="s">
        <v>105</v>
      </c>
      <c r="R13" s="26">
        <v>12174977.441331213</v>
      </c>
      <c r="S13" s="26">
        <v>12158794.595178574</v>
      </c>
      <c r="T13" s="26"/>
      <c r="U13" s="25" t="s">
        <v>41</v>
      </c>
      <c r="V13" s="26">
        <v>3000000</v>
      </c>
      <c r="W13" s="26">
        <v>3000000</v>
      </c>
      <c r="X13" s="26"/>
      <c r="Y13" s="25" t="s">
        <v>105</v>
      </c>
      <c r="Z13" s="26">
        <v>2168624</v>
      </c>
      <c r="AA13" s="26">
        <v>12158794.595178574</v>
      </c>
      <c r="AB13" s="26">
        <v>20012841.761418473</v>
      </c>
      <c r="AC13" s="26">
        <v>4555384.9329919191</v>
      </c>
      <c r="AD13" s="26"/>
      <c r="AE13" s="25" t="s">
        <v>105</v>
      </c>
      <c r="AF13" s="26">
        <v>4866088.2444105046</v>
      </c>
      <c r="AG13" s="26">
        <v>4555384.9329919191</v>
      </c>
      <c r="AH13" s="26"/>
      <c r="AI13" s="50" t="s">
        <v>187</v>
      </c>
      <c r="AJ13" s="26">
        <v>2510548.742863995</v>
      </c>
      <c r="AK13" s="26">
        <v>2623903.328548993</v>
      </c>
    </row>
    <row r="14" spans="1:37" x14ac:dyDescent="0.3">
      <c r="D14" s="25" t="s">
        <v>189</v>
      </c>
      <c r="E14" s="26">
        <v>41592303.58212281</v>
      </c>
      <c r="F14" s="26">
        <v>43306498.765527897</v>
      </c>
      <c r="G14" s="26"/>
      <c r="H14" s="25" t="s">
        <v>189</v>
      </c>
      <c r="I14" s="26">
        <v>43306498.765527897</v>
      </c>
      <c r="J14" s="26">
        <v>15274168.528941657</v>
      </c>
      <c r="K14" s="26">
        <v>2147320.5614142017</v>
      </c>
      <c r="L14" s="26"/>
      <c r="P14" s="26"/>
      <c r="Q14" s="25" t="s">
        <v>188</v>
      </c>
      <c r="R14" s="26">
        <v>11493572.735137906</v>
      </c>
      <c r="S14" s="26">
        <v>11723689.226281621</v>
      </c>
      <c r="T14" s="26"/>
      <c r="U14" s="25" t="s">
        <v>32</v>
      </c>
      <c r="V14" s="26">
        <v>3240000</v>
      </c>
      <c r="W14" s="26">
        <v>3240000</v>
      </c>
      <c r="X14" s="26"/>
      <c r="Y14" s="25" t="s">
        <v>188</v>
      </c>
      <c r="Z14" s="26">
        <v>2143146</v>
      </c>
      <c r="AA14" s="26">
        <v>11723689.226281621</v>
      </c>
      <c r="AB14" s="26">
        <v>19053471.574105013</v>
      </c>
      <c r="AC14" s="26">
        <v>4153377.878258714</v>
      </c>
      <c r="AD14" s="26"/>
      <c r="AE14" s="25" t="s">
        <v>188</v>
      </c>
      <c r="AF14" s="26">
        <v>2679626.3007199378</v>
      </c>
      <c r="AG14" s="26">
        <v>4153377.878258714</v>
      </c>
      <c r="AH14" s="26"/>
      <c r="AI14" s="50" t="s">
        <v>105</v>
      </c>
      <c r="AJ14" s="26">
        <v>4866088.2444105046</v>
      </c>
      <c r="AK14" s="26">
        <v>4555384.9329919191</v>
      </c>
    </row>
    <row r="15" spans="1:37" x14ac:dyDescent="0.3">
      <c r="D15" s="25" t="s">
        <v>190</v>
      </c>
      <c r="E15" s="26">
        <v>36706431.214269914</v>
      </c>
      <c r="F15" s="26">
        <v>36790501.539779633</v>
      </c>
      <c r="G15" s="26"/>
      <c r="H15" s="25" t="s">
        <v>190</v>
      </c>
      <c r="I15" s="26">
        <v>36790501.539779633</v>
      </c>
      <c r="J15" s="26">
        <v>13204982.157812942</v>
      </c>
      <c r="K15" s="26">
        <v>1704946.442243794</v>
      </c>
      <c r="L15" s="26"/>
      <c r="P15" s="26"/>
      <c r="Q15" s="25" t="s">
        <v>189</v>
      </c>
      <c r="R15" s="26">
        <v>10474272.001497192</v>
      </c>
      <c r="S15" s="26">
        <v>10480148.827173905</v>
      </c>
      <c r="T15" s="26"/>
      <c r="U15" s="25" t="s">
        <v>31</v>
      </c>
      <c r="V15" s="26">
        <v>5397622.835578803</v>
      </c>
      <c r="W15" s="26">
        <v>5175650.8266378269</v>
      </c>
      <c r="X15" s="26"/>
      <c r="Y15" s="25" t="s">
        <v>189</v>
      </c>
      <c r="Z15" s="26">
        <v>2139666</v>
      </c>
      <c r="AA15" s="26">
        <v>10480148.827173905</v>
      </c>
      <c r="AB15" s="26">
        <v>15274168.528941657</v>
      </c>
      <c r="AC15" s="26">
        <v>2147320.5614142017</v>
      </c>
      <c r="AD15" s="26"/>
      <c r="AE15" s="25" t="s">
        <v>189</v>
      </c>
      <c r="AF15" s="26">
        <v>2593109.5266837822</v>
      </c>
      <c r="AG15" s="26">
        <v>2147320.5614142017</v>
      </c>
      <c r="AH15" s="26"/>
      <c r="AI15" s="50" t="s">
        <v>188</v>
      </c>
      <c r="AJ15" s="26">
        <v>2679626.3007199378</v>
      </c>
      <c r="AK15" s="26">
        <v>4153377.878258714</v>
      </c>
    </row>
    <row r="16" spans="1:37" x14ac:dyDescent="0.3">
      <c r="D16" s="25" t="s">
        <v>191</v>
      </c>
      <c r="E16" s="26">
        <v>36713772.500512764</v>
      </c>
      <c r="F16" s="26">
        <v>34654295.000859186</v>
      </c>
      <c r="G16" s="26"/>
      <c r="H16" s="25" t="s">
        <v>191</v>
      </c>
      <c r="I16" s="26">
        <v>34654295.000859186</v>
      </c>
      <c r="J16" s="26">
        <v>11791173.856721006</v>
      </c>
      <c r="K16" s="26">
        <v>1146805.5566007206</v>
      </c>
      <c r="L16" s="26"/>
      <c r="P16" s="26"/>
      <c r="Q16" s="25" t="s">
        <v>190</v>
      </c>
      <c r="R16" s="26">
        <v>8659523.4017837401</v>
      </c>
      <c r="S16" s="26">
        <v>9545492.7155691478</v>
      </c>
      <c r="T16" s="26"/>
      <c r="U16" s="25" t="s">
        <v>29</v>
      </c>
      <c r="V16" s="26">
        <v>9523000</v>
      </c>
      <c r="W16" s="26">
        <v>9645000</v>
      </c>
      <c r="X16" s="26"/>
      <c r="Y16" s="25" t="s">
        <v>190</v>
      </c>
      <c r="Z16" s="26">
        <v>2105450</v>
      </c>
      <c r="AA16" s="26">
        <v>9545492.7155691478</v>
      </c>
      <c r="AB16" s="26">
        <v>13204982.157812942</v>
      </c>
      <c r="AC16" s="26">
        <v>1704946.442243794</v>
      </c>
      <c r="AD16" s="26"/>
      <c r="AE16" s="25" t="s">
        <v>190</v>
      </c>
      <c r="AF16" s="26">
        <v>1974301.0220583216</v>
      </c>
      <c r="AG16" s="26">
        <v>1704946.442243794</v>
      </c>
      <c r="AH16" s="26"/>
      <c r="AI16" s="50" t="s">
        <v>189</v>
      </c>
      <c r="AJ16" s="26">
        <v>2593109.5266837822</v>
      </c>
      <c r="AK16" s="26">
        <v>2147320.5614142017</v>
      </c>
    </row>
    <row r="17" spans="4:37" x14ac:dyDescent="0.3">
      <c r="D17" s="25" t="s">
        <v>192</v>
      </c>
      <c r="E17" s="26">
        <v>48961487.006683826</v>
      </c>
      <c r="F17" s="26">
        <v>51932283.418895818</v>
      </c>
      <c r="G17" s="26"/>
      <c r="H17" s="25" t="s">
        <v>192</v>
      </c>
      <c r="I17" s="26">
        <v>51932283.418895818</v>
      </c>
      <c r="J17" s="26">
        <v>19932696.187873222</v>
      </c>
      <c r="K17" s="26">
        <v>4515882.8073822455</v>
      </c>
      <c r="L17" s="26"/>
      <c r="P17" s="26"/>
      <c r="Q17" s="25" t="s">
        <v>191</v>
      </c>
      <c r="R17" s="26">
        <v>9414384.6500717867</v>
      </c>
      <c r="S17" s="26">
        <v>8763172.3001202866</v>
      </c>
      <c r="T17" s="26"/>
      <c r="U17" s="25" t="s">
        <v>16</v>
      </c>
      <c r="V17" s="26">
        <v>16800000</v>
      </c>
      <c r="W17" s="26">
        <v>16870000</v>
      </c>
      <c r="X17" s="26"/>
      <c r="Y17" s="25" t="s">
        <v>191</v>
      </c>
      <c r="Z17" s="26">
        <v>1885039</v>
      </c>
      <c r="AA17" s="26">
        <v>8763172.3001202866</v>
      </c>
      <c r="AB17" s="26">
        <v>11791173.856721006</v>
      </c>
      <c r="AC17" s="26">
        <v>1146805.5566007206</v>
      </c>
      <c r="AD17" s="26"/>
      <c r="AE17" s="25" t="s">
        <v>191</v>
      </c>
      <c r="AF17" s="26">
        <v>2100564.2076219842</v>
      </c>
      <c r="AG17" s="26">
        <v>1146805.5566007206</v>
      </c>
      <c r="AH17" s="26"/>
      <c r="AI17" s="50" t="s">
        <v>190</v>
      </c>
      <c r="AJ17" s="26">
        <v>1974301.0220583216</v>
      </c>
      <c r="AK17" s="26">
        <v>1704946.442243794</v>
      </c>
    </row>
    <row r="18" spans="4:37" x14ac:dyDescent="0.3">
      <c r="D18" s="25" t="s">
        <v>193</v>
      </c>
      <c r="E18" s="26">
        <v>53868407.23449368</v>
      </c>
      <c r="F18" s="26">
        <v>51370823.968692467</v>
      </c>
      <c r="G18" s="26"/>
      <c r="H18" s="25" t="s">
        <v>193</v>
      </c>
      <c r="I18" s="26">
        <v>51370823.968692467</v>
      </c>
      <c r="J18" s="26">
        <v>18118507.351235729</v>
      </c>
      <c r="K18" s="26">
        <v>3491992.7964950264</v>
      </c>
      <c r="L18" s="26"/>
      <c r="P18" s="26"/>
      <c r="Q18" s="25" t="s">
        <v>192</v>
      </c>
      <c r="R18" s="26">
        <v>11429746.680935737</v>
      </c>
      <c r="S18" s="26">
        <v>12314802.678645415</v>
      </c>
      <c r="T18" s="26"/>
      <c r="U18" s="25" t="s">
        <v>271</v>
      </c>
      <c r="V18" s="26">
        <v>20356050</v>
      </c>
      <c r="W18" s="26">
        <v>19564545</v>
      </c>
      <c r="X18" s="26"/>
      <c r="Y18" s="25" t="s">
        <v>192</v>
      </c>
      <c r="Z18" s="26">
        <v>1978406</v>
      </c>
      <c r="AA18" s="26">
        <v>12314802.678645415</v>
      </c>
      <c r="AB18" s="26">
        <v>19932696.187873222</v>
      </c>
      <c r="AC18" s="26">
        <v>4515882.8073822455</v>
      </c>
      <c r="AD18" s="26"/>
      <c r="AE18" s="25" t="s">
        <v>192</v>
      </c>
      <c r="AF18" s="26">
        <v>2747423.1967482688</v>
      </c>
      <c r="AG18" s="26">
        <v>4515882.8073822455</v>
      </c>
      <c r="AH18" s="26"/>
      <c r="AI18" s="50" t="s">
        <v>191</v>
      </c>
      <c r="AJ18" s="26">
        <v>2100564.2076219842</v>
      </c>
      <c r="AK18" s="26">
        <v>1146805.5566007206</v>
      </c>
    </row>
    <row r="19" spans="4:37" x14ac:dyDescent="0.3">
      <c r="D19" s="25" t="s">
        <v>194</v>
      </c>
      <c r="E19" s="26">
        <v>56328234.593937859</v>
      </c>
      <c r="F19" s="26">
        <v>52072216.800402291</v>
      </c>
      <c r="G19" s="26"/>
      <c r="H19" s="25" t="s">
        <v>194</v>
      </c>
      <c r="I19" s="26">
        <v>52072216.800402291</v>
      </c>
      <c r="J19" s="26">
        <v>18690009.402873654</v>
      </c>
      <c r="K19" s="26">
        <v>3493216.4406538666</v>
      </c>
      <c r="L19" s="26"/>
      <c r="P19" s="26"/>
      <c r="Q19" s="25" t="s">
        <v>193</v>
      </c>
      <c r="R19" s="26">
        <v>12323868.512829116</v>
      </c>
      <c r="S19" s="26">
        <v>11945732.355616946</v>
      </c>
      <c r="T19" s="26"/>
      <c r="U19" s="25" t="s">
        <v>28</v>
      </c>
      <c r="V19" s="26">
        <v>71843504.068679199</v>
      </c>
      <c r="W19" s="26">
        <v>70726980.746291757</v>
      </c>
      <c r="X19" s="26"/>
      <c r="Y19" s="25" t="s">
        <v>193</v>
      </c>
      <c r="Z19" s="26">
        <v>1813926</v>
      </c>
      <c r="AA19" s="26">
        <v>11945732.355616946</v>
      </c>
      <c r="AB19" s="26">
        <v>18118507.351235729</v>
      </c>
      <c r="AC19" s="26">
        <v>3491992.7964950264</v>
      </c>
      <c r="AD19" s="26"/>
      <c r="AE19" s="25" t="s">
        <v>193</v>
      </c>
      <c r="AF19" s="26">
        <v>3172774.0988143818</v>
      </c>
      <c r="AG19" s="26">
        <v>3491992.7964950264</v>
      </c>
      <c r="AH19" s="26"/>
      <c r="AI19" s="50" t="s">
        <v>192</v>
      </c>
      <c r="AJ19" s="26">
        <v>2747423.1967482688</v>
      </c>
      <c r="AK19" s="26">
        <v>4515882.8073822455</v>
      </c>
    </row>
    <row r="20" spans="4:37" x14ac:dyDescent="0.3">
      <c r="G20" s="26"/>
      <c r="L20" s="26"/>
      <c r="P20" s="26"/>
      <c r="Q20" s="25" t="s">
        <v>194</v>
      </c>
      <c r="R20" s="26">
        <v>13258564.343151301</v>
      </c>
      <c r="S20" s="26">
        <v>12132387.852056321</v>
      </c>
      <c r="T20" s="26"/>
      <c r="X20" s="26"/>
      <c r="Y20" s="25" t="s">
        <v>194</v>
      </c>
      <c r="Z20" s="26">
        <v>2196193</v>
      </c>
      <c r="AA20" s="26">
        <v>12132387.852056321</v>
      </c>
      <c r="AB20" s="26">
        <v>18690009.402873654</v>
      </c>
      <c r="AC20" s="26">
        <v>3493216.4406538666</v>
      </c>
      <c r="AD20" s="26"/>
      <c r="AE20" s="25" t="s">
        <v>194</v>
      </c>
      <c r="AF20" s="26">
        <v>6146427.1679965016</v>
      </c>
      <c r="AG20" s="26">
        <v>3493216.4406538666</v>
      </c>
      <c r="AH20" s="26"/>
      <c r="AI20" s="50" t="s">
        <v>193</v>
      </c>
      <c r="AJ20" s="26">
        <v>3172774.0988143818</v>
      </c>
      <c r="AK20" s="26">
        <v>3491992.7964950264</v>
      </c>
    </row>
    <row r="21" spans="4:37" x14ac:dyDescent="0.3">
      <c r="G21" s="26"/>
      <c r="L21" s="26"/>
      <c r="P21" s="26"/>
      <c r="T21" s="26"/>
      <c r="X21" s="26"/>
      <c r="AD21" s="26"/>
      <c r="AH21" s="26"/>
      <c r="AI21" s="50" t="s">
        <v>194</v>
      </c>
      <c r="AJ21" s="26">
        <v>6146427.1679965016</v>
      </c>
      <c r="AK21" s="26">
        <v>3493216.4406538666</v>
      </c>
    </row>
    <row r="22" spans="4:37" x14ac:dyDescent="0.3">
      <c r="G22" s="26"/>
      <c r="L22" s="26"/>
      <c r="P22" s="26"/>
      <c r="T22" s="26"/>
      <c r="X22" s="26"/>
      <c r="AD22" s="26"/>
      <c r="AH22" s="26"/>
    </row>
    <row r="23" spans="4:37" x14ac:dyDescent="0.3">
      <c r="G23" s="26"/>
      <c r="L23" s="26"/>
      <c r="P23" s="26"/>
      <c r="T23" s="26"/>
      <c r="X23" s="26"/>
      <c r="AD23" s="26"/>
      <c r="AH23" s="26"/>
    </row>
    <row r="24" spans="4:37" x14ac:dyDescent="0.3">
      <c r="G24" s="26"/>
      <c r="L24" s="26"/>
      <c r="P24" s="26"/>
      <c r="T24" s="26"/>
      <c r="X24" s="26"/>
      <c r="AD24" s="26"/>
      <c r="AH24" s="26"/>
    </row>
    <row r="25" spans="4:37" x14ac:dyDescent="0.3">
      <c r="G25" s="26"/>
      <c r="L25" s="26"/>
      <c r="P25" s="26"/>
      <c r="T25" s="26"/>
      <c r="X25" s="26"/>
      <c r="AD25" s="26"/>
      <c r="AH25" s="26"/>
    </row>
    <row r="26" spans="4:37" x14ac:dyDescent="0.3">
      <c r="G26" s="26"/>
      <c r="L26" s="26"/>
      <c r="P26" s="26"/>
      <c r="T26" s="26"/>
      <c r="X26" s="26"/>
      <c r="AD26" s="26"/>
      <c r="AH26" s="26"/>
    </row>
    <row r="27" spans="4:37" x14ac:dyDescent="0.3">
      <c r="G27" s="26"/>
      <c r="L27" s="26"/>
      <c r="P27" s="26"/>
      <c r="T27" s="26"/>
      <c r="X27" s="26"/>
      <c r="AD27" s="26"/>
      <c r="AH27" s="26"/>
    </row>
    <row r="28" spans="4:37" x14ac:dyDescent="0.3">
      <c r="G28" s="26"/>
      <c r="L28" s="26"/>
      <c r="P28" s="26"/>
      <c r="T28" s="26"/>
      <c r="X28" s="26"/>
      <c r="AD28" s="26"/>
      <c r="AH28" s="26"/>
    </row>
    <row r="29" spans="4:37" x14ac:dyDescent="0.3">
      <c r="G29" s="26"/>
      <c r="L29" s="26"/>
      <c r="P29" s="26"/>
      <c r="T29" s="26"/>
      <c r="X29" s="26"/>
      <c r="AD29" s="26"/>
      <c r="AH29" s="26"/>
    </row>
    <row r="30" spans="4:37" x14ac:dyDescent="0.3">
      <c r="G30" s="26"/>
      <c r="L30" s="26"/>
      <c r="P30" s="26"/>
      <c r="T30" s="26"/>
      <c r="X30" s="26"/>
      <c r="AD30" s="26"/>
      <c r="AH30" s="26"/>
    </row>
    <row r="31" spans="4:37" x14ac:dyDescent="0.3">
      <c r="G31" s="26"/>
      <c r="L31" s="26"/>
      <c r="P31" s="26"/>
      <c r="T31" s="26"/>
      <c r="X31" s="26"/>
      <c r="AD31" s="26"/>
      <c r="AH31" s="26"/>
    </row>
    <row r="32" spans="4:37" x14ac:dyDescent="0.3">
      <c r="G32" s="26"/>
      <c r="L32" s="26"/>
      <c r="P32" s="26"/>
      <c r="T32" s="26"/>
      <c r="X32" s="26"/>
      <c r="AD32" s="26"/>
      <c r="AH32" s="26"/>
    </row>
    <row r="33" spans="7:34" x14ac:dyDescent="0.3">
      <c r="G33" s="26"/>
      <c r="K33" s="26"/>
      <c r="L33" s="26"/>
      <c r="P33" s="26"/>
      <c r="T33" s="26"/>
      <c r="X33" s="26"/>
      <c r="AD33" s="26"/>
      <c r="AH33" s="26"/>
    </row>
    <row r="34" spans="7:34" x14ac:dyDescent="0.3">
      <c r="G34" s="26"/>
      <c r="K34" s="26"/>
      <c r="L34" s="26"/>
      <c r="P34" s="26"/>
      <c r="T34" s="26"/>
      <c r="X34" s="26"/>
      <c r="AD34" s="26"/>
      <c r="AH34" s="26"/>
    </row>
  </sheetData>
  <pageMargins left="0.7" right="0.7" top="0.75" bottom="0.75" header="0.3" footer="0.3"/>
  <pageSetup paperSize="9" orientation="portrait" horizontalDpi="0" verticalDpi="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9BBF-1EDD-4B61-A1A0-A3CF9C4A19FE}">
  <dimension ref="B1:G9"/>
  <sheetViews>
    <sheetView showGridLines="0" zoomScale="115" zoomScaleNormal="115" workbookViewId="0">
      <selection activeCell="H10" sqref="H10"/>
    </sheetView>
  </sheetViews>
  <sheetFormatPr defaultRowHeight="14.4" x14ac:dyDescent="0.3"/>
  <cols>
    <col min="2" max="2" width="5.109375" customWidth="1"/>
    <col min="3" max="3" width="50" customWidth="1"/>
  </cols>
  <sheetData>
    <row r="1" spans="2:7" ht="33.6" customHeight="1" x14ac:dyDescent="0.3"/>
    <row r="3" spans="2:7" ht="40.200000000000003" customHeight="1" x14ac:dyDescent="0.3">
      <c r="B3" s="53" t="s">
        <v>276</v>
      </c>
    </row>
    <row r="4" spans="2:7" s="56" customFormat="1" ht="24" customHeight="1" x14ac:dyDescent="0.3">
      <c r="B4" s="54"/>
      <c r="C4" s="55" t="s">
        <v>277</v>
      </c>
      <c r="D4" s="54"/>
      <c r="E4" s="54"/>
      <c r="F4" s="54"/>
      <c r="G4" s="54"/>
    </row>
    <row r="5" spans="2:7" s="56" customFormat="1" ht="24" customHeight="1" x14ac:dyDescent="0.3">
      <c r="B5" s="54"/>
      <c r="C5" s="55" t="s">
        <v>278</v>
      </c>
      <c r="D5" s="54"/>
      <c r="E5" s="54"/>
      <c r="F5" s="54"/>
      <c r="G5" s="54"/>
    </row>
    <row r="6" spans="2:7" s="56" customFormat="1" ht="24" customHeight="1" x14ac:dyDescent="0.3">
      <c r="B6" s="54"/>
      <c r="C6" s="55" t="s">
        <v>279</v>
      </c>
      <c r="D6" s="54"/>
      <c r="E6" s="54"/>
      <c r="F6" s="54"/>
      <c r="G6" s="54"/>
    </row>
    <row r="7" spans="2:7" s="56" customFormat="1" ht="24" customHeight="1" x14ac:dyDescent="0.3">
      <c r="B7" s="54"/>
      <c r="C7" s="55" t="s">
        <v>280</v>
      </c>
      <c r="D7" s="54"/>
      <c r="E7" s="54"/>
      <c r="F7" s="54"/>
      <c r="G7" s="54"/>
    </row>
    <row r="8" spans="2:7" s="56" customFormat="1" ht="24" customHeight="1" x14ac:dyDescent="0.3">
      <c r="B8" s="54"/>
      <c r="C8" s="55" t="s">
        <v>281</v>
      </c>
      <c r="D8" s="54"/>
      <c r="E8" s="54"/>
      <c r="F8" s="54"/>
      <c r="G8" s="54"/>
    </row>
    <row r="9" spans="2:7" x14ac:dyDescent="0.3">
      <c r="C9" s="57"/>
    </row>
  </sheetData>
  <hyperlinks>
    <hyperlink ref="C4" r:id="rId1" display="https://finalytics.pro/inform/" xr:uid="{846E9DED-520F-4663-9E89-AF681CE0123E}"/>
    <hyperlink ref="C5" r:id="rId2" display="https://www.youtube.com/salosteysv" xr:uid="{04DBB4E6-9437-447D-858E-CFB9819DD923}"/>
    <hyperlink ref="C6" r:id="rId3" display="https://vk.com/finalytics" xr:uid="{A12658F7-3995-4B93-BBBA-D875E2CA486F}"/>
    <hyperlink ref="C8" r:id="rId4" display="https://finalytics.pro/pbimail/" xr:uid="{76CB3BC9-F304-4E22-A9E5-B34B3B056F5A}"/>
    <hyperlink ref="C7" r:id="rId5" display="https://t.me/finalyticspro" xr:uid="{BEB30FA0-D951-4635-9C4F-41DF2F84B10A}"/>
  </hyperlink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9 7 8 1 9 3 - 4 5 e e - 4 d f c - a 0 9 b - 6 0 5 9 e 6 1 6 b 7 0 3 "   x m l n s = " h t t p : / / s c h e m a s . m i c r o s o f t . c o m / D a t a M a s h u p " > A A A A A M A H A A B Q S w M E F A A C A A g A i R 1 N V m a S q d i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B J C 4 Y x m E D M 0 Q V Z p 8 x X o u P f Z / k C 2 C K 0 P V n E b 0 v W W o S k y 9 P 7 A H 1 B L A w Q U A A I A C A C J H U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R 1 N V m L A e D K 7 B A A A K B I A A B M A H A B G b 3 J t d W x h c y 9 T Z W N 0 a W 9 u M S 5 t I K I Y A C i g F A A A A A A A A A A A A A A A A A A A A A A A A A A A A O V X 3 U 7 j R h S + R + I d R u 5 N I n m R E t q r L Z W 2 0 K o X 1 b Y F d i s 1 i i q T z A p r H R v Z z r I o R i J Q 0 V V B p V I r 7 a o X / d k n M J B 0 U 3 5 f Y e a N + s 2 M i c f 5 h 7 B X B a G Y 8 c y Z 7 z v n O z 8 J a C W 0 P Z e s q M / C w 9 m Z 2 Z l g 3 f J p l b B j 1 u I 7 Z I E 4 N J y d I f h h b 3 i T 7 7 I r / i O 7 Z B 1 2 h n e f v a x Q Z 2 6 x 7 v v U D b / 1 / O d r n v c 8 l 2 + U H l s 1 u m A o G 0 Z 5 u 7 T o u S G 2 l E 1 l 6 g O D v W H v 2 A V r w 5 T 4 u + Q H 7 F 8 C 6 x 1 2 b c D w q r X m 0 L l V 3 3 K D Z 5 5 f W / S c e s 1 d 3 d q g Q a 4 X h t l o G A X D J C H e k p C + D L d N 0 j C K f S v z f S s f 9 q 1 8 l F n Z z q d w X 7 N Y h 8 u u W J u A w S W L g a M t k b R T 4 M t 0 w 7 E q 9 K n l 1 G l u N F n T M E y 3 7 j h m c s b P H D Y V N 0 l H M p C g g b M X 2 z U Q n S f 2 O w L b i X x 4 l 2 L 6 3 H a c J W / T z U 3 K R t 6 t 3 / M 3 3 + U 7 2 H v G O o Q 3 C b v G f 5 0 e X h e E / 4 D F c 3 6 Y b L 5 I E a x Q B 0 J b 9 j a D 3 D j U J q F W Z Z 3 k S o U y + f g T Y o g 9 h O 8 B X Q d 2 D 7 A v x u e h k d f g / Q Z j x z B 6 A p M w S J R 1 f g h i V + o A l g W w p m C A C I j 9 / C c s n v H d F O W j a l X J L X d 3 y g g R n m L c 3 B J 3 3 t C x n 5 F S U R I S E S c S e L h O X e x u 8 j 2 Y v W C x h E 3 0 0 3 z P U F u p E 1 B 5 8 r 5 I F 4 a w n s 6 T I M 9 O + Q 4 I X e M 3 1 s n P p + Q H 8 9 Y O I p 0 G E R 4 l m + J g t U / p I 7 N x k 3 5 6 M v y R b G n h R K o F i F Q W J 9 x 0 z P f 5 Q Q p o 0 a u t 2 S 5 V T g 5 y I w r c W J K o V I 1 e f W X r W I / / t Z I G H n 7 9 w f I T I 5 8 p L T 3 W V K n p s d I t P W b C x b 8 h t Q r T n 2 4 t U c e u 2 S H 1 c 0 a E n d / U v Z C u h F u g + d h z a d 5 E N o F D W 1 6 C k m N o z n w r 7 7 9 E A A R r 0 J R 5 d C L W Z F E 6 E t U y R h D P 8 W o f a L I t Y s M L Z J m d M C Y T q q k w W E 2 3 x g p H q / B K d 6 v H Y k Z L b 6 X U A B J 3 E 3 n 5 P x L P h a g D b X Y K Q 0 1 Z W 9 p D e + N Y 2 Q g d N 7 q 3 m 0 T E b O 5 L b 5 P 6 w 1 r e 3 W r f / L B 6 f w u S S c V w v V D B F N O D Z Y N j K c F f F u o 8 Q Q j E O S i J W G 5 1 3 P a O 1 I D c f u s 0 L g z N 4 y n 8 N F g X 3 c f 5 9 5 F o f w q p 8 g P + S q O K v I + F X 0 B W 6 B g 0 U r Z f + 1 4 N 1 r + g V p X 6 w e Q 5 J i i V k s O P H G e l Y j m W H y y E f p 2 W 9 e 4 l C 8 y p F G r W g P T k F V b 6 / N g U 3 H A u G Q O U z P U x 4 4 m 7 Y b / w w q / Q Y X w t T B N S l + X z W o Z T V M R u c 4 j Y X 2 m J j E b 3 6 4 j 9 m l b O v r 1 6 j 4 u E e t Q s w 4 8 i 9 j v u b U U D r 9 d v i C K 9 N E f 4 G Y 8 4 i y m K D N E K 2 C 9 S j h 3 4 f C / p 3 K 9 7 p k A t W p o 5 O Y Y d a j F D S P b 7 X S G T T o D 5 W a s K G 4 4 d a r P G P U p g E C N 5 H X J F 3 T s u g R a D F / l h C h j U J 7 X Y Z n j H g / q n L o T u K / Q j 9 a o r A 3 n 0 T C g h 0 y S m 8 X 5 h q P u n i q k A + n 9 I l T u r 6 F R G U b g J G g a 5 I 7 4 v o 6 2 + + t 1 + n C y O 6 k P T C Q T d K A s y A T 9 B E 3 o w u A m 1 p H / j T P u R v U 8 k b C x u B 4 7 + 6 a l 7 b u S o M 6 m / x N D T t Z j M F U t W i J E O z S k n n l b t G v 0 O k N X K 9 x g O 1 D x U x b t 7 m I e K w + a h W / m i + 3 1 Y S a c M m y L 1 z s V e g 3 g + 0 V 8 A Q i y / i e X z s z O 2 O z W B h / 8 B U E s B A i 0 A F A A C A A g A i R 1 N V m a S q d i j A A A A 9 g A A A B I A A A A A A A A A A A A A A A A A A A A A A E N v b m Z p Z y 9 Q Y W N r Y W d l L n h t b F B L A Q I t A B Q A A g A I A I k d T V Y P y u m r p A A A A O k A A A A T A A A A A A A A A A A A A A A A A O 8 A A A B b Q 2 9 u d G V u d F 9 U e X B l c 1 0 u e G 1 s U E s B A i 0 A F A A C A A g A i R 1 N V m L A e D K 7 B A A A K B I A A B M A A A A A A A A A A A A A A A A A 4 A E A A E Z v c m 1 1 b G F z L 1 N l Y 3 R p b 2 4 x L m 1 Q S w U G A A A A A A M A A w D C A A A A 6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Q A A A A A A A D 9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I x J U Q w J U I 0 J U Q x J T g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d W 5 0 I i B W Y W x 1 Z T 0 i b D I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k Z p b G x U Y X J n Z X Q i I F Z h b H V l P S J z 0 L H Q t N G A X z I i I C 8 + P E V u d H J 5 I F R 5 c G U 9 I k Z p b G x M Y X N 0 V X B k Y X R l Z C I g V m F s d W U 9 I m Q y M D I z L T A y L T E y V D I w O j Q 0 O j E 4 L j U y N D E x M z J a I i A v P j x F b n R y e S B U e X B l P S J G a W x s Q 2 9 s d W 1 u V H l w Z X M i I F Z h b H V l P S J z Q 1 F Z R 0 J n W U d C Z 1 l H Q U E 9 P S I g L z 4 8 R W 5 0 c n k g V H l w Z T 0 i R m l s b E N v b H V t b k 5 h b W V z I i B W Y W x 1 Z T 0 i c 1 s m c X V v d D v Q t N C w 0 Y L Q s C Z x d W 9 0 O y w m c X V v d D v R g t C 4 0 L 8 m c X V v d D s s J n F 1 b 3 Q 7 0 L / Q v t C 6 0 L D Q t 9 C w 0 Y L Q t d C 7 0 Y w m c X V v d D s s J n F 1 b 3 Q 7 0 Y D Q s N C 3 0 L T Q t d C 7 J n F 1 b 3 Q 7 L C Z x d W 9 0 O 9 G B 0 Y P Q v N C 8 0 L A g 0 Y D Q s N C 3 0 L T Q t d C 7 0 L A m c X V v d D s s J n F 1 b 3 Q 7 0 L P R g N G D 0 L / Q v 9 C w J n F 1 b 3 Q 7 L C Z x d W 9 0 O 9 G B 0 Y P Q v N C 8 0 L A g 0 L P R g N G D 0 L / Q v 9 G L J n F 1 b 3 Q 7 L C Z x d W 9 0 O 9 G B 0 Y L Q s N G C 0 Y z R j y Z x d W 9 0 O y w m c X V v d D v Q u t C + 0 L Q m c X V v d D s s J n F 1 b 3 Q 7 0 J f Q v d C w 0 Y f Q t d C 9 0 L j Q t S Z x d W 9 0 O 1 0 i I C 8 + P E V u d H J 5 I F R 5 c G U 9 I l F 1 Z X J 5 S U Q i I F Z h b H V l P S J z M T F j N T k y Y z U t Z D l h M y 0 0 Y 2 F i L T h m M j Y t O G J i N j A w M j k 0 M T M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Q t N G A L 0 F 1 d G 9 S Z W 1 v d m V k Q 2 9 s d W 1 u c z E u e 9 C 0 0 L D R g t C w L D B 9 J n F 1 b 3 Q 7 L C Z x d W 9 0 O 1 N l Y 3 R p b 2 4 x L 9 C x 0 L T R g C 9 B d X R v U m V t b 3 Z l Z E N v b H V t b n M x L n v R g t C 4 0 L 8 s M X 0 m c X V v d D s s J n F 1 b 3 Q 7 U 2 V j d G l v b j E v 0 L H Q t N G A L 0 F 1 d G 9 S Z W 1 v d m V k Q 2 9 s d W 1 u c z E u e 9 C / 0 L 7 Q u t C w 0 L f Q s N G C 0 L X Q u 9 G M L D J 9 J n F 1 b 3 Q 7 L C Z x d W 9 0 O 1 N l Y 3 R p b 2 4 x L 9 C x 0 L T R g C 9 B d X R v U m V t b 3 Z l Z E N v b H V t b n M x L n v R g N C w 0 L f Q t N C 1 0 L s s M 3 0 m c X V v d D s s J n F 1 b 3 Q 7 U 2 V j d G l v b j E v 0 L H Q t N G A L 0 F 1 d G 9 S Z W 1 v d m V k Q 2 9 s d W 1 u c z E u e 9 G B 0 Y P Q v N C 8 0 L A g 0 Y D Q s N C 3 0 L T Q t d C 7 0 L A s N H 0 m c X V v d D s s J n F 1 b 3 Q 7 U 2 V j d G l v b j E v 0 L H Q t N G A L 0 F 1 d G 9 S Z W 1 v d m V k Q 2 9 s d W 1 u c z E u e 9 C z 0 Y D R g 9 C / 0 L / Q s C w 1 f S Z x d W 9 0 O y w m c X V v d D t T Z W N 0 a W 9 u M S / Q s d C 0 0 Y A v Q X V 0 b 1 J l b W 9 2 Z W R D b 2 x 1 b W 5 z M S 5 7 0 Y H R g 9 C 8 0 L z Q s C D Q s 9 G A 0 Y P Q v 9 C / 0 Y s s N n 0 m c X V v d D s s J n F 1 b 3 Q 7 U 2 V j d G l v b j E v 0 L H Q t N G A L 0 F 1 d G 9 S Z W 1 v d m V k Q 2 9 s d W 1 u c z E u e 9 G B 0 Y L Q s N G C 0 Y z R j y w 3 f S Z x d W 9 0 O y w m c X V v d D t T Z W N 0 a W 9 u M S / Q s d C 0 0 Y A v Q X V 0 b 1 J l b W 9 2 Z W R D b 2 x 1 b W 5 z M S 5 7 0 L r Q v t C 0 L D h 9 J n F 1 b 3 Q 7 L C Z x d W 9 0 O 1 N l Y 3 R p b 2 4 x L 9 C x 0 L T R g C 9 B d X R v U m V t b 3 Z l Z E N v b H V t b n M x L n v Q l 9 C 9 0 L D R h 9 C 1 0 L 3 Q u N C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s d C 0 0 Y A v Q X V 0 b 1 J l b W 9 2 Z W R D b 2 x 1 b W 5 z M S 5 7 0 L T Q s N G C 0 L A s M H 0 m c X V v d D s s J n F 1 b 3 Q 7 U 2 V j d G l v b j E v 0 L H Q t N G A L 0 F 1 d G 9 S Z W 1 v d m V k Q 2 9 s d W 1 u c z E u e 9 G C 0 L j Q v y w x f S Z x d W 9 0 O y w m c X V v d D t T Z W N 0 a W 9 u M S / Q s d C 0 0 Y A v Q X V 0 b 1 J l b W 9 2 Z W R D b 2 x 1 b W 5 z M S 5 7 0 L / Q v t C 6 0 L D Q t 9 C w 0 Y L Q t d C 7 0 Y w s M n 0 m c X V v d D s s J n F 1 b 3 Q 7 U 2 V j d G l v b j E v 0 L H Q t N G A L 0 F 1 d G 9 S Z W 1 v d m V k Q 2 9 s d W 1 u c z E u e 9 G A 0 L D Q t 9 C 0 0 L X Q u y w z f S Z x d W 9 0 O y w m c X V v d D t T Z W N 0 a W 9 u M S / Q s d C 0 0 Y A v Q X V 0 b 1 J l b W 9 2 Z W R D b 2 x 1 b W 5 z M S 5 7 0 Y H R g 9 C 8 0 L z Q s C D R g N C w 0 L f Q t N C 1 0 L v Q s C w 0 f S Z x d W 9 0 O y w m c X V v d D t T Z W N 0 a W 9 u M S / Q s d C 0 0 Y A v Q X V 0 b 1 J l b W 9 2 Z W R D b 2 x 1 b W 5 z M S 5 7 0 L P R g N G D 0 L / Q v 9 C w L D V 9 J n F 1 b 3 Q 7 L C Z x d W 9 0 O 1 N l Y 3 R p b 2 4 x L 9 C x 0 L T R g C 9 B d X R v U m V t b 3 Z l Z E N v b H V t b n M x L n v R g d G D 0 L z Q v N C w I N C z 0 Y D R g 9 C / 0 L / R i y w 2 f S Z x d W 9 0 O y w m c X V v d D t T Z W N 0 a W 9 u M S / Q s d C 0 0 Y A v Q X V 0 b 1 J l b W 9 2 Z W R D b 2 x 1 b W 5 z M S 5 7 0 Y H R g t C w 0 Y L R j N G P L D d 9 J n F 1 b 3 Q 7 L C Z x d W 9 0 O 1 N l Y 3 R p b 2 4 x L 9 C x 0 L T R g C 9 B d X R v U m V t b 3 Z l Z E N v b H V t b n M x L n v Q u t C + 0 L Q s O H 0 m c X V v d D s s J n F 1 b 3 Q 7 U 2 V j d G l v b j E v 0 L H Q t N G A L 0 F 1 d G 9 S Z W 1 v d m V k Q 2 9 s d W 1 u c z E u e 9 C X 0 L 3 Q s N G H 0 L X Q v d C 4 0 L U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I x J U Q w J U I 0 J U Q x J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N y V E M C V C M C V E M C V C R i V E M C V C R S V E M C V C Q i V E M C V C R C V E M C V C N S V E M C V C R C V E M C V C O C V E M C V C N S U y M C V E M C V C M i V E M C V C R C V E M C V C O C V E M C V C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l G J U Q x J T g w J U Q w J U J F J U Q w J U I w J U Q w J U J E J U Q w J U I w J U Q w J U J C J U Q w J U I 4 J U Q w J U I 3 J U Q w J U I 4 J U Q x J T g w J U Q w J U J F J U Q w J U I y J U Q w J U I w J U Q w J U J E J U Q w J U J E J U Q w J U I w J U Q x J T h G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C V C N C V E M S U 4 M C 8 l R D A l Q T I l R D A l Q j U l R D A l Q k E l R D E l O D E l R D E l O D I l M j A l R D A l Q j I l M j A l R D A l Q k Q l R D A l Q j g l R D A l Q j Y l R D A l Q k Q l R D A l Q j U l R D A l Q k M l M j A l R D E l O D A l R D A l Q j U l R D A l Q j M l R D A l Q j g l R D E l O D E l R D E l O D I l R D E l O D A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E l R D A l Q j Q l R D E l O D A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w J U I 0 J U Q x J T g w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h c A 2 U 8 t q U + 8 o C m 6 o h f / + Q A A A A A C A A A A A A A Q Z g A A A A E A A C A A A A D B N e T + 0 I I 6 K d a g L v Y R M P c O Z 1 M w T y k Y V A X x 3 H Z Y 7 Y 3 x h A A A A A A O g A A A A A I A A C A A A A B A W / j n F M R n w n u a O n F f r H P t v R T D + 0 u X J X A x h E V p 0 j q 8 y F A A A A C A 4 q Z L + E v U S L / / D 5 I a Y O u r N J c / w T 9 5 1 G z J 6 e 7 e a s 3 n c 5 r 6 J A X k h n B T 6 d Q a Q p c I 9 E j J 4 J H h Z s R i S L 1 r 2 p A e c O c b o 4 K c M u / 4 q g m c N Q X 9 + N 0 v 6 0 A A A A C 8 n u G T J 3 9 X + q d Z t q K W f A Y K T p W 4 Y D o W y n Z K b y Z a Q B P u R I j k p M r 1 A U 3 G 8 y L a S P O e 3 2 p o b O j b h D 0 M 2 / z i Z i k m d 6 1 t < / D a t a M a s h u p > 
</file>

<file path=customXml/itemProps1.xml><?xml version="1.0" encoding="utf-8"?>
<ds:datastoreItem xmlns:ds="http://schemas.openxmlformats.org/officeDocument/2006/customXml" ds:itemID="{A2159089-BE31-4C91-823C-0DEC153AE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</vt:lpstr>
      <vt:lpstr>данные</vt:lpstr>
      <vt:lpstr>вспом1</vt:lpstr>
      <vt:lpstr>вспом2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Салостей;Finalytics.Pro</dc:creator>
  <cp:lastModifiedBy>excel</cp:lastModifiedBy>
  <dcterms:created xsi:type="dcterms:W3CDTF">2018-04-09T17:03:20Z</dcterms:created>
  <dcterms:modified xsi:type="dcterms:W3CDTF">2023-02-22T19:59:59Z</dcterms:modified>
</cp:coreProperties>
</file>