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cific BD\Documents\EDGE\"/>
    </mc:Choice>
  </mc:AlternateContent>
  <xr:revisionPtr revIDLastSave="0" documentId="13_ncr:1_{71A81C41-3061-4BCC-B34E-CCEFC88BE900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Cash_Flow_Analysis" sheetId="1" r:id="rId1"/>
    <sheet name="CBR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E23" i="2"/>
  <c r="D23" i="2"/>
  <c r="G21" i="2"/>
  <c r="G23" i="2" s="1"/>
  <c r="F21" i="2"/>
  <c r="F23" i="2" s="1"/>
  <c r="E21" i="2"/>
  <c r="D21" i="2"/>
  <c r="C21" i="2"/>
  <c r="C23" i="2" s="1"/>
  <c r="H20" i="2"/>
  <c r="H19" i="2"/>
  <c r="H18" i="2"/>
  <c r="H17" i="2"/>
  <c r="G14" i="2"/>
  <c r="F14" i="2"/>
  <c r="E14" i="2"/>
  <c r="D14" i="2"/>
  <c r="C14" i="2"/>
  <c r="G15" i="2" s="1"/>
  <c r="B14" i="2"/>
  <c r="B15" i="2" s="1"/>
  <c r="H13" i="2"/>
  <c r="H12" i="2"/>
  <c r="H11" i="2"/>
  <c r="H10" i="2"/>
  <c r="H9" i="2"/>
  <c r="H8" i="2"/>
  <c r="H7" i="2"/>
  <c r="H6" i="2"/>
  <c r="H5" i="2"/>
  <c r="G23" i="1"/>
  <c r="F23" i="1"/>
  <c r="E23" i="1"/>
  <c r="D23" i="1"/>
  <c r="C23" i="1"/>
  <c r="G16" i="1"/>
  <c r="F16" i="1"/>
  <c r="E16" i="1"/>
  <c r="D16" i="1"/>
  <c r="C16" i="1"/>
  <c r="G9" i="1"/>
  <c r="F9" i="1"/>
  <c r="E9" i="1"/>
  <c r="D9" i="1"/>
  <c r="C9" i="1"/>
  <c r="B9" i="1"/>
  <c r="E22" i="2" l="1"/>
  <c r="F15" i="2"/>
  <c r="C22" i="2"/>
  <c r="G22" i="2"/>
  <c r="H14" i="2"/>
  <c r="H21" i="2"/>
  <c r="H23" i="2" s="1"/>
  <c r="F22" i="2"/>
  <c r="D22" i="2"/>
  <c r="E2" i="2" l="1"/>
</calcChain>
</file>

<file path=xl/sharedStrings.xml><?xml version="1.0" encoding="utf-8"?>
<sst xmlns="http://schemas.openxmlformats.org/spreadsheetml/2006/main" count="56" uniqueCount="34">
  <si>
    <t>CASH FLOW ANALYSIS</t>
  </si>
  <si>
    <t>Description</t>
  </si>
  <si>
    <t>Year 0</t>
  </si>
  <si>
    <t>Year 1</t>
  </si>
  <si>
    <t>Year 2</t>
  </si>
  <si>
    <t>Year 3</t>
  </si>
  <si>
    <t>Year 4</t>
  </si>
  <si>
    <t>Year 5</t>
  </si>
  <si>
    <t>Initial Costs</t>
  </si>
  <si>
    <t>Land Acquisition</t>
  </si>
  <si>
    <t>Construction</t>
  </si>
  <si>
    <t>Furnishing and Equipment</t>
  </si>
  <si>
    <t>Technology Integration</t>
  </si>
  <si>
    <t>Marketing and Launch</t>
  </si>
  <si>
    <t>Total</t>
  </si>
  <si>
    <t>Operating Costs (10% increase per year)</t>
  </si>
  <si>
    <t>Utilities</t>
  </si>
  <si>
    <t>Maintenance</t>
  </si>
  <si>
    <t>Salaries</t>
  </si>
  <si>
    <t>Miscellaneous</t>
  </si>
  <si>
    <t>Revenue (10% increase per year)</t>
  </si>
  <si>
    <t>Room Rentals (200*250*365*70%)</t>
  </si>
  <si>
    <t xml:space="preserve">Restaurant </t>
  </si>
  <si>
    <t>Conference and Business Facilities</t>
  </si>
  <si>
    <t>Customized Experiences</t>
  </si>
  <si>
    <t>Cost Benefit Analysis</t>
  </si>
  <si>
    <t>Cost Benefit Ratio:</t>
  </si>
  <si>
    <t>TOTAL</t>
  </si>
  <si>
    <t xml:space="preserve">COSTS </t>
  </si>
  <si>
    <t xml:space="preserve">Land </t>
  </si>
  <si>
    <t>Cumulative</t>
  </si>
  <si>
    <t>BENEFITS</t>
  </si>
  <si>
    <t>Room Rentals</t>
  </si>
  <si>
    <t>NET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</si>
</sst>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2"/>
      <color theme="0"/>
      <name val="Times New Roman"/>
    </font>
    <font>
      <sz val="10"/>
      <name val="Calibri"/>
    </font>
    <font>
      <sz val="12"/>
      <color theme="1"/>
      <name val="Times New Roman"/>
    </font>
    <font>
      <b/>
      <sz val="12"/>
      <color theme="0"/>
      <name val="Times New Roman"/>
    </font>
    <font>
      <b/>
      <sz val="12"/>
      <color theme="1"/>
      <name val="Times New Roman"/>
    </font>
    <font>
      <sz val="12"/>
      <color rgb="FFFF0000"/>
      <name val="Times New Roman"/>
    </font>
    <font>
      <sz val="12"/>
      <color rgb="FF366092"/>
      <name val="Times New Roman"/>
    </font>
    <font>
      <sz val="12"/>
      <color rgb="FF4F6128"/>
      <name val="Times New Roman"/>
    </font>
    <font>
      <b/>
      <sz val="14"/>
      <color rgb="FF00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E97132"/>
        <bgColor rgb="FFE97132"/>
      </patternFill>
    </fill>
    <fill>
      <patternFill patternType="solid">
        <fgColor rgb="FFF6DEB8"/>
        <bgColor rgb="FFF6DEB8"/>
      </patternFill>
    </fill>
    <fill>
      <patternFill patternType="solid">
        <fgColor rgb="FF0F243E"/>
        <bgColor rgb="FF0F243E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3" borderId="5" xfId="0" applyFont="1" applyFill="1" applyBorder="1" applyAlignment="1">
      <alignment horizontal="center"/>
    </xf>
    <xf numFmtId="0" fontId="6" fillId="0" borderId="0" xfId="0" applyFont="1"/>
    <xf numFmtId="0" fontId="3" fillId="4" borderId="4" xfId="0" applyFont="1" applyFill="1" applyBorder="1"/>
    <xf numFmtId="0" fontId="3" fillId="5" borderId="5" xfId="0" applyFont="1" applyFill="1" applyBorder="1"/>
    <xf numFmtId="0" fontId="7" fillId="0" borderId="0" xfId="0" applyFont="1"/>
    <xf numFmtId="0" fontId="3" fillId="6" borderId="5" xfId="0" applyFont="1" applyFill="1" applyBorder="1"/>
    <xf numFmtId="0" fontId="8" fillId="0" borderId="0" xfId="0" applyFont="1"/>
    <xf numFmtId="0" fontId="1" fillId="2" borderId="6" xfId="0" applyFont="1" applyFill="1" applyBorder="1" applyAlignment="1">
      <alignment horizontal="center"/>
    </xf>
    <xf numFmtId="0" fontId="9" fillId="7" borderId="7" xfId="0" applyFont="1" applyFill="1" applyBorder="1"/>
    <xf numFmtId="0" fontId="9" fillId="7" borderId="8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6" borderId="12" xfId="0" applyFont="1" applyFill="1" applyBorder="1"/>
    <xf numFmtId="0" fontId="3" fillId="6" borderId="13" xfId="0" applyFont="1" applyFill="1" applyBorder="1"/>
    <xf numFmtId="0" fontId="3" fillId="6" borderId="14" xfId="0" applyFont="1" applyFill="1" applyBorder="1"/>
    <xf numFmtId="0" fontId="1" fillId="9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8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5" fillId="6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Aptos Narrow"/>
              </a:defRPr>
            </a:pPr>
            <a:r>
              <a:rPr lang="en-US" sz="1400" b="0" i="0">
                <a:solidFill>
                  <a:srgbClr val="595959"/>
                </a:solidFill>
                <a:latin typeface="Aptos Narrow"/>
              </a:rPr>
              <a:t>CBA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Year 0 Year 1 Year 2 Year 3 Year 4 Year 5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'CBR Analysis'!$B$15:$G$15</c:f>
              <c:numCache>
                <c:formatCode>General</c:formatCode>
                <c:ptCount val="6"/>
                <c:pt idx="0">
                  <c:v>44000000</c:v>
                </c:pt>
                <c:pt idx="1">
                  <c:v>19405000</c:v>
                </c:pt>
                <c:pt idx="2">
                  <c:v>21400500</c:v>
                </c:pt>
                <c:pt idx="3">
                  <c:v>23495550</c:v>
                </c:pt>
                <c:pt idx="4">
                  <c:v>25700105</c:v>
                </c:pt>
                <c:pt idx="5">
                  <c:v>28025115.5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221-930B-657D58CF60C2}"/>
            </c:ext>
          </c:extLst>
        </c:ser>
        <c:ser>
          <c:idx val="1"/>
          <c:order val="1"/>
          <c:tx>
            <c:v>BENEFITS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'CBR Analysis'!$B$22:$G$22</c:f>
              <c:numCache>
                <c:formatCode>General</c:formatCode>
                <c:ptCount val="6"/>
                <c:pt idx="0">
                  <c:v>0</c:v>
                </c:pt>
                <c:pt idx="1">
                  <c:v>15175000</c:v>
                </c:pt>
                <c:pt idx="2">
                  <c:v>31867500</c:v>
                </c:pt>
                <c:pt idx="3">
                  <c:v>50229250</c:v>
                </c:pt>
                <c:pt idx="4">
                  <c:v>70427175</c:v>
                </c:pt>
                <c:pt idx="5">
                  <c:v>92644892.5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221-930B-657D58CF6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426496"/>
        <c:axId val="1439568153"/>
      </c:lineChart>
      <c:catAx>
        <c:axId val="19774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39568153"/>
        <c:crosses val="autoZero"/>
        <c:auto val="1"/>
        <c:lblAlgn val="ctr"/>
        <c:lblOffset val="100"/>
        <c:noMultiLvlLbl val="1"/>
      </c:catAx>
      <c:valAx>
        <c:axId val="1439568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97742649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2</xdr:row>
      <xdr:rowOff>104775</xdr:rowOff>
    </xdr:from>
    <xdr:ext cx="4400550" cy="2600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G1"/>
    </sheetView>
  </sheetViews>
  <sheetFormatPr defaultColWidth="14.42578125" defaultRowHeight="15.75" customHeight="1" x14ac:dyDescent="0.2"/>
  <cols>
    <col min="1" max="1" width="40.5703125" customWidth="1"/>
    <col min="2" max="2" width="11" customWidth="1"/>
    <col min="3" max="6" width="10.140625" customWidth="1"/>
    <col min="7" max="8" width="12.42578125" customWidth="1"/>
    <col min="9" max="26" width="8.7109375" customWidth="1"/>
  </cols>
  <sheetData>
    <row r="1" spans="1:26" x14ac:dyDescent="0.25">
      <c r="A1" s="20" t="s">
        <v>0</v>
      </c>
      <c r="B1" s="21"/>
      <c r="C1" s="21"/>
      <c r="D1" s="21"/>
      <c r="E1" s="21"/>
      <c r="F1" s="21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4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9</v>
      </c>
      <c r="B4" s="5">
        <v>5000000</v>
      </c>
      <c r="C4" s="5"/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5">
        <v>30000000</v>
      </c>
      <c r="C5" s="5">
        <v>10000000</v>
      </c>
      <c r="D5" s="5"/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11</v>
      </c>
      <c r="B6" s="5">
        <v>5000000</v>
      </c>
      <c r="C6" s="5">
        <v>5000000</v>
      </c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12</v>
      </c>
      <c r="B7" s="5">
        <v>2500000</v>
      </c>
      <c r="C7" s="5">
        <v>2500000</v>
      </c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13</v>
      </c>
      <c r="B8" s="5">
        <v>1500000</v>
      </c>
      <c r="C8" s="5">
        <v>1000000</v>
      </c>
      <c r="D8" s="5">
        <v>1000000</v>
      </c>
      <c r="E8" s="5">
        <v>1000000</v>
      </c>
      <c r="F8" s="5">
        <v>1000000</v>
      </c>
      <c r="G8" s="5">
        <v>1000000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6" t="s">
        <v>14</v>
      </c>
      <c r="B9" s="6">
        <f t="shared" ref="B9:G9" si="0">SUM(B4:B8)</f>
        <v>44000000</v>
      </c>
      <c r="C9" s="6">
        <f t="shared" si="0"/>
        <v>18500000</v>
      </c>
      <c r="D9" s="6">
        <f t="shared" si="0"/>
        <v>1000000</v>
      </c>
      <c r="E9" s="6">
        <f t="shared" si="0"/>
        <v>1000000</v>
      </c>
      <c r="F9" s="6">
        <f t="shared" si="0"/>
        <v>1000000</v>
      </c>
      <c r="G9" s="6">
        <f t="shared" si="0"/>
        <v>1000000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7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16</v>
      </c>
      <c r="B12" s="1"/>
      <c r="C12" s="8">
        <v>315000</v>
      </c>
      <c r="D12" s="8">
        <v>346500</v>
      </c>
      <c r="E12" s="8">
        <v>381150</v>
      </c>
      <c r="F12" s="8">
        <v>419265</v>
      </c>
      <c r="G12" s="8">
        <v>461191.5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17</v>
      </c>
      <c r="B13" s="1"/>
      <c r="C13" s="8">
        <v>90000</v>
      </c>
      <c r="D13" s="8">
        <v>99000</v>
      </c>
      <c r="E13" s="8">
        <v>108900</v>
      </c>
      <c r="F13" s="8">
        <v>119790</v>
      </c>
      <c r="G13" s="8">
        <v>131769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18</v>
      </c>
      <c r="B14" s="1"/>
      <c r="C14" s="8">
        <v>450000</v>
      </c>
      <c r="D14" s="8">
        <v>495000</v>
      </c>
      <c r="E14" s="8">
        <v>544500</v>
      </c>
      <c r="F14" s="8">
        <v>598950</v>
      </c>
      <c r="G14" s="8">
        <v>658845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19</v>
      </c>
      <c r="B15" s="1"/>
      <c r="C15" s="8">
        <v>50000</v>
      </c>
      <c r="D15" s="8">
        <v>55000</v>
      </c>
      <c r="E15" s="8">
        <v>60500</v>
      </c>
      <c r="F15" s="8">
        <v>66550</v>
      </c>
      <c r="G15" s="8">
        <v>73205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6" t="s">
        <v>14</v>
      </c>
      <c r="B16" s="6">
        <v>0</v>
      </c>
      <c r="C16" s="6">
        <f t="shared" ref="C16:G16" si="1">SUM(C12:C15)</f>
        <v>905000</v>
      </c>
      <c r="D16" s="6">
        <f t="shared" si="1"/>
        <v>995500</v>
      </c>
      <c r="E16" s="6">
        <f t="shared" si="1"/>
        <v>1095050</v>
      </c>
      <c r="F16" s="6">
        <f t="shared" si="1"/>
        <v>1204555</v>
      </c>
      <c r="G16" s="6">
        <f t="shared" si="1"/>
        <v>1325010.5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" t="s">
        <v>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21</v>
      </c>
      <c r="B19" s="1"/>
      <c r="C19" s="10">
        <v>12775000</v>
      </c>
      <c r="D19" s="10">
        <v>14052500</v>
      </c>
      <c r="E19" s="10">
        <v>15457750</v>
      </c>
      <c r="F19" s="10">
        <v>17003525</v>
      </c>
      <c r="G19" s="10">
        <v>18703877.5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22</v>
      </c>
      <c r="B20" s="1"/>
      <c r="C20" s="10">
        <v>900000</v>
      </c>
      <c r="D20" s="10">
        <v>990000</v>
      </c>
      <c r="E20" s="10">
        <v>1089000</v>
      </c>
      <c r="F20" s="10">
        <v>1197900</v>
      </c>
      <c r="G20" s="10">
        <v>1317690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23</v>
      </c>
      <c r="B21" s="1"/>
      <c r="C21" s="10">
        <v>1000000</v>
      </c>
      <c r="D21" s="10">
        <v>1100000</v>
      </c>
      <c r="E21" s="10">
        <v>1210000</v>
      </c>
      <c r="F21" s="10">
        <v>1331000</v>
      </c>
      <c r="G21" s="10">
        <v>1464100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24</v>
      </c>
      <c r="B22" s="1"/>
      <c r="C22" s="10">
        <v>500000</v>
      </c>
      <c r="D22" s="10">
        <v>550000</v>
      </c>
      <c r="E22" s="10">
        <v>605000</v>
      </c>
      <c r="F22" s="10">
        <v>665500</v>
      </c>
      <c r="G22" s="10">
        <v>732050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6" t="s">
        <v>14</v>
      </c>
      <c r="B23" s="6">
        <v>0</v>
      </c>
      <c r="C23" s="6">
        <f t="shared" ref="C23:G23" si="2">SUM(C19:C22)</f>
        <v>15175000</v>
      </c>
      <c r="D23" s="6">
        <f t="shared" si="2"/>
        <v>16692500</v>
      </c>
      <c r="E23" s="6">
        <f t="shared" si="2"/>
        <v>18361750</v>
      </c>
      <c r="F23" s="6">
        <f t="shared" si="2"/>
        <v>20197925</v>
      </c>
      <c r="G23" s="6">
        <f t="shared" si="2"/>
        <v>22217717.5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9:26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9:26" x14ac:dyDescent="0.25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9:26" x14ac:dyDescent="0.25"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9:26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9:26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9:26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9:26" x14ac:dyDescent="0.25"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9:26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9:26" x14ac:dyDescent="0.25"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9:26" x14ac:dyDescent="0.25"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9:26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9:26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9:26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9:26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9:26" x14ac:dyDescent="0.25"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9:26" x14ac:dyDescent="0.25"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3"/>
  <sheetViews>
    <sheetView tabSelected="1" topLeftCell="A33" workbookViewId="0">
      <selection activeCell="F14" sqref="F14"/>
    </sheetView>
  </sheetViews>
  <sheetFormatPr defaultColWidth="14.42578125" defaultRowHeight="15.75" customHeight="1" x14ac:dyDescent="0.2"/>
  <sheetData>
    <row r="1" spans="1:8" x14ac:dyDescent="0.25">
      <c r="A1" s="20" t="s">
        <v>25</v>
      </c>
      <c r="B1" s="21"/>
      <c r="C1" s="21"/>
      <c r="D1" s="21"/>
      <c r="E1" s="21"/>
      <c r="F1" s="21"/>
      <c r="G1" s="22"/>
      <c r="H1" s="11"/>
    </row>
    <row r="2" spans="1:8" x14ac:dyDescent="0.25">
      <c r="A2" s="20" t="s">
        <v>26</v>
      </c>
      <c r="B2" s="21"/>
      <c r="C2" s="21"/>
      <c r="D2" s="22"/>
      <c r="E2" s="20" t="str">
        <f>IF(H14&gt;H21,H14/H21,1)&amp;" to "&amp;TRUNC(IF(H21&gt;H14,H21/H14,1),2)</f>
        <v>1 to 1.28</v>
      </c>
      <c r="F2" s="21"/>
      <c r="G2" s="21"/>
      <c r="H2" s="22"/>
    </row>
    <row r="3" spans="1:8" ht="15.75" customHeight="1" x14ac:dyDescent="0.3">
      <c r="A3" s="12"/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27</v>
      </c>
    </row>
    <row r="4" spans="1:8" ht="15.75" customHeight="1" x14ac:dyDescent="0.3">
      <c r="A4" s="23" t="s">
        <v>28</v>
      </c>
      <c r="B4" s="24"/>
      <c r="C4" s="24"/>
      <c r="D4" s="24"/>
      <c r="E4" s="24"/>
      <c r="F4" s="24"/>
      <c r="G4" s="24"/>
      <c r="H4" s="25"/>
    </row>
    <row r="5" spans="1:8" x14ac:dyDescent="0.25">
      <c r="A5" s="1" t="s">
        <v>29</v>
      </c>
      <c r="B5" s="5">
        <v>5000000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t="shared" ref="H5:H14" si="0">SUM(B5:G5)</f>
        <v>5000000</v>
      </c>
    </row>
    <row r="6" spans="1:8" x14ac:dyDescent="0.25">
      <c r="A6" s="1" t="s">
        <v>10</v>
      </c>
      <c r="B6" s="5">
        <v>30000000</v>
      </c>
      <c r="C6" s="5">
        <v>10000000</v>
      </c>
      <c r="D6" s="5">
        <v>0</v>
      </c>
      <c r="E6" s="5">
        <v>0</v>
      </c>
      <c r="F6" s="5">
        <v>0</v>
      </c>
      <c r="G6" s="5">
        <v>0</v>
      </c>
      <c r="H6" s="5">
        <f t="shared" si="0"/>
        <v>40000000</v>
      </c>
    </row>
    <row r="7" spans="1:8" x14ac:dyDescent="0.25">
      <c r="A7" s="1" t="s">
        <v>11</v>
      </c>
      <c r="B7" s="5">
        <v>5000000</v>
      </c>
      <c r="C7" s="5">
        <v>5000000</v>
      </c>
      <c r="D7" s="5">
        <v>0</v>
      </c>
      <c r="E7" s="5">
        <v>0</v>
      </c>
      <c r="F7" s="5">
        <v>0</v>
      </c>
      <c r="G7" s="5">
        <v>0</v>
      </c>
      <c r="H7" s="5">
        <f t="shared" si="0"/>
        <v>10000000</v>
      </c>
    </row>
    <row r="8" spans="1:8" x14ac:dyDescent="0.25">
      <c r="A8" s="1" t="s">
        <v>12</v>
      </c>
      <c r="B8" s="5">
        <v>2500000</v>
      </c>
      <c r="C8" s="5">
        <v>2500000</v>
      </c>
      <c r="D8" s="5">
        <v>0</v>
      </c>
      <c r="E8" s="5">
        <v>0</v>
      </c>
      <c r="F8" s="5">
        <v>0</v>
      </c>
      <c r="G8" s="5">
        <v>0</v>
      </c>
      <c r="H8" s="5">
        <f t="shared" si="0"/>
        <v>5000000</v>
      </c>
    </row>
    <row r="9" spans="1:8" x14ac:dyDescent="0.25">
      <c r="A9" s="1" t="s">
        <v>13</v>
      </c>
      <c r="B9" s="5">
        <v>1500000</v>
      </c>
      <c r="C9" s="5">
        <v>1000000</v>
      </c>
      <c r="D9" s="5">
        <v>1000000</v>
      </c>
      <c r="E9" s="5">
        <v>1000000</v>
      </c>
      <c r="F9" s="5">
        <v>1000000</v>
      </c>
      <c r="G9" s="5">
        <v>1000000</v>
      </c>
      <c r="H9" s="5">
        <f t="shared" si="0"/>
        <v>6500000</v>
      </c>
    </row>
    <row r="10" spans="1:8" x14ac:dyDescent="0.25">
      <c r="A10" s="1" t="s">
        <v>16</v>
      </c>
      <c r="B10" s="5">
        <v>0</v>
      </c>
      <c r="C10" s="5">
        <v>315000</v>
      </c>
      <c r="D10" s="5">
        <v>346500</v>
      </c>
      <c r="E10" s="5">
        <v>381150</v>
      </c>
      <c r="F10" s="5">
        <v>419265</v>
      </c>
      <c r="G10" s="5">
        <v>461191.5</v>
      </c>
      <c r="H10" s="5">
        <f t="shared" si="0"/>
        <v>1923106.5</v>
      </c>
    </row>
    <row r="11" spans="1:8" x14ac:dyDescent="0.25">
      <c r="A11" s="1" t="s">
        <v>17</v>
      </c>
      <c r="B11" s="5">
        <v>0</v>
      </c>
      <c r="C11" s="5">
        <v>90000</v>
      </c>
      <c r="D11" s="5">
        <v>99000</v>
      </c>
      <c r="E11" s="5">
        <v>108900</v>
      </c>
      <c r="F11" s="5">
        <v>119790</v>
      </c>
      <c r="G11" s="5">
        <v>131769</v>
      </c>
      <c r="H11" s="5">
        <f t="shared" si="0"/>
        <v>549459</v>
      </c>
    </row>
    <row r="12" spans="1:8" x14ac:dyDescent="0.25">
      <c r="A12" s="1" t="s">
        <v>18</v>
      </c>
      <c r="B12" s="5">
        <v>0</v>
      </c>
      <c r="C12" s="5">
        <v>450000</v>
      </c>
      <c r="D12" s="5">
        <v>495000</v>
      </c>
      <c r="E12" s="5">
        <v>544500</v>
      </c>
      <c r="F12" s="5">
        <v>598950</v>
      </c>
      <c r="G12" s="5">
        <v>658845</v>
      </c>
      <c r="H12" s="5">
        <f t="shared" si="0"/>
        <v>2747295</v>
      </c>
    </row>
    <row r="13" spans="1:8" x14ac:dyDescent="0.25">
      <c r="A13" s="1" t="s">
        <v>19</v>
      </c>
      <c r="B13" s="5">
        <v>0</v>
      </c>
      <c r="C13" s="5">
        <v>50000</v>
      </c>
      <c r="D13" s="5">
        <v>55000</v>
      </c>
      <c r="E13" s="5">
        <v>60500</v>
      </c>
      <c r="F13" s="5">
        <v>66550</v>
      </c>
      <c r="G13" s="5">
        <v>73205</v>
      </c>
      <c r="H13" s="5">
        <f t="shared" si="0"/>
        <v>305255</v>
      </c>
    </row>
    <row r="14" spans="1:8" x14ac:dyDescent="0.25">
      <c r="A14" s="14" t="s">
        <v>14</v>
      </c>
      <c r="B14" s="15">
        <f t="shared" ref="B14:G14" si="1">SUM(B5:B13)</f>
        <v>44000000</v>
      </c>
      <c r="C14" s="15">
        <f t="shared" si="1"/>
        <v>19405000</v>
      </c>
      <c r="D14" s="15">
        <f t="shared" si="1"/>
        <v>1995500</v>
      </c>
      <c r="E14" s="15">
        <f t="shared" si="1"/>
        <v>2095050</v>
      </c>
      <c r="F14" s="15">
        <f t="shared" si="1"/>
        <v>2204555</v>
      </c>
      <c r="G14" s="15">
        <f t="shared" si="1"/>
        <v>2325010.5</v>
      </c>
      <c r="H14" s="5">
        <f t="shared" si="0"/>
        <v>72025115.5</v>
      </c>
    </row>
    <row r="15" spans="1:8" x14ac:dyDescent="0.25">
      <c r="A15" s="1" t="s">
        <v>30</v>
      </c>
      <c r="B15" s="1">
        <f>B14</f>
        <v>44000000</v>
      </c>
      <c r="C15" s="1">
        <f>SUM($C14:C14)</f>
        <v>19405000</v>
      </c>
      <c r="D15" s="1">
        <f>SUM($C14:D14)</f>
        <v>21400500</v>
      </c>
      <c r="E15" s="1">
        <f>SUM($C14:E14)</f>
        <v>23495550</v>
      </c>
      <c r="F15" s="1">
        <f t="shared" ref="C15:G15" si="2">SUM($C14:F14)</f>
        <v>25700105</v>
      </c>
      <c r="G15" s="1">
        <f t="shared" si="2"/>
        <v>28025115.5</v>
      </c>
      <c r="H15" s="1"/>
    </row>
    <row r="16" spans="1:8" x14ac:dyDescent="0.25">
      <c r="A16" s="26" t="s">
        <v>31</v>
      </c>
      <c r="B16" s="24"/>
      <c r="C16" s="24"/>
      <c r="D16" s="24"/>
      <c r="E16" s="24"/>
      <c r="F16" s="24"/>
      <c r="G16" s="24"/>
      <c r="H16" s="25"/>
    </row>
    <row r="17" spans="1:8" x14ac:dyDescent="0.25">
      <c r="A17" s="1" t="s">
        <v>32</v>
      </c>
      <c r="B17" s="10">
        <v>0</v>
      </c>
      <c r="C17" s="10">
        <v>12775000</v>
      </c>
      <c r="D17" s="10">
        <v>14052500</v>
      </c>
      <c r="E17" s="10">
        <v>15457750</v>
      </c>
      <c r="F17" s="10">
        <v>17003525</v>
      </c>
      <c r="G17" s="10">
        <v>18703877.5</v>
      </c>
      <c r="H17" s="10">
        <f t="shared" ref="H17:H21" si="3">SUM(C17:G17)</f>
        <v>77992652.5</v>
      </c>
    </row>
    <row r="18" spans="1:8" x14ac:dyDescent="0.25">
      <c r="A18" s="1" t="s">
        <v>22</v>
      </c>
      <c r="B18" s="10">
        <v>0</v>
      </c>
      <c r="C18" s="10">
        <v>900000</v>
      </c>
      <c r="D18" s="10">
        <v>990000</v>
      </c>
      <c r="E18" s="10">
        <v>1089000</v>
      </c>
      <c r="F18" s="10">
        <v>1197900</v>
      </c>
      <c r="G18" s="10">
        <v>1317690</v>
      </c>
      <c r="H18" s="10">
        <f t="shared" si="3"/>
        <v>5494590</v>
      </c>
    </row>
    <row r="19" spans="1:8" x14ac:dyDescent="0.25">
      <c r="A19" s="1" t="s">
        <v>23</v>
      </c>
      <c r="B19" s="10">
        <v>0</v>
      </c>
      <c r="C19" s="10">
        <v>1000000</v>
      </c>
      <c r="D19" s="10">
        <v>1100000</v>
      </c>
      <c r="E19" s="10">
        <v>1210000</v>
      </c>
      <c r="F19" s="10">
        <v>1331000</v>
      </c>
      <c r="G19" s="10">
        <v>1464100</v>
      </c>
      <c r="H19" s="10">
        <f t="shared" si="3"/>
        <v>6105100</v>
      </c>
    </row>
    <row r="20" spans="1:8" x14ac:dyDescent="0.25">
      <c r="A20" s="1" t="s">
        <v>24</v>
      </c>
      <c r="B20" s="10">
        <v>0</v>
      </c>
      <c r="C20" s="10">
        <v>500000</v>
      </c>
      <c r="D20" s="10">
        <v>550000</v>
      </c>
      <c r="E20" s="10">
        <v>605000</v>
      </c>
      <c r="F20" s="10">
        <v>665500</v>
      </c>
      <c r="G20" s="10">
        <v>732050</v>
      </c>
      <c r="H20" s="10">
        <f t="shared" si="3"/>
        <v>3052550</v>
      </c>
    </row>
    <row r="21" spans="1:8" x14ac:dyDescent="0.25">
      <c r="A21" s="16" t="s">
        <v>14</v>
      </c>
      <c r="B21" s="17">
        <v>0</v>
      </c>
      <c r="C21" s="17">
        <f t="shared" ref="C21:G21" si="4">SUM(C17:C20)</f>
        <v>15175000</v>
      </c>
      <c r="D21" s="17">
        <f t="shared" si="4"/>
        <v>16692500</v>
      </c>
      <c r="E21" s="17">
        <f t="shared" si="4"/>
        <v>18361750</v>
      </c>
      <c r="F21" s="17">
        <f t="shared" si="4"/>
        <v>20197925</v>
      </c>
      <c r="G21" s="17">
        <f t="shared" si="4"/>
        <v>22217717.5</v>
      </c>
      <c r="H21" s="18">
        <f t="shared" si="3"/>
        <v>92644892.5</v>
      </c>
    </row>
    <row r="22" spans="1:8" x14ac:dyDescent="0.25">
      <c r="A22" s="1" t="s">
        <v>30</v>
      </c>
      <c r="B22" s="1">
        <v>0</v>
      </c>
      <c r="C22" s="1">
        <f t="shared" ref="C22:G22" si="5">SUM($C21:C21)</f>
        <v>15175000</v>
      </c>
      <c r="D22" s="1">
        <f t="shared" si="5"/>
        <v>31867500</v>
      </c>
      <c r="E22" s="1">
        <f t="shared" si="5"/>
        <v>50229250</v>
      </c>
      <c r="F22" s="1">
        <f t="shared" si="5"/>
        <v>70427175</v>
      </c>
      <c r="G22" s="1">
        <f t="shared" si="5"/>
        <v>92644892.5</v>
      </c>
      <c r="H22" s="1"/>
    </row>
    <row r="23" spans="1:8" x14ac:dyDescent="0.25">
      <c r="A23" s="19" t="s">
        <v>33</v>
      </c>
      <c r="B23" s="19">
        <v>-44000000</v>
      </c>
      <c r="C23" s="19">
        <f t="shared" ref="C23:H23" si="6">SUM(C21-C14)</f>
        <v>-4230000</v>
      </c>
      <c r="D23" s="19">
        <f t="shared" si="6"/>
        <v>14697000</v>
      </c>
      <c r="E23" s="19">
        <f t="shared" si="6"/>
        <v>16266700</v>
      </c>
      <c r="F23" s="19">
        <f t="shared" si="6"/>
        <v>17993370</v>
      </c>
      <c r="G23" s="19">
        <f t="shared" si="6"/>
        <v>19892707</v>
      </c>
      <c r="H23" s="19">
        <f t="shared" si="6"/>
        <v>20619777</v>
      </c>
    </row>
  </sheetData>
  <mergeCells count="5">
    <mergeCell ref="A1:G1"/>
    <mergeCell ref="A2:D2"/>
    <mergeCell ref="E2:H2"/>
    <mergeCell ref="A4:H4"/>
    <mergeCell ref="A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Cash_Flow_Analysis</vt:lpstr>
      <vt:lpstr>CBR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Pacific BD</cp:lastModifiedBy>
  <dcterms:modified xsi:type="dcterms:W3CDTF">2024-10-05T04:36:27Z</dcterms:modified>
</cp:coreProperties>
</file>