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Workbook______________"/>
  <mc:AlternateContent xmlns:mc="http://schemas.openxmlformats.org/markup-compatibility/2006">
    <mc:Choice Requires="x15">
      <x15ac:absPath xmlns:x15ac="http://schemas.microsoft.com/office/spreadsheetml/2010/11/ac" url="F:\ALL DATA FOR PAPER HSN\ORGANIZED FOR PAPER\Fig 1\Fig 1d-e\"/>
    </mc:Choice>
  </mc:AlternateContent>
  <xr:revisionPtr revIDLastSave="0" documentId="8_{F5F2302A-0A5C-4E90-A28C-C1F5B4606C45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M1" sheetId="1" r:id="rId1"/>
    <sheet name="S1" sheetId="16" r:id="rId2"/>
    <sheet name="S2" sheetId="17" r:id="rId3"/>
    <sheet name="S3" sheetId="18" r:id="rId4"/>
    <sheet name="M8" sheetId="2" r:id="rId5"/>
    <sheet name="M13" sheetId="5" r:id="rId6"/>
    <sheet name="M16" sheetId="3" r:id="rId7"/>
    <sheet name="M17" sheetId="4" r:id="rId8"/>
    <sheet name="S4" sheetId="6" r:id="rId9"/>
    <sheet name="S5" sheetId="7" r:id="rId10"/>
    <sheet name="S10" sheetId="9" r:id="rId11"/>
    <sheet name="S9" sheetId="8" r:id="rId12"/>
    <sheet name="S11" sheetId="10" r:id="rId13"/>
    <sheet name="S12" sheetId="11" r:id="rId14"/>
    <sheet name="S13" sheetId="12" r:id="rId15"/>
    <sheet name="S14" sheetId="13" r:id="rId16"/>
    <sheet name="S15" sheetId="14" r:id="rId17"/>
    <sheet name="S16" sheetId="15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8" l="1"/>
  <c r="J6" i="18" s="1"/>
  <c r="K6" i="18" s="1"/>
  <c r="L6" i="18" s="1"/>
  <c r="M6" i="18" s="1"/>
  <c r="H4" i="18"/>
  <c r="J4" i="18" s="1"/>
  <c r="K4" i="18" s="1"/>
  <c r="L4" i="18" s="1"/>
  <c r="M4" i="18" s="1"/>
  <c r="H2" i="18"/>
  <c r="J2" i="18" s="1"/>
  <c r="K2" i="18" s="1"/>
  <c r="L2" i="18" s="1"/>
  <c r="M2" i="18" s="1"/>
  <c r="G6" i="16"/>
  <c r="H6" i="16" s="1"/>
  <c r="J6" i="16" s="1"/>
  <c r="K6" i="16" s="1"/>
  <c r="L6" i="16" s="1"/>
  <c r="M6" i="16" s="1"/>
  <c r="G4" i="16"/>
  <c r="F4" i="16"/>
  <c r="H4" i="16" s="1"/>
  <c r="J4" i="16" s="1"/>
  <c r="K4" i="16" s="1"/>
  <c r="L4" i="16" s="1"/>
  <c r="M4" i="16" s="1"/>
  <c r="G2" i="16"/>
  <c r="F2" i="16"/>
  <c r="H2" i="16" l="1"/>
  <c r="J2" i="16" s="1"/>
  <c r="K2" i="16" s="1"/>
  <c r="L2" i="16" s="1"/>
  <c r="M2" i="16" s="1"/>
  <c r="N2" i="16" s="1"/>
  <c r="N2" i="18"/>
  <c r="H2" i="17" l="1"/>
  <c r="J2" i="17" s="1"/>
  <c r="K2" i="17" s="1"/>
  <c r="L2" i="17" s="1"/>
  <c r="M2" i="17" s="1"/>
  <c r="H4" i="17"/>
  <c r="J4" i="17" s="1"/>
  <c r="K4" i="17" s="1"/>
  <c r="L4" i="17" s="1"/>
  <c r="M4" i="17" s="1"/>
  <c r="H6" i="17"/>
  <c r="J6" i="17" s="1"/>
  <c r="K6" i="17" s="1"/>
  <c r="L6" i="17" s="1"/>
  <c r="M6" i="17" s="1"/>
  <c r="N2" i="17" l="1"/>
  <c r="H7" i="15"/>
  <c r="G6" i="15"/>
  <c r="G5" i="15"/>
  <c r="G4" i="15"/>
  <c r="G3" i="15"/>
  <c r="G2" i="15"/>
  <c r="F6" i="15"/>
  <c r="F5" i="15"/>
  <c r="F4" i="15"/>
  <c r="H4" i="15" s="1"/>
  <c r="F3" i="15"/>
  <c r="F2" i="15"/>
  <c r="D7" i="15"/>
  <c r="D6" i="15"/>
  <c r="D5" i="15"/>
  <c r="D4" i="15"/>
  <c r="D3" i="15"/>
  <c r="D2" i="15"/>
  <c r="H2" i="15" l="1"/>
  <c r="J2" i="15" s="1"/>
  <c r="K2" i="15" s="1"/>
  <c r="L2" i="15" s="1"/>
  <c r="M2" i="15" s="1"/>
  <c r="J4" i="15"/>
  <c r="K4" i="15" s="1"/>
  <c r="L4" i="15" s="1"/>
  <c r="M4" i="15" s="1"/>
  <c r="J7" i="15"/>
  <c r="K7" i="15" s="1"/>
  <c r="L7" i="15" s="1"/>
  <c r="M7" i="15" s="1"/>
  <c r="H5" i="15"/>
  <c r="H3" i="15"/>
  <c r="H6" i="15"/>
  <c r="J3" i="15" l="1"/>
  <c r="K3" i="15" s="1"/>
  <c r="L3" i="15" s="1"/>
  <c r="M3" i="15" s="1"/>
  <c r="J5" i="15"/>
  <c r="K5" i="15" s="1"/>
  <c r="L5" i="15" s="1"/>
  <c r="M5" i="15" s="1"/>
  <c r="J6" i="15"/>
  <c r="K6" i="15" s="1"/>
  <c r="L6" i="15" s="1"/>
  <c r="M6" i="15" s="1"/>
  <c r="N2" i="15" s="1"/>
  <c r="G7" i="14"/>
  <c r="G6" i="14"/>
  <c r="G5" i="14"/>
  <c r="G4" i="14"/>
  <c r="G3" i="14"/>
  <c r="G2" i="14"/>
  <c r="F7" i="14"/>
  <c r="F6" i="14"/>
  <c r="F5" i="14"/>
  <c r="F4" i="14"/>
  <c r="F3" i="14"/>
  <c r="F2" i="14"/>
  <c r="D7" i="14"/>
  <c r="D6" i="14"/>
  <c r="D5" i="14"/>
  <c r="D4" i="14"/>
  <c r="D3" i="14"/>
  <c r="D2" i="14"/>
  <c r="O2" i="15" l="1"/>
  <c r="H3" i="14"/>
  <c r="H7" i="14"/>
  <c r="H6" i="14"/>
  <c r="H5" i="14"/>
  <c r="H4" i="14"/>
  <c r="H2" i="14"/>
  <c r="J2" i="14" l="1"/>
  <c r="K2" i="14" s="1"/>
  <c r="L2" i="14" s="1"/>
  <c r="M2" i="14" s="1"/>
  <c r="J4" i="14"/>
  <c r="K4" i="14" s="1"/>
  <c r="L4" i="14" s="1"/>
  <c r="M4" i="14" s="1"/>
  <c r="J5" i="14"/>
  <c r="K5" i="14" s="1"/>
  <c r="L5" i="14" s="1"/>
  <c r="M5" i="14" s="1"/>
  <c r="J6" i="14"/>
  <c r="K6" i="14" s="1"/>
  <c r="L6" i="14" s="1"/>
  <c r="M6" i="14" s="1"/>
  <c r="J7" i="14"/>
  <c r="K7" i="14" s="1"/>
  <c r="L7" i="14" s="1"/>
  <c r="M7" i="14" s="1"/>
  <c r="J3" i="14"/>
  <c r="K3" i="14" s="1"/>
  <c r="L3" i="14" s="1"/>
  <c r="M3" i="14" s="1"/>
  <c r="G7" i="13"/>
  <c r="G6" i="13"/>
  <c r="G5" i="13"/>
  <c r="G4" i="13"/>
  <c r="G3" i="13"/>
  <c r="G2" i="13"/>
  <c r="F7" i="13"/>
  <c r="F6" i="13"/>
  <c r="F5" i="13"/>
  <c r="F4" i="13"/>
  <c r="F3" i="13"/>
  <c r="F2" i="13"/>
  <c r="D7" i="13"/>
  <c r="D6" i="13"/>
  <c r="D5" i="13"/>
  <c r="D4" i="13"/>
  <c r="D3" i="13"/>
  <c r="D2" i="13"/>
  <c r="O2" i="14" l="1"/>
  <c r="N2" i="14"/>
  <c r="H2" i="13"/>
  <c r="H3" i="13"/>
  <c r="H7" i="13"/>
  <c r="H6" i="13"/>
  <c r="H5" i="13"/>
  <c r="H4" i="13"/>
  <c r="J4" i="13" l="1"/>
  <c r="K4" i="13" s="1"/>
  <c r="L4" i="13" s="1"/>
  <c r="M4" i="13" s="1"/>
  <c r="J5" i="13"/>
  <c r="K5" i="13" s="1"/>
  <c r="L5" i="13" s="1"/>
  <c r="M5" i="13" s="1"/>
  <c r="J6" i="13"/>
  <c r="K6" i="13" s="1"/>
  <c r="L6" i="13" s="1"/>
  <c r="M6" i="13" s="1"/>
  <c r="J7" i="13"/>
  <c r="K7" i="13" s="1"/>
  <c r="L7" i="13" s="1"/>
  <c r="M7" i="13" s="1"/>
  <c r="J3" i="13"/>
  <c r="K3" i="13" s="1"/>
  <c r="L3" i="13" s="1"/>
  <c r="M3" i="13" s="1"/>
  <c r="O2" i="13" s="1"/>
  <c r="J2" i="13"/>
  <c r="K2" i="13" s="1"/>
  <c r="L2" i="13" s="1"/>
  <c r="M2" i="13" s="1"/>
  <c r="N2" i="13" s="1"/>
  <c r="G7" i="12"/>
  <c r="G6" i="12"/>
  <c r="G5" i="12"/>
  <c r="G4" i="12"/>
  <c r="G3" i="12"/>
  <c r="G2" i="12"/>
  <c r="F7" i="12"/>
  <c r="F6" i="12"/>
  <c r="F5" i="12"/>
  <c r="F4" i="12"/>
  <c r="F3" i="12"/>
  <c r="F2" i="12"/>
  <c r="D7" i="12"/>
  <c r="D6" i="12"/>
  <c r="D5" i="12"/>
  <c r="D4" i="12"/>
  <c r="D3" i="12"/>
  <c r="D2" i="12"/>
  <c r="H7" i="12" l="1"/>
  <c r="J7" i="12"/>
  <c r="K7" i="12" s="1"/>
  <c r="L7" i="12" s="1"/>
  <c r="M7" i="12" s="1"/>
  <c r="H2" i="12"/>
  <c r="H6" i="12"/>
  <c r="H5" i="12"/>
  <c r="H4" i="12"/>
  <c r="H3" i="12"/>
  <c r="J3" i="12" l="1"/>
  <c r="K3" i="12" s="1"/>
  <c r="L3" i="12" s="1"/>
  <c r="M3" i="12" s="1"/>
  <c r="J4" i="12"/>
  <c r="K4" i="12" s="1"/>
  <c r="L4" i="12" s="1"/>
  <c r="M4" i="12" s="1"/>
  <c r="J5" i="12"/>
  <c r="K5" i="12" s="1"/>
  <c r="L5" i="12" s="1"/>
  <c r="M5" i="12" s="1"/>
  <c r="J6" i="12"/>
  <c r="K6" i="12" s="1"/>
  <c r="L6" i="12" s="1"/>
  <c r="M6" i="12" s="1"/>
  <c r="J2" i="12"/>
  <c r="K2" i="12" s="1"/>
  <c r="L2" i="12" s="1"/>
  <c r="M2" i="12" s="1"/>
  <c r="H7" i="11"/>
  <c r="H5" i="11"/>
  <c r="H3" i="11"/>
  <c r="G6" i="11"/>
  <c r="G4" i="11"/>
  <c r="G2" i="11"/>
  <c r="F6" i="11"/>
  <c r="F4" i="11"/>
  <c r="F2" i="11"/>
  <c r="D7" i="11"/>
  <c r="D6" i="11"/>
  <c r="D5" i="11"/>
  <c r="D4" i="11"/>
  <c r="D3" i="11"/>
  <c r="D2" i="11"/>
  <c r="N2" i="12" l="1"/>
  <c r="O2" i="12"/>
  <c r="J3" i="11"/>
  <c r="K3" i="11" s="1"/>
  <c r="L3" i="11" s="1"/>
  <c r="M3" i="11" s="1"/>
  <c r="J5" i="11"/>
  <c r="K5" i="11" s="1"/>
  <c r="L5" i="11" s="1"/>
  <c r="M5" i="11" s="1"/>
  <c r="J7" i="11"/>
  <c r="K7" i="11" s="1"/>
  <c r="L7" i="11" s="1"/>
  <c r="M7" i="11" s="1"/>
  <c r="H2" i="11"/>
  <c r="H6" i="11"/>
  <c r="H4" i="11"/>
  <c r="J6" i="11" l="1"/>
  <c r="K6" i="11" s="1"/>
  <c r="L6" i="11" s="1"/>
  <c r="M6" i="11" s="1"/>
  <c r="J2" i="11"/>
  <c r="K2" i="11" s="1"/>
  <c r="L2" i="11" s="1"/>
  <c r="M2" i="11" s="1"/>
  <c r="J4" i="11"/>
  <c r="K4" i="11" s="1"/>
  <c r="L4" i="11" s="1"/>
  <c r="M4" i="11" s="1"/>
  <c r="O2" i="11"/>
  <c r="G7" i="10"/>
  <c r="G6" i="10"/>
  <c r="G5" i="10"/>
  <c r="G4" i="10"/>
  <c r="G3" i="10"/>
  <c r="G2" i="10"/>
  <c r="F7" i="10"/>
  <c r="F6" i="10"/>
  <c r="F5" i="10"/>
  <c r="F4" i="10"/>
  <c r="F3" i="10"/>
  <c r="F2" i="10"/>
  <c r="D7" i="10"/>
  <c r="D6" i="10"/>
  <c r="D5" i="10"/>
  <c r="D4" i="10"/>
  <c r="D3" i="10"/>
  <c r="D2" i="10"/>
  <c r="N2" i="11" l="1"/>
  <c r="H6" i="10"/>
  <c r="H2" i="10"/>
  <c r="H3" i="10"/>
  <c r="H7" i="10"/>
  <c r="H5" i="10"/>
  <c r="H4" i="10"/>
  <c r="J2" i="10" l="1"/>
  <c r="K2" i="10" s="1"/>
  <c r="L2" i="10" s="1"/>
  <c r="M2" i="10" s="1"/>
  <c r="J6" i="10"/>
  <c r="K6" i="10" s="1"/>
  <c r="L6" i="10" s="1"/>
  <c r="M6" i="10" s="1"/>
  <c r="J4" i="10"/>
  <c r="K4" i="10" s="1"/>
  <c r="L4" i="10" s="1"/>
  <c r="M4" i="10" s="1"/>
  <c r="J5" i="10"/>
  <c r="K5" i="10" s="1"/>
  <c r="L5" i="10" s="1"/>
  <c r="M5" i="10" s="1"/>
  <c r="J7" i="10"/>
  <c r="K7" i="10" s="1"/>
  <c r="L7" i="10" s="1"/>
  <c r="M7" i="10" s="1"/>
  <c r="J3" i="10"/>
  <c r="K3" i="10" s="1"/>
  <c r="L3" i="10" s="1"/>
  <c r="M3" i="10" s="1"/>
  <c r="H3" i="9"/>
  <c r="G7" i="9"/>
  <c r="G6" i="9"/>
  <c r="G5" i="9"/>
  <c r="G4" i="9"/>
  <c r="G2" i="9"/>
  <c r="F7" i="9"/>
  <c r="F6" i="9"/>
  <c r="F5" i="9"/>
  <c r="F4" i="9"/>
  <c r="F2" i="9"/>
  <c r="D7" i="9"/>
  <c r="D6" i="9"/>
  <c r="D5" i="9"/>
  <c r="D4" i="9"/>
  <c r="D3" i="9"/>
  <c r="D2" i="9"/>
  <c r="H7" i="9" l="1"/>
  <c r="N2" i="10"/>
  <c r="J7" i="9"/>
  <c r="K7" i="9" s="1"/>
  <c r="L7" i="9" s="1"/>
  <c r="M7" i="9" s="1"/>
  <c r="J3" i="9"/>
  <c r="K3" i="9" s="1"/>
  <c r="L3" i="9" s="1"/>
  <c r="M3" i="9" s="1"/>
  <c r="O2" i="10"/>
  <c r="H4" i="9"/>
  <c r="H6" i="9"/>
  <c r="H2" i="9"/>
  <c r="H5" i="9"/>
  <c r="J5" i="9" l="1"/>
  <c r="K5" i="9" s="1"/>
  <c r="L5" i="9" s="1"/>
  <c r="M5" i="9" s="1"/>
  <c r="O2" i="9" s="1"/>
  <c r="J2" i="9"/>
  <c r="K2" i="9" s="1"/>
  <c r="L2" i="9" s="1"/>
  <c r="M2" i="9" s="1"/>
  <c r="J6" i="9"/>
  <c r="K6" i="9" s="1"/>
  <c r="L6" i="9" s="1"/>
  <c r="M6" i="9" s="1"/>
  <c r="J4" i="9"/>
  <c r="K4" i="9" s="1"/>
  <c r="L4" i="9" s="1"/>
  <c r="M4" i="9" s="1"/>
  <c r="H5" i="8"/>
  <c r="J5" i="8" s="1"/>
  <c r="G7" i="8"/>
  <c r="G6" i="8"/>
  <c r="G4" i="8"/>
  <c r="G3" i="8"/>
  <c r="G2" i="8"/>
  <c r="H2" i="8" s="1"/>
  <c r="F7" i="8"/>
  <c r="F6" i="8"/>
  <c r="F4" i="8"/>
  <c r="F3" i="8"/>
  <c r="F2" i="8"/>
  <c r="D7" i="8"/>
  <c r="D6" i="8"/>
  <c r="D5" i="8"/>
  <c r="D4" i="8"/>
  <c r="D3" i="8"/>
  <c r="D2" i="8"/>
  <c r="K5" i="8"/>
  <c r="L5" i="8" s="1"/>
  <c r="N2" i="9" l="1"/>
  <c r="J2" i="8"/>
  <c r="K2" i="8" s="1"/>
  <c r="L2" i="8" s="1"/>
  <c r="M2" i="8" s="1"/>
  <c r="H7" i="8"/>
  <c r="H6" i="8"/>
  <c r="H4" i="8"/>
  <c r="H3" i="8"/>
  <c r="M5" i="8"/>
  <c r="J3" i="8" l="1"/>
  <c r="K3" i="8" s="1"/>
  <c r="L3" i="8" s="1"/>
  <c r="M3" i="8" s="1"/>
  <c r="J4" i="8"/>
  <c r="K4" i="8" s="1"/>
  <c r="L4" i="8" s="1"/>
  <c r="M4" i="8" s="1"/>
  <c r="J7" i="8"/>
  <c r="K7" i="8" s="1"/>
  <c r="L7" i="8" s="1"/>
  <c r="M7" i="8" s="1"/>
  <c r="J6" i="8"/>
  <c r="K6" i="8" s="1"/>
  <c r="L6" i="8" s="1"/>
  <c r="M6" i="8" s="1"/>
  <c r="H7" i="7"/>
  <c r="J7" i="7" s="1"/>
  <c r="H5" i="7"/>
  <c r="H3" i="7"/>
  <c r="G6" i="7"/>
  <c r="G4" i="7"/>
  <c r="G2" i="7"/>
  <c r="H2" i="7" s="1"/>
  <c r="F6" i="7"/>
  <c r="F4" i="7"/>
  <c r="F2" i="7"/>
  <c r="D7" i="7"/>
  <c r="D6" i="7"/>
  <c r="D5" i="7"/>
  <c r="D4" i="7"/>
  <c r="D3" i="7"/>
  <c r="D2" i="7"/>
  <c r="K7" i="7"/>
  <c r="L7" i="7" s="1"/>
  <c r="O2" i="8" l="1"/>
  <c r="N2" i="8"/>
  <c r="J2" i="7"/>
  <c r="K2" i="7" s="1"/>
  <c r="L2" i="7" s="1"/>
  <c r="M2" i="7" s="1"/>
  <c r="J3" i="7"/>
  <c r="K3" i="7" s="1"/>
  <c r="L3" i="7" s="1"/>
  <c r="M3" i="7" s="1"/>
  <c r="J5" i="7"/>
  <c r="K5" i="7" s="1"/>
  <c r="L5" i="7" s="1"/>
  <c r="M5" i="7" s="1"/>
  <c r="H6" i="7"/>
  <c r="H4" i="7"/>
  <c r="M7" i="7"/>
  <c r="J6" i="7" l="1"/>
  <c r="K6" i="7" s="1"/>
  <c r="L6" i="7" s="1"/>
  <c r="M6" i="7" s="1"/>
  <c r="J4" i="7"/>
  <c r="K4" i="7" s="1"/>
  <c r="L4" i="7" s="1"/>
  <c r="M4" i="7" s="1"/>
  <c r="N2" i="7" s="1"/>
  <c r="O2" i="7"/>
  <c r="G7" i="6"/>
  <c r="G6" i="6"/>
  <c r="G5" i="6"/>
  <c r="G4" i="6"/>
  <c r="G3" i="6"/>
  <c r="G2" i="6"/>
  <c r="F7" i="6"/>
  <c r="F6" i="6"/>
  <c r="H6" i="6" s="1"/>
  <c r="J6" i="6" s="1"/>
  <c r="F5" i="6"/>
  <c r="F4" i="6"/>
  <c r="F3" i="6"/>
  <c r="F2" i="6"/>
  <c r="D7" i="6"/>
  <c r="D6" i="6"/>
  <c r="D5" i="6"/>
  <c r="D4" i="6"/>
  <c r="D3" i="6"/>
  <c r="D2" i="6"/>
  <c r="H3" i="6" l="1"/>
  <c r="J3" i="6" s="1"/>
  <c r="H7" i="6"/>
  <c r="J7" i="6" s="1"/>
  <c r="H5" i="6"/>
  <c r="J5" i="6" s="1"/>
  <c r="H4" i="6"/>
  <c r="J4" i="6" s="1"/>
  <c r="K7" i="6" l="1"/>
  <c r="L7" i="6" s="1"/>
  <c r="K6" i="6"/>
  <c r="L6" i="6" s="1"/>
  <c r="K5" i="6"/>
  <c r="L5" i="6" s="1"/>
  <c r="M5" i="6" s="1"/>
  <c r="K4" i="6"/>
  <c r="L4" i="6" s="1"/>
  <c r="M4" i="6" s="1"/>
  <c r="K3" i="6"/>
  <c r="L3" i="6" s="1"/>
  <c r="H2" i="6"/>
  <c r="H7" i="5"/>
  <c r="H5" i="5"/>
  <c r="H3" i="5"/>
  <c r="G6" i="5"/>
  <c r="G4" i="5"/>
  <c r="G2" i="5"/>
  <c r="F6" i="5"/>
  <c r="F4" i="5"/>
  <c r="F2" i="5"/>
  <c r="D7" i="5"/>
  <c r="D6" i="5"/>
  <c r="D5" i="5"/>
  <c r="D4" i="5"/>
  <c r="D3" i="5"/>
  <c r="D2" i="5"/>
  <c r="J5" i="5" l="1"/>
  <c r="K5" i="5" s="1"/>
  <c r="L5" i="5" s="1"/>
  <c r="M5" i="5" s="1"/>
  <c r="J7" i="5"/>
  <c r="K7" i="5" s="1"/>
  <c r="L7" i="5" s="1"/>
  <c r="M7" i="5" s="1"/>
  <c r="J2" i="6"/>
  <c r="K2" i="6" s="1"/>
  <c r="L2" i="6" s="1"/>
  <c r="M2" i="6" s="1"/>
  <c r="J3" i="5"/>
  <c r="K3" i="5" s="1"/>
  <c r="L3" i="5" s="1"/>
  <c r="M3" i="5" s="1"/>
  <c r="H2" i="5"/>
  <c r="M3" i="6"/>
  <c r="M7" i="6"/>
  <c r="M6" i="6"/>
  <c r="H6" i="5"/>
  <c r="H4" i="5"/>
  <c r="J2" i="5" l="1"/>
  <c r="K2" i="5" s="1"/>
  <c r="L2" i="5" s="1"/>
  <c r="M2" i="5" s="1"/>
  <c r="J4" i="5"/>
  <c r="K4" i="5" s="1"/>
  <c r="L4" i="5" s="1"/>
  <c r="M4" i="5" s="1"/>
  <c r="J6" i="5"/>
  <c r="K6" i="5" s="1"/>
  <c r="L6" i="5" s="1"/>
  <c r="M6" i="5" s="1"/>
  <c r="N2" i="6"/>
  <c r="O2" i="6"/>
  <c r="O2" i="5"/>
  <c r="G7" i="4"/>
  <c r="G6" i="4"/>
  <c r="G5" i="4"/>
  <c r="G4" i="4"/>
  <c r="G3" i="4"/>
  <c r="G2" i="4"/>
  <c r="F7" i="4"/>
  <c r="F6" i="4"/>
  <c r="F5" i="4"/>
  <c r="F4" i="4"/>
  <c r="F3" i="4"/>
  <c r="F2" i="4"/>
  <c r="D7" i="4"/>
  <c r="D6" i="4"/>
  <c r="D5" i="4"/>
  <c r="D4" i="4"/>
  <c r="D3" i="4"/>
  <c r="D2" i="4"/>
  <c r="N2" i="5" l="1"/>
  <c r="H7" i="4"/>
  <c r="H6" i="4"/>
  <c r="H5" i="4"/>
  <c r="H4" i="4"/>
  <c r="H3" i="4"/>
  <c r="H2" i="4"/>
  <c r="G7" i="3"/>
  <c r="G6" i="3"/>
  <c r="G5" i="3"/>
  <c r="G4" i="3"/>
  <c r="G3" i="3"/>
  <c r="G2" i="3"/>
  <c r="F7" i="3"/>
  <c r="F6" i="3"/>
  <c r="F5" i="3"/>
  <c r="F4" i="3"/>
  <c r="F3" i="3"/>
  <c r="F2" i="3"/>
  <c r="D7" i="3"/>
  <c r="D6" i="3"/>
  <c r="D5" i="3"/>
  <c r="D4" i="3"/>
  <c r="D3" i="3"/>
  <c r="D2" i="3"/>
  <c r="H3" i="3" l="1"/>
  <c r="J3" i="3" s="1"/>
  <c r="J2" i="4"/>
  <c r="K2" i="4" s="1"/>
  <c r="L2" i="4" s="1"/>
  <c r="M2" i="4" s="1"/>
  <c r="J3" i="4"/>
  <c r="K3" i="4" s="1"/>
  <c r="L3" i="4" s="1"/>
  <c r="M3" i="4" s="1"/>
  <c r="J4" i="4"/>
  <c r="K4" i="4" s="1"/>
  <c r="L4" i="4" s="1"/>
  <c r="M4" i="4" s="1"/>
  <c r="J5" i="4"/>
  <c r="K5" i="4" s="1"/>
  <c r="L5" i="4" s="1"/>
  <c r="M5" i="4" s="1"/>
  <c r="J6" i="4"/>
  <c r="K6" i="4" s="1"/>
  <c r="L6" i="4" s="1"/>
  <c r="M6" i="4" s="1"/>
  <c r="J7" i="4"/>
  <c r="K7" i="4" s="1"/>
  <c r="L7" i="4" s="1"/>
  <c r="M7" i="4" s="1"/>
  <c r="H4" i="3"/>
  <c r="J4" i="3" s="1"/>
  <c r="H5" i="3"/>
  <c r="J5" i="3" s="1"/>
  <c r="H6" i="3"/>
  <c r="J6" i="3" s="1"/>
  <c r="H7" i="3"/>
  <c r="J7" i="3" s="1"/>
  <c r="N2" i="4" l="1"/>
  <c r="O2" i="4"/>
  <c r="K7" i="3"/>
  <c r="L7" i="3" s="1"/>
  <c r="M7" i="3" s="1"/>
  <c r="K6" i="3"/>
  <c r="L6" i="3" s="1"/>
  <c r="M6" i="3" s="1"/>
  <c r="K5" i="3"/>
  <c r="L5" i="3" s="1"/>
  <c r="M5" i="3" s="1"/>
  <c r="K4" i="3"/>
  <c r="L4" i="3" s="1"/>
  <c r="K3" i="3"/>
  <c r="L3" i="3" s="1"/>
  <c r="H2" i="3"/>
  <c r="H7" i="2"/>
  <c r="J7" i="2" s="1"/>
  <c r="H5" i="2"/>
  <c r="J5" i="2" s="1"/>
  <c r="H3" i="2"/>
  <c r="J3" i="2" s="1"/>
  <c r="G6" i="2"/>
  <c r="G4" i="2"/>
  <c r="G2" i="2"/>
  <c r="F6" i="2"/>
  <c r="F4" i="2"/>
  <c r="F2" i="2"/>
  <c r="D7" i="2"/>
  <c r="D6" i="2"/>
  <c r="D5" i="2"/>
  <c r="D4" i="2"/>
  <c r="D3" i="2"/>
  <c r="D2" i="2"/>
  <c r="J2" i="3" l="1"/>
  <c r="K2" i="3" s="1"/>
  <c r="L2" i="3" s="1"/>
  <c r="M2" i="3" s="1"/>
  <c r="M4" i="3"/>
  <c r="M3" i="3"/>
  <c r="O2" i="3" s="1"/>
  <c r="N2" i="3" l="1"/>
  <c r="K7" i="2"/>
  <c r="L7" i="2" s="1"/>
  <c r="H6" i="2"/>
  <c r="K5" i="2"/>
  <c r="L5" i="2" s="1"/>
  <c r="H4" i="2"/>
  <c r="K3" i="2"/>
  <c r="L3" i="2" s="1"/>
  <c r="H2" i="2"/>
  <c r="G7" i="1"/>
  <c r="G6" i="1"/>
  <c r="G5" i="1"/>
  <c r="G4" i="1"/>
  <c r="F7" i="1"/>
  <c r="F6" i="1"/>
  <c r="F5" i="1"/>
  <c r="F4" i="1"/>
  <c r="H3" i="1"/>
  <c r="D7" i="1"/>
  <c r="D6" i="1"/>
  <c r="D5" i="1"/>
  <c r="D4" i="1"/>
  <c r="D3" i="1"/>
  <c r="D2" i="1"/>
  <c r="G2" i="1"/>
  <c r="F2" i="1"/>
  <c r="H4" i="1" l="1"/>
  <c r="J4" i="1" s="1"/>
  <c r="K4" i="1" s="1"/>
  <c r="L4" i="1" s="1"/>
  <c r="M4" i="1" s="1"/>
  <c r="J3" i="1"/>
  <c r="K3" i="1" s="1"/>
  <c r="L3" i="1" s="1"/>
  <c r="M3" i="1" s="1"/>
  <c r="J2" i="2"/>
  <c r="K2" i="2" s="1"/>
  <c r="L2" i="2" s="1"/>
  <c r="M2" i="2" s="1"/>
  <c r="J4" i="2"/>
  <c r="K4" i="2" s="1"/>
  <c r="L4" i="2" s="1"/>
  <c r="M4" i="2" s="1"/>
  <c r="J6" i="2"/>
  <c r="K6" i="2" s="1"/>
  <c r="L6" i="2" s="1"/>
  <c r="M6" i="2" s="1"/>
  <c r="H6" i="1"/>
  <c r="H2" i="1"/>
  <c r="H5" i="1"/>
  <c r="H7" i="1"/>
  <c r="M3" i="2"/>
  <c r="M7" i="2"/>
  <c r="M5" i="2"/>
  <c r="N2" i="2" l="1"/>
  <c r="J7" i="1"/>
  <c r="K7" i="1" s="1"/>
  <c r="L7" i="1" s="1"/>
  <c r="M7" i="1" s="1"/>
  <c r="J5" i="1"/>
  <c r="K5" i="1" s="1"/>
  <c r="L5" i="1" s="1"/>
  <c r="M5" i="1" s="1"/>
  <c r="J2" i="1"/>
  <c r="K2" i="1" s="1"/>
  <c r="L2" i="1" s="1"/>
  <c r="M2" i="1" s="1"/>
  <c r="J6" i="1"/>
  <c r="K6" i="1" s="1"/>
  <c r="L6" i="1" s="1"/>
  <c r="M6" i="1" s="1"/>
  <c r="O2" i="2"/>
  <c r="O2" i="1" l="1"/>
  <c r="N2" i="1"/>
</calcChain>
</file>

<file path=xl/sharedStrings.xml><?xml version="1.0" encoding="utf-8"?>
<sst xmlns="http://schemas.openxmlformats.org/spreadsheetml/2006/main" count="485" uniqueCount="18">
  <si>
    <t>Slice</t>
  </si>
  <si>
    <t>Is Injected</t>
  </si>
  <si>
    <t>Layer</t>
  </si>
  <si>
    <t>Number of Cells ImageJ</t>
  </si>
  <si>
    <t>GCL</t>
  </si>
  <si>
    <t>PGL</t>
  </si>
  <si>
    <t>Volume (um)</t>
  </si>
  <si>
    <t>Volume (mm^3)</t>
  </si>
  <si>
    <t>Cells per mm^3</t>
  </si>
  <si>
    <t>/</t>
  </si>
  <si>
    <t>Outer area (pxl)</t>
  </si>
  <si>
    <t>Inner area (pxl)</t>
  </si>
  <si>
    <t>Total slice Z Thickness (um)</t>
  </si>
  <si>
    <t>Average GCL</t>
  </si>
  <si>
    <t>Average PGL</t>
  </si>
  <si>
    <t>Count area (pxl)</t>
  </si>
  <si>
    <t>Count area (um)</t>
  </si>
  <si>
    <t>um in pxl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</si>
</sst>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name val="Arial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21" Type="http://schemas.openxmlformats.org/officeDocument/2006/relationships/externalLink" Target="externalLinks/externalLink3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2M\M1_Statistic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1M\S11_Statistic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1M\S12_Statistic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1M\S13_Statistic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2W\S14_Statistic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2W\S15_Statistic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2W\S16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2W\M8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2M\M13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2M\M16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2M\M17_Statistic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1M\S4_Statistic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1M\S5_Statistic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2W\S9_Statistic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onfocal\SUN%208.1.18\Statistics\1M\S10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_S1_GCL"/>
      <sheetName val="M1_S1_PGL"/>
      <sheetName val="M1_S2_GCL"/>
      <sheetName val="M1_S2_PGL"/>
      <sheetName val="M1_S3_GCL"/>
      <sheetName val="M1_S3_PGL"/>
      <sheetName val="Calcul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>
            <v>855872</v>
          </cell>
          <cell r="D3">
            <v>650561</v>
          </cell>
          <cell r="E3">
            <v>2080538</v>
          </cell>
          <cell r="F3">
            <v>750040</v>
          </cell>
          <cell r="G3">
            <v>2414079</v>
          </cell>
        </row>
        <row r="4">
          <cell r="B4">
            <v>60281</v>
          </cell>
          <cell r="D4">
            <v>24020</v>
          </cell>
          <cell r="E4">
            <v>1601899</v>
          </cell>
          <cell r="F4">
            <v>40378</v>
          </cell>
          <cell r="G4">
            <v>1831077</v>
          </cell>
        </row>
        <row r="5">
          <cell r="C5">
            <v>580095</v>
          </cell>
        </row>
        <row r="9">
          <cell r="B9">
            <v>1434</v>
          </cell>
          <cell r="C9">
            <v>193</v>
          </cell>
          <cell r="D9">
            <v>1008</v>
          </cell>
          <cell r="E9">
            <v>132</v>
          </cell>
          <cell r="F9">
            <v>925</v>
          </cell>
          <cell r="G9">
            <v>123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1_s1_GCL"/>
      <sheetName val="S11_s1_PGL"/>
      <sheetName val="S11_s2_GCL"/>
      <sheetName val="S11_s2_PGL"/>
      <sheetName val="S11_s3_GCL"/>
      <sheetName val="S11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803154</v>
          </cell>
          <cell r="C3">
            <v>2546095</v>
          </cell>
          <cell r="D3">
            <v>642476</v>
          </cell>
          <cell r="E3">
            <v>3398626.9190000002</v>
          </cell>
          <cell r="F3">
            <v>483678</v>
          </cell>
          <cell r="G3">
            <v>1476715</v>
          </cell>
        </row>
        <row r="4">
          <cell r="B4">
            <v>91436</v>
          </cell>
          <cell r="C4">
            <v>1896901</v>
          </cell>
          <cell r="D4">
            <v>44972</v>
          </cell>
          <cell r="E4">
            <v>2490054.514</v>
          </cell>
          <cell r="F4">
            <v>16963</v>
          </cell>
          <cell r="G4">
            <v>1142421</v>
          </cell>
        </row>
        <row r="9">
          <cell r="B9">
            <v>407</v>
          </cell>
          <cell r="C9">
            <v>140</v>
          </cell>
          <cell r="D9">
            <v>291</v>
          </cell>
          <cell r="E9">
            <v>207</v>
          </cell>
          <cell r="F9">
            <v>328</v>
          </cell>
          <cell r="G9">
            <v>88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2_s1_GCL"/>
      <sheetName val="S12_s1_PGL"/>
      <sheetName val="S12_s2_GCL"/>
      <sheetName val="S12_s2_PGL"/>
      <sheetName val="S12_s3_GCL"/>
      <sheetName val="S12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559662</v>
          </cell>
          <cell r="D3">
            <v>788286</v>
          </cell>
          <cell r="F3">
            <v>650959</v>
          </cell>
        </row>
        <row r="4">
          <cell r="B4">
            <v>37903</v>
          </cell>
          <cell r="D4">
            <v>53024</v>
          </cell>
          <cell r="F4">
            <v>43946</v>
          </cell>
        </row>
        <row r="5">
          <cell r="C5">
            <v>525786</v>
          </cell>
          <cell r="E5">
            <v>584520</v>
          </cell>
          <cell r="G5">
            <v>576400</v>
          </cell>
        </row>
        <row r="9">
          <cell r="B9">
            <v>339</v>
          </cell>
          <cell r="C9">
            <v>106</v>
          </cell>
          <cell r="D9">
            <v>390</v>
          </cell>
          <cell r="E9">
            <v>113</v>
          </cell>
          <cell r="F9">
            <v>293</v>
          </cell>
          <cell r="G9">
            <v>75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3_s1_GCL"/>
      <sheetName val="S13_s1_PGL"/>
      <sheetName val="S13_s2_GCL"/>
      <sheetName val="S13_s2_PGL"/>
      <sheetName val="S13_s3_GCL"/>
      <sheetName val="S13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469968</v>
          </cell>
          <cell r="C3">
            <v>1805908</v>
          </cell>
          <cell r="D3">
            <v>433081</v>
          </cell>
          <cell r="E3">
            <v>1581546</v>
          </cell>
          <cell r="F3">
            <v>998134</v>
          </cell>
          <cell r="G3">
            <v>3071025</v>
          </cell>
        </row>
        <row r="4">
          <cell r="B4">
            <v>32840</v>
          </cell>
          <cell r="C4">
            <v>1275784</v>
          </cell>
          <cell r="D4">
            <v>21176</v>
          </cell>
          <cell r="E4">
            <v>1105969</v>
          </cell>
          <cell r="F4">
            <v>51073</v>
          </cell>
          <cell r="G4">
            <v>2211778</v>
          </cell>
        </row>
        <row r="9">
          <cell r="B9">
            <v>309</v>
          </cell>
          <cell r="C9">
            <v>176</v>
          </cell>
          <cell r="D9">
            <v>354</v>
          </cell>
          <cell r="E9">
            <v>196</v>
          </cell>
          <cell r="F9">
            <v>605</v>
          </cell>
          <cell r="G9">
            <v>281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4_s1_GCL"/>
      <sheetName val="S14_s1_PGL"/>
      <sheetName val="S14_s2_GCL"/>
      <sheetName val="S14_s2_PGL"/>
      <sheetName val="S14_s3_GCL"/>
      <sheetName val="S14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570128</v>
          </cell>
          <cell r="C3">
            <v>1734425</v>
          </cell>
          <cell r="D3">
            <v>531953</v>
          </cell>
          <cell r="E3">
            <v>1840480</v>
          </cell>
          <cell r="F3">
            <v>540248</v>
          </cell>
          <cell r="G3">
            <v>1763263</v>
          </cell>
        </row>
        <row r="4">
          <cell r="B4">
            <v>36389</v>
          </cell>
          <cell r="C4">
            <v>1301643</v>
          </cell>
          <cell r="D4">
            <v>50492</v>
          </cell>
          <cell r="E4">
            <v>1383002</v>
          </cell>
          <cell r="F4">
            <v>44983</v>
          </cell>
          <cell r="G4">
            <v>1316537</v>
          </cell>
        </row>
        <row r="9">
          <cell r="B9">
            <v>34</v>
          </cell>
          <cell r="C9">
            <v>100</v>
          </cell>
          <cell r="D9">
            <v>59</v>
          </cell>
          <cell r="E9">
            <v>101</v>
          </cell>
          <cell r="F9">
            <v>53</v>
          </cell>
          <cell r="G9">
            <v>94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5_s1_GCL"/>
      <sheetName val="S15_s1_PGL"/>
      <sheetName val="S15_s2_GCL"/>
      <sheetName val="S15_s2_PGL"/>
      <sheetName val="S15_s3_GCL"/>
      <sheetName val="S15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538019</v>
          </cell>
          <cell r="C3">
            <v>1849835</v>
          </cell>
          <cell r="D3">
            <v>538488</v>
          </cell>
          <cell r="E3">
            <v>1934566</v>
          </cell>
          <cell r="F3">
            <v>639432</v>
          </cell>
          <cell r="G3">
            <v>1700968</v>
          </cell>
        </row>
        <row r="4">
          <cell r="B4">
            <v>39987</v>
          </cell>
          <cell r="C4">
            <v>1345604</v>
          </cell>
          <cell r="D4">
            <v>47586</v>
          </cell>
          <cell r="E4">
            <v>1359832</v>
          </cell>
          <cell r="F4">
            <v>39622</v>
          </cell>
          <cell r="G4">
            <v>1341437</v>
          </cell>
        </row>
        <row r="9">
          <cell r="B9">
            <v>111</v>
          </cell>
          <cell r="C9">
            <v>239</v>
          </cell>
          <cell r="D9">
            <v>102</v>
          </cell>
          <cell r="E9">
            <v>257</v>
          </cell>
          <cell r="F9">
            <v>64</v>
          </cell>
          <cell r="G9">
            <v>131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5_s1_GCL"/>
      <sheetName val="S15_s1_PGL"/>
      <sheetName val="S15_s2_GCL"/>
      <sheetName val="S15_s2_PGL"/>
      <sheetName val="S15_s3_GCL"/>
      <sheetName val="S15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611759</v>
          </cell>
          <cell r="C3">
            <v>2004499</v>
          </cell>
          <cell r="D3">
            <v>991593.402</v>
          </cell>
          <cell r="E3">
            <v>2046306</v>
          </cell>
          <cell r="F3">
            <v>1204372.1129999999</v>
          </cell>
        </row>
        <row r="4">
          <cell r="B4">
            <v>40137</v>
          </cell>
          <cell r="C4">
            <v>1487202</v>
          </cell>
          <cell r="D4">
            <v>79764.635999999999</v>
          </cell>
          <cell r="E4">
            <v>1601571</v>
          </cell>
          <cell r="F4">
            <v>145579.83199999999</v>
          </cell>
        </row>
        <row r="5">
          <cell r="G5">
            <v>457155</v>
          </cell>
        </row>
        <row r="9">
          <cell r="B9">
            <v>43</v>
          </cell>
          <cell r="C9">
            <v>111</v>
          </cell>
          <cell r="D9">
            <v>78</v>
          </cell>
          <cell r="E9">
            <v>79</v>
          </cell>
          <cell r="F9">
            <v>80</v>
          </cell>
          <cell r="G9">
            <v>115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8_S1_GCL"/>
      <sheetName val="M8_S1_PGL"/>
      <sheetName val="M8_S2_GCL"/>
      <sheetName val="M8_S2_PGL"/>
      <sheetName val="M8_S3_GCL"/>
      <sheetName val="M8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555936</v>
          </cell>
          <cell r="D3">
            <v>460517</v>
          </cell>
          <cell r="F3">
            <v>402311</v>
          </cell>
        </row>
        <row r="4">
          <cell r="B4">
            <v>33489</v>
          </cell>
          <cell r="D4">
            <v>34855</v>
          </cell>
          <cell r="F4">
            <v>19308</v>
          </cell>
        </row>
        <row r="5">
          <cell r="C5">
            <v>243696</v>
          </cell>
          <cell r="E5">
            <v>372329</v>
          </cell>
          <cell r="G5">
            <v>289675</v>
          </cell>
        </row>
        <row r="9">
          <cell r="B9">
            <v>39</v>
          </cell>
          <cell r="C9">
            <v>28</v>
          </cell>
          <cell r="D9">
            <v>50</v>
          </cell>
          <cell r="E9">
            <v>73</v>
          </cell>
          <cell r="F9">
            <v>56</v>
          </cell>
          <cell r="G9">
            <v>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3_S1_GCL"/>
      <sheetName val="M13_S1_PGL"/>
      <sheetName val="M13_S2_GCL"/>
      <sheetName val="M13_S2_PGL"/>
      <sheetName val="M13_S3_GCL"/>
      <sheetName val="M13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520238</v>
          </cell>
          <cell r="D3">
            <v>733338</v>
          </cell>
          <cell r="F3">
            <v>560009</v>
          </cell>
        </row>
        <row r="4">
          <cell r="B4">
            <v>14326</v>
          </cell>
          <cell r="D4">
            <v>39656</v>
          </cell>
          <cell r="F4">
            <v>23779</v>
          </cell>
        </row>
        <row r="5">
          <cell r="C5">
            <v>398089</v>
          </cell>
          <cell r="E5">
            <v>846985</v>
          </cell>
          <cell r="G5">
            <v>459713</v>
          </cell>
        </row>
        <row r="9">
          <cell r="B9">
            <v>579</v>
          </cell>
          <cell r="C9">
            <v>90</v>
          </cell>
          <cell r="D9">
            <v>885</v>
          </cell>
          <cell r="E9">
            <v>246</v>
          </cell>
          <cell r="F9">
            <v>463</v>
          </cell>
          <cell r="G9">
            <v>105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6_S1_GCL"/>
      <sheetName val="M16_S1_PGL"/>
      <sheetName val="M16_S2_GCL"/>
      <sheetName val="M16_S2_PGL"/>
      <sheetName val="M16_S3_GCL"/>
      <sheetName val="M16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865998</v>
          </cell>
          <cell r="C3">
            <v>2548461</v>
          </cell>
          <cell r="D3">
            <v>926586</v>
          </cell>
          <cell r="E3">
            <v>2463769</v>
          </cell>
          <cell r="F3">
            <v>662310</v>
          </cell>
          <cell r="G3">
            <v>2246854</v>
          </cell>
        </row>
        <row r="4">
          <cell r="B4">
            <v>65196</v>
          </cell>
          <cell r="C4">
            <v>2018476</v>
          </cell>
          <cell r="D4">
            <v>60922</v>
          </cell>
          <cell r="E4">
            <v>1891844</v>
          </cell>
          <cell r="F4">
            <v>19820</v>
          </cell>
          <cell r="G4">
            <v>1671020</v>
          </cell>
        </row>
        <row r="9">
          <cell r="B9">
            <v>755</v>
          </cell>
          <cell r="C9">
            <v>115</v>
          </cell>
          <cell r="D9">
            <v>935</v>
          </cell>
          <cell r="E9">
            <v>83</v>
          </cell>
          <cell r="F9">
            <v>1172</v>
          </cell>
          <cell r="G9">
            <v>164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7_S1_GCL"/>
      <sheetName val="M17_S1_PGL"/>
      <sheetName val="M17_S2_GCL"/>
      <sheetName val="M17_S2_PGL"/>
      <sheetName val="M17_S3_GCL"/>
      <sheetName val="M17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551533</v>
          </cell>
          <cell r="C3">
            <v>1890483</v>
          </cell>
          <cell r="D3">
            <v>742834</v>
          </cell>
          <cell r="E3">
            <v>2332280</v>
          </cell>
          <cell r="F3">
            <v>724495</v>
          </cell>
          <cell r="G3">
            <v>2249255</v>
          </cell>
        </row>
        <row r="4">
          <cell r="B4">
            <v>11856</v>
          </cell>
          <cell r="C4">
            <v>1485310</v>
          </cell>
          <cell r="D4">
            <v>44697</v>
          </cell>
          <cell r="E4">
            <v>1812258</v>
          </cell>
          <cell r="F4">
            <v>28763</v>
          </cell>
          <cell r="G4">
            <v>1748413</v>
          </cell>
        </row>
        <row r="9">
          <cell r="B9">
            <v>463</v>
          </cell>
          <cell r="C9">
            <v>38</v>
          </cell>
          <cell r="D9">
            <v>517</v>
          </cell>
          <cell r="E9">
            <v>41</v>
          </cell>
          <cell r="F9">
            <v>505</v>
          </cell>
          <cell r="G9">
            <v>22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4_s1_GCL"/>
      <sheetName val="S4_s1_PGL"/>
      <sheetName val="S4_s2_GCL"/>
      <sheetName val="S4_s2_PGL"/>
      <sheetName val="S4_s3_GCL"/>
      <sheetName val="S4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559880</v>
          </cell>
          <cell r="C3">
            <v>1981668</v>
          </cell>
          <cell r="D3">
            <v>534426</v>
          </cell>
          <cell r="E3">
            <v>1850164</v>
          </cell>
          <cell r="F3">
            <v>436208</v>
          </cell>
          <cell r="G3">
            <v>1456773</v>
          </cell>
        </row>
        <row r="4">
          <cell r="B4">
            <v>48178</v>
          </cell>
          <cell r="C4">
            <v>1372120</v>
          </cell>
          <cell r="D4">
            <v>52333</v>
          </cell>
          <cell r="E4">
            <v>1370756</v>
          </cell>
          <cell r="F4">
            <v>15348</v>
          </cell>
          <cell r="G4">
            <v>1039565</v>
          </cell>
        </row>
        <row r="9">
          <cell r="B9">
            <v>143</v>
          </cell>
          <cell r="C9">
            <v>201</v>
          </cell>
          <cell r="D9">
            <v>120</v>
          </cell>
          <cell r="E9">
            <v>175</v>
          </cell>
          <cell r="F9">
            <v>122</v>
          </cell>
          <cell r="G9">
            <v>139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4_s1_GCL"/>
      <sheetName val="S4_s1_PGL"/>
      <sheetName val="S4_s2_GCL"/>
      <sheetName val="S4_s2_PGL"/>
      <sheetName val="S4_s3_GCL"/>
      <sheetName val="S4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623539</v>
          </cell>
          <cell r="D3">
            <v>648948</v>
          </cell>
          <cell r="F3">
            <v>526584</v>
          </cell>
        </row>
        <row r="4">
          <cell r="B4">
            <v>26626</v>
          </cell>
          <cell r="D4">
            <v>39769</v>
          </cell>
          <cell r="F4">
            <v>31910</v>
          </cell>
        </row>
        <row r="5">
          <cell r="C5">
            <v>565936</v>
          </cell>
          <cell r="E5">
            <v>458213</v>
          </cell>
          <cell r="G5">
            <v>338175</v>
          </cell>
        </row>
        <row r="9">
          <cell r="B9">
            <v>197</v>
          </cell>
          <cell r="C9">
            <v>70</v>
          </cell>
          <cell r="D9">
            <v>178</v>
          </cell>
          <cell r="E9">
            <v>89</v>
          </cell>
          <cell r="F9">
            <v>232</v>
          </cell>
          <cell r="G9">
            <v>58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5_s1_GCL"/>
      <sheetName val="S5_s1_PGL"/>
      <sheetName val="S5_s2_GCL"/>
      <sheetName val="S5_s2_PGL"/>
      <sheetName val="S5_s3_GCL"/>
      <sheetName val="S5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579986</v>
          </cell>
          <cell r="C3">
            <v>2016604</v>
          </cell>
          <cell r="D3">
            <v>724877</v>
          </cell>
          <cell r="F3">
            <v>631942</v>
          </cell>
          <cell r="G3">
            <v>2194845</v>
          </cell>
        </row>
        <row r="4">
          <cell r="B4">
            <v>45209</v>
          </cell>
          <cell r="C4">
            <v>1527925</v>
          </cell>
          <cell r="D4">
            <v>98499</v>
          </cell>
          <cell r="F4">
            <v>63678</v>
          </cell>
          <cell r="G4">
            <v>1684102</v>
          </cell>
        </row>
        <row r="5">
          <cell r="E5">
            <v>398981</v>
          </cell>
        </row>
        <row r="9">
          <cell r="B9">
            <v>65</v>
          </cell>
          <cell r="C9">
            <v>96</v>
          </cell>
          <cell r="D9">
            <v>54</v>
          </cell>
          <cell r="E9">
            <v>59</v>
          </cell>
          <cell r="F9">
            <v>39</v>
          </cell>
          <cell r="G9">
            <v>53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0_s1_GCL"/>
      <sheetName val="S10_s1_PGL"/>
      <sheetName val="S10_s2_GCL"/>
      <sheetName val="S10_s2_PGL"/>
      <sheetName val="S10_s3_GCL"/>
      <sheetName val="S10_s3_PGL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728656</v>
          </cell>
          <cell r="D3">
            <v>331889</v>
          </cell>
          <cell r="E3">
            <v>1449576</v>
          </cell>
          <cell r="F3">
            <v>367820</v>
          </cell>
          <cell r="G3">
            <v>1401905</v>
          </cell>
        </row>
        <row r="4">
          <cell r="B4">
            <v>91752</v>
          </cell>
          <cell r="D4">
            <v>15578</v>
          </cell>
          <cell r="E4">
            <v>926263</v>
          </cell>
          <cell r="F4">
            <v>18866</v>
          </cell>
          <cell r="G4">
            <v>926361</v>
          </cell>
        </row>
        <row r="5">
          <cell r="C5">
            <v>420815</v>
          </cell>
        </row>
        <row r="9">
          <cell r="B9">
            <v>275</v>
          </cell>
          <cell r="C9">
            <v>149</v>
          </cell>
          <cell r="D9">
            <v>176</v>
          </cell>
          <cell r="E9">
            <v>175</v>
          </cell>
          <cell r="F9">
            <v>152</v>
          </cell>
          <cell r="G9">
            <v>136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_1"/>
  <dimension ref="A1:X7"/>
  <sheetViews>
    <sheetView zoomScaleNormal="100" workbookViewId="0">
      <selection activeCell="N20" sqref="N20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9" width="11.5703125" customWidth="1"/>
    <col min="10" max="10" width="11.7109375" customWidth="1"/>
    <col min="11" max="11" width="11.140625" customWidth="1"/>
    <col min="12" max="13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[1]Calculations!$B$9</f>
        <v>1434</v>
      </c>
      <c r="E2">
        <v>40</v>
      </c>
      <c r="F2">
        <f>[1]Calculations!$B$3</f>
        <v>855872</v>
      </c>
      <c r="G2">
        <f>[1]Calculations!$B$4</f>
        <v>60281</v>
      </c>
      <c r="H2">
        <f>F2-G2</f>
        <v>795591</v>
      </c>
      <c r="I2">
        <v>1.2428999999999999</v>
      </c>
      <c r="J2">
        <f t="shared" ref="J2:J7" si="0">H2*I2^2</f>
        <v>1229029.3029923097</v>
      </c>
      <c r="K2">
        <f t="shared" ref="K2:K7" si="1">J2*E2</f>
        <v>49161172.119692385</v>
      </c>
      <c r="L2">
        <f t="shared" ref="L2:L7" si="2">K2/1000^3</f>
        <v>4.9161172119692384E-2</v>
      </c>
      <c r="M2">
        <f t="shared" ref="M2:M7" si="3">D2*(1/L2)</f>
        <v>29169.361473087938</v>
      </c>
      <c r="N2">
        <f>AVERAGE(M2,M4,M6)</f>
        <v>25433.190288770973</v>
      </c>
      <c r="O2">
        <f>AVERAGE(M3,M5,M7)</f>
        <v>4420.5444237366746</v>
      </c>
    </row>
    <row r="3" spans="1:24" x14ac:dyDescent="0.25">
      <c r="A3">
        <v>1</v>
      </c>
      <c r="C3" t="s">
        <v>5</v>
      </c>
      <c r="D3">
        <f>[1]Calculations!$C$9</f>
        <v>193</v>
      </c>
      <c r="E3">
        <v>40</v>
      </c>
      <c r="F3" t="s">
        <v>9</v>
      </c>
      <c r="G3" t="s">
        <v>9</v>
      </c>
      <c r="H3">
        <f>[1]Calculations!$C$5</f>
        <v>580095</v>
      </c>
      <c r="I3">
        <v>1.2428999999999999</v>
      </c>
      <c r="J3">
        <f t="shared" si="0"/>
        <v>896130.99383894983</v>
      </c>
      <c r="K3">
        <f t="shared" si="1"/>
        <v>35845239.753557995</v>
      </c>
      <c r="L3">
        <f t="shared" si="2"/>
        <v>3.5845239753557995E-2</v>
      </c>
      <c r="M3">
        <f t="shared" si="3"/>
        <v>5384.2574725934937</v>
      </c>
    </row>
    <row r="4" spans="1:24" x14ac:dyDescent="0.25">
      <c r="A4">
        <v>2</v>
      </c>
      <c r="C4" t="s">
        <v>4</v>
      </c>
      <c r="D4">
        <f>[1]Calculations!$D$9</f>
        <v>1008</v>
      </c>
      <c r="E4">
        <v>40</v>
      </c>
      <c r="F4">
        <f>[1]Calculations!$D$3</f>
        <v>650561</v>
      </c>
      <c r="G4">
        <f>[1]Calculations!$D$4</f>
        <v>24020</v>
      </c>
      <c r="H4">
        <f>F4-G4</f>
        <v>626541</v>
      </c>
      <c r="I4">
        <v>1.2428999999999999</v>
      </c>
      <c r="J4">
        <f t="shared" si="0"/>
        <v>967880.7936818098</v>
      </c>
      <c r="K4">
        <f t="shared" si="1"/>
        <v>38715231.747272395</v>
      </c>
      <c r="L4">
        <f t="shared" si="2"/>
        <v>3.8715231747272393E-2</v>
      </c>
      <c r="M4">
        <f t="shared" si="3"/>
        <v>26036.264139656523</v>
      </c>
    </row>
    <row r="5" spans="1:24" x14ac:dyDescent="0.25">
      <c r="A5">
        <v>2</v>
      </c>
      <c r="C5" t="s">
        <v>5</v>
      </c>
      <c r="D5">
        <f>[1]Calculations!$E$9</f>
        <v>132</v>
      </c>
      <c r="E5">
        <v>40</v>
      </c>
      <c r="F5">
        <f>[1]Calculations!$E$3</f>
        <v>2080538</v>
      </c>
      <c r="G5">
        <f>[1]Calculations!$E$4</f>
        <v>1601899</v>
      </c>
      <c r="H5">
        <f>F5-G5</f>
        <v>478639</v>
      </c>
      <c r="I5">
        <v>1.2428999999999999</v>
      </c>
      <c r="J5">
        <f t="shared" si="0"/>
        <v>739401.72344198986</v>
      </c>
      <c r="K5">
        <f t="shared" si="1"/>
        <v>29576068.937679596</v>
      </c>
      <c r="L5">
        <f t="shared" si="2"/>
        <v>2.9576068937679598E-2</v>
      </c>
      <c r="M5">
        <f t="shared" si="3"/>
        <v>4463.0677686794743</v>
      </c>
    </row>
    <row r="6" spans="1:24" x14ac:dyDescent="0.25">
      <c r="A6">
        <v>3</v>
      </c>
      <c r="C6" t="s">
        <v>4</v>
      </c>
      <c r="D6">
        <f>[1]Calculations!$F$9</f>
        <v>925</v>
      </c>
      <c r="E6">
        <v>40</v>
      </c>
      <c r="F6">
        <f>[1]Calculations!$F$3</f>
        <v>750040</v>
      </c>
      <c r="G6">
        <f>[1]Calculations!$F$4</f>
        <v>40378</v>
      </c>
      <c r="H6">
        <f>F6-G6</f>
        <v>709662</v>
      </c>
      <c r="I6">
        <v>1.2428999999999999</v>
      </c>
      <c r="J6">
        <f t="shared" si="0"/>
        <v>1096286.1485614197</v>
      </c>
      <c r="K6">
        <f t="shared" si="1"/>
        <v>43851445.942456789</v>
      </c>
      <c r="L6">
        <f t="shared" si="2"/>
        <v>4.3851445942456789E-2</v>
      </c>
      <c r="M6">
        <f t="shared" si="3"/>
        <v>21093.94525356845</v>
      </c>
    </row>
    <row r="7" spans="1:24" x14ac:dyDescent="0.25">
      <c r="A7">
        <v>3</v>
      </c>
      <c r="C7" t="s">
        <v>5</v>
      </c>
      <c r="D7">
        <f>[1]Calculations!$G$9</f>
        <v>123</v>
      </c>
      <c r="E7">
        <v>40</v>
      </c>
      <c r="F7">
        <f>[1]Calculations!$G$3</f>
        <v>2414079</v>
      </c>
      <c r="G7">
        <f>[1]Calculations!$G$4</f>
        <v>1831077</v>
      </c>
      <c r="H7">
        <f>F7-G7</f>
        <v>583002</v>
      </c>
      <c r="I7">
        <v>1.2428999999999999</v>
      </c>
      <c r="J7">
        <f t="shared" si="0"/>
        <v>900621.72863081982</v>
      </c>
      <c r="K7">
        <f t="shared" si="1"/>
        <v>36024869.145232797</v>
      </c>
      <c r="L7">
        <f t="shared" si="2"/>
        <v>3.6024869145232799E-2</v>
      </c>
      <c r="M7">
        <f t="shared" si="3"/>
        <v>3414.3080299370549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Worksheet______7"/>
  <dimension ref="A1:X7"/>
  <sheetViews>
    <sheetView zoomScale="70" zoomScaleNormal="70" workbookViewId="0">
      <selection activeCell="I1" sqref="I1:I7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[7]Calculations!$B$9</f>
        <v>197</v>
      </c>
      <c r="E2">
        <v>40</v>
      </c>
      <c r="F2">
        <f>[7]Calculations!$B$3</f>
        <v>623539</v>
      </c>
      <c r="G2">
        <f>[7]Calculations!$B$4</f>
        <v>26626</v>
      </c>
      <c r="H2">
        <f>F2-G2</f>
        <v>596913</v>
      </c>
      <c r="I2">
        <v>1.2428999999999999</v>
      </c>
      <c r="J2">
        <f t="shared" ref="J2:J7" si="0">H2*I2^2</f>
        <v>922111.44713432982</v>
      </c>
      <c r="K2">
        <f t="shared" ref="K2:K7" si="1">J2*E2</f>
        <v>36884457.88537319</v>
      </c>
      <c r="L2">
        <f t="shared" ref="L2:L7" si="2">K2/1000^3</f>
        <v>3.6884457885373187E-2</v>
      </c>
      <c r="M2">
        <f t="shared" ref="M2:M7" si="3">D2*(1/L2)</f>
        <v>5341.0029940584236</v>
      </c>
      <c r="N2">
        <f>AVERAGE(M2,M4,M6)</f>
        <v>5886.5405669218017</v>
      </c>
      <c r="O2">
        <f>AVERAGE(M3,M5,M7)</f>
        <v>2640.2037755374508</v>
      </c>
    </row>
    <row r="3" spans="1:24" x14ac:dyDescent="0.25">
      <c r="A3">
        <v>1</v>
      </c>
      <c r="C3" t="s">
        <v>5</v>
      </c>
      <c r="D3">
        <f>[7]Calculations!$C$9</f>
        <v>70</v>
      </c>
      <c r="E3">
        <v>40</v>
      </c>
      <c r="F3" t="s">
        <v>9</v>
      </c>
      <c r="G3" t="s">
        <v>9</v>
      </c>
      <c r="H3">
        <f>[7]Calculations!$C$5</f>
        <v>565936</v>
      </c>
      <c r="I3">
        <v>1.2428999999999999</v>
      </c>
      <c r="J3">
        <f t="shared" si="0"/>
        <v>874258.16483375977</v>
      </c>
      <c r="K3">
        <f t="shared" si="1"/>
        <v>34970326.593350388</v>
      </c>
      <c r="L3">
        <f t="shared" si="2"/>
        <v>3.4970326593350386E-2</v>
      </c>
      <c r="M3">
        <f t="shared" si="3"/>
        <v>2001.697062026024</v>
      </c>
    </row>
    <row r="4" spans="1:24" x14ac:dyDescent="0.25">
      <c r="A4">
        <v>2</v>
      </c>
      <c r="C4" t="s">
        <v>4</v>
      </c>
      <c r="D4">
        <f>[7]Calculations!$D$9</f>
        <v>178</v>
      </c>
      <c r="E4">
        <v>40</v>
      </c>
      <c r="F4">
        <f>[7]Calculations!$D$3</f>
        <v>648948</v>
      </c>
      <c r="G4">
        <f>[7]Calculations!$D$4</f>
        <v>39769</v>
      </c>
      <c r="H4">
        <f>F4-G4</f>
        <v>609179</v>
      </c>
      <c r="I4">
        <v>1.2428999999999999</v>
      </c>
      <c r="J4">
        <f t="shared" si="0"/>
        <v>941059.96896338975</v>
      </c>
      <c r="K4">
        <f t="shared" si="1"/>
        <v>37642398.758535594</v>
      </c>
      <c r="L4">
        <f t="shared" si="2"/>
        <v>3.7642398758535596E-2</v>
      </c>
      <c r="M4">
        <f t="shared" si="3"/>
        <v>4728.7103338396473</v>
      </c>
    </row>
    <row r="5" spans="1:24" x14ac:dyDescent="0.25">
      <c r="A5">
        <v>2</v>
      </c>
      <c r="C5" t="s">
        <v>5</v>
      </c>
      <c r="D5">
        <f>[7]Calculations!$E$9</f>
        <v>89</v>
      </c>
      <c r="E5">
        <v>40</v>
      </c>
      <c r="F5" t="s">
        <v>9</v>
      </c>
      <c r="G5" t="s">
        <v>9</v>
      </c>
      <c r="H5">
        <f>[7]Calculations!$E$5</f>
        <v>458213</v>
      </c>
      <c r="I5">
        <v>1.2428999999999999</v>
      </c>
      <c r="J5">
        <f t="shared" si="0"/>
        <v>707847.63026732986</v>
      </c>
      <c r="K5">
        <f t="shared" si="1"/>
        <v>28313905.210693195</v>
      </c>
      <c r="L5">
        <f t="shared" si="2"/>
        <v>2.8313905210693196E-2</v>
      </c>
      <c r="M5">
        <f t="shared" si="3"/>
        <v>3143.3318483522976</v>
      </c>
    </row>
    <row r="6" spans="1:24" x14ac:dyDescent="0.25">
      <c r="A6">
        <v>3</v>
      </c>
      <c r="C6" t="s">
        <v>4</v>
      </c>
      <c r="D6">
        <f>[7]Calculations!$F$9</f>
        <v>232</v>
      </c>
      <c r="E6">
        <v>40</v>
      </c>
      <c r="F6">
        <f>[7]Calculations!$F$3</f>
        <v>526584</v>
      </c>
      <c r="G6">
        <f>[7]Calculations!$F$4</f>
        <v>31910</v>
      </c>
      <c r="H6">
        <f>F6-G6</f>
        <v>494674</v>
      </c>
      <c r="I6">
        <v>1.2428999999999999</v>
      </c>
      <c r="J6">
        <f t="shared" si="0"/>
        <v>764172.59801633982</v>
      </c>
      <c r="K6">
        <f t="shared" si="1"/>
        <v>30566903.920653593</v>
      </c>
      <c r="L6">
        <f t="shared" si="2"/>
        <v>3.0566903920653594E-2</v>
      </c>
      <c r="M6">
        <f t="shared" si="3"/>
        <v>7589.9083728673322</v>
      </c>
    </row>
    <row r="7" spans="1:24" x14ac:dyDescent="0.25">
      <c r="A7">
        <v>3</v>
      </c>
      <c r="C7" t="s">
        <v>5</v>
      </c>
      <c r="D7">
        <f>[7]Calculations!$G$9</f>
        <v>58</v>
      </c>
      <c r="E7">
        <v>40</v>
      </c>
      <c r="F7" t="s">
        <v>9</v>
      </c>
      <c r="G7" t="s">
        <v>9</v>
      </c>
      <c r="H7">
        <f>[7]Calculations!$G$5</f>
        <v>338175</v>
      </c>
      <c r="I7">
        <v>1.2428999999999999</v>
      </c>
      <c r="J7">
        <f t="shared" si="0"/>
        <v>522412.87865174987</v>
      </c>
      <c r="K7">
        <f t="shared" si="1"/>
        <v>20896515.146069996</v>
      </c>
      <c r="L7">
        <f t="shared" si="2"/>
        <v>2.0896515146069997E-2</v>
      </c>
      <c r="M7">
        <f t="shared" si="3"/>
        <v>2775.5824162340314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Worksheet______9"/>
  <dimension ref="A1:X7"/>
  <sheetViews>
    <sheetView zoomScale="70" zoomScaleNormal="70" workbookViewId="0">
      <selection activeCell="I1" sqref="I1:I7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[9]Calculations!$B$9</f>
        <v>275</v>
      </c>
      <c r="E2">
        <v>40</v>
      </c>
      <c r="F2">
        <f>[9]Calculations!$B$3</f>
        <v>728656</v>
      </c>
      <c r="G2">
        <f>[9]Calculations!$B$4</f>
        <v>91752</v>
      </c>
      <c r="H2">
        <f>F2-G2</f>
        <v>636904</v>
      </c>
      <c r="I2">
        <v>1.2428999999999999</v>
      </c>
      <c r="J2">
        <f t="shared" ref="J2:J7" si="0">H2*I2^2</f>
        <v>983889.56033063983</v>
      </c>
      <c r="K2">
        <f t="shared" ref="K2:K7" si="1">J2*E2</f>
        <v>39355582.413225591</v>
      </c>
      <c r="L2">
        <f t="shared" ref="L2:L7" si="2">K2/1000^3</f>
        <v>3.9355582413225593E-2</v>
      </c>
      <c r="M2">
        <f t="shared" ref="M2:M7" si="3">D2*(1/L2)</f>
        <v>6987.5728711763441</v>
      </c>
      <c r="N2">
        <f>AVERAGE(M2,M4,M6)</f>
        <v>7680.4858942791298</v>
      </c>
      <c r="O2">
        <f>AVERAGE(M3,M5,M7)</f>
        <v>5256.725398041538</v>
      </c>
    </row>
    <row r="3" spans="1:24" x14ac:dyDescent="0.25">
      <c r="A3">
        <v>1</v>
      </c>
      <c r="C3" t="s">
        <v>5</v>
      </c>
      <c r="D3">
        <f>[9]Calculations!$C$9</f>
        <v>149</v>
      </c>
      <c r="E3">
        <v>40</v>
      </c>
      <c r="F3" t="s">
        <v>9</v>
      </c>
      <c r="G3" t="s">
        <v>9</v>
      </c>
      <c r="H3">
        <f>[9]Calculations!$C$5</f>
        <v>420815</v>
      </c>
      <c r="I3">
        <v>1.2428999999999999</v>
      </c>
      <c r="J3">
        <f t="shared" si="0"/>
        <v>650075.18453414983</v>
      </c>
      <c r="K3">
        <f t="shared" si="1"/>
        <v>26003007.381365992</v>
      </c>
      <c r="L3">
        <f t="shared" si="2"/>
        <v>2.6003007381365992E-2</v>
      </c>
      <c r="M3">
        <f t="shared" si="3"/>
        <v>5730.1064378720612</v>
      </c>
    </row>
    <row r="4" spans="1:24" x14ac:dyDescent="0.25">
      <c r="A4">
        <v>2</v>
      </c>
      <c r="C4" t="s">
        <v>4</v>
      </c>
      <c r="D4">
        <f>[9]Calculations!$D$9</f>
        <v>176</v>
      </c>
      <c r="E4">
        <v>40</v>
      </c>
      <c r="F4">
        <f>[9]Calculations!$D$3</f>
        <v>331889</v>
      </c>
      <c r="G4">
        <f>[9]Calculations!$D$4</f>
        <v>15578</v>
      </c>
      <c r="H4">
        <f>F4-G4</f>
        <v>316311</v>
      </c>
      <c r="I4">
        <v>1.2428999999999999</v>
      </c>
      <c r="J4">
        <f t="shared" si="0"/>
        <v>488637.3624875099</v>
      </c>
      <c r="K4">
        <f t="shared" si="1"/>
        <v>19545494.499500398</v>
      </c>
      <c r="L4">
        <f t="shared" si="2"/>
        <v>1.9545494499500396E-2</v>
      </c>
      <c r="M4">
        <f t="shared" si="3"/>
        <v>9004.6327558762314</v>
      </c>
    </row>
    <row r="5" spans="1:24" x14ac:dyDescent="0.25">
      <c r="A5">
        <v>2</v>
      </c>
      <c r="C5" t="s">
        <v>5</v>
      </c>
      <c r="D5">
        <f>[9]Calculations!$E$9</f>
        <v>175</v>
      </c>
      <c r="E5">
        <v>40</v>
      </c>
      <c r="F5">
        <f>[9]Calculations!$E$3</f>
        <v>1449576</v>
      </c>
      <c r="G5">
        <f>[9]Calculations!$E$4</f>
        <v>926263</v>
      </c>
      <c r="H5">
        <f>F5-G5</f>
        <v>523313</v>
      </c>
      <c r="I5">
        <v>1.2428999999999999</v>
      </c>
      <c r="J5">
        <f t="shared" si="0"/>
        <v>808414.13695832982</v>
      </c>
      <c r="K5">
        <f t="shared" si="1"/>
        <v>32336565.478333194</v>
      </c>
      <c r="L5">
        <f t="shared" si="2"/>
        <v>3.2336565478333197E-2</v>
      </c>
      <c r="M5">
        <f t="shared" si="3"/>
        <v>5411.8301499043573</v>
      </c>
    </row>
    <row r="6" spans="1:24" x14ac:dyDescent="0.25">
      <c r="A6">
        <v>3</v>
      </c>
      <c r="C6" t="s">
        <v>4</v>
      </c>
      <c r="D6">
        <f>[9]Calculations!$F$9</f>
        <v>152</v>
      </c>
      <c r="E6">
        <v>40</v>
      </c>
      <c r="F6">
        <f>[9]Calculations!$F$3</f>
        <v>367820</v>
      </c>
      <c r="G6">
        <f>[9]Calculations!$F$4</f>
        <v>18866</v>
      </c>
      <c r="H6">
        <f>F6-G6</f>
        <v>348954</v>
      </c>
      <c r="I6">
        <v>1.2428999999999999</v>
      </c>
      <c r="J6">
        <f t="shared" si="0"/>
        <v>539064.28227113991</v>
      </c>
      <c r="K6">
        <f t="shared" si="1"/>
        <v>21562571.290845595</v>
      </c>
      <c r="L6">
        <f t="shared" si="2"/>
        <v>2.1562571290845597E-2</v>
      </c>
      <c r="M6">
        <f t="shared" si="3"/>
        <v>7049.2520557848165</v>
      </c>
    </row>
    <row r="7" spans="1:24" x14ac:dyDescent="0.25">
      <c r="A7">
        <v>3</v>
      </c>
      <c r="C7" t="s">
        <v>5</v>
      </c>
      <c r="D7">
        <f>[9]Calculations!$G$9</f>
        <v>136</v>
      </c>
      <c r="E7">
        <v>40</v>
      </c>
      <c r="F7">
        <f>[9]Calculations!$G$3</f>
        <v>1401905</v>
      </c>
      <c r="G7">
        <f>[9]Calculations!$G$4</f>
        <v>926361</v>
      </c>
      <c r="H7">
        <f>F7-G7</f>
        <v>475544</v>
      </c>
      <c r="I7">
        <v>1.2428999999999999</v>
      </c>
      <c r="J7">
        <f t="shared" si="0"/>
        <v>734620.56617303984</v>
      </c>
      <c r="K7">
        <f t="shared" si="1"/>
        <v>29384822.646921594</v>
      </c>
      <c r="L7">
        <f t="shared" si="2"/>
        <v>2.9384822646921594E-2</v>
      </c>
      <c r="M7">
        <f t="shared" si="3"/>
        <v>4628.2396063481974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Worksheet______8"/>
  <dimension ref="A1:X7"/>
  <sheetViews>
    <sheetView zoomScale="70" zoomScaleNormal="70" workbookViewId="0">
      <selection activeCell="I1" sqref="I1:I7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[8]Calculations!$B$9</f>
        <v>65</v>
      </c>
      <c r="E2">
        <v>40</v>
      </c>
      <c r="F2">
        <f>[8]Calculations!$B$3</f>
        <v>579986</v>
      </c>
      <c r="G2">
        <f>[8]Calculations!$B$4</f>
        <v>45209</v>
      </c>
      <c r="H2">
        <f>F2-G2</f>
        <v>534777</v>
      </c>
      <c r="I2">
        <v>1.2428999999999999</v>
      </c>
      <c r="J2">
        <f t="shared" ref="J2:J7" si="0">H2*I2^2</f>
        <v>826123.72885856987</v>
      </c>
      <c r="K2">
        <f t="shared" ref="K2:K7" si="1">J2*E2</f>
        <v>33044949.154342793</v>
      </c>
      <c r="L2">
        <f t="shared" ref="L2:L7" si="2">K2/1000^3</f>
        <v>3.3044949154342793E-2</v>
      </c>
      <c r="M2">
        <f t="shared" ref="M2:M7" si="3">D2*(1/L2)</f>
        <v>1967.0177035650743</v>
      </c>
      <c r="N2">
        <f>AVERAGE(M2,M4,M6)</f>
        <v>1490.947666084732</v>
      </c>
      <c r="O2">
        <f>AVERAGE(M3,M5,M7)</f>
        <v>2417.2220863040143</v>
      </c>
    </row>
    <row r="3" spans="1:24" x14ac:dyDescent="0.25">
      <c r="A3">
        <v>1</v>
      </c>
      <c r="C3" t="s">
        <v>5</v>
      </c>
      <c r="D3">
        <f>[8]Calculations!$C$9</f>
        <v>96</v>
      </c>
      <c r="E3">
        <v>40</v>
      </c>
      <c r="F3">
        <f>[8]Calculations!$C$3</f>
        <v>2016604</v>
      </c>
      <c r="G3">
        <f>[8]Calculations!$C$4</f>
        <v>1527925</v>
      </c>
      <c r="H3">
        <f>F3-G3</f>
        <v>488679</v>
      </c>
      <c r="I3">
        <v>1.2428999999999999</v>
      </c>
      <c r="J3">
        <f t="shared" si="0"/>
        <v>754911.51955838979</v>
      </c>
      <c r="K3">
        <f t="shared" si="1"/>
        <v>30196460.782335591</v>
      </c>
      <c r="L3">
        <f t="shared" si="2"/>
        <v>3.019646078233559E-2</v>
      </c>
      <c r="M3">
        <f t="shared" si="3"/>
        <v>3179.1805235717675</v>
      </c>
    </row>
    <row r="4" spans="1:24" x14ac:dyDescent="0.25">
      <c r="A4">
        <v>2</v>
      </c>
      <c r="C4" t="s">
        <v>4</v>
      </c>
      <c r="D4">
        <f>[8]Calculations!$D$9</f>
        <v>54</v>
      </c>
      <c r="E4">
        <v>40</v>
      </c>
      <c r="F4">
        <f>[8]Calculations!$D$3</f>
        <v>724877</v>
      </c>
      <c r="G4">
        <f>[8]Calculations!$D$4</f>
        <v>98499</v>
      </c>
      <c r="H4">
        <f>F4-G4</f>
        <v>626378</v>
      </c>
      <c r="I4">
        <v>1.2428999999999999</v>
      </c>
      <c r="J4">
        <f t="shared" si="0"/>
        <v>967628.99121497979</v>
      </c>
      <c r="K4">
        <f t="shared" si="1"/>
        <v>38705159.648599193</v>
      </c>
      <c r="L4">
        <f t="shared" si="2"/>
        <v>3.8705159648599191E-2</v>
      </c>
      <c r="M4">
        <f t="shared" si="3"/>
        <v>1395.1628281671319</v>
      </c>
    </row>
    <row r="5" spans="1:24" x14ac:dyDescent="0.25">
      <c r="A5">
        <v>2</v>
      </c>
      <c r="C5" t="s">
        <v>5</v>
      </c>
      <c r="D5">
        <f>[8]Calculations!$E$9</f>
        <v>59</v>
      </c>
      <c r="E5">
        <v>40</v>
      </c>
      <c r="F5" t="s">
        <v>9</v>
      </c>
      <c r="G5" t="s">
        <v>9</v>
      </c>
      <c r="H5">
        <f>[8]Calculations!$E$5</f>
        <v>398981</v>
      </c>
      <c r="I5">
        <v>1.2428999999999999</v>
      </c>
      <c r="J5">
        <f t="shared" si="0"/>
        <v>616346.01238220988</v>
      </c>
      <c r="K5">
        <f t="shared" si="1"/>
        <v>24653840.495288394</v>
      </c>
      <c r="L5">
        <f t="shared" si="2"/>
        <v>2.4653840495288393E-2</v>
      </c>
      <c r="M5">
        <f t="shared" si="3"/>
        <v>2393.1362747023336</v>
      </c>
    </row>
    <row r="6" spans="1:24" x14ac:dyDescent="0.25">
      <c r="A6">
        <v>3</v>
      </c>
      <c r="C6" t="s">
        <v>4</v>
      </c>
      <c r="D6">
        <f>[8]Calculations!$F$9</f>
        <v>39</v>
      </c>
      <c r="E6">
        <v>40</v>
      </c>
      <c r="F6">
        <f>[8]Calculations!$F$3</f>
        <v>631942</v>
      </c>
      <c r="G6">
        <f>[8]Calculations!$F$4</f>
        <v>63678</v>
      </c>
      <c r="H6">
        <f>F6-G6</f>
        <v>568264</v>
      </c>
      <c r="I6">
        <v>1.2428999999999999</v>
      </c>
      <c r="J6">
        <f t="shared" si="0"/>
        <v>877854.46018823981</v>
      </c>
      <c r="K6">
        <f t="shared" si="1"/>
        <v>35114178.407529593</v>
      </c>
      <c r="L6">
        <f t="shared" si="2"/>
        <v>3.5114178407529589E-2</v>
      </c>
      <c r="M6">
        <f t="shared" si="3"/>
        <v>1110.6624665219897</v>
      </c>
    </row>
    <row r="7" spans="1:24" x14ac:dyDescent="0.25">
      <c r="A7">
        <v>3</v>
      </c>
      <c r="C7" t="s">
        <v>5</v>
      </c>
      <c r="D7">
        <f>[8]Calculations!$G$9</f>
        <v>53</v>
      </c>
      <c r="E7">
        <v>40</v>
      </c>
      <c r="F7">
        <f>[8]Calculations!$G$3</f>
        <v>2194845</v>
      </c>
      <c r="G7">
        <f>[8]Calculations!$G$4</f>
        <v>1684102</v>
      </c>
      <c r="H7">
        <f>F7-G7</f>
        <v>510743</v>
      </c>
      <c r="I7">
        <v>1.2428999999999999</v>
      </c>
      <c r="J7">
        <f t="shared" si="0"/>
        <v>788995.99580462987</v>
      </c>
      <c r="K7">
        <f t="shared" si="1"/>
        <v>31559839.832185194</v>
      </c>
      <c r="L7">
        <f t="shared" si="2"/>
        <v>3.1559839832185195E-2</v>
      </c>
      <c r="M7">
        <f t="shared" si="3"/>
        <v>1679.3494606379406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Worksheet______10"/>
  <dimension ref="A1:X7"/>
  <sheetViews>
    <sheetView zoomScale="70" zoomScaleNormal="70" workbookViewId="0">
      <selection activeCell="I1" sqref="I1:I7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[10]Calculations!$B$9</f>
        <v>407</v>
      </c>
      <c r="E2">
        <v>40</v>
      </c>
      <c r="F2">
        <f>[10]Calculations!$B$3</f>
        <v>803154</v>
      </c>
      <c r="G2">
        <f>[10]Calculations!$B$4</f>
        <v>91436</v>
      </c>
      <c r="H2">
        <f t="shared" ref="H2:H7" si="0">F2-G2</f>
        <v>711718</v>
      </c>
      <c r="I2">
        <v>1.2428999999999999</v>
      </c>
      <c r="J2">
        <f t="shared" ref="J2:J7" si="1">H2*I2^2</f>
        <v>1099462.2582043798</v>
      </c>
      <c r="K2">
        <f t="shared" ref="K2:K7" si="2">J2*E2</f>
        <v>43978490.328175195</v>
      </c>
      <c r="L2">
        <f t="shared" ref="L2:L7" si="3">K2/1000^3</f>
        <v>4.3978490328175197E-2</v>
      </c>
      <c r="M2">
        <f t="shared" ref="M2:M7" si="4">D2*(1/L2)</f>
        <v>9254.52413129452</v>
      </c>
      <c r="N2">
        <f>AVERAGE(M2,M4,M6)</f>
        <v>9503.2022596927472</v>
      </c>
      <c r="O2">
        <f>AVERAGE(M3,M5,M7)</f>
        <v>3812.3765677410688</v>
      </c>
    </row>
    <row r="3" spans="1:24" x14ac:dyDescent="0.25">
      <c r="A3">
        <v>1</v>
      </c>
      <c r="C3" t="s">
        <v>5</v>
      </c>
      <c r="D3">
        <f>[10]Calculations!$C$9</f>
        <v>140</v>
      </c>
      <c r="E3">
        <v>40</v>
      </c>
      <c r="F3">
        <f>[10]Calculations!$C$3</f>
        <v>2546095</v>
      </c>
      <c r="G3">
        <f>[10]Calculations!$C$4</f>
        <v>1896901</v>
      </c>
      <c r="H3">
        <f t="shared" si="0"/>
        <v>649194</v>
      </c>
      <c r="I3">
        <v>1.2428999999999999</v>
      </c>
      <c r="J3">
        <f t="shared" si="1"/>
        <v>1002875.1573695398</v>
      </c>
      <c r="K3">
        <f t="shared" si="2"/>
        <v>40115006.294781595</v>
      </c>
      <c r="L3">
        <f t="shared" si="3"/>
        <v>4.0115006294781597E-2</v>
      </c>
      <c r="M3">
        <f t="shared" si="4"/>
        <v>3489.9657991132372</v>
      </c>
    </row>
    <row r="4" spans="1:24" x14ac:dyDescent="0.25">
      <c r="A4">
        <v>2</v>
      </c>
      <c r="C4" t="s">
        <v>4</v>
      </c>
      <c r="D4">
        <f>[10]Calculations!$D$9</f>
        <v>291</v>
      </c>
      <c r="E4">
        <v>40</v>
      </c>
      <c r="F4">
        <f>[10]Calculations!$D$3</f>
        <v>642476</v>
      </c>
      <c r="G4">
        <f>[10]Calculations!$D$4</f>
        <v>44972</v>
      </c>
      <c r="H4">
        <f t="shared" si="0"/>
        <v>597504</v>
      </c>
      <c r="I4">
        <v>1.2428999999999999</v>
      </c>
      <c r="J4">
        <f t="shared" si="1"/>
        <v>923024.42417663976</v>
      </c>
      <c r="K4">
        <f t="shared" si="2"/>
        <v>36920976.967065588</v>
      </c>
      <c r="L4">
        <f t="shared" si="3"/>
        <v>3.6920976967065589E-2</v>
      </c>
      <c r="M4">
        <f t="shared" si="4"/>
        <v>7881.6982621987245</v>
      </c>
    </row>
    <row r="5" spans="1:24" x14ac:dyDescent="0.25">
      <c r="A5">
        <v>2</v>
      </c>
      <c r="C5" t="s">
        <v>5</v>
      </c>
      <c r="D5">
        <f>[10]Calculations!$E$9</f>
        <v>207</v>
      </c>
      <c r="E5">
        <v>40</v>
      </c>
      <c r="F5">
        <f>[10]Calculations!$E$3</f>
        <v>3398626.9190000002</v>
      </c>
      <c r="G5">
        <f>[10]Calculations!$E$4</f>
        <v>2490054.514</v>
      </c>
      <c r="H5">
        <f t="shared" si="0"/>
        <v>908572.40500000026</v>
      </c>
      <c r="I5">
        <v>1.2428999999999999</v>
      </c>
      <c r="J5">
        <f t="shared" si="1"/>
        <v>1403563.0237586861</v>
      </c>
      <c r="K5">
        <f t="shared" si="2"/>
        <v>56142520.950347446</v>
      </c>
      <c r="L5">
        <f t="shared" si="3"/>
        <v>5.6142520950347448E-2</v>
      </c>
      <c r="M5">
        <f t="shared" si="4"/>
        <v>3687.0449793850757</v>
      </c>
    </row>
    <row r="6" spans="1:24" x14ac:dyDescent="0.25">
      <c r="A6">
        <v>3</v>
      </c>
      <c r="C6" t="s">
        <v>4</v>
      </c>
      <c r="D6">
        <f>[10]Calculations!$F$9</f>
        <v>328</v>
      </c>
      <c r="E6">
        <v>40</v>
      </c>
      <c r="F6">
        <f>[10]Calculations!$F$3</f>
        <v>483678</v>
      </c>
      <c r="G6">
        <f>[10]Calculations!$F$4</f>
        <v>16963</v>
      </c>
      <c r="H6">
        <f t="shared" si="0"/>
        <v>466715</v>
      </c>
      <c r="I6">
        <v>1.2428999999999999</v>
      </c>
      <c r="J6">
        <f t="shared" si="1"/>
        <v>720981.52335314988</v>
      </c>
      <c r="K6">
        <f t="shared" si="2"/>
        <v>28839260.934125997</v>
      </c>
      <c r="L6">
        <f t="shared" si="3"/>
        <v>2.8839260934125997E-2</v>
      </c>
      <c r="M6">
        <f t="shared" si="4"/>
        <v>11373.384385584997</v>
      </c>
    </row>
    <row r="7" spans="1:24" x14ac:dyDescent="0.25">
      <c r="A7">
        <v>3</v>
      </c>
      <c r="C7" t="s">
        <v>5</v>
      </c>
      <c r="D7">
        <f>[10]Calculations!$G$9</f>
        <v>88</v>
      </c>
      <c r="E7">
        <v>40</v>
      </c>
      <c r="F7">
        <f>[10]Calculations!$G$3</f>
        <v>1476715</v>
      </c>
      <c r="G7">
        <f>[10]Calculations!$G$4</f>
        <v>1142421</v>
      </c>
      <c r="H7">
        <f t="shared" si="0"/>
        <v>334294</v>
      </c>
      <c r="I7">
        <v>1.2428999999999999</v>
      </c>
      <c r="J7">
        <f t="shared" si="1"/>
        <v>516417.50826053991</v>
      </c>
      <c r="K7">
        <f t="shared" si="2"/>
        <v>20656700.330421597</v>
      </c>
      <c r="L7">
        <f t="shared" si="3"/>
        <v>2.0656700330421596E-2</v>
      </c>
      <c r="M7">
        <f t="shared" si="4"/>
        <v>4260.1189247248931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Worksheet______11"/>
  <dimension ref="A1:X7"/>
  <sheetViews>
    <sheetView zoomScale="70" zoomScaleNormal="70" workbookViewId="0">
      <selection activeCell="I1" sqref="I1:I7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[11]Calculations!$B$9</f>
        <v>339</v>
      </c>
      <c r="E2">
        <v>40</v>
      </c>
      <c r="F2">
        <f>[11]Calculations!$B$3</f>
        <v>559662</v>
      </c>
      <c r="G2">
        <f>[11]Calculations!$B$4</f>
        <v>37903</v>
      </c>
      <c r="H2">
        <f>F2-G2</f>
        <v>521759</v>
      </c>
      <c r="I2">
        <v>1.2428999999999999</v>
      </c>
      <c r="J2">
        <f t="shared" ref="J2:J7" si="0">H2*I2^2</f>
        <v>806013.51712118986</v>
      </c>
      <c r="K2">
        <f t="shared" ref="K2:K7" si="1">J2*E2</f>
        <v>32240540.684847593</v>
      </c>
      <c r="L2">
        <f t="shared" ref="L2:L7" si="2">K2/1000^3</f>
        <v>3.2240540684847593E-2</v>
      </c>
      <c r="M2">
        <f t="shared" ref="M2:M7" si="3">D2*(1/L2)</f>
        <v>10514.71199921046</v>
      </c>
      <c r="N2">
        <f>AVERAGE(M2,M4,M6)</f>
        <v>8970.0902939673342</v>
      </c>
      <c r="O2">
        <f>AVERAGE(M3,M5,M7)</f>
        <v>2832.3072206051293</v>
      </c>
    </row>
    <row r="3" spans="1:24" x14ac:dyDescent="0.25">
      <c r="A3">
        <v>1</v>
      </c>
      <c r="C3" t="s">
        <v>5</v>
      </c>
      <c r="D3">
        <f>[11]Calculations!$C$9</f>
        <v>106</v>
      </c>
      <c r="E3">
        <v>40</v>
      </c>
      <c r="F3" t="s">
        <v>9</v>
      </c>
      <c r="G3" t="s">
        <v>9</v>
      </c>
      <c r="H3">
        <f>[11]Calculations!$C$5</f>
        <v>525786</v>
      </c>
      <c r="I3">
        <v>1.2428999999999999</v>
      </c>
      <c r="J3">
        <f t="shared" si="0"/>
        <v>812234.42837225983</v>
      </c>
      <c r="K3">
        <f t="shared" si="1"/>
        <v>32489377.134890392</v>
      </c>
      <c r="L3">
        <f t="shared" si="2"/>
        <v>3.248937713489039E-2</v>
      </c>
      <c r="M3">
        <f t="shared" si="3"/>
        <v>3262.6048680436675</v>
      </c>
    </row>
    <row r="4" spans="1:24" x14ac:dyDescent="0.25">
      <c r="A4">
        <v>2</v>
      </c>
      <c r="C4" t="s">
        <v>4</v>
      </c>
      <c r="D4">
        <f>[11]Calculations!$D$9</f>
        <v>390</v>
      </c>
      <c r="E4">
        <v>40</v>
      </c>
      <c r="F4">
        <f>[11]Calculations!$D$3</f>
        <v>788286</v>
      </c>
      <c r="G4">
        <f>[11]Calculations!$D$4</f>
        <v>53024</v>
      </c>
      <c r="H4">
        <f>F4-G4</f>
        <v>735262</v>
      </c>
      <c r="I4">
        <v>1.2428999999999999</v>
      </c>
      <c r="J4">
        <f t="shared" si="0"/>
        <v>1135833.0390574199</v>
      </c>
      <c r="K4">
        <f t="shared" si="1"/>
        <v>45433321.562296793</v>
      </c>
      <c r="L4">
        <f t="shared" si="2"/>
        <v>4.5433321562296791E-2</v>
      </c>
      <c r="M4">
        <f t="shared" si="3"/>
        <v>8584.0080933823829</v>
      </c>
    </row>
    <row r="5" spans="1:24" x14ac:dyDescent="0.25">
      <c r="A5">
        <v>2</v>
      </c>
      <c r="C5" t="s">
        <v>5</v>
      </c>
      <c r="D5">
        <f>[11]Calculations!$E$9</f>
        <v>113</v>
      </c>
      <c r="E5">
        <v>40</v>
      </c>
      <c r="F5" t="s">
        <v>9</v>
      </c>
      <c r="G5" t="s">
        <v>9</v>
      </c>
      <c r="H5">
        <f>[11]Calculations!$E$5</f>
        <v>584520</v>
      </c>
      <c r="I5">
        <v>1.2428999999999999</v>
      </c>
      <c r="J5">
        <f t="shared" si="0"/>
        <v>902966.73565319984</v>
      </c>
      <c r="K5">
        <f t="shared" si="1"/>
        <v>36118669.426127993</v>
      </c>
      <c r="L5">
        <f t="shared" si="2"/>
        <v>3.6118669426127993E-2</v>
      </c>
      <c r="M5">
        <f t="shared" si="3"/>
        <v>3128.5759358083269</v>
      </c>
    </row>
    <row r="6" spans="1:24" x14ac:dyDescent="0.25">
      <c r="A6">
        <v>3</v>
      </c>
      <c r="C6" t="s">
        <v>4</v>
      </c>
      <c r="D6">
        <f>[11]Calculations!$F$9</f>
        <v>293</v>
      </c>
      <c r="E6">
        <v>40</v>
      </c>
      <c r="F6">
        <f>[11]Calculations!$F$3</f>
        <v>650959</v>
      </c>
      <c r="G6">
        <f>[11]Calculations!$F$4</f>
        <v>43946</v>
      </c>
      <c r="H6">
        <f>F6-G6</f>
        <v>607013</v>
      </c>
      <c r="I6">
        <v>1.2428999999999999</v>
      </c>
      <c r="J6">
        <f t="shared" si="0"/>
        <v>937713.93127532979</v>
      </c>
      <c r="K6">
        <f t="shared" si="1"/>
        <v>37508557.25101319</v>
      </c>
      <c r="L6">
        <f t="shared" si="2"/>
        <v>3.7508557251013187E-2</v>
      </c>
      <c r="M6">
        <f t="shared" si="3"/>
        <v>7811.5507893091626</v>
      </c>
    </row>
    <row r="7" spans="1:24" x14ac:dyDescent="0.25">
      <c r="A7">
        <v>3</v>
      </c>
      <c r="C7" t="s">
        <v>5</v>
      </c>
      <c r="D7">
        <f>[11]Calculations!$G$9</f>
        <v>75</v>
      </c>
      <c r="E7">
        <v>40</v>
      </c>
      <c r="F7" t="s">
        <v>9</v>
      </c>
      <c r="G7" t="s">
        <v>9</v>
      </c>
      <c r="H7">
        <f>[11]Calculations!$G$5</f>
        <v>576400</v>
      </c>
      <c r="I7">
        <v>1.2428999999999999</v>
      </c>
      <c r="J7">
        <f t="shared" si="0"/>
        <v>890422.9563239998</v>
      </c>
      <c r="K7">
        <f t="shared" si="1"/>
        <v>35616918.252959989</v>
      </c>
      <c r="L7">
        <f t="shared" si="2"/>
        <v>3.5616918252959991E-2</v>
      </c>
      <c r="M7">
        <f t="shared" si="3"/>
        <v>2105.740857963393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Worksheet______12"/>
  <dimension ref="A1:X7"/>
  <sheetViews>
    <sheetView zoomScale="70" zoomScaleNormal="70" workbookViewId="0">
      <selection activeCell="I1" sqref="I1:I7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[12]Calculations!$B$9</f>
        <v>309</v>
      </c>
      <c r="E2">
        <v>40</v>
      </c>
      <c r="F2">
        <f>[12]Calculations!$B$3</f>
        <v>469968</v>
      </c>
      <c r="G2">
        <f>[12]Calculations!$B$4</f>
        <v>32840</v>
      </c>
      <c r="H2">
        <f t="shared" ref="H2:H7" si="0">F2-G2</f>
        <v>437128</v>
      </c>
      <c r="I2">
        <v>1.2428999999999999</v>
      </c>
      <c r="J2">
        <f t="shared" ref="J2:J7" si="1">H2*I2^2</f>
        <v>675275.51362247986</v>
      </c>
      <c r="K2">
        <f t="shared" ref="K2:K7" si="2">J2*E2</f>
        <v>27011020.544899195</v>
      </c>
      <c r="L2">
        <f t="shared" ref="L2:L7" si="3">K2/1000^3</f>
        <v>2.7011020544899195E-2</v>
      </c>
      <c r="M2">
        <f t="shared" ref="M2:M7" si="4">D2*(1/L2)</f>
        <v>11439.775090554736</v>
      </c>
      <c r="N2">
        <f>AVERAGE(M2,M4,M6)</f>
        <v>11895.423684726897</v>
      </c>
      <c r="O2">
        <f>AVERAGE(M3,M5,M7)</f>
        <v>5778.3045736365593</v>
      </c>
    </row>
    <row r="3" spans="1:24" x14ac:dyDescent="0.25">
      <c r="A3">
        <v>1</v>
      </c>
      <c r="C3" t="s">
        <v>5</v>
      </c>
      <c r="D3">
        <f>[12]Calculations!$C$9</f>
        <v>176</v>
      </c>
      <c r="E3">
        <v>40</v>
      </c>
      <c r="F3">
        <f>[12]Calculations!$C$3</f>
        <v>1805908</v>
      </c>
      <c r="G3">
        <f>[12]Calculations!$C$4</f>
        <v>1275784</v>
      </c>
      <c r="H3">
        <f t="shared" si="0"/>
        <v>530124</v>
      </c>
      <c r="I3">
        <v>1.2428999999999999</v>
      </c>
      <c r="J3">
        <f t="shared" si="1"/>
        <v>818935.77255083981</v>
      </c>
      <c r="K3">
        <f t="shared" si="2"/>
        <v>32757430.902033594</v>
      </c>
      <c r="L3">
        <f t="shared" si="3"/>
        <v>3.2757430902033591E-2</v>
      </c>
      <c r="M3">
        <f t="shared" si="4"/>
        <v>5372.8267191147115</v>
      </c>
    </row>
    <row r="4" spans="1:24" x14ac:dyDescent="0.25">
      <c r="A4">
        <v>2</v>
      </c>
      <c r="C4" t="s">
        <v>4</v>
      </c>
      <c r="D4">
        <f>[12]Calculations!$D$9</f>
        <v>354</v>
      </c>
      <c r="E4">
        <v>40</v>
      </c>
      <c r="F4">
        <f>[12]Calculations!$D$3</f>
        <v>433081</v>
      </c>
      <c r="G4">
        <f>[12]Calculations!$D$4</f>
        <v>21176</v>
      </c>
      <c r="H4">
        <f t="shared" si="0"/>
        <v>411905</v>
      </c>
      <c r="I4">
        <v>1.2428999999999999</v>
      </c>
      <c r="J4">
        <f t="shared" si="1"/>
        <v>636311.01288104989</v>
      </c>
      <c r="K4">
        <f t="shared" si="2"/>
        <v>25452440.515241995</v>
      </c>
      <c r="L4">
        <f t="shared" si="3"/>
        <v>2.5452440515241995E-2</v>
      </c>
      <c r="M4">
        <f t="shared" si="4"/>
        <v>13908.292990136246</v>
      </c>
    </row>
    <row r="5" spans="1:24" x14ac:dyDescent="0.25">
      <c r="A5">
        <v>2</v>
      </c>
      <c r="C5" t="s">
        <v>5</v>
      </c>
      <c r="D5">
        <f>[12]Calculations!$E$9</f>
        <v>196</v>
      </c>
      <c r="E5">
        <v>40</v>
      </c>
      <c r="F5">
        <f>[12]Calculations!$E$3</f>
        <v>1581546</v>
      </c>
      <c r="G5">
        <f>[12]Calculations!$E$4</f>
        <v>1105969</v>
      </c>
      <c r="H5">
        <f t="shared" si="0"/>
        <v>475577</v>
      </c>
      <c r="I5">
        <v>1.2428999999999999</v>
      </c>
      <c r="J5">
        <f t="shared" si="1"/>
        <v>734671.54458656989</v>
      </c>
      <c r="K5">
        <f t="shared" si="2"/>
        <v>29386861.783462796</v>
      </c>
      <c r="L5">
        <f t="shared" si="3"/>
        <v>2.9386861783462795E-2</v>
      </c>
      <c r="M5">
        <f t="shared" si="4"/>
        <v>6669.6471860189349</v>
      </c>
    </row>
    <row r="6" spans="1:24" x14ac:dyDescent="0.25">
      <c r="A6">
        <v>3</v>
      </c>
      <c r="C6" t="s">
        <v>4</v>
      </c>
      <c r="D6">
        <f>[12]Calculations!$F$9</f>
        <v>605</v>
      </c>
      <c r="E6">
        <v>40</v>
      </c>
      <c r="F6">
        <f>[12]Calculations!$F$3</f>
        <v>998134</v>
      </c>
      <c r="G6">
        <f>[12]Calculations!$F$4</f>
        <v>51073</v>
      </c>
      <c r="H6">
        <f t="shared" si="0"/>
        <v>947061</v>
      </c>
      <c r="I6">
        <v>1.2428999999999999</v>
      </c>
      <c r="J6">
        <f t="shared" si="1"/>
        <v>1463020.2210950097</v>
      </c>
      <c r="K6">
        <f t="shared" si="2"/>
        <v>58520808.843800388</v>
      </c>
      <c r="L6">
        <f t="shared" si="3"/>
        <v>5.8520808843800391E-2</v>
      </c>
      <c r="M6">
        <f t="shared" si="4"/>
        <v>10338.202973489708</v>
      </c>
    </row>
    <row r="7" spans="1:24" x14ac:dyDescent="0.25">
      <c r="A7">
        <v>3</v>
      </c>
      <c r="C7" t="s">
        <v>5</v>
      </c>
      <c r="D7">
        <f>[12]Calculations!$G$9</f>
        <v>281</v>
      </c>
      <c r="E7">
        <v>40</v>
      </c>
      <c r="F7">
        <f>[12]Calculations!$G$3</f>
        <v>3071025</v>
      </c>
      <c r="G7">
        <f>[12]Calculations!$G$4</f>
        <v>2211778</v>
      </c>
      <c r="H7">
        <f t="shared" si="0"/>
        <v>859247</v>
      </c>
      <c r="I7">
        <v>1.2428999999999999</v>
      </c>
      <c r="J7">
        <f t="shared" si="1"/>
        <v>1327365.1178912697</v>
      </c>
      <c r="K7">
        <f t="shared" si="2"/>
        <v>53094604.715650789</v>
      </c>
      <c r="L7">
        <f t="shared" si="3"/>
        <v>5.3094604715650792E-2</v>
      </c>
      <c r="M7">
        <f t="shared" si="4"/>
        <v>5292.4398157760297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Worksheet______13"/>
  <dimension ref="A1:X7"/>
  <sheetViews>
    <sheetView zoomScale="70" zoomScaleNormal="70" workbookViewId="0">
      <selection activeCell="I1" sqref="I1:I7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[13]Calculations!$B$9</f>
        <v>34</v>
      </c>
      <c r="E2">
        <v>40</v>
      </c>
      <c r="F2">
        <f>[13]Calculations!$B$3</f>
        <v>570128</v>
      </c>
      <c r="G2">
        <f>[13]Calculations!$B$4</f>
        <v>36389</v>
      </c>
      <c r="H2">
        <f t="shared" ref="H2:H7" si="0">F2-G2</f>
        <v>533739</v>
      </c>
      <c r="I2">
        <v>1.2428999999999999</v>
      </c>
      <c r="J2">
        <f t="shared" ref="J2:J7" si="1">H2*I2^2</f>
        <v>824520.2260329898</v>
      </c>
      <c r="K2">
        <f t="shared" ref="K2:K7" si="2">J2*E2</f>
        <v>32980809.041319594</v>
      </c>
      <c r="L2">
        <f t="shared" ref="L2:L7" si="3">K2/1000^3</f>
        <v>3.2980809041319593E-2</v>
      </c>
      <c r="M2">
        <f t="shared" ref="M2:M7" si="4">D2*(1/L2)</f>
        <v>1030.9025457017603</v>
      </c>
      <c r="N2">
        <f>AVERAGE(M2,M4,M6)</f>
        <v>1581.966169274682</v>
      </c>
      <c r="O2">
        <f>AVERAGE(M3,M5,M7)</f>
        <v>3572.514739062135</v>
      </c>
    </row>
    <row r="3" spans="1:24" x14ac:dyDescent="0.25">
      <c r="A3">
        <v>1</v>
      </c>
      <c r="C3" t="s">
        <v>5</v>
      </c>
      <c r="D3">
        <f>[13]Calculations!$C$9</f>
        <v>100</v>
      </c>
      <c r="E3">
        <v>40</v>
      </c>
      <c r="F3">
        <f>[13]Calculations!$C$3</f>
        <v>1734425</v>
      </c>
      <c r="G3">
        <f>[13]Calculations!$C$4</f>
        <v>1301643</v>
      </c>
      <c r="H3">
        <f t="shared" si="0"/>
        <v>432782</v>
      </c>
      <c r="I3">
        <v>1.2428999999999999</v>
      </c>
      <c r="J3">
        <f t="shared" si="1"/>
        <v>668561.81104061985</v>
      </c>
      <c r="K3">
        <f t="shared" si="2"/>
        <v>26742472.441624794</v>
      </c>
      <c r="L3">
        <f t="shared" si="3"/>
        <v>2.6742472441624796E-2</v>
      </c>
      <c r="M3">
        <f t="shared" si="4"/>
        <v>3739.370030885756</v>
      </c>
    </row>
    <row r="4" spans="1:24" x14ac:dyDescent="0.25">
      <c r="A4">
        <v>2</v>
      </c>
      <c r="C4" t="s">
        <v>4</v>
      </c>
      <c r="D4">
        <f>[13]Calculations!$D$9</f>
        <v>59</v>
      </c>
      <c r="E4">
        <v>40</v>
      </c>
      <c r="F4">
        <f>[13]Calculations!$D$3</f>
        <v>531953</v>
      </c>
      <c r="G4">
        <f>[13]Calculations!$D$4</f>
        <v>50492</v>
      </c>
      <c r="H4">
        <f t="shared" si="0"/>
        <v>481461</v>
      </c>
      <c r="I4">
        <v>1.2428999999999999</v>
      </c>
      <c r="J4">
        <f t="shared" si="1"/>
        <v>743761.1501990098</v>
      </c>
      <c r="K4">
        <f t="shared" si="2"/>
        <v>29750446.007960394</v>
      </c>
      <c r="L4">
        <f t="shared" si="3"/>
        <v>2.9750446007960393E-2</v>
      </c>
      <c r="M4">
        <f t="shared" si="4"/>
        <v>1983.1635459923268</v>
      </c>
    </row>
    <row r="5" spans="1:24" x14ac:dyDescent="0.25">
      <c r="A5">
        <v>2</v>
      </c>
      <c r="C5" t="s">
        <v>5</v>
      </c>
      <c r="D5">
        <f>[13]Calculations!$E$9</f>
        <v>101</v>
      </c>
      <c r="E5">
        <v>40</v>
      </c>
      <c r="F5">
        <f>[13]Calculations!$E$3</f>
        <v>1840480</v>
      </c>
      <c r="G5">
        <f>[13]Calculations!$E$4</f>
        <v>1383002</v>
      </c>
      <c r="H5">
        <f t="shared" si="0"/>
        <v>457478</v>
      </c>
      <c r="I5">
        <v>1.2428999999999999</v>
      </c>
      <c r="J5">
        <f t="shared" si="1"/>
        <v>706712.20196597988</v>
      </c>
      <c r="K5">
        <f t="shared" si="2"/>
        <v>28268488.078639194</v>
      </c>
      <c r="L5">
        <f t="shared" si="3"/>
        <v>2.8268488078639194E-2</v>
      </c>
      <c r="M5">
        <f t="shared" si="4"/>
        <v>3572.8829825999665</v>
      </c>
    </row>
    <row r="6" spans="1:24" x14ac:dyDescent="0.25">
      <c r="A6">
        <v>3</v>
      </c>
      <c r="C6" t="s">
        <v>4</v>
      </c>
      <c r="D6">
        <f>[13]Calculations!$F$9</f>
        <v>53</v>
      </c>
      <c r="E6">
        <v>40</v>
      </c>
      <c r="F6">
        <f>[13]Calculations!$F$3</f>
        <v>540248</v>
      </c>
      <c r="G6">
        <f>[13]Calculations!$F$4</f>
        <v>44983</v>
      </c>
      <c r="H6">
        <f t="shared" si="0"/>
        <v>495265</v>
      </c>
      <c r="I6">
        <v>1.2428999999999999</v>
      </c>
      <c r="J6">
        <f t="shared" si="1"/>
        <v>765085.57505864988</v>
      </c>
      <c r="K6">
        <f t="shared" si="2"/>
        <v>30603423.002345994</v>
      </c>
      <c r="L6">
        <f t="shared" si="3"/>
        <v>3.0603423002345993E-2</v>
      </c>
      <c r="M6">
        <f t="shared" si="4"/>
        <v>1731.8324161299583</v>
      </c>
    </row>
    <row r="7" spans="1:24" x14ac:dyDescent="0.25">
      <c r="A7">
        <v>3</v>
      </c>
      <c r="C7" t="s">
        <v>5</v>
      </c>
      <c r="D7">
        <f>[13]Calculations!$G$9</f>
        <v>94</v>
      </c>
      <c r="E7">
        <v>40</v>
      </c>
      <c r="F7">
        <f>[13]Calculations!$G$3</f>
        <v>1763263</v>
      </c>
      <c r="G7">
        <f>[13]Calculations!$G$4</f>
        <v>1316537</v>
      </c>
      <c r="H7">
        <f t="shared" si="0"/>
        <v>446726</v>
      </c>
      <c r="I7">
        <v>1.2428999999999999</v>
      </c>
      <c r="J7">
        <f t="shared" si="1"/>
        <v>690102.50795765989</v>
      </c>
      <c r="K7">
        <f t="shared" si="2"/>
        <v>27604100.318306394</v>
      </c>
      <c r="L7">
        <f t="shared" si="3"/>
        <v>2.7604100318306395E-2</v>
      </c>
      <c r="M7">
        <f t="shared" si="4"/>
        <v>3405.2912037006836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Worksheet______14"/>
  <dimension ref="A1:X7"/>
  <sheetViews>
    <sheetView zoomScale="70" zoomScaleNormal="70" workbookViewId="0">
      <selection activeCell="I1" sqref="I1:I7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[14]Calculations!$B$9</f>
        <v>111</v>
      </c>
      <c r="E2">
        <v>40</v>
      </c>
      <c r="F2">
        <f>[14]Calculations!$B$3</f>
        <v>538019</v>
      </c>
      <c r="G2">
        <f>[14]Calculations!$B$4</f>
        <v>39987</v>
      </c>
      <c r="H2">
        <f t="shared" ref="H2:H7" si="0">F2-G2</f>
        <v>498032</v>
      </c>
      <c r="I2">
        <v>1.2428999999999999</v>
      </c>
      <c r="J2">
        <f t="shared" ref="J2:J7" si="1">H2*I2^2</f>
        <v>769360.03779311979</v>
      </c>
      <c r="K2">
        <f t="shared" ref="K2:K7" si="2">J2*E2</f>
        <v>30774401.511724792</v>
      </c>
      <c r="L2">
        <f t="shared" ref="L2:L7" si="3">K2/1000^3</f>
        <v>3.0774401511724791E-2</v>
      </c>
      <c r="M2">
        <f t="shared" ref="M2:M7" si="4">D2*(1/L2)</f>
        <v>3606.8938646202405</v>
      </c>
      <c r="N2">
        <f>AVERAGE(M2,M4,M6)</f>
        <v>2898.7481465620735</v>
      </c>
      <c r="O2">
        <f>AVERAGE(M3,M5,M7)</f>
        <v>6934.6394359590731</v>
      </c>
    </row>
    <row r="3" spans="1:24" x14ac:dyDescent="0.25">
      <c r="A3">
        <v>1</v>
      </c>
      <c r="C3" t="s">
        <v>5</v>
      </c>
      <c r="D3">
        <f>[14]Calculations!$C$9</f>
        <v>239</v>
      </c>
      <c r="E3">
        <v>40</v>
      </c>
      <c r="F3">
        <f>[14]Calculations!$C$3</f>
        <v>1849835</v>
      </c>
      <c r="G3">
        <f>[14]Calculations!$C$4</f>
        <v>1345604</v>
      </c>
      <c r="H3">
        <f t="shared" si="0"/>
        <v>504231</v>
      </c>
      <c r="I3">
        <v>1.2428999999999999</v>
      </c>
      <c r="J3">
        <f t="shared" si="1"/>
        <v>778936.25553470978</v>
      </c>
      <c r="K3">
        <f t="shared" si="2"/>
        <v>31157450.221388392</v>
      </c>
      <c r="L3">
        <f t="shared" si="3"/>
        <v>3.1157450221388393E-2</v>
      </c>
      <c r="M3">
        <f t="shared" si="4"/>
        <v>7670.7175427319044</v>
      </c>
    </row>
    <row r="4" spans="1:24" x14ac:dyDescent="0.25">
      <c r="A4">
        <v>2</v>
      </c>
      <c r="C4" t="s">
        <v>4</v>
      </c>
      <c r="D4">
        <f>[14]Calculations!$D$9</f>
        <v>102</v>
      </c>
      <c r="E4">
        <v>40</v>
      </c>
      <c r="F4">
        <f>[14]Calculations!$D$3</f>
        <v>538488</v>
      </c>
      <c r="G4">
        <f>[14]Calculations!$D$4</f>
        <v>47586</v>
      </c>
      <c r="H4">
        <f t="shared" si="0"/>
        <v>490902</v>
      </c>
      <c r="I4">
        <v>1.2428999999999999</v>
      </c>
      <c r="J4">
        <f t="shared" si="1"/>
        <v>758345.61086981988</v>
      </c>
      <c r="K4">
        <f t="shared" si="2"/>
        <v>30333824.434792794</v>
      </c>
      <c r="L4">
        <f t="shared" si="3"/>
        <v>3.0333824434792794E-2</v>
      </c>
      <c r="M4">
        <f t="shared" si="4"/>
        <v>3362.5829218885551</v>
      </c>
    </row>
    <row r="5" spans="1:24" x14ac:dyDescent="0.25">
      <c r="A5">
        <v>2</v>
      </c>
      <c r="C5" t="s">
        <v>5</v>
      </c>
      <c r="D5">
        <f>[14]Calculations!$E$9</f>
        <v>257</v>
      </c>
      <c r="E5">
        <v>40</v>
      </c>
      <c r="F5">
        <f>[14]Calculations!$E$3</f>
        <v>1934566</v>
      </c>
      <c r="G5">
        <f>[14]Calculations!$E$4</f>
        <v>1359832</v>
      </c>
      <c r="H5">
        <f t="shared" si="0"/>
        <v>574734</v>
      </c>
      <c r="I5">
        <v>1.2428999999999999</v>
      </c>
      <c r="J5">
        <f t="shared" si="1"/>
        <v>887849.31884093978</v>
      </c>
      <c r="K5">
        <f t="shared" si="2"/>
        <v>35513972.75363759</v>
      </c>
      <c r="L5">
        <f t="shared" si="3"/>
        <v>3.5513972753637588E-2</v>
      </c>
      <c r="M5">
        <f t="shared" si="4"/>
        <v>7236.5883080111407</v>
      </c>
    </row>
    <row r="6" spans="1:24" x14ac:dyDescent="0.25">
      <c r="A6">
        <v>3</v>
      </c>
      <c r="C6" t="s">
        <v>4</v>
      </c>
      <c r="D6">
        <f>[14]Calculations!$F$9</f>
        <v>64</v>
      </c>
      <c r="E6">
        <v>40</v>
      </c>
      <c r="F6">
        <f>[14]Calculations!$F$3</f>
        <v>639432</v>
      </c>
      <c r="G6">
        <f>[14]Calculations!$F$4</f>
        <v>39622</v>
      </c>
      <c r="H6">
        <f t="shared" si="0"/>
        <v>599810</v>
      </c>
      <c r="I6">
        <v>1.2428999999999999</v>
      </c>
      <c r="J6">
        <f t="shared" si="1"/>
        <v>926586.73392209981</v>
      </c>
      <c r="K6">
        <f t="shared" si="2"/>
        <v>37063469.356883995</v>
      </c>
      <c r="L6">
        <f t="shared" si="3"/>
        <v>3.7063469356883996E-2</v>
      </c>
      <c r="M6">
        <f t="shared" si="4"/>
        <v>1726.7676531774255</v>
      </c>
    </row>
    <row r="7" spans="1:24" x14ac:dyDescent="0.25">
      <c r="A7">
        <v>3</v>
      </c>
      <c r="C7" t="s">
        <v>5</v>
      </c>
      <c r="D7">
        <f>[14]Calculations!$G$9</f>
        <v>131</v>
      </c>
      <c r="E7">
        <v>40</v>
      </c>
      <c r="F7">
        <f>[14]Calculations!$G$3</f>
        <v>1700968</v>
      </c>
      <c r="G7">
        <f>[14]Calculations!$G$4</f>
        <v>1341437</v>
      </c>
      <c r="H7">
        <f t="shared" si="0"/>
        <v>359531</v>
      </c>
      <c r="I7">
        <v>1.2428999999999999</v>
      </c>
      <c r="J7">
        <f t="shared" si="1"/>
        <v>555403.6362077099</v>
      </c>
      <c r="K7">
        <f t="shared" si="2"/>
        <v>22216145.448308397</v>
      </c>
      <c r="L7">
        <f t="shared" si="3"/>
        <v>2.2216145448308397E-2</v>
      </c>
      <c r="M7">
        <f t="shared" si="4"/>
        <v>5896.6124571341752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Worksheet______15"/>
  <dimension ref="A1:X7"/>
  <sheetViews>
    <sheetView zoomScale="70" zoomScaleNormal="70" workbookViewId="0">
      <selection activeCell="I2" sqref="I2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[15]Calculations!$B$9</f>
        <v>43</v>
      </c>
      <c r="E2">
        <v>40</v>
      </c>
      <c r="F2">
        <f>[15]Calculations!$B$3</f>
        <v>611759</v>
      </c>
      <c r="G2">
        <f>[15]Calculations!$B$4</f>
        <v>40137</v>
      </c>
      <c r="H2">
        <f>F2-G2</f>
        <v>571622</v>
      </c>
      <c r="I2">
        <v>1.2428999999999999</v>
      </c>
      <c r="J2">
        <f t="shared" ref="J2:J7" si="0">H2*I2^2</f>
        <v>883041.89996501978</v>
      </c>
      <c r="K2">
        <f t="shared" ref="K2:K7" si="1">J2*E2</f>
        <v>35321675.998600788</v>
      </c>
      <c r="L2">
        <f t="shared" ref="L2:L7" si="2">K2/1000^3</f>
        <v>3.5321675998600789E-2</v>
      </c>
      <c r="M2">
        <f t="shared" ref="M2:M7" si="3">D2*(1/L2)</f>
        <v>1217.3827765620003</v>
      </c>
      <c r="N2">
        <f>AVERAGE(M2,M4,M6)</f>
        <v>1274.8394406617965</v>
      </c>
      <c r="O2">
        <f>AVERAGE(M3,M5,M7)</f>
        <v>3472.7604699257263</v>
      </c>
    </row>
    <row r="3" spans="1:24" x14ac:dyDescent="0.25">
      <c r="A3">
        <v>1</v>
      </c>
      <c r="C3" t="s">
        <v>5</v>
      </c>
      <c r="D3">
        <f>[15]Calculations!$C$9</f>
        <v>111</v>
      </c>
      <c r="E3">
        <v>40</v>
      </c>
      <c r="F3">
        <f>[15]Calculations!$C$3</f>
        <v>2004499</v>
      </c>
      <c r="G3">
        <f>[15]Calculations!$C$4</f>
        <v>1487202</v>
      </c>
      <c r="H3">
        <f>F3-G3</f>
        <v>517297</v>
      </c>
      <c r="I3">
        <v>1.2428999999999999</v>
      </c>
      <c r="J3">
        <f t="shared" si="0"/>
        <v>799120.61769176985</v>
      </c>
      <c r="K3">
        <f t="shared" si="1"/>
        <v>31964824.707670793</v>
      </c>
      <c r="L3">
        <f t="shared" si="2"/>
        <v>3.1964824707670793E-2</v>
      </c>
      <c r="M3">
        <f t="shared" si="3"/>
        <v>3472.5671426367198</v>
      </c>
    </row>
    <row r="4" spans="1:24" x14ac:dyDescent="0.25">
      <c r="A4">
        <v>2</v>
      </c>
      <c r="C4" t="s">
        <v>4</v>
      </c>
      <c r="D4">
        <f>[15]Calculations!$D$9</f>
        <v>78</v>
      </c>
      <c r="E4">
        <v>40</v>
      </c>
      <c r="F4">
        <f>[15]Calculations!$D$3</f>
        <v>991593.402</v>
      </c>
      <c r="G4">
        <f>[15]Calculations!$D$4</f>
        <v>79764.635999999999</v>
      </c>
      <c r="H4">
        <f>F4-G4</f>
        <v>911828.76600000006</v>
      </c>
      <c r="I4">
        <v>1.2428999999999999</v>
      </c>
      <c r="J4">
        <f t="shared" si="0"/>
        <v>1408593.451566594</v>
      </c>
      <c r="K4">
        <f t="shared" si="1"/>
        <v>56343738.062663756</v>
      </c>
      <c r="L4">
        <f t="shared" si="2"/>
        <v>5.6343738062663754E-2</v>
      </c>
      <c r="M4">
        <f t="shared" si="3"/>
        <v>1384.3596942973647</v>
      </c>
    </row>
    <row r="5" spans="1:24" x14ac:dyDescent="0.25">
      <c r="A5">
        <v>2</v>
      </c>
      <c r="C5" t="s">
        <v>5</v>
      </c>
      <c r="D5">
        <f>[15]Calculations!$E$9</f>
        <v>79</v>
      </c>
      <c r="E5">
        <v>40</v>
      </c>
      <c r="F5">
        <f>[15]Calculations!$E$3</f>
        <v>2046306</v>
      </c>
      <c r="G5">
        <f>[15]Calculations!$E$4</f>
        <v>1601571</v>
      </c>
      <c r="H5">
        <f>F5-G5</f>
        <v>444735</v>
      </c>
      <c r="I5">
        <v>1.2428999999999999</v>
      </c>
      <c r="J5">
        <f t="shared" si="0"/>
        <v>687026.8103413498</v>
      </c>
      <c r="K5">
        <f t="shared" si="1"/>
        <v>27481072.413653992</v>
      </c>
      <c r="L5">
        <f t="shared" si="2"/>
        <v>2.7481072413653992E-2</v>
      </c>
      <c r="M5">
        <f t="shared" si="3"/>
        <v>2874.7058633981401</v>
      </c>
    </row>
    <row r="6" spans="1:24" x14ac:dyDescent="0.25">
      <c r="A6">
        <v>3</v>
      </c>
      <c r="C6" t="s">
        <v>4</v>
      </c>
      <c r="D6">
        <f>[15]Calculations!$F$9</f>
        <v>80</v>
      </c>
      <c r="E6">
        <v>40</v>
      </c>
      <c r="F6">
        <f>[15]Calculations!$F$3</f>
        <v>1204372.1129999999</v>
      </c>
      <c r="G6">
        <f>[15]Calculations!$F$4</f>
        <v>145579.83199999999</v>
      </c>
      <c r="H6">
        <f>F6-G6</f>
        <v>1058792.281</v>
      </c>
      <c r="I6">
        <v>1.2428999999999999</v>
      </c>
      <c r="J6">
        <f t="shared" si="0"/>
        <v>1635622.7497936347</v>
      </c>
      <c r="K6">
        <f t="shared" si="1"/>
        <v>65424909.99174539</v>
      </c>
      <c r="L6">
        <f t="shared" si="2"/>
        <v>6.5424909991745384E-2</v>
      </c>
      <c r="M6">
        <f t="shared" si="3"/>
        <v>1222.7758511260245</v>
      </c>
    </row>
    <row r="7" spans="1:24" x14ac:dyDescent="0.25">
      <c r="A7">
        <v>3</v>
      </c>
      <c r="C7" t="s">
        <v>5</v>
      </c>
      <c r="D7">
        <f>[15]Calculations!$G$9</f>
        <v>115</v>
      </c>
      <c r="E7">
        <v>40</v>
      </c>
      <c r="F7" t="s">
        <v>9</v>
      </c>
      <c r="G7" t="s">
        <v>9</v>
      </c>
      <c r="H7">
        <f>[15]Calculations!$G$5</f>
        <v>457155</v>
      </c>
      <c r="I7">
        <v>1.2428999999999999</v>
      </c>
      <c r="J7">
        <f t="shared" si="0"/>
        <v>706213.2314335499</v>
      </c>
      <c r="K7">
        <f t="shared" si="1"/>
        <v>28248529.257341996</v>
      </c>
      <c r="L7">
        <f t="shared" si="2"/>
        <v>2.8248529257341996E-2</v>
      </c>
      <c r="M7">
        <f t="shared" si="3"/>
        <v>4071.008403742318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630F-E02B-4D1F-8173-E288942914FF}">
  <dimension ref="A1:P7"/>
  <sheetViews>
    <sheetView workbookViewId="0">
      <selection activeCell="M15" sqref="M15:M16"/>
    </sheetView>
  </sheetViews>
  <sheetFormatPr defaultRowHeight="15" x14ac:dyDescent="0.25"/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</row>
    <row r="2" spans="1:16" x14ac:dyDescent="0.25">
      <c r="A2">
        <v>1</v>
      </c>
      <c r="C2" t="s">
        <v>4</v>
      </c>
      <c r="D2">
        <v>0</v>
      </c>
      <c r="E2">
        <v>40</v>
      </c>
      <c r="F2">
        <f>[1]Calculations!$B$3</f>
        <v>855872</v>
      </c>
      <c r="G2">
        <f>[1]Calculations!$B$4</f>
        <v>60281</v>
      </c>
      <c r="H2">
        <f>F2-G2</f>
        <v>795591</v>
      </c>
      <c r="I2">
        <v>1.2428999999999999</v>
      </c>
      <c r="J2">
        <f>H2*I2^2</f>
        <v>1229029.3029923097</v>
      </c>
      <c r="K2">
        <f>J2*E2</f>
        <v>49161172.119692385</v>
      </c>
      <c r="L2">
        <f>K2/1000^3</f>
        <v>4.9161172119692384E-2</v>
      </c>
      <c r="M2">
        <f>D2*(1/L2)</f>
        <v>0</v>
      </c>
      <c r="N2">
        <f>AVERAGE(M2,M4,M6)</f>
        <v>0</v>
      </c>
      <c r="O2" t="s">
        <v>9</v>
      </c>
    </row>
    <row r="3" spans="1:16" x14ac:dyDescent="0.25">
      <c r="A3">
        <v>1</v>
      </c>
      <c r="C3" t="s">
        <v>5</v>
      </c>
      <c r="D3" t="s">
        <v>9</v>
      </c>
      <c r="E3">
        <v>40</v>
      </c>
      <c r="F3" t="s">
        <v>9</v>
      </c>
      <c r="G3" t="s">
        <v>9</v>
      </c>
      <c r="H3" t="s">
        <v>9</v>
      </c>
      <c r="I3">
        <v>1.2428999999999999</v>
      </c>
      <c r="J3" t="s">
        <v>9</v>
      </c>
      <c r="K3" t="s">
        <v>9</v>
      </c>
      <c r="L3" t="s">
        <v>9</v>
      </c>
      <c r="M3" t="s">
        <v>9</v>
      </c>
    </row>
    <row r="4" spans="1:16" x14ac:dyDescent="0.25">
      <c r="A4">
        <v>2</v>
      </c>
      <c r="C4" t="s">
        <v>4</v>
      </c>
      <c r="D4">
        <v>0</v>
      </c>
      <c r="E4">
        <v>40</v>
      </c>
      <c r="F4">
        <f>[1]Calculations!$D$3</f>
        <v>650561</v>
      </c>
      <c r="G4">
        <f>[1]Calculations!$D$4</f>
        <v>24020</v>
      </c>
      <c r="H4">
        <f>F4-G4</f>
        <v>626541</v>
      </c>
      <c r="I4">
        <v>1.2428999999999999</v>
      </c>
      <c r="J4">
        <f>H4*I4^2</f>
        <v>967880.7936818098</v>
      </c>
      <c r="K4">
        <f>J4*E4</f>
        <v>38715231.747272395</v>
      </c>
      <c r="L4">
        <f>K4/1000^3</f>
        <v>3.8715231747272393E-2</v>
      </c>
      <c r="M4">
        <f>D4*(1/L4)</f>
        <v>0</v>
      </c>
    </row>
    <row r="5" spans="1:16" x14ac:dyDescent="0.25">
      <c r="A5">
        <v>2</v>
      </c>
      <c r="C5" t="s">
        <v>5</v>
      </c>
      <c r="D5" t="s">
        <v>9</v>
      </c>
      <c r="E5">
        <v>40</v>
      </c>
      <c r="F5" t="s">
        <v>9</v>
      </c>
      <c r="G5" t="s">
        <v>9</v>
      </c>
      <c r="H5" t="s">
        <v>9</v>
      </c>
      <c r="I5">
        <v>1.2428999999999999</v>
      </c>
      <c r="J5" t="s">
        <v>9</v>
      </c>
      <c r="K5" t="s">
        <v>9</v>
      </c>
      <c r="L5" t="s">
        <v>9</v>
      </c>
      <c r="M5" t="s">
        <v>9</v>
      </c>
    </row>
    <row r="6" spans="1:16" x14ac:dyDescent="0.25">
      <c r="A6">
        <v>3</v>
      </c>
      <c r="C6" t="s">
        <v>4</v>
      </c>
      <c r="D6">
        <v>0</v>
      </c>
      <c r="E6">
        <v>40</v>
      </c>
      <c r="F6">
        <v>721000</v>
      </c>
      <c r="G6">
        <f>[1]Calculations!$F$4</f>
        <v>40378</v>
      </c>
      <c r="H6">
        <f>F6-G6</f>
        <v>680622</v>
      </c>
      <c r="I6">
        <v>1.2428999999999999</v>
      </c>
      <c r="J6">
        <f>H6*I6^2</f>
        <v>1051425.1446550197</v>
      </c>
      <c r="K6">
        <f>J6*E6</f>
        <v>42057005.786200792</v>
      </c>
      <c r="L6">
        <f>K6/1000^3</f>
        <v>4.2057005786200793E-2</v>
      </c>
      <c r="M6">
        <f>D6*(1/L6)</f>
        <v>0</v>
      </c>
    </row>
    <row r="7" spans="1:16" x14ac:dyDescent="0.25">
      <c r="A7">
        <v>3</v>
      </c>
      <c r="C7" t="s">
        <v>5</v>
      </c>
      <c r="D7" t="s">
        <v>9</v>
      </c>
      <c r="E7">
        <v>40</v>
      </c>
      <c r="F7" t="s">
        <v>9</v>
      </c>
      <c r="G7" t="s">
        <v>9</v>
      </c>
      <c r="H7" t="s">
        <v>9</v>
      </c>
      <c r="I7">
        <v>1.2428999999999999</v>
      </c>
      <c r="J7" t="s">
        <v>9</v>
      </c>
      <c r="K7" t="s">
        <v>9</v>
      </c>
      <c r="L7" t="s">
        <v>9</v>
      </c>
      <c r="M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2C66-E6F1-4363-A047-0AC58024471D}">
  <dimension ref="A1:O7"/>
  <sheetViews>
    <sheetView workbookViewId="0">
      <selection activeCell="P7" sqref="A1:P7"/>
    </sheetView>
  </sheetViews>
  <sheetFormatPr defaultRowHeight="15" x14ac:dyDescent="0.25"/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</row>
    <row r="2" spans="1:15" x14ac:dyDescent="0.25">
      <c r="A2">
        <v>1</v>
      </c>
      <c r="C2" t="s">
        <v>4</v>
      </c>
      <c r="D2">
        <v>1</v>
      </c>
      <c r="E2">
        <v>40</v>
      </c>
      <c r="F2">
        <v>692645.18799999997</v>
      </c>
      <c r="G2">
        <v>39844.43</v>
      </c>
      <c r="H2">
        <f>F2-G2</f>
        <v>652800.75799999991</v>
      </c>
      <c r="I2">
        <v>1.2428999999999999</v>
      </c>
      <c r="J2">
        <f>H2*I2^2</f>
        <v>1008446.8786067105</v>
      </c>
      <c r="K2">
        <f>J2*E2</f>
        <v>40337875.144268416</v>
      </c>
      <c r="L2">
        <f>K2/1000^3</f>
        <v>4.0337875144268419E-2</v>
      </c>
      <c r="M2">
        <f>D2*(1/L2)</f>
        <v>24.79059683792217</v>
      </c>
      <c r="N2">
        <f>AVERAGE(M2,M4,M6)</f>
        <v>8.2635322793073893</v>
      </c>
      <c r="O2" t="s">
        <v>9</v>
      </c>
    </row>
    <row r="3" spans="1:15" x14ac:dyDescent="0.25">
      <c r="A3">
        <v>1</v>
      </c>
      <c r="C3" t="s">
        <v>5</v>
      </c>
      <c r="D3" t="s">
        <v>9</v>
      </c>
      <c r="E3">
        <v>40</v>
      </c>
      <c r="F3" t="s">
        <v>9</v>
      </c>
      <c r="G3" t="s">
        <v>9</v>
      </c>
      <c r="H3" t="s">
        <v>9</v>
      </c>
      <c r="I3">
        <v>1.2428999999999999</v>
      </c>
      <c r="J3" t="s">
        <v>9</v>
      </c>
      <c r="K3" t="s">
        <v>9</v>
      </c>
      <c r="L3" t="s">
        <v>9</v>
      </c>
      <c r="M3" t="s">
        <v>9</v>
      </c>
    </row>
    <row r="4" spans="1:15" x14ac:dyDescent="0.25">
      <c r="A4">
        <v>2</v>
      </c>
      <c r="C4" t="s">
        <v>4</v>
      </c>
      <c r="D4">
        <v>0</v>
      </c>
      <c r="E4">
        <v>40</v>
      </c>
      <c r="F4">
        <v>1090145.375</v>
      </c>
      <c r="G4">
        <v>82835.687999999995</v>
      </c>
      <c r="H4">
        <f>F4-G4</f>
        <v>1007309.687</v>
      </c>
      <c r="I4">
        <v>1.2428999999999999</v>
      </c>
      <c r="J4">
        <f>H4*I4^2</f>
        <v>1556092.4174745714</v>
      </c>
      <c r="K4">
        <f>J4*E4</f>
        <v>62243696.698982857</v>
      </c>
      <c r="L4">
        <f>K4/1000^3</f>
        <v>6.2243696698982859E-2</v>
      </c>
      <c r="M4">
        <f>D4*(1/L4)</f>
        <v>0</v>
      </c>
    </row>
    <row r="5" spans="1:15" x14ac:dyDescent="0.25">
      <c r="A5">
        <v>2</v>
      </c>
      <c r="C5" t="s">
        <v>5</v>
      </c>
      <c r="D5" t="s">
        <v>9</v>
      </c>
      <c r="E5">
        <v>40</v>
      </c>
      <c r="F5" t="s">
        <v>9</v>
      </c>
      <c r="G5" t="s">
        <v>9</v>
      </c>
      <c r="H5" t="s">
        <v>9</v>
      </c>
      <c r="I5">
        <v>1.2428999999999999</v>
      </c>
      <c r="J5" t="s">
        <v>9</v>
      </c>
      <c r="K5" t="s">
        <v>9</v>
      </c>
      <c r="L5" t="s">
        <v>9</v>
      </c>
      <c r="M5" t="s">
        <v>9</v>
      </c>
    </row>
    <row r="6" spans="1:15" x14ac:dyDescent="0.25">
      <c r="A6">
        <v>3</v>
      </c>
      <c r="C6" t="s">
        <v>4</v>
      </c>
      <c r="D6">
        <v>0</v>
      </c>
      <c r="E6">
        <v>40</v>
      </c>
      <c r="F6">
        <v>961944.43799999997</v>
      </c>
      <c r="G6">
        <v>103803.758</v>
      </c>
      <c r="H6">
        <f>F6-G6</f>
        <v>858140.67999999993</v>
      </c>
      <c r="I6">
        <v>1.2428999999999999</v>
      </c>
      <c r="J6">
        <f>H6*I6^2</f>
        <v>1325656.0743016785</v>
      </c>
      <c r="K6">
        <f>J6*E6</f>
        <v>53026242.97206714</v>
      </c>
      <c r="L6">
        <f>K6/1000^3</f>
        <v>5.3026242972067143E-2</v>
      </c>
      <c r="M6">
        <f>D6*(1/L6)</f>
        <v>0</v>
      </c>
    </row>
    <row r="7" spans="1:15" x14ac:dyDescent="0.25">
      <c r="A7">
        <v>3</v>
      </c>
      <c r="C7" t="s">
        <v>5</v>
      </c>
      <c r="D7" t="s">
        <v>9</v>
      </c>
      <c r="E7">
        <v>40</v>
      </c>
      <c r="F7" t="s">
        <v>9</v>
      </c>
      <c r="G7" t="s">
        <v>9</v>
      </c>
      <c r="H7" t="s">
        <v>9</v>
      </c>
      <c r="I7">
        <v>1.2428999999999999</v>
      </c>
      <c r="J7" t="s">
        <v>9</v>
      </c>
      <c r="K7" t="s">
        <v>9</v>
      </c>
      <c r="L7" t="s">
        <v>9</v>
      </c>
      <c r="M7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9B30-62C6-445A-A898-37EBD9A491FB}">
  <dimension ref="A1:O7"/>
  <sheetViews>
    <sheetView workbookViewId="0">
      <selection activeCell="L32" sqref="L32"/>
    </sheetView>
  </sheetViews>
  <sheetFormatPr defaultRowHeight="15" x14ac:dyDescent="0.25"/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</row>
    <row r="2" spans="1:15" x14ac:dyDescent="0.25">
      <c r="A2">
        <v>1</v>
      </c>
      <c r="C2" t="s">
        <v>4</v>
      </c>
      <c r="D2">
        <v>0</v>
      </c>
      <c r="E2">
        <v>40</v>
      </c>
      <c r="F2">
        <v>1107203.125</v>
      </c>
      <c r="G2">
        <v>121884.148</v>
      </c>
      <c r="H2">
        <f>F2-G2</f>
        <v>985318.97699999996</v>
      </c>
      <c r="I2">
        <v>1.2428999999999999</v>
      </c>
      <c r="J2">
        <f>H2*I2^2</f>
        <v>1522121.1596503803</v>
      </c>
      <c r="K2">
        <f>J2*E2</f>
        <v>60884846.386015207</v>
      </c>
      <c r="L2">
        <f>K2/1000^3</f>
        <v>6.0884846386015205E-2</v>
      </c>
      <c r="M2">
        <f>D2*(1/L2)</f>
        <v>0</v>
      </c>
      <c r="N2">
        <f>AVERAGE(M2,M4,M6)</f>
        <v>13.494272149948374</v>
      </c>
      <c r="O2" t="s">
        <v>9</v>
      </c>
    </row>
    <row r="3" spans="1:15" x14ac:dyDescent="0.25">
      <c r="A3">
        <v>1</v>
      </c>
      <c r="C3" t="s">
        <v>5</v>
      </c>
      <c r="D3" t="s">
        <v>9</v>
      </c>
      <c r="E3">
        <v>40</v>
      </c>
      <c r="F3" t="s">
        <v>9</v>
      </c>
      <c r="G3" t="s">
        <v>9</v>
      </c>
      <c r="H3" t="s">
        <v>9</v>
      </c>
      <c r="I3">
        <v>1.2428999999999999</v>
      </c>
      <c r="J3" t="s">
        <v>9</v>
      </c>
      <c r="K3" t="s">
        <v>9</v>
      </c>
      <c r="L3" t="s">
        <v>9</v>
      </c>
      <c r="M3" t="s">
        <v>9</v>
      </c>
    </row>
    <row r="4" spans="1:15" x14ac:dyDescent="0.25">
      <c r="A4">
        <v>2</v>
      </c>
      <c r="C4" t="s">
        <v>4</v>
      </c>
      <c r="D4">
        <v>0</v>
      </c>
      <c r="E4">
        <v>40</v>
      </c>
      <c r="F4">
        <v>808448.56200000003</v>
      </c>
      <c r="G4">
        <v>60934.362999999998</v>
      </c>
      <c r="H4">
        <f>F4-G4</f>
        <v>747514.19900000002</v>
      </c>
      <c r="I4">
        <v>1.2428999999999999</v>
      </c>
      <c r="J4">
        <f>H4*I4^2</f>
        <v>1154760.2410960214</v>
      </c>
      <c r="K4">
        <f>J4*E4</f>
        <v>46190409.643840857</v>
      </c>
      <c r="L4">
        <f>K4/1000^3</f>
        <v>4.6190409643840857E-2</v>
      </c>
      <c r="M4">
        <f>D4*(1/L4)</f>
        <v>0</v>
      </c>
    </row>
    <row r="5" spans="1:15" x14ac:dyDescent="0.25">
      <c r="A5">
        <v>2</v>
      </c>
      <c r="C5" t="s">
        <v>5</v>
      </c>
      <c r="D5" t="s">
        <v>9</v>
      </c>
      <c r="E5">
        <v>40</v>
      </c>
      <c r="F5" t="s">
        <v>9</v>
      </c>
      <c r="G5" t="s">
        <v>9</v>
      </c>
      <c r="H5" t="s">
        <v>9</v>
      </c>
      <c r="I5">
        <v>1.2428999999999999</v>
      </c>
      <c r="J5" t="s">
        <v>9</v>
      </c>
      <c r="K5" t="s">
        <v>9</v>
      </c>
      <c r="L5" t="s">
        <v>9</v>
      </c>
      <c r="M5" t="s">
        <v>9</v>
      </c>
    </row>
    <row r="6" spans="1:15" x14ac:dyDescent="0.25">
      <c r="A6">
        <v>3</v>
      </c>
      <c r="C6" t="s">
        <v>4</v>
      </c>
      <c r="D6">
        <v>2</v>
      </c>
      <c r="E6">
        <v>40</v>
      </c>
      <c r="F6">
        <v>912971.125</v>
      </c>
      <c r="G6">
        <v>113455.586</v>
      </c>
      <c r="H6">
        <f>F6-G6</f>
        <v>799515.53899999999</v>
      </c>
      <c r="I6">
        <v>1.2428999999999999</v>
      </c>
      <c r="J6">
        <f>H6*I6^2</f>
        <v>1235091.9324485706</v>
      </c>
      <c r="K6">
        <f>J6*E6</f>
        <v>49403677.297942825</v>
      </c>
      <c r="L6">
        <f>K6/1000^3</f>
        <v>4.9403677297942823E-2</v>
      </c>
      <c r="M6">
        <f>D6*(1/L6)</f>
        <v>40.482816449845124</v>
      </c>
    </row>
    <row r="7" spans="1:15" x14ac:dyDescent="0.25">
      <c r="A7">
        <v>3</v>
      </c>
      <c r="C7" t="s">
        <v>5</v>
      </c>
      <c r="D7" t="s">
        <v>9</v>
      </c>
      <c r="E7">
        <v>40</v>
      </c>
      <c r="F7" t="s">
        <v>9</v>
      </c>
      <c r="G7" t="s">
        <v>9</v>
      </c>
      <c r="H7" t="s">
        <v>9</v>
      </c>
      <c r="I7">
        <v>1.2428999999999999</v>
      </c>
      <c r="J7" t="s">
        <v>9</v>
      </c>
      <c r="K7" t="s">
        <v>9</v>
      </c>
      <c r="L7" t="s">
        <v>9</v>
      </c>
      <c r="M7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__2"/>
  <dimension ref="A1:X7"/>
  <sheetViews>
    <sheetView zoomScaleNormal="100" workbookViewId="0">
      <selection activeCell="C38" sqref="C38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[2]Calculations!$B$9</f>
        <v>39</v>
      </c>
      <c r="E2">
        <v>40</v>
      </c>
      <c r="F2">
        <f>[2]Calculations!$B$3</f>
        <v>555936</v>
      </c>
      <c r="G2">
        <f>[2]Calculations!$B$4</f>
        <v>33489</v>
      </c>
      <c r="H2">
        <f>F2-G2</f>
        <v>522447</v>
      </c>
      <c r="I2">
        <v>1.2428999999999999</v>
      </c>
      <c r="J2">
        <f t="shared" ref="J2:J7" si="0">H2*I2^2</f>
        <v>807076.33980326983</v>
      </c>
      <c r="K2">
        <f t="shared" ref="K2:K7" si="1">J2*E2</f>
        <v>32283053.592130795</v>
      </c>
      <c r="L2">
        <f t="shared" ref="L2:L7" si="2">K2/1000^3</f>
        <v>3.2283053592130795E-2</v>
      </c>
      <c r="M2">
        <f t="shared" ref="M2:M7" si="3">D2*(1/L2)</f>
        <v>1208.0641593800935</v>
      </c>
      <c r="N2">
        <f>AVERAGE(M2,M4,M6)</f>
        <v>1825.0780884670469</v>
      </c>
      <c r="O2">
        <f>AVERAGE(M3,M5,M7)</f>
        <v>3130.0035416114406</v>
      </c>
    </row>
    <row r="3" spans="1:24" x14ac:dyDescent="0.25">
      <c r="A3">
        <v>1</v>
      </c>
      <c r="C3" t="s">
        <v>5</v>
      </c>
      <c r="D3">
        <f>[2]Calculations!$C$9</f>
        <v>28</v>
      </c>
      <c r="E3">
        <v>40</v>
      </c>
      <c r="F3" t="s">
        <v>9</v>
      </c>
      <c r="G3" t="s">
        <v>9</v>
      </c>
      <c r="H3">
        <f>[2]Calculations!$C$5</f>
        <v>243696</v>
      </c>
      <c r="I3">
        <v>1.2428999999999999</v>
      </c>
      <c r="J3">
        <f t="shared" si="0"/>
        <v>376461.68071535992</v>
      </c>
      <c r="K3">
        <f t="shared" si="1"/>
        <v>15058467.228614397</v>
      </c>
      <c r="L3">
        <f t="shared" si="2"/>
        <v>1.5058467228614397E-2</v>
      </c>
      <c r="M3">
        <f t="shared" si="3"/>
        <v>1859.4189949687475</v>
      </c>
    </row>
    <row r="4" spans="1:24" x14ac:dyDescent="0.25">
      <c r="A4">
        <v>2</v>
      </c>
      <c r="C4" t="s">
        <v>4</v>
      </c>
      <c r="D4">
        <f>[2]Calculations!$D$9</f>
        <v>50</v>
      </c>
      <c r="E4">
        <v>40</v>
      </c>
      <c r="F4">
        <f>[2]Calculations!$D$3</f>
        <v>460517</v>
      </c>
      <c r="G4">
        <f>[2]Calculations!$D$4</f>
        <v>34855</v>
      </c>
      <c r="H4">
        <f>F4-G4</f>
        <v>425662</v>
      </c>
      <c r="I4">
        <v>1.2428999999999999</v>
      </c>
      <c r="J4">
        <f t="shared" si="0"/>
        <v>657562.83212141984</v>
      </c>
      <c r="K4">
        <f t="shared" si="1"/>
        <v>26302513.284856793</v>
      </c>
      <c r="L4">
        <f t="shared" si="2"/>
        <v>2.6302513284856794E-2</v>
      </c>
      <c r="M4">
        <f t="shared" si="3"/>
        <v>1900.9590246566518</v>
      </c>
    </row>
    <row r="5" spans="1:24" x14ac:dyDescent="0.25">
      <c r="A5">
        <v>2</v>
      </c>
      <c r="C5" t="s">
        <v>5</v>
      </c>
      <c r="D5">
        <f>[2]Calculations!$E$9</f>
        <v>73</v>
      </c>
      <c r="E5">
        <v>40</v>
      </c>
      <c r="F5" t="s">
        <v>9</v>
      </c>
      <c r="G5" t="s">
        <v>9</v>
      </c>
      <c r="H5">
        <f>[2]Calculations!$E$5</f>
        <v>372329</v>
      </c>
      <c r="I5">
        <v>1.2428999999999999</v>
      </c>
      <c r="J5">
        <f t="shared" si="0"/>
        <v>575173.9918548899</v>
      </c>
      <c r="K5">
        <f t="shared" si="1"/>
        <v>23006959.674195595</v>
      </c>
      <c r="L5">
        <f t="shared" si="2"/>
        <v>2.3006959674195596E-2</v>
      </c>
      <c r="M5">
        <f t="shared" si="3"/>
        <v>3172.9529252783523</v>
      </c>
    </row>
    <row r="6" spans="1:24" x14ac:dyDescent="0.25">
      <c r="A6">
        <v>3</v>
      </c>
      <c r="C6" t="s">
        <v>4</v>
      </c>
      <c r="D6">
        <f>[2]Calculations!$F$9</f>
        <v>56</v>
      </c>
      <c r="E6">
        <v>40</v>
      </c>
      <c r="F6">
        <f>[2]Calculations!$F$3</f>
        <v>402311</v>
      </c>
      <c r="G6">
        <f>[2]Calculations!$F$4</f>
        <v>19308</v>
      </c>
      <c r="H6">
        <f>F6-G6</f>
        <v>383003</v>
      </c>
      <c r="I6">
        <v>1.2428999999999999</v>
      </c>
      <c r="J6">
        <f t="shared" si="0"/>
        <v>591663.19143122993</v>
      </c>
      <c r="K6">
        <f t="shared" si="1"/>
        <v>23666527.657249197</v>
      </c>
      <c r="L6">
        <f t="shared" si="2"/>
        <v>2.3666527657249196E-2</v>
      </c>
      <c r="M6">
        <f t="shared" si="3"/>
        <v>2366.2110813643958</v>
      </c>
    </row>
    <row r="7" spans="1:24" x14ac:dyDescent="0.25">
      <c r="A7">
        <v>3</v>
      </c>
      <c r="C7" t="s">
        <v>5</v>
      </c>
      <c r="D7">
        <f>[2]Calculations!$G$9</f>
        <v>78</v>
      </c>
      <c r="E7">
        <v>40</v>
      </c>
      <c r="F7" t="s">
        <v>9</v>
      </c>
      <c r="G7" t="s">
        <v>9</v>
      </c>
      <c r="H7">
        <f>[2]Calculations!$G$5</f>
        <v>289675</v>
      </c>
      <c r="I7">
        <v>1.2428999999999999</v>
      </c>
      <c r="J7">
        <f t="shared" si="0"/>
        <v>447490.05876674992</v>
      </c>
      <c r="K7">
        <f t="shared" si="1"/>
        <v>17899602.350669995</v>
      </c>
      <c r="L7">
        <f t="shared" si="2"/>
        <v>1.7899602350669994E-2</v>
      </c>
      <c r="M7">
        <f t="shared" si="3"/>
        <v>4357.6387045872225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Worksheet______5"/>
  <dimension ref="A1:X7"/>
  <sheetViews>
    <sheetView zoomScale="70" zoomScaleNormal="70" workbookViewId="0">
      <selection activeCell="I1" sqref="I1:I7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[3]Calculations!$B$9</f>
        <v>579</v>
      </c>
      <c r="E2">
        <v>40</v>
      </c>
      <c r="F2">
        <f>[3]Calculations!$B$3</f>
        <v>520238</v>
      </c>
      <c r="G2">
        <f>[3]Calculations!$B$4</f>
        <v>14326</v>
      </c>
      <c r="H2">
        <f>F2-G2</f>
        <v>505912</v>
      </c>
      <c r="I2">
        <v>1.2428999999999999</v>
      </c>
      <c r="J2">
        <f t="shared" ref="J2:J7" si="0">H2*I2^2</f>
        <v>781533.0650239198</v>
      </c>
      <c r="K2">
        <f t="shared" ref="K2:K7" si="1">J2*E2</f>
        <v>31261322.60095679</v>
      </c>
      <c r="L2">
        <f t="shared" ref="L2:L7" si="2">K2/1000^3</f>
        <v>3.1261322600956792E-2</v>
      </c>
      <c r="M2">
        <f t="shared" ref="M2:M7" si="3">D2*(1/L2)</f>
        <v>18521.289306623225</v>
      </c>
      <c r="N2">
        <f>AVERAGE(M2,M4,M6)</f>
        <v>17713.744682843062</v>
      </c>
      <c r="O2">
        <f>AVERAGE(M3,M5,M7)</f>
        <v>4018.4557486384642</v>
      </c>
    </row>
    <row r="3" spans="1:24" x14ac:dyDescent="0.25">
      <c r="A3">
        <v>1</v>
      </c>
      <c r="C3" t="s">
        <v>5</v>
      </c>
      <c r="D3">
        <f>[3]Calculations!$C$9</f>
        <v>90</v>
      </c>
      <c r="E3">
        <v>40</v>
      </c>
      <c r="F3" t="s">
        <v>9</v>
      </c>
      <c r="G3" t="s">
        <v>9</v>
      </c>
      <c r="H3">
        <f>[3]Calculations!$C$5</f>
        <v>398089</v>
      </c>
      <c r="I3">
        <v>1.2428999999999999</v>
      </c>
      <c r="J3">
        <f t="shared" si="0"/>
        <v>614968.05041648983</v>
      </c>
      <c r="K3">
        <f t="shared" si="1"/>
        <v>24598722.016659595</v>
      </c>
      <c r="L3">
        <f t="shared" si="2"/>
        <v>2.4598722016659594E-2</v>
      </c>
      <c r="M3">
        <f t="shared" si="3"/>
        <v>3658.7266581998483</v>
      </c>
    </row>
    <row r="4" spans="1:24" x14ac:dyDescent="0.25">
      <c r="A4">
        <v>2</v>
      </c>
      <c r="C4" t="s">
        <v>4</v>
      </c>
      <c r="D4">
        <f>[3]Calculations!$D$9</f>
        <v>885</v>
      </c>
      <c r="E4">
        <v>40</v>
      </c>
      <c r="F4">
        <f>[3]Calculations!$D$3</f>
        <v>733338</v>
      </c>
      <c r="G4">
        <f>[3]Calculations!$D$4</f>
        <v>39656</v>
      </c>
      <c r="H4">
        <f>F4-G4</f>
        <v>693682</v>
      </c>
      <c r="I4">
        <v>1.2428999999999999</v>
      </c>
      <c r="J4">
        <f t="shared" si="0"/>
        <v>1071600.2380096198</v>
      </c>
      <c r="K4">
        <f t="shared" si="1"/>
        <v>42864009.520384789</v>
      </c>
      <c r="L4">
        <f t="shared" si="2"/>
        <v>4.2864009520384785E-2</v>
      </c>
      <c r="M4">
        <f t="shared" si="3"/>
        <v>20646.691942785277</v>
      </c>
    </row>
    <row r="5" spans="1:24" x14ac:dyDescent="0.25">
      <c r="A5">
        <v>2</v>
      </c>
      <c r="C5" t="s">
        <v>5</v>
      </c>
      <c r="D5">
        <f>[3]Calculations!$E$9</f>
        <v>246</v>
      </c>
      <c r="E5">
        <v>40</v>
      </c>
      <c r="F5" t="s">
        <v>9</v>
      </c>
      <c r="G5" t="s">
        <v>9</v>
      </c>
      <c r="H5">
        <f>[3]Calculations!$E$5</f>
        <v>846985</v>
      </c>
      <c r="I5">
        <v>1.2428999999999999</v>
      </c>
      <c r="J5">
        <f t="shared" si="0"/>
        <v>1308422.7752638496</v>
      </c>
      <c r="K5">
        <f t="shared" si="1"/>
        <v>52336911.010553986</v>
      </c>
      <c r="L5">
        <f t="shared" si="2"/>
        <v>5.2336911010553988E-2</v>
      </c>
      <c r="M5">
        <f t="shared" si="3"/>
        <v>4700.315613781504</v>
      </c>
    </row>
    <row r="6" spans="1:24" x14ac:dyDescent="0.25">
      <c r="A6">
        <v>3</v>
      </c>
      <c r="C6" t="s">
        <v>4</v>
      </c>
      <c r="D6">
        <f>[3]Calculations!$F$9</f>
        <v>463</v>
      </c>
      <c r="E6">
        <v>40</v>
      </c>
      <c r="F6">
        <f>[3]Calculations!$F$3</f>
        <v>560009</v>
      </c>
      <c r="G6">
        <f>[3]Calculations!$F$4</f>
        <v>23779</v>
      </c>
      <c r="H6">
        <f>F6-G6</f>
        <v>536230</v>
      </c>
      <c r="I6">
        <v>1.2428999999999999</v>
      </c>
      <c r="J6">
        <f t="shared" si="0"/>
        <v>828368.32385429984</v>
      </c>
      <c r="K6">
        <f t="shared" si="1"/>
        <v>33134732.954171993</v>
      </c>
      <c r="L6">
        <f t="shared" si="2"/>
        <v>3.3134732954171991E-2</v>
      </c>
      <c r="M6">
        <f t="shared" si="3"/>
        <v>13973.252799120681</v>
      </c>
    </row>
    <row r="7" spans="1:24" x14ac:dyDescent="0.25">
      <c r="A7">
        <v>3</v>
      </c>
      <c r="C7" t="s">
        <v>5</v>
      </c>
      <c r="D7">
        <f>[3]Calculations!$G$9</f>
        <v>105</v>
      </c>
      <c r="E7">
        <v>40</v>
      </c>
      <c r="F7" t="s">
        <v>9</v>
      </c>
      <c r="G7" t="s">
        <v>9</v>
      </c>
      <c r="H7">
        <f>[3]Calculations!$G$5</f>
        <v>459713</v>
      </c>
      <c r="I7">
        <v>1.2428999999999999</v>
      </c>
      <c r="J7">
        <f t="shared" si="0"/>
        <v>710164.83088232984</v>
      </c>
      <c r="K7">
        <f t="shared" si="1"/>
        <v>28406593.235293195</v>
      </c>
      <c r="L7">
        <f t="shared" si="2"/>
        <v>2.8406593235293195E-2</v>
      </c>
      <c r="M7">
        <f t="shared" si="3"/>
        <v>3696.3249739340399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Worksheet______3"/>
  <dimension ref="A1:X7"/>
  <sheetViews>
    <sheetView zoomScaleNormal="100" workbookViewId="0">
      <selection activeCell="H1" sqref="H1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[4]Calculations!$B$9</f>
        <v>755</v>
      </c>
      <c r="E2">
        <v>40</v>
      </c>
      <c r="F2">
        <f>[4]Calculations!$B$3</f>
        <v>865998</v>
      </c>
      <c r="G2">
        <f>[4]Calculations!$B$4</f>
        <v>65196</v>
      </c>
      <c r="H2">
        <f t="shared" ref="H2:H7" si="0">F2-G2</f>
        <v>800802</v>
      </c>
      <c r="I2">
        <v>1.2428999999999999</v>
      </c>
      <c r="J2">
        <f t="shared" ref="J2:J7" si="1">H2*I2^2</f>
        <v>1237079.2579288196</v>
      </c>
      <c r="K2">
        <f t="shared" ref="K2:K7" si="2">J2*E2</f>
        <v>49483170.317152783</v>
      </c>
      <c r="L2">
        <f t="shared" ref="L2:L7" si="3">K2/1000^3</f>
        <v>4.9483170317152783E-2</v>
      </c>
      <c r="M2">
        <f t="shared" ref="M2:M7" si="4">D2*(1/L2)</f>
        <v>15257.712777111368</v>
      </c>
      <c r="N2">
        <f>AVERAGE(M2,M4,M6)</f>
        <v>20752.699722484747</v>
      </c>
      <c r="O2">
        <f>AVERAGE(M3,M5,M7)</f>
        <v>3489.7469271110531</v>
      </c>
    </row>
    <row r="3" spans="1:24" x14ac:dyDescent="0.25">
      <c r="A3">
        <v>1</v>
      </c>
      <c r="C3" t="s">
        <v>5</v>
      </c>
      <c r="D3">
        <f>[4]Calculations!$C$9</f>
        <v>115</v>
      </c>
      <c r="E3">
        <v>40</v>
      </c>
      <c r="F3">
        <f>[4]Calculations!$C$3</f>
        <v>2548461</v>
      </c>
      <c r="G3">
        <f>[4]Calculations!$C$4</f>
        <v>2018476</v>
      </c>
      <c r="H3">
        <f t="shared" si="0"/>
        <v>529985</v>
      </c>
      <c r="I3">
        <v>1.2428999999999999</v>
      </c>
      <c r="J3">
        <f t="shared" si="1"/>
        <v>818721.04529384978</v>
      </c>
      <c r="K3">
        <f t="shared" si="2"/>
        <v>32748841.811753992</v>
      </c>
      <c r="L3">
        <f t="shared" si="3"/>
        <v>3.2748841811753991E-2</v>
      </c>
      <c r="M3">
        <f t="shared" si="4"/>
        <v>3511.5745668515515</v>
      </c>
    </row>
    <row r="4" spans="1:24" x14ac:dyDescent="0.25">
      <c r="A4">
        <v>2</v>
      </c>
      <c r="C4" t="s">
        <v>4</v>
      </c>
      <c r="D4">
        <f>[4]Calculations!$D$9</f>
        <v>935</v>
      </c>
      <c r="E4">
        <v>40</v>
      </c>
      <c r="F4">
        <f>[4]Calculations!$D$3</f>
        <v>926586</v>
      </c>
      <c r="G4">
        <f>[4]Calculations!$D$4</f>
        <v>60922</v>
      </c>
      <c r="H4">
        <f t="shared" si="0"/>
        <v>865664</v>
      </c>
      <c r="I4">
        <v>1.2428999999999999</v>
      </c>
      <c r="J4">
        <f t="shared" si="1"/>
        <v>1337278.1021222398</v>
      </c>
      <c r="K4">
        <f t="shared" si="2"/>
        <v>53491124.084889591</v>
      </c>
      <c r="L4">
        <f t="shared" si="3"/>
        <v>5.3491124084889589E-2</v>
      </c>
      <c r="M4">
        <f t="shared" si="4"/>
        <v>17479.535455567719</v>
      </c>
    </row>
    <row r="5" spans="1:24" x14ac:dyDescent="0.25">
      <c r="A5">
        <v>2</v>
      </c>
      <c r="C5" t="s">
        <v>5</v>
      </c>
      <c r="D5">
        <f>[4]Calculations!$E$9</f>
        <v>83</v>
      </c>
      <c r="E5">
        <v>40</v>
      </c>
      <c r="F5">
        <f>[4]Calculations!$E$3</f>
        <v>2463769</v>
      </c>
      <c r="G5">
        <f>[4]Calculations!$E$4</f>
        <v>1891844</v>
      </c>
      <c r="H5">
        <f t="shared" si="0"/>
        <v>571925</v>
      </c>
      <c r="I5">
        <v>1.2428999999999999</v>
      </c>
      <c r="J5">
        <f t="shared" si="1"/>
        <v>883509.97448924987</v>
      </c>
      <c r="K5">
        <f t="shared" si="2"/>
        <v>35340398.979569994</v>
      </c>
      <c r="L5">
        <f t="shared" si="3"/>
        <v>3.5340398979569997E-2</v>
      </c>
      <c r="M5">
        <f t="shared" si="4"/>
        <v>2348.5869542101559</v>
      </c>
    </row>
    <row r="6" spans="1:24" x14ac:dyDescent="0.25">
      <c r="A6">
        <v>3</v>
      </c>
      <c r="C6" t="s">
        <v>4</v>
      </c>
      <c r="D6">
        <f>[4]Calculations!$F$9</f>
        <v>1172</v>
      </c>
      <c r="E6">
        <v>40</v>
      </c>
      <c r="F6">
        <f>[4]Calculations!$F$3</f>
        <v>662310</v>
      </c>
      <c r="G6">
        <f>[4]Calculations!$F$4</f>
        <v>19820</v>
      </c>
      <c r="H6">
        <f t="shared" si="0"/>
        <v>642490</v>
      </c>
      <c r="I6">
        <v>1.2428999999999999</v>
      </c>
      <c r="J6">
        <f t="shared" si="1"/>
        <v>992518.81542089977</v>
      </c>
      <c r="K6">
        <f t="shared" si="2"/>
        <v>39700752.616835989</v>
      </c>
      <c r="L6">
        <f t="shared" si="3"/>
        <v>3.9700752616835991E-2</v>
      </c>
      <c r="M6">
        <f t="shared" si="4"/>
        <v>29520.850934775157</v>
      </c>
    </row>
    <row r="7" spans="1:24" x14ac:dyDescent="0.25">
      <c r="A7">
        <v>3</v>
      </c>
      <c r="C7" t="s">
        <v>5</v>
      </c>
      <c r="D7">
        <f>[4]Calculations!$G$9</f>
        <v>164</v>
      </c>
      <c r="E7">
        <v>40</v>
      </c>
      <c r="F7">
        <f>[4]Calculations!$G$3</f>
        <v>2246854</v>
      </c>
      <c r="G7">
        <f>[4]Calculations!$G$4</f>
        <v>1671020</v>
      </c>
      <c r="H7">
        <f t="shared" si="0"/>
        <v>575834</v>
      </c>
      <c r="I7">
        <v>1.2428999999999999</v>
      </c>
      <c r="J7">
        <f t="shared" si="1"/>
        <v>889548.59929193987</v>
      </c>
      <c r="K7">
        <f t="shared" si="2"/>
        <v>35581943.971677594</v>
      </c>
      <c r="L7">
        <f t="shared" si="3"/>
        <v>3.5581943971677597E-2</v>
      </c>
      <c r="M7">
        <f t="shared" si="4"/>
        <v>4609.0792602714509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Worksheet______4"/>
  <dimension ref="A1:X7"/>
  <sheetViews>
    <sheetView zoomScaleNormal="100" workbookViewId="0">
      <selection activeCell="I1" sqref="I1:I7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[5]Calculations!$B$9</f>
        <v>463</v>
      </c>
      <c r="E2">
        <v>40</v>
      </c>
      <c r="F2">
        <f>[5]Calculations!$B$3</f>
        <v>551533</v>
      </c>
      <c r="G2">
        <f>[5]Calculations!$B$4</f>
        <v>11856</v>
      </c>
      <c r="H2">
        <f t="shared" ref="H2:H7" si="0">F2-G2</f>
        <v>539677</v>
      </c>
      <c r="I2">
        <v>1.2428999999999999</v>
      </c>
      <c r="J2">
        <f t="shared" ref="J2:J7" si="1">H2*I2^2</f>
        <v>833693.25086756982</v>
      </c>
      <c r="K2">
        <f t="shared" ref="K2:K7" si="2">J2*E2</f>
        <v>33347730.034702793</v>
      </c>
      <c r="L2">
        <f t="shared" ref="L2:L7" si="3">K2/1000^3</f>
        <v>3.3347730034702795E-2</v>
      </c>
      <c r="M2">
        <f t="shared" ref="M2:M7" si="4">D2*(1/L2)</f>
        <v>13884.003484440658</v>
      </c>
      <c r="N2">
        <f>AVERAGE(M2,M4,M6)</f>
        <v>12538.389497202783</v>
      </c>
      <c r="O2">
        <f>AVERAGE(M3,M5,M7)</f>
        <v>1168.1980819069806</v>
      </c>
    </row>
    <row r="3" spans="1:24" x14ac:dyDescent="0.25">
      <c r="A3">
        <v>1</v>
      </c>
      <c r="C3" t="s">
        <v>5</v>
      </c>
      <c r="D3">
        <f>[5]Calculations!$C$9</f>
        <v>38</v>
      </c>
      <c r="E3">
        <v>40</v>
      </c>
      <c r="F3">
        <f>[5]Calculations!$C$3</f>
        <v>1890483</v>
      </c>
      <c r="G3">
        <f>[5]Calculations!$C$4</f>
        <v>1485310</v>
      </c>
      <c r="H3">
        <f t="shared" si="0"/>
        <v>405173</v>
      </c>
      <c r="I3">
        <v>1.2428999999999999</v>
      </c>
      <c r="J3">
        <f t="shared" si="1"/>
        <v>625911.4165209299</v>
      </c>
      <c r="K3">
        <f t="shared" si="2"/>
        <v>25036456.660837196</v>
      </c>
      <c r="L3">
        <f t="shared" si="3"/>
        <v>2.5036456660837196E-2</v>
      </c>
      <c r="M3">
        <f t="shared" si="4"/>
        <v>1517.7866626566522</v>
      </c>
    </row>
    <row r="4" spans="1:24" x14ac:dyDescent="0.25">
      <c r="A4">
        <v>2</v>
      </c>
      <c r="C4" t="s">
        <v>4</v>
      </c>
      <c r="D4">
        <f>[5]Calculations!$D$9</f>
        <v>517</v>
      </c>
      <c r="E4">
        <v>40</v>
      </c>
      <c r="F4">
        <f>[5]Calculations!$D$3</f>
        <v>742834</v>
      </c>
      <c r="G4">
        <f>[5]Calculations!$D$4</f>
        <v>44697</v>
      </c>
      <c r="H4">
        <f t="shared" si="0"/>
        <v>698137</v>
      </c>
      <c r="I4">
        <v>1.2428999999999999</v>
      </c>
      <c r="J4">
        <f t="shared" si="1"/>
        <v>1078482.3238361697</v>
      </c>
      <c r="K4">
        <f t="shared" si="2"/>
        <v>43139292.953446791</v>
      </c>
      <c r="L4">
        <f t="shared" si="3"/>
        <v>4.3139292953446789E-2</v>
      </c>
      <c r="M4">
        <f t="shared" si="4"/>
        <v>11984.433786569331</v>
      </c>
    </row>
    <row r="5" spans="1:24" x14ac:dyDescent="0.25">
      <c r="A5">
        <v>2</v>
      </c>
      <c r="C5" t="s">
        <v>5</v>
      </c>
      <c r="D5">
        <f>[5]Calculations!$E$9</f>
        <v>41</v>
      </c>
      <c r="E5">
        <v>40</v>
      </c>
      <c r="F5">
        <f>[5]Calculations!$E$3</f>
        <v>2332280</v>
      </c>
      <c r="G5">
        <f>[5]Calculations!$E$4</f>
        <v>1812258</v>
      </c>
      <c r="H5">
        <f t="shared" si="0"/>
        <v>520022</v>
      </c>
      <c r="I5">
        <v>1.2428999999999999</v>
      </c>
      <c r="J5">
        <f t="shared" si="1"/>
        <v>803330.19880901987</v>
      </c>
      <c r="K5">
        <f t="shared" si="2"/>
        <v>32133207.952360794</v>
      </c>
      <c r="L5">
        <f t="shared" si="3"/>
        <v>3.2133207952360791E-2</v>
      </c>
      <c r="M5">
        <f t="shared" si="4"/>
        <v>1275.9385885400768</v>
      </c>
    </row>
    <row r="6" spans="1:24" x14ac:dyDescent="0.25">
      <c r="A6">
        <v>3</v>
      </c>
      <c r="C6" t="s">
        <v>4</v>
      </c>
      <c r="D6">
        <f>[5]Calculations!$F$9</f>
        <v>505</v>
      </c>
      <c r="E6">
        <v>40</v>
      </c>
      <c r="F6">
        <f>[5]Calculations!$F$3</f>
        <v>724495</v>
      </c>
      <c r="G6">
        <f>[5]Calculations!$F$4</f>
        <v>28763</v>
      </c>
      <c r="H6">
        <f t="shared" si="0"/>
        <v>695732</v>
      </c>
      <c r="I6">
        <v>1.2428999999999999</v>
      </c>
      <c r="J6">
        <f t="shared" si="1"/>
        <v>1074767.0788501198</v>
      </c>
      <c r="K6">
        <f t="shared" si="2"/>
        <v>42990683.154004797</v>
      </c>
      <c r="L6">
        <f t="shared" si="3"/>
        <v>4.2990683154004797E-2</v>
      </c>
      <c r="M6">
        <f t="shared" si="4"/>
        <v>11746.731220598358</v>
      </c>
    </row>
    <row r="7" spans="1:24" x14ac:dyDescent="0.25">
      <c r="A7">
        <v>3</v>
      </c>
      <c r="C7" t="s">
        <v>5</v>
      </c>
      <c r="D7">
        <f>[5]Calculations!$G$9</f>
        <v>22</v>
      </c>
      <c r="E7">
        <v>40</v>
      </c>
      <c r="F7">
        <f>[5]Calculations!$G$3</f>
        <v>2249255</v>
      </c>
      <c r="G7">
        <f>[5]Calculations!$G$4</f>
        <v>1748413</v>
      </c>
      <c r="H7">
        <f t="shared" si="0"/>
        <v>500842</v>
      </c>
      <c r="I7">
        <v>1.2428999999999999</v>
      </c>
      <c r="J7">
        <f t="shared" si="1"/>
        <v>773700.92694521986</v>
      </c>
      <c r="K7">
        <f t="shared" si="2"/>
        <v>30948037.077808794</v>
      </c>
      <c r="L7">
        <f t="shared" si="3"/>
        <v>3.0948037077808795E-2</v>
      </c>
      <c r="M7">
        <f t="shared" si="4"/>
        <v>710.86899452421289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Worksheet______6"/>
  <dimension ref="A1:X7"/>
  <sheetViews>
    <sheetView tabSelected="1" zoomScale="70" zoomScaleNormal="70" workbookViewId="0">
      <selection activeCell="H51" sqref="H51"/>
    </sheetView>
  </sheetViews>
  <sheetFormatPr defaultRowHeight="15" x14ac:dyDescent="0.25"/>
  <cols>
    <col min="2" max="2" width="9.7109375" customWidth="1"/>
    <col min="4" max="4" width="21.5703125" customWidth="1"/>
    <col min="5" max="5" width="23.28515625" customWidth="1"/>
    <col min="6" max="6" width="14.5703125" customWidth="1"/>
    <col min="7" max="7" width="14" customWidth="1"/>
    <col min="8" max="8" width="11.5703125" customWidth="1"/>
    <col min="9" max="9" width="11.7109375" customWidth="1"/>
    <col min="10" max="10" width="11.140625" customWidth="1"/>
    <col min="11" max="12" width="14.42578125" customWidth="1"/>
  </cols>
  <sheetData>
    <row r="1" spans="1:24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3" t="s">
        <v>10</v>
      </c>
      <c r="G1" s="3" t="s">
        <v>11</v>
      </c>
      <c r="H1" s="3" t="s">
        <v>15</v>
      </c>
      <c r="I1" s="3" t="s">
        <v>17</v>
      </c>
      <c r="J1" s="4" t="s">
        <v>16</v>
      </c>
      <c r="K1" s="4" t="s">
        <v>6</v>
      </c>
      <c r="L1" s="5" t="s">
        <v>7</v>
      </c>
      <c r="M1" s="4" t="s">
        <v>8</v>
      </c>
      <c r="N1" s="4" t="s">
        <v>13</v>
      </c>
      <c r="O1" s="5" t="s">
        <v>14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C2" t="s">
        <v>4</v>
      </c>
      <c r="D2">
        <f>[6]Calculations!$B$9</f>
        <v>143</v>
      </c>
      <c r="E2">
        <v>40</v>
      </c>
      <c r="F2">
        <f>[6]Calculations!$B$3</f>
        <v>559880</v>
      </c>
      <c r="G2">
        <f>[6]Calculations!$B$4</f>
        <v>48178</v>
      </c>
      <c r="H2">
        <f t="shared" ref="H2:H7" si="0">F2-G2</f>
        <v>511702</v>
      </c>
      <c r="I2">
        <v>1.2428999999999999</v>
      </c>
      <c r="J2">
        <f t="shared" ref="J2:J7" si="1">H2*I2^2</f>
        <v>790477.45939781982</v>
      </c>
      <c r="K2">
        <f t="shared" ref="K2:K7" si="2">J2*E2</f>
        <v>31619098.375912793</v>
      </c>
      <c r="L2">
        <f t="shared" ref="L2:L7" si="3">K2/1000^3</f>
        <v>3.1619098375912792E-2</v>
      </c>
      <c r="M2">
        <f t="shared" ref="M2:M7" si="4">D2*(1/L2)</f>
        <v>4522.5831015136218</v>
      </c>
      <c r="N2">
        <f>AVERAGE(M2,M4,M6)</f>
        <v>4414.0372098491434</v>
      </c>
      <c r="O2">
        <f>AVERAGE(M3,M5,M7)</f>
        <v>5545.2321537206708</v>
      </c>
    </row>
    <row r="3" spans="1:24" x14ac:dyDescent="0.25">
      <c r="A3">
        <v>1</v>
      </c>
      <c r="C3" t="s">
        <v>5</v>
      </c>
      <c r="D3">
        <f>[6]Calculations!$C$9</f>
        <v>201</v>
      </c>
      <c r="E3">
        <v>40</v>
      </c>
      <c r="F3">
        <f>[6]Calculations!$C$3</f>
        <v>1981668</v>
      </c>
      <c r="G3">
        <f>[6]Calculations!$C$4</f>
        <v>1372120</v>
      </c>
      <c r="H3">
        <f t="shared" si="0"/>
        <v>609548</v>
      </c>
      <c r="I3">
        <v>1.2428999999999999</v>
      </c>
      <c r="J3">
        <f t="shared" si="1"/>
        <v>941630.00031467981</v>
      </c>
      <c r="K3">
        <f t="shared" si="2"/>
        <v>37665200.01258719</v>
      </c>
      <c r="L3">
        <f t="shared" si="3"/>
        <v>3.7665200012587191E-2</v>
      </c>
      <c r="M3">
        <f t="shared" si="4"/>
        <v>5336.4909766263972</v>
      </c>
    </row>
    <row r="4" spans="1:24" x14ac:dyDescent="0.25">
      <c r="A4">
        <v>2</v>
      </c>
      <c r="C4" t="s">
        <v>4</v>
      </c>
      <c r="D4">
        <f>[6]Calculations!$D$9</f>
        <v>120</v>
      </c>
      <c r="E4">
        <v>40</v>
      </c>
      <c r="F4">
        <f>[6]Calculations!$D$3</f>
        <v>534426</v>
      </c>
      <c r="G4">
        <f>[6]Calculations!$D$4</f>
        <v>52333</v>
      </c>
      <c r="H4">
        <f t="shared" si="0"/>
        <v>482093</v>
      </c>
      <c r="I4">
        <v>1.2428999999999999</v>
      </c>
      <c r="J4">
        <f t="shared" si="1"/>
        <v>744737.46405812982</v>
      </c>
      <c r="K4">
        <f t="shared" si="2"/>
        <v>29789498.562325194</v>
      </c>
      <c r="L4">
        <f t="shared" si="3"/>
        <v>2.9789498562325194E-2</v>
      </c>
      <c r="M4">
        <f t="shared" si="4"/>
        <v>4028.2651871073822</v>
      </c>
    </row>
    <row r="5" spans="1:24" x14ac:dyDescent="0.25">
      <c r="A5">
        <v>2</v>
      </c>
      <c r="C5" t="s">
        <v>5</v>
      </c>
      <c r="D5">
        <f>[6]Calculations!$E$9</f>
        <v>175</v>
      </c>
      <c r="E5">
        <v>40</v>
      </c>
      <c r="F5">
        <f>[6]Calculations!$E$3</f>
        <v>1850164</v>
      </c>
      <c r="G5">
        <f>[6]Calculations!$E$4</f>
        <v>1370756</v>
      </c>
      <c r="H5">
        <f t="shared" si="0"/>
        <v>479408</v>
      </c>
      <c r="I5">
        <v>1.2428999999999999</v>
      </c>
      <c r="J5">
        <f t="shared" si="1"/>
        <v>740589.67495727981</v>
      </c>
      <c r="K5">
        <f t="shared" si="2"/>
        <v>29623586.998291194</v>
      </c>
      <c r="L5">
        <f t="shared" si="3"/>
        <v>2.9623586998291193E-2</v>
      </c>
      <c r="M5">
        <f t="shared" si="4"/>
        <v>5907.4547592799854</v>
      </c>
    </row>
    <row r="6" spans="1:24" x14ac:dyDescent="0.25">
      <c r="A6">
        <v>3</v>
      </c>
      <c r="C6" t="s">
        <v>4</v>
      </c>
      <c r="D6">
        <f>[6]Calculations!$F$9</f>
        <v>122</v>
      </c>
      <c r="E6">
        <v>40</v>
      </c>
      <c r="F6">
        <f>[6]Calculations!$F$3</f>
        <v>436208</v>
      </c>
      <c r="G6">
        <f>[6]Calculations!$F$4</f>
        <v>15348</v>
      </c>
      <c r="H6">
        <f t="shared" si="0"/>
        <v>420860</v>
      </c>
      <c r="I6">
        <v>1.2428999999999999</v>
      </c>
      <c r="J6">
        <f t="shared" si="1"/>
        <v>650144.70055259985</v>
      </c>
      <c r="K6">
        <f t="shared" si="2"/>
        <v>26005788.022103995</v>
      </c>
      <c r="L6">
        <f t="shared" si="3"/>
        <v>2.6005788022103994E-2</v>
      </c>
      <c r="M6">
        <f t="shared" si="4"/>
        <v>4691.2633409264254</v>
      </c>
    </row>
    <row r="7" spans="1:24" x14ac:dyDescent="0.25">
      <c r="A7">
        <v>3</v>
      </c>
      <c r="C7" t="s">
        <v>5</v>
      </c>
      <c r="D7">
        <f>[6]Calculations!$G$9</f>
        <v>139</v>
      </c>
      <c r="E7">
        <v>40</v>
      </c>
      <c r="F7">
        <f>[6]Calculations!$G$3</f>
        <v>1456773</v>
      </c>
      <c r="G7">
        <f>[6]Calculations!$G$4</f>
        <v>1039565</v>
      </c>
      <c r="H7">
        <f t="shared" si="0"/>
        <v>417208</v>
      </c>
      <c r="I7">
        <v>1.2428999999999999</v>
      </c>
      <c r="J7">
        <f t="shared" si="1"/>
        <v>644503.08945527987</v>
      </c>
      <c r="K7">
        <f t="shared" si="2"/>
        <v>25780123.578211196</v>
      </c>
      <c r="L7">
        <f t="shared" si="3"/>
        <v>2.5780123578211196E-2</v>
      </c>
      <c r="M7">
        <f t="shared" si="4"/>
        <v>5391.7507252556306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M1</vt:lpstr>
      <vt:lpstr>S1</vt:lpstr>
      <vt:lpstr>S2</vt:lpstr>
      <vt:lpstr>S3</vt:lpstr>
      <vt:lpstr>M8</vt:lpstr>
      <vt:lpstr>M13</vt:lpstr>
      <vt:lpstr>M16</vt:lpstr>
      <vt:lpstr>M17</vt:lpstr>
      <vt:lpstr>S4</vt:lpstr>
      <vt:lpstr>S5</vt:lpstr>
      <vt:lpstr>S10</vt:lpstr>
      <vt:lpstr>S9</vt:lpstr>
      <vt:lpstr>S11</vt:lpstr>
      <vt:lpstr>S12</vt:lpstr>
      <vt:lpstr>S13</vt:lpstr>
      <vt:lpstr>S14</vt:lpstr>
      <vt:lpstr>S15</vt:lpstr>
      <vt:lpstr>S16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Terletsky</dc:creator>
  <cp:lastModifiedBy>Mizrahi_lab</cp:lastModifiedBy>
  <dcterms:created xsi:type="dcterms:W3CDTF">2018-03-06T06:38:07Z</dcterms:created>
  <dcterms:modified xsi:type="dcterms:W3CDTF">2020-09-18T09:07:27Z</dcterms:modified>
</cp:coreProperties>
</file>