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UGAS AKHIR\Perhitungan\tes_excel\fix\"/>
    </mc:Choice>
  </mc:AlternateContent>
  <xr:revisionPtr revIDLastSave="0" documentId="13_ncr:1_{A81B9842-D066-45F5-8FA3-FD9EA92EFFA3}" xr6:coauthVersionLast="47" xr6:coauthVersionMax="47" xr10:uidLastSave="{00000000-0000-0000-0000-000000000000}"/>
  <bookViews>
    <workbookView xWindow="-120" yWindow="-120" windowWidth="20730" windowHeight="11160" xr2:uid="{D2C2B97B-2F2C-4EA3-81D0-05BEFB9C7946}"/>
  </bookViews>
  <sheets>
    <sheet name="ITERASI-1" sheetId="1" r:id="rId1"/>
    <sheet name="ITERASI-2" sheetId="2" r:id="rId2"/>
    <sheet name="ITERASI-3" sheetId="3" r:id="rId3"/>
    <sheet name="ITERASI-4" sheetId="4" r:id="rId4"/>
    <sheet name="ITERASI-5" sheetId="5" r:id="rId5"/>
    <sheet name="ITERASI-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P115" i="6"/>
  <c r="Q112" i="6"/>
  <c r="O110" i="6"/>
  <c r="P107" i="6"/>
  <c r="Q104" i="6"/>
  <c r="O102" i="6"/>
  <c r="P99" i="6"/>
  <c r="Q96" i="6"/>
  <c r="O94" i="6"/>
  <c r="P92" i="6"/>
  <c r="O91" i="6"/>
  <c r="Q89" i="6"/>
  <c r="P88" i="6"/>
  <c r="O87" i="6"/>
  <c r="Q85" i="6"/>
  <c r="P84" i="6"/>
  <c r="O83" i="6"/>
  <c r="Q81" i="6"/>
  <c r="P80" i="6"/>
  <c r="O79" i="6"/>
  <c r="Q77" i="6"/>
  <c r="P76" i="6"/>
  <c r="O75" i="6"/>
  <c r="Q73" i="6"/>
  <c r="P72" i="6"/>
  <c r="O71" i="6"/>
  <c r="Q69" i="6"/>
  <c r="P68" i="6"/>
  <c r="O67" i="6"/>
  <c r="Q65" i="6"/>
  <c r="P64" i="6"/>
  <c r="O63" i="6"/>
  <c r="Q61" i="6"/>
  <c r="P60" i="6"/>
  <c r="O59" i="6"/>
  <c r="Q57" i="6"/>
  <c r="P56" i="6"/>
  <c r="O55" i="6"/>
  <c r="Q53" i="6"/>
  <c r="P52" i="6"/>
  <c r="O51" i="6"/>
  <c r="Q49" i="6"/>
  <c r="P48" i="6"/>
  <c r="O47" i="6"/>
  <c r="Q45" i="6"/>
  <c r="P44" i="6"/>
  <c r="O43" i="6"/>
  <c r="Q41" i="6"/>
  <c r="P40" i="6"/>
  <c r="O39" i="6"/>
  <c r="Q37" i="6"/>
  <c r="P36" i="6"/>
  <c r="O35" i="6"/>
  <c r="Q33" i="6"/>
  <c r="P32" i="6"/>
  <c r="O31" i="6"/>
  <c r="Q29" i="6"/>
  <c r="P28" i="6"/>
  <c r="O27" i="6"/>
  <c r="Q25" i="6"/>
  <c r="P24" i="6"/>
  <c r="O23" i="6"/>
  <c r="Q21" i="6"/>
  <c r="P20" i="6"/>
  <c r="O19" i="6"/>
  <c r="Q17" i="6"/>
  <c r="L13" i="6"/>
  <c r="M13" i="6"/>
  <c r="Q116" i="6" s="1"/>
  <c r="N13" i="6"/>
  <c r="O13" i="6"/>
  <c r="K13" i="6"/>
  <c r="L12" i="6"/>
  <c r="M12" i="6"/>
  <c r="N12" i="6"/>
  <c r="O12" i="6"/>
  <c r="K12" i="6"/>
  <c r="L11" i="6"/>
  <c r="M11" i="6"/>
  <c r="O114" i="6" s="1"/>
  <c r="N11" i="6"/>
  <c r="O11" i="6"/>
  <c r="K11" i="6"/>
  <c r="I4" i="6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Q73" i="5"/>
  <c r="P72" i="5"/>
  <c r="O71" i="5"/>
  <c r="Q69" i="5"/>
  <c r="P68" i="5"/>
  <c r="O67" i="5"/>
  <c r="Q65" i="5"/>
  <c r="P64" i="5"/>
  <c r="O63" i="5"/>
  <c r="Q61" i="5"/>
  <c r="P60" i="5"/>
  <c r="O59" i="5"/>
  <c r="Q57" i="5"/>
  <c r="P56" i="5"/>
  <c r="O55" i="5"/>
  <c r="Q53" i="5"/>
  <c r="P52" i="5"/>
  <c r="O51" i="5"/>
  <c r="Q49" i="5"/>
  <c r="P48" i="5"/>
  <c r="O47" i="5"/>
  <c r="Q45" i="5"/>
  <c r="P44" i="5"/>
  <c r="O43" i="5"/>
  <c r="Q41" i="5"/>
  <c r="P40" i="5"/>
  <c r="O39" i="5"/>
  <c r="Q37" i="5"/>
  <c r="P36" i="5"/>
  <c r="O35" i="5"/>
  <c r="Q33" i="5"/>
  <c r="P32" i="5"/>
  <c r="O31" i="5"/>
  <c r="Q29" i="5"/>
  <c r="P28" i="5"/>
  <c r="O27" i="5"/>
  <c r="Q25" i="5"/>
  <c r="P24" i="5"/>
  <c r="O23" i="5"/>
  <c r="Q21" i="5"/>
  <c r="P20" i="5"/>
  <c r="O19" i="5"/>
  <c r="Q17" i="5"/>
  <c r="L13" i="5"/>
  <c r="M13" i="5"/>
  <c r="Q116" i="5" s="1"/>
  <c r="N13" i="5"/>
  <c r="O13" i="5"/>
  <c r="K13" i="5"/>
  <c r="Q74" i="5" s="1"/>
  <c r="L12" i="5"/>
  <c r="M12" i="5"/>
  <c r="N12" i="5"/>
  <c r="O12" i="5"/>
  <c r="K12" i="5"/>
  <c r="L11" i="5"/>
  <c r="M11" i="5"/>
  <c r="O73" i="5" s="1"/>
  <c r="N11" i="5"/>
  <c r="O11" i="5"/>
  <c r="K11" i="5"/>
  <c r="O74" i="5" s="1"/>
  <c r="I4" i="5"/>
  <c r="L13" i="4"/>
  <c r="M13" i="4"/>
  <c r="N13" i="4"/>
  <c r="O13" i="4"/>
  <c r="K13" i="4"/>
  <c r="L12" i="4"/>
  <c r="M12" i="4"/>
  <c r="P115" i="4" s="1"/>
  <c r="N12" i="4"/>
  <c r="O12" i="4"/>
  <c r="K12" i="4"/>
  <c r="L11" i="4"/>
  <c r="M11" i="4"/>
  <c r="N11" i="4"/>
  <c r="O11" i="4"/>
  <c r="K11" i="4"/>
  <c r="I4" i="4"/>
  <c r="L13" i="3"/>
  <c r="M13" i="3"/>
  <c r="N13" i="3"/>
  <c r="O13" i="3"/>
  <c r="K13" i="3"/>
  <c r="L12" i="3"/>
  <c r="M12" i="3"/>
  <c r="P113" i="3" s="1"/>
  <c r="N12" i="3"/>
  <c r="O12" i="3"/>
  <c r="K12" i="3"/>
  <c r="L11" i="3"/>
  <c r="M11" i="3"/>
  <c r="N11" i="3"/>
  <c r="O11" i="3"/>
  <c r="K11" i="3"/>
  <c r="I4" i="3"/>
  <c r="L11" i="2"/>
  <c r="M11" i="2"/>
  <c r="N11" i="2"/>
  <c r="O11" i="2"/>
  <c r="K11" i="2"/>
  <c r="L12" i="2"/>
  <c r="M12" i="2"/>
  <c r="N12" i="2"/>
  <c r="O12" i="2"/>
  <c r="K12" i="2"/>
  <c r="L13" i="2"/>
  <c r="M13" i="2"/>
  <c r="N13" i="2"/>
  <c r="O13" i="2"/>
  <c r="K13" i="2"/>
  <c r="Q24" i="2"/>
  <c r="Q32" i="2"/>
  <c r="Q40" i="2"/>
  <c r="Q48" i="2"/>
  <c r="Q56" i="2"/>
  <c r="Q64" i="2"/>
  <c r="Q72" i="2"/>
  <c r="Q80" i="2"/>
  <c r="Q88" i="2"/>
  <c r="Q96" i="2"/>
  <c r="Q104" i="2"/>
  <c r="Q112" i="2"/>
  <c r="P24" i="2"/>
  <c r="P32" i="2"/>
  <c r="P40" i="2"/>
  <c r="P48" i="2"/>
  <c r="P56" i="2"/>
  <c r="P64" i="2"/>
  <c r="P72" i="2"/>
  <c r="P80" i="2"/>
  <c r="P88" i="2"/>
  <c r="P96" i="2"/>
  <c r="P104" i="2"/>
  <c r="P1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I4" i="2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3" i="1"/>
  <c r="N14" i="1"/>
  <c r="N15" i="1"/>
  <c r="R15" i="1" s="1"/>
  <c r="N16" i="1"/>
  <c r="N17" i="1"/>
  <c r="N18" i="1"/>
  <c r="N19" i="1"/>
  <c r="R19" i="1" s="1"/>
  <c r="N20" i="1"/>
  <c r="N21" i="1"/>
  <c r="N22" i="1"/>
  <c r="N23" i="1"/>
  <c r="R23" i="1" s="1"/>
  <c r="N24" i="1"/>
  <c r="N25" i="1"/>
  <c r="N26" i="1"/>
  <c r="N27" i="1"/>
  <c r="R27" i="1" s="1"/>
  <c r="N28" i="1"/>
  <c r="N29" i="1"/>
  <c r="N30" i="1"/>
  <c r="N31" i="1"/>
  <c r="R31" i="1" s="1"/>
  <c r="N32" i="1"/>
  <c r="N33" i="1"/>
  <c r="N34" i="1"/>
  <c r="N35" i="1"/>
  <c r="R35" i="1" s="1"/>
  <c r="N36" i="1"/>
  <c r="N37" i="1"/>
  <c r="N38" i="1"/>
  <c r="N39" i="1"/>
  <c r="R39" i="1" s="1"/>
  <c r="N40" i="1"/>
  <c r="N41" i="1"/>
  <c r="N42" i="1"/>
  <c r="N43" i="1"/>
  <c r="R43" i="1" s="1"/>
  <c r="N44" i="1"/>
  <c r="N45" i="1"/>
  <c r="N46" i="1"/>
  <c r="N47" i="1"/>
  <c r="R47" i="1" s="1"/>
  <c r="N48" i="1"/>
  <c r="N49" i="1"/>
  <c r="N50" i="1"/>
  <c r="N51" i="1"/>
  <c r="R51" i="1" s="1"/>
  <c r="N52" i="1"/>
  <c r="N53" i="1"/>
  <c r="N54" i="1"/>
  <c r="N55" i="1"/>
  <c r="R55" i="1" s="1"/>
  <c r="N56" i="1"/>
  <c r="N57" i="1"/>
  <c r="N58" i="1"/>
  <c r="N59" i="1"/>
  <c r="R59" i="1" s="1"/>
  <c r="N60" i="1"/>
  <c r="N61" i="1"/>
  <c r="N62" i="1"/>
  <c r="N63" i="1"/>
  <c r="R63" i="1" s="1"/>
  <c r="N64" i="1"/>
  <c r="N65" i="1"/>
  <c r="N66" i="1"/>
  <c r="N67" i="1"/>
  <c r="R67" i="1" s="1"/>
  <c r="N68" i="1"/>
  <c r="N69" i="1"/>
  <c r="N70" i="1"/>
  <c r="N71" i="1"/>
  <c r="R71" i="1" s="1"/>
  <c r="N72" i="1"/>
  <c r="N73" i="1"/>
  <c r="N74" i="1"/>
  <c r="N75" i="1"/>
  <c r="R75" i="1" s="1"/>
  <c r="N76" i="1"/>
  <c r="N77" i="1"/>
  <c r="N78" i="1"/>
  <c r="N79" i="1"/>
  <c r="R79" i="1" s="1"/>
  <c r="N80" i="1"/>
  <c r="N81" i="1"/>
  <c r="N82" i="1"/>
  <c r="N83" i="1"/>
  <c r="Q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Q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Q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Q107" i="1" s="1"/>
  <c r="N108" i="1"/>
  <c r="R108" i="1" s="1"/>
  <c r="N109" i="1"/>
  <c r="R109" i="1" s="1"/>
  <c r="N110" i="1"/>
  <c r="R110" i="1" s="1"/>
  <c r="N111" i="1"/>
  <c r="R111" i="1" s="1"/>
  <c r="N112" i="1"/>
  <c r="R112" i="1" s="1"/>
  <c r="R13" i="1"/>
  <c r="Q18" i="2" l="1"/>
  <c r="Q22" i="2"/>
  <c r="Q26" i="2"/>
  <c r="Q30" i="2"/>
  <c r="Q34" i="2"/>
  <c r="Q38" i="2"/>
  <c r="Q42" i="2"/>
  <c r="Q46" i="2"/>
  <c r="Q50" i="2"/>
  <c r="Q54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110" i="2"/>
  <c r="Q114" i="2"/>
  <c r="P18" i="2"/>
  <c r="P20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5" i="3"/>
  <c r="O113" i="3"/>
  <c r="O111" i="3"/>
  <c r="O109" i="3"/>
  <c r="O107" i="3"/>
  <c r="O105" i="3"/>
  <c r="O103" i="3"/>
  <c r="O101" i="3"/>
  <c r="O99" i="3"/>
  <c r="O97" i="3"/>
  <c r="O95" i="3"/>
  <c r="O93" i="3"/>
  <c r="O91" i="3"/>
  <c r="O89" i="3"/>
  <c r="O87" i="3"/>
  <c r="O85" i="3"/>
  <c r="O83" i="3"/>
  <c r="O81" i="3"/>
  <c r="O79" i="3"/>
  <c r="O77" i="3"/>
  <c r="O75" i="3"/>
  <c r="O73" i="3"/>
  <c r="O71" i="3"/>
  <c r="O69" i="3"/>
  <c r="O67" i="3"/>
  <c r="O65" i="3"/>
  <c r="O63" i="3"/>
  <c r="O61" i="3"/>
  <c r="O59" i="3"/>
  <c r="O57" i="3"/>
  <c r="O55" i="3"/>
  <c r="O53" i="3"/>
  <c r="O51" i="3"/>
  <c r="O49" i="3"/>
  <c r="O47" i="3"/>
  <c r="O45" i="3"/>
  <c r="O43" i="3"/>
  <c r="O41" i="3"/>
  <c r="O39" i="3"/>
  <c r="O37" i="3"/>
  <c r="O35" i="3"/>
  <c r="O33" i="3"/>
  <c r="O31" i="3"/>
  <c r="O29" i="3"/>
  <c r="O27" i="3"/>
  <c r="O25" i="3"/>
  <c r="O23" i="3"/>
  <c r="O21" i="3"/>
  <c r="O19" i="3"/>
  <c r="O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91" i="3"/>
  <c r="Q89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O18" i="3"/>
  <c r="P19" i="3"/>
  <c r="Q20" i="3"/>
  <c r="O22" i="3"/>
  <c r="P23" i="3"/>
  <c r="R23" i="3" s="1"/>
  <c r="Q24" i="3"/>
  <c r="O26" i="3"/>
  <c r="P27" i="3"/>
  <c r="Q28" i="3"/>
  <c r="O30" i="3"/>
  <c r="P31" i="3"/>
  <c r="R31" i="3" s="1"/>
  <c r="Q32" i="3"/>
  <c r="O34" i="3"/>
  <c r="P35" i="3"/>
  <c r="Q36" i="3"/>
  <c r="O38" i="3"/>
  <c r="P39" i="3"/>
  <c r="R39" i="3" s="1"/>
  <c r="Q40" i="3"/>
  <c r="O42" i="3"/>
  <c r="P43" i="3"/>
  <c r="Q44" i="3"/>
  <c r="O46" i="3"/>
  <c r="P47" i="3"/>
  <c r="R47" i="3" s="1"/>
  <c r="Q48" i="3"/>
  <c r="O50" i="3"/>
  <c r="P51" i="3"/>
  <c r="Q52" i="3"/>
  <c r="O54" i="3"/>
  <c r="P55" i="3"/>
  <c r="R55" i="3" s="1"/>
  <c r="Q56" i="3"/>
  <c r="O58" i="3"/>
  <c r="P59" i="3"/>
  <c r="Q60" i="3"/>
  <c r="O62" i="3"/>
  <c r="P63" i="3"/>
  <c r="R63" i="3" s="1"/>
  <c r="Q64" i="3"/>
  <c r="O66" i="3"/>
  <c r="P67" i="3"/>
  <c r="Q68" i="3"/>
  <c r="O70" i="3"/>
  <c r="P71" i="3"/>
  <c r="R71" i="3" s="1"/>
  <c r="Q72" i="3"/>
  <c r="O74" i="3"/>
  <c r="P75" i="3"/>
  <c r="Q76" i="3"/>
  <c r="O78" i="3"/>
  <c r="P79" i="3"/>
  <c r="Q80" i="3"/>
  <c r="O82" i="3"/>
  <c r="P83" i="3"/>
  <c r="Q84" i="3"/>
  <c r="O86" i="3"/>
  <c r="P87" i="3"/>
  <c r="Q88" i="3"/>
  <c r="O90" i="3"/>
  <c r="P91" i="3"/>
  <c r="Q92" i="3"/>
  <c r="O94" i="3"/>
  <c r="P95" i="3"/>
  <c r="Q96" i="3"/>
  <c r="O98" i="3"/>
  <c r="P99" i="3"/>
  <c r="Q100" i="3"/>
  <c r="O102" i="3"/>
  <c r="P103" i="3"/>
  <c r="Q104" i="3"/>
  <c r="O106" i="3"/>
  <c r="P107" i="3"/>
  <c r="Q108" i="3"/>
  <c r="O110" i="3"/>
  <c r="P111" i="3"/>
  <c r="Q112" i="3"/>
  <c r="O114" i="3"/>
  <c r="P115" i="3"/>
  <c r="Q116" i="3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O69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101" i="4"/>
  <c r="O103" i="4"/>
  <c r="O105" i="4"/>
  <c r="O107" i="4"/>
  <c r="O109" i="4"/>
  <c r="O111" i="4"/>
  <c r="O113" i="4"/>
  <c r="O115" i="4"/>
  <c r="O17" i="4"/>
  <c r="Q115" i="4"/>
  <c r="Q113" i="4"/>
  <c r="Q111" i="4"/>
  <c r="Q109" i="4"/>
  <c r="Q107" i="4"/>
  <c r="Q105" i="4"/>
  <c r="Q103" i="4"/>
  <c r="Q101" i="4"/>
  <c r="Q99" i="4"/>
  <c r="Q97" i="4"/>
  <c r="Q95" i="4"/>
  <c r="Q93" i="4"/>
  <c r="Q91" i="4"/>
  <c r="Q89" i="4"/>
  <c r="Q87" i="4"/>
  <c r="Q85" i="4"/>
  <c r="Q83" i="4"/>
  <c r="Q81" i="4"/>
  <c r="Q79" i="4"/>
  <c r="Q77" i="4"/>
  <c r="Q75" i="4"/>
  <c r="Q18" i="4"/>
  <c r="Q20" i="4"/>
  <c r="Q22" i="4"/>
  <c r="Q24" i="4"/>
  <c r="Q26" i="4"/>
  <c r="Q28" i="4"/>
  <c r="Q30" i="4"/>
  <c r="Q32" i="4"/>
  <c r="Q34" i="4"/>
  <c r="Q36" i="4"/>
  <c r="Q38" i="4"/>
  <c r="Q40" i="4"/>
  <c r="Q42" i="4"/>
  <c r="Q44" i="4"/>
  <c r="Q46" i="4"/>
  <c r="Q48" i="4"/>
  <c r="Q50" i="4"/>
  <c r="Q52" i="4"/>
  <c r="Q54" i="4"/>
  <c r="Q56" i="4"/>
  <c r="Q58" i="4"/>
  <c r="Q60" i="4"/>
  <c r="Q62" i="4"/>
  <c r="Q64" i="4"/>
  <c r="Q66" i="4"/>
  <c r="Q68" i="4"/>
  <c r="Q70" i="4"/>
  <c r="Q72" i="4"/>
  <c r="Q74" i="4"/>
  <c r="P77" i="4"/>
  <c r="Q78" i="4"/>
  <c r="P81" i="4"/>
  <c r="Q82" i="4"/>
  <c r="P85" i="4"/>
  <c r="Q86" i="4"/>
  <c r="P89" i="4"/>
  <c r="Q90" i="4"/>
  <c r="P93" i="4"/>
  <c r="Q94" i="4"/>
  <c r="P97" i="4"/>
  <c r="Q98" i="4"/>
  <c r="P101" i="4"/>
  <c r="Q102" i="4"/>
  <c r="P105" i="4"/>
  <c r="Q106" i="4"/>
  <c r="P109" i="4"/>
  <c r="Q110" i="4"/>
  <c r="P113" i="4"/>
  <c r="Q114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12" i="2"/>
  <c r="O104" i="2"/>
  <c r="O96" i="2"/>
  <c r="O88" i="2"/>
  <c r="O80" i="2"/>
  <c r="O72" i="2"/>
  <c r="O64" i="2"/>
  <c r="O56" i="2"/>
  <c r="O48" i="2"/>
  <c r="O40" i="2"/>
  <c r="O32" i="2"/>
  <c r="O24" i="2"/>
  <c r="P116" i="2"/>
  <c r="P108" i="2"/>
  <c r="P100" i="2"/>
  <c r="P92" i="2"/>
  <c r="P84" i="2"/>
  <c r="P76" i="2"/>
  <c r="P68" i="2"/>
  <c r="P60" i="2"/>
  <c r="P52" i="2"/>
  <c r="P44" i="2"/>
  <c r="P36" i="2"/>
  <c r="P28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P116" i="3"/>
  <c r="P17" i="3"/>
  <c r="R17" i="3" s="1"/>
  <c r="Q18" i="3"/>
  <c r="O20" i="3"/>
  <c r="P21" i="3"/>
  <c r="R21" i="3" s="1"/>
  <c r="Q22" i="3"/>
  <c r="O24" i="3"/>
  <c r="P25" i="3"/>
  <c r="R25" i="3" s="1"/>
  <c r="Q26" i="3"/>
  <c r="O28" i="3"/>
  <c r="P29" i="3"/>
  <c r="R29" i="3" s="1"/>
  <c r="Q30" i="3"/>
  <c r="O32" i="3"/>
  <c r="P33" i="3"/>
  <c r="R33" i="3" s="1"/>
  <c r="Q34" i="3"/>
  <c r="O36" i="3"/>
  <c r="P37" i="3"/>
  <c r="R37" i="3" s="1"/>
  <c r="Q38" i="3"/>
  <c r="O40" i="3"/>
  <c r="P41" i="3"/>
  <c r="R41" i="3" s="1"/>
  <c r="Q42" i="3"/>
  <c r="O44" i="3"/>
  <c r="P45" i="3"/>
  <c r="R45" i="3" s="1"/>
  <c r="Q46" i="3"/>
  <c r="O48" i="3"/>
  <c r="P49" i="3"/>
  <c r="R49" i="3" s="1"/>
  <c r="Q50" i="3"/>
  <c r="O52" i="3"/>
  <c r="P53" i="3"/>
  <c r="R53" i="3" s="1"/>
  <c r="Q54" i="3"/>
  <c r="O56" i="3"/>
  <c r="P57" i="3"/>
  <c r="R57" i="3" s="1"/>
  <c r="Q58" i="3"/>
  <c r="O60" i="3"/>
  <c r="P61" i="3"/>
  <c r="R61" i="3" s="1"/>
  <c r="Q62" i="3"/>
  <c r="O64" i="3"/>
  <c r="P65" i="3"/>
  <c r="R65" i="3" s="1"/>
  <c r="Q66" i="3"/>
  <c r="O68" i="3"/>
  <c r="P69" i="3"/>
  <c r="R69" i="3" s="1"/>
  <c r="Q70" i="3"/>
  <c r="O72" i="3"/>
  <c r="P73" i="3"/>
  <c r="R73" i="3" s="1"/>
  <c r="Q74" i="3"/>
  <c r="O76" i="3"/>
  <c r="P77" i="3"/>
  <c r="Q78" i="3"/>
  <c r="O80" i="3"/>
  <c r="P81" i="3"/>
  <c r="Q82" i="3"/>
  <c r="O84" i="3"/>
  <c r="P85" i="3"/>
  <c r="Q86" i="3"/>
  <c r="O88" i="3"/>
  <c r="P89" i="3"/>
  <c r="Q90" i="3"/>
  <c r="O92" i="3"/>
  <c r="P93" i="3"/>
  <c r="Q94" i="3"/>
  <c r="O96" i="3"/>
  <c r="P97" i="3"/>
  <c r="Q98" i="3"/>
  <c r="O100" i="3"/>
  <c r="P101" i="3"/>
  <c r="Q102" i="3"/>
  <c r="O104" i="3"/>
  <c r="P105" i="3"/>
  <c r="Q106" i="3"/>
  <c r="O108" i="3"/>
  <c r="P109" i="3"/>
  <c r="Q110" i="3"/>
  <c r="O112" i="3"/>
  <c r="Q114" i="3"/>
  <c r="O116" i="3"/>
  <c r="R116" i="3" s="1"/>
  <c r="P116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43" i="4"/>
  <c r="Q45" i="4"/>
  <c r="Q47" i="4"/>
  <c r="Q49" i="4"/>
  <c r="Q51" i="4"/>
  <c r="Q53" i="4"/>
  <c r="Q55" i="4"/>
  <c r="Q57" i="4"/>
  <c r="Q59" i="4"/>
  <c r="Q61" i="4"/>
  <c r="Q63" i="4"/>
  <c r="Q65" i="4"/>
  <c r="Q67" i="4"/>
  <c r="Q69" i="4"/>
  <c r="Q71" i="4"/>
  <c r="Q73" i="4"/>
  <c r="P75" i="4"/>
  <c r="Q76" i="4"/>
  <c r="P79" i="4"/>
  <c r="Q80" i="4"/>
  <c r="P83" i="4"/>
  <c r="Q84" i="4"/>
  <c r="P87" i="4"/>
  <c r="Q88" i="4"/>
  <c r="P91" i="4"/>
  <c r="Q92" i="4"/>
  <c r="P95" i="4"/>
  <c r="Q96" i="4"/>
  <c r="P99" i="4"/>
  <c r="Q100" i="4"/>
  <c r="P103" i="4"/>
  <c r="Q104" i="4"/>
  <c r="P107" i="4"/>
  <c r="Q108" i="4"/>
  <c r="P111" i="4"/>
  <c r="Q112" i="4"/>
  <c r="Q116" i="4"/>
  <c r="O114" i="4"/>
  <c r="O110" i="4"/>
  <c r="O106" i="4"/>
  <c r="O102" i="4"/>
  <c r="O98" i="4"/>
  <c r="O94" i="4"/>
  <c r="O90" i="4"/>
  <c r="O86" i="4"/>
  <c r="O82" i="4"/>
  <c r="O78" i="4"/>
  <c r="O74" i="4"/>
  <c r="O70" i="4"/>
  <c r="S70" i="4" s="1"/>
  <c r="O66" i="4"/>
  <c r="O62" i="4"/>
  <c r="S62" i="4" s="1"/>
  <c r="O58" i="4"/>
  <c r="O54" i="4"/>
  <c r="S54" i="4" s="1"/>
  <c r="O50" i="4"/>
  <c r="O46" i="4"/>
  <c r="S46" i="4" s="1"/>
  <c r="O42" i="4"/>
  <c r="O38" i="4"/>
  <c r="S38" i="4" s="1"/>
  <c r="O34" i="4"/>
  <c r="O30" i="4"/>
  <c r="S30" i="4" s="1"/>
  <c r="O26" i="4"/>
  <c r="O22" i="4"/>
  <c r="S22" i="4" s="1"/>
  <c r="O18" i="4"/>
  <c r="R74" i="5"/>
  <c r="R27" i="5"/>
  <c r="R43" i="5"/>
  <c r="R59" i="5"/>
  <c r="Q19" i="2"/>
  <c r="O19" i="2"/>
  <c r="P18" i="3"/>
  <c r="R18" i="3" s="1"/>
  <c r="P20" i="3"/>
  <c r="R20" i="3" s="1"/>
  <c r="P22" i="3"/>
  <c r="P24" i="3"/>
  <c r="R24" i="3" s="1"/>
  <c r="P26" i="3"/>
  <c r="R26" i="3" s="1"/>
  <c r="P28" i="3"/>
  <c r="R28" i="3" s="1"/>
  <c r="P30" i="3"/>
  <c r="P32" i="3"/>
  <c r="R32" i="3" s="1"/>
  <c r="P34" i="3"/>
  <c r="R34" i="3" s="1"/>
  <c r="P36" i="3"/>
  <c r="R36" i="3" s="1"/>
  <c r="P38" i="3"/>
  <c r="P40" i="3"/>
  <c r="R40" i="3" s="1"/>
  <c r="P42" i="3"/>
  <c r="R42" i="3" s="1"/>
  <c r="P44" i="3"/>
  <c r="R44" i="3" s="1"/>
  <c r="P46" i="3"/>
  <c r="P48" i="3"/>
  <c r="R48" i="3" s="1"/>
  <c r="P50" i="3"/>
  <c r="R50" i="3" s="1"/>
  <c r="P52" i="3"/>
  <c r="R52" i="3" s="1"/>
  <c r="P54" i="3"/>
  <c r="P56" i="3"/>
  <c r="R56" i="3" s="1"/>
  <c r="P58" i="3"/>
  <c r="R58" i="3" s="1"/>
  <c r="P60" i="3"/>
  <c r="R60" i="3" s="1"/>
  <c r="P62" i="3"/>
  <c r="P64" i="3"/>
  <c r="R64" i="3" s="1"/>
  <c r="P66" i="3"/>
  <c r="R66" i="3" s="1"/>
  <c r="P68" i="3"/>
  <c r="R68" i="3" s="1"/>
  <c r="P70" i="3"/>
  <c r="P72" i="3"/>
  <c r="R72" i="3" s="1"/>
  <c r="P74" i="3"/>
  <c r="R74" i="3" s="1"/>
  <c r="P76" i="3"/>
  <c r="P78" i="3"/>
  <c r="P80" i="3"/>
  <c r="P82" i="3"/>
  <c r="P84" i="3"/>
  <c r="P86" i="3"/>
  <c r="P88" i="3"/>
  <c r="P90" i="3"/>
  <c r="P92" i="3"/>
  <c r="P94" i="3"/>
  <c r="P96" i="3"/>
  <c r="P98" i="3"/>
  <c r="P100" i="3"/>
  <c r="P102" i="3"/>
  <c r="P104" i="3"/>
  <c r="P106" i="3"/>
  <c r="P108" i="3"/>
  <c r="P110" i="3"/>
  <c r="P112" i="3"/>
  <c r="P114" i="3"/>
  <c r="P17" i="4"/>
  <c r="R17" i="4" s="1"/>
  <c r="P18" i="4"/>
  <c r="R18" i="4" s="1"/>
  <c r="P19" i="4"/>
  <c r="R19" i="4" s="1"/>
  <c r="P20" i="4"/>
  <c r="R20" i="4" s="1"/>
  <c r="P21" i="4"/>
  <c r="R21" i="4" s="1"/>
  <c r="P22" i="4"/>
  <c r="P23" i="4"/>
  <c r="R23" i="4" s="1"/>
  <c r="P24" i="4"/>
  <c r="R24" i="4" s="1"/>
  <c r="P25" i="4"/>
  <c r="R25" i="4" s="1"/>
  <c r="P26" i="4"/>
  <c r="R26" i="4" s="1"/>
  <c r="P27" i="4"/>
  <c r="R27" i="4" s="1"/>
  <c r="P28" i="4"/>
  <c r="R28" i="4" s="1"/>
  <c r="P29" i="4"/>
  <c r="R29" i="4" s="1"/>
  <c r="P30" i="4"/>
  <c r="P31" i="4"/>
  <c r="R31" i="4" s="1"/>
  <c r="P32" i="4"/>
  <c r="R32" i="4" s="1"/>
  <c r="P33" i="4"/>
  <c r="R33" i="4" s="1"/>
  <c r="P34" i="4"/>
  <c r="R34" i="4" s="1"/>
  <c r="P35" i="4"/>
  <c r="R35" i="4" s="1"/>
  <c r="P36" i="4"/>
  <c r="R36" i="4" s="1"/>
  <c r="P37" i="4"/>
  <c r="R37" i="4" s="1"/>
  <c r="P38" i="4"/>
  <c r="P39" i="4"/>
  <c r="R39" i="4" s="1"/>
  <c r="P40" i="4"/>
  <c r="R40" i="4" s="1"/>
  <c r="P41" i="4"/>
  <c r="R41" i="4" s="1"/>
  <c r="P42" i="4"/>
  <c r="R42" i="4" s="1"/>
  <c r="P43" i="4"/>
  <c r="R43" i="4" s="1"/>
  <c r="P44" i="4"/>
  <c r="R44" i="4" s="1"/>
  <c r="P45" i="4"/>
  <c r="R45" i="4" s="1"/>
  <c r="P46" i="4"/>
  <c r="P47" i="4"/>
  <c r="R47" i="4" s="1"/>
  <c r="P48" i="4"/>
  <c r="R48" i="4" s="1"/>
  <c r="P49" i="4"/>
  <c r="R49" i="4" s="1"/>
  <c r="P50" i="4"/>
  <c r="R50" i="4" s="1"/>
  <c r="P51" i="4"/>
  <c r="R51" i="4" s="1"/>
  <c r="P52" i="4"/>
  <c r="R52" i="4" s="1"/>
  <c r="P53" i="4"/>
  <c r="R53" i="4" s="1"/>
  <c r="P54" i="4"/>
  <c r="P55" i="4"/>
  <c r="R55" i="4" s="1"/>
  <c r="P56" i="4"/>
  <c r="R56" i="4" s="1"/>
  <c r="P57" i="4"/>
  <c r="R57" i="4" s="1"/>
  <c r="P58" i="4"/>
  <c r="R58" i="4" s="1"/>
  <c r="P59" i="4"/>
  <c r="R59" i="4" s="1"/>
  <c r="P60" i="4"/>
  <c r="R60" i="4" s="1"/>
  <c r="P61" i="4"/>
  <c r="R61" i="4" s="1"/>
  <c r="P62" i="4"/>
  <c r="P63" i="4"/>
  <c r="R63" i="4" s="1"/>
  <c r="P64" i="4"/>
  <c r="R64" i="4" s="1"/>
  <c r="P65" i="4"/>
  <c r="R65" i="4" s="1"/>
  <c r="P66" i="4"/>
  <c r="R66" i="4" s="1"/>
  <c r="P67" i="4"/>
  <c r="R67" i="4" s="1"/>
  <c r="P68" i="4"/>
  <c r="R68" i="4" s="1"/>
  <c r="P69" i="4"/>
  <c r="R69" i="4" s="1"/>
  <c r="P70" i="4"/>
  <c r="P71" i="4"/>
  <c r="R71" i="4" s="1"/>
  <c r="P72" i="4"/>
  <c r="R72" i="4" s="1"/>
  <c r="P73" i="4"/>
  <c r="R73" i="4" s="1"/>
  <c r="P74" i="4"/>
  <c r="R74" i="4" s="1"/>
  <c r="P76" i="4"/>
  <c r="P78" i="4"/>
  <c r="P80" i="4"/>
  <c r="P82" i="4"/>
  <c r="P84" i="4"/>
  <c r="P86" i="4"/>
  <c r="P88" i="4"/>
  <c r="P90" i="4"/>
  <c r="P92" i="4"/>
  <c r="P94" i="4"/>
  <c r="P96" i="4"/>
  <c r="P98" i="4"/>
  <c r="P100" i="4"/>
  <c r="P102" i="4"/>
  <c r="P104" i="4"/>
  <c r="P106" i="4"/>
  <c r="P108" i="4"/>
  <c r="P110" i="4"/>
  <c r="P112" i="4"/>
  <c r="P114" i="4"/>
  <c r="P116" i="5"/>
  <c r="P115" i="5"/>
  <c r="S115" i="5" s="1"/>
  <c r="P114" i="5"/>
  <c r="P113" i="5"/>
  <c r="S113" i="5" s="1"/>
  <c r="P112" i="5"/>
  <c r="P111" i="5"/>
  <c r="S111" i="5" s="1"/>
  <c r="P110" i="5"/>
  <c r="P109" i="5"/>
  <c r="S109" i="5" s="1"/>
  <c r="P108" i="5"/>
  <c r="P107" i="5"/>
  <c r="S107" i="5" s="1"/>
  <c r="P106" i="5"/>
  <c r="P105" i="5"/>
  <c r="S105" i="5" s="1"/>
  <c r="P104" i="5"/>
  <c r="P103" i="5"/>
  <c r="S103" i="5" s="1"/>
  <c r="P102" i="5"/>
  <c r="P101" i="5"/>
  <c r="S101" i="5" s="1"/>
  <c r="P100" i="5"/>
  <c r="P99" i="5"/>
  <c r="S99" i="5" s="1"/>
  <c r="P98" i="5"/>
  <c r="P97" i="5"/>
  <c r="S97" i="5" s="1"/>
  <c r="P96" i="5"/>
  <c r="P95" i="5"/>
  <c r="S95" i="5" s="1"/>
  <c r="P94" i="5"/>
  <c r="P93" i="5"/>
  <c r="S93" i="5" s="1"/>
  <c r="P92" i="5"/>
  <c r="P91" i="5"/>
  <c r="S91" i="5" s="1"/>
  <c r="P90" i="5"/>
  <c r="P89" i="5"/>
  <c r="S89" i="5" s="1"/>
  <c r="P88" i="5"/>
  <c r="P87" i="5"/>
  <c r="S87" i="5" s="1"/>
  <c r="P86" i="5"/>
  <c r="P85" i="5"/>
  <c r="S85" i="5" s="1"/>
  <c r="P84" i="5"/>
  <c r="P83" i="5"/>
  <c r="S83" i="5" s="1"/>
  <c r="P82" i="5"/>
  <c r="P81" i="5"/>
  <c r="S81" i="5" s="1"/>
  <c r="P80" i="5"/>
  <c r="P79" i="5"/>
  <c r="S79" i="5" s="1"/>
  <c r="P78" i="5"/>
  <c r="P77" i="5"/>
  <c r="S77" i="5" s="1"/>
  <c r="P76" i="5"/>
  <c r="P75" i="5"/>
  <c r="S75" i="5" s="1"/>
  <c r="P73" i="5"/>
  <c r="R73" i="5" s="1"/>
  <c r="P71" i="5"/>
  <c r="P69" i="5"/>
  <c r="P67" i="5"/>
  <c r="R67" i="5" s="1"/>
  <c r="P65" i="5"/>
  <c r="P63" i="5"/>
  <c r="P61" i="5"/>
  <c r="P59" i="5"/>
  <c r="P57" i="5"/>
  <c r="P55" i="5"/>
  <c r="P53" i="5"/>
  <c r="P51" i="5"/>
  <c r="R51" i="5" s="1"/>
  <c r="P49" i="5"/>
  <c r="P47" i="5"/>
  <c r="P45" i="5"/>
  <c r="P43" i="5"/>
  <c r="P41" i="5"/>
  <c r="P39" i="5"/>
  <c r="P37" i="5"/>
  <c r="P35" i="5"/>
  <c r="R35" i="5" s="1"/>
  <c r="P33" i="5"/>
  <c r="P31" i="5"/>
  <c r="P29" i="5"/>
  <c r="P27" i="5"/>
  <c r="P25" i="5"/>
  <c r="P23" i="5"/>
  <c r="P21" i="5"/>
  <c r="P19" i="5"/>
  <c r="R19" i="5" s="1"/>
  <c r="P17" i="5"/>
  <c r="O17" i="5"/>
  <c r="P18" i="5"/>
  <c r="Q19" i="5"/>
  <c r="O21" i="5"/>
  <c r="R21" i="5" s="1"/>
  <c r="P22" i="5"/>
  <c r="Q23" i="5"/>
  <c r="O25" i="5"/>
  <c r="P26" i="5"/>
  <c r="Q27" i="5"/>
  <c r="O29" i="5"/>
  <c r="R29" i="5" s="1"/>
  <c r="P30" i="5"/>
  <c r="Q31" i="5"/>
  <c r="O33" i="5"/>
  <c r="P34" i="5"/>
  <c r="Q35" i="5"/>
  <c r="O37" i="5"/>
  <c r="R37" i="5" s="1"/>
  <c r="P38" i="5"/>
  <c r="Q39" i="5"/>
  <c r="O41" i="5"/>
  <c r="P42" i="5"/>
  <c r="Q43" i="5"/>
  <c r="O45" i="5"/>
  <c r="R45" i="5" s="1"/>
  <c r="P46" i="5"/>
  <c r="Q47" i="5"/>
  <c r="O49" i="5"/>
  <c r="P50" i="5"/>
  <c r="Q51" i="5"/>
  <c r="O53" i="5"/>
  <c r="R53" i="5" s="1"/>
  <c r="P54" i="5"/>
  <c r="Q55" i="5"/>
  <c r="O57" i="5"/>
  <c r="P58" i="5"/>
  <c r="Q59" i="5"/>
  <c r="O61" i="5"/>
  <c r="R61" i="5" s="1"/>
  <c r="P62" i="5"/>
  <c r="Q63" i="5"/>
  <c r="O65" i="5"/>
  <c r="P66" i="5"/>
  <c r="Q67" i="5"/>
  <c r="O69" i="5"/>
  <c r="R69" i="5" s="1"/>
  <c r="P70" i="5"/>
  <c r="Q71" i="5"/>
  <c r="P74" i="5"/>
  <c r="Q75" i="5"/>
  <c r="R75" i="5" s="1"/>
  <c r="Q76" i="5"/>
  <c r="Q77" i="5"/>
  <c r="R77" i="5" s="1"/>
  <c r="Q78" i="5"/>
  <c r="Q79" i="5"/>
  <c r="R79" i="5" s="1"/>
  <c r="Q80" i="5"/>
  <c r="Q81" i="5"/>
  <c r="R81" i="5" s="1"/>
  <c r="Q82" i="5"/>
  <c r="Q83" i="5"/>
  <c r="R83" i="5" s="1"/>
  <c r="Q84" i="5"/>
  <c r="Q85" i="5"/>
  <c r="R85" i="5" s="1"/>
  <c r="Q86" i="5"/>
  <c r="Q87" i="5"/>
  <c r="R87" i="5" s="1"/>
  <c r="Q88" i="5"/>
  <c r="Q89" i="5"/>
  <c r="R89" i="5" s="1"/>
  <c r="Q90" i="5"/>
  <c r="Q91" i="5"/>
  <c r="R91" i="5" s="1"/>
  <c r="Q92" i="5"/>
  <c r="Q93" i="5"/>
  <c r="R93" i="5" s="1"/>
  <c r="Q94" i="5"/>
  <c r="Q95" i="5"/>
  <c r="R95" i="5" s="1"/>
  <c r="Q96" i="5"/>
  <c r="Q97" i="5"/>
  <c r="R97" i="5" s="1"/>
  <c r="Q98" i="5"/>
  <c r="Q99" i="5"/>
  <c r="R99" i="5" s="1"/>
  <c r="Q100" i="5"/>
  <c r="Q101" i="5"/>
  <c r="R101" i="5" s="1"/>
  <c r="Q102" i="5"/>
  <c r="Q103" i="5"/>
  <c r="R103" i="5" s="1"/>
  <c r="Q104" i="5"/>
  <c r="Q105" i="5"/>
  <c r="R105" i="5" s="1"/>
  <c r="Q106" i="5"/>
  <c r="Q107" i="5"/>
  <c r="R107" i="5" s="1"/>
  <c r="Q108" i="5"/>
  <c r="Q109" i="5"/>
  <c r="R109" i="5" s="1"/>
  <c r="Q110" i="5"/>
  <c r="Q111" i="5"/>
  <c r="R111" i="5" s="1"/>
  <c r="Q112" i="5"/>
  <c r="Q113" i="5"/>
  <c r="R113" i="5" s="1"/>
  <c r="Q114" i="5"/>
  <c r="Q115" i="5"/>
  <c r="R115" i="5" s="1"/>
  <c r="O18" i="5"/>
  <c r="R18" i="5" s="1"/>
  <c r="Q18" i="5"/>
  <c r="O20" i="5"/>
  <c r="R20" i="5" s="1"/>
  <c r="Q20" i="5"/>
  <c r="O22" i="5"/>
  <c r="R22" i="5" s="1"/>
  <c r="Q22" i="5"/>
  <c r="O24" i="5"/>
  <c r="R24" i="5" s="1"/>
  <c r="Q24" i="5"/>
  <c r="O26" i="5"/>
  <c r="R26" i="5" s="1"/>
  <c r="Q26" i="5"/>
  <c r="O28" i="5"/>
  <c r="R28" i="5" s="1"/>
  <c r="Q28" i="5"/>
  <c r="O30" i="5"/>
  <c r="R30" i="5" s="1"/>
  <c r="Q30" i="5"/>
  <c r="O32" i="5"/>
  <c r="R32" i="5" s="1"/>
  <c r="Q32" i="5"/>
  <c r="O34" i="5"/>
  <c r="R34" i="5" s="1"/>
  <c r="Q34" i="5"/>
  <c r="O36" i="5"/>
  <c r="R36" i="5" s="1"/>
  <c r="Q36" i="5"/>
  <c r="O38" i="5"/>
  <c r="R38" i="5" s="1"/>
  <c r="Q38" i="5"/>
  <c r="O40" i="5"/>
  <c r="R40" i="5" s="1"/>
  <c r="Q40" i="5"/>
  <c r="O42" i="5"/>
  <c r="R42" i="5" s="1"/>
  <c r="Q42" i="5"/>
  <c r="O44" i="5"/>
  <c r="R44" i="5" s="1"/>
  <c r="Q44" i="5"/>
  <c r="O46" i="5"/>
  <c r="R46" i="5" s="1"/>
  <c r="Q46" i="5"/>
  <c r="O48" i="5"/>
  <c r="R48" i="5" s="1"/>
  <c r="Q48" i="5"/>
  <c r="O50" i="5"/>
  <c r="R50" i="5" s="1"/>
  <c r="Q50" i="5"/>
  <c r="O52" i="5"/>
  <c r="R52" i="5" s="1"/>
  <c r="Q52" i="5"/>
  <c r="O54" i="5"/>
  <c r="R54" i="5" s="1"/>
  <c r="Q54" i="5"/>
  <c r="O56" i="5"/>
  <c r="R56" i="5" s="1"/>
  <c r="Q56" i="5"/>
  <c r="O58" i="5"/>
  <c r="R58" i="5" s="1"/>
  <c r="Q58" i="5"/>
  <c r="O60" i="5"/>
  <c r="R60" i="5" s="1"/>
  <c r="Q60" i="5"/>
  <c r="O62" i="5"/>
  <c r="R62" i="5" s="1"/>
  <c r="Q62" i="5"/>
  <c r="O64" i="5"/>
  <c r="R64" i="5" s="1"/>
  <c r="Q64" i="5"/>
  <c r="O66" i="5"/>
  <c r="R66" i="5" s="1"/>
  <c r="Q66" i="5"/>
  <c r="O68" i="5"/>
  <c r="Q68" i="5"/>
  <c r="O70" i="5"/>
  <c r="R70" i="5" s="1"/>
  <c r="Q70" i="5"/>
  <c r="O72" i="5"/>
  <c r="R72" i="5" s="1"/>
  <c r="Q72" i="5"/>
  <c r="P116" i="6"/>
  <c r="P114" i="6"/>
  <c r="R114" i="6" s="1"/>
  <c r="P112" i="6"/>
  <c r="P110" i="6"/>
  <c r="R110" i="6" s="1"/>
  <c r="P108" i="6"/>
  <c r="P106" i="6"/>
  <c r="P104" i="6"/>
  <c r="P102" i="6"/>
  <c r="R102" i="6" s="1"/>
  <c r="P100" i="6"/>
  <c r="P98" i="6"/>
  <c r="P96" i="6"/>
  <c r="P94" i="6"/>
  <c r="P113" i="6"/>
  <c r="P109" i="6"/>
  <c r="P105" i="6"/>
  <c r="P101" i="6"/>
  <c r="P97" i="6"/>
  <c r="P93" i="6"/>
  <c r="P91" i="6"/>
  <c r="R91" i="6" s="1"/>
  <c r="P89" i="6"/>
  <c r="P87" i="6"/>
  <c r="R87" i="6" s="1"/>
  <c r="P85" i="6"/>
  <c r="P83" i="6"/>
  <c r="R83" i="6" s="1"/>
  <c r="P81" i="6"/>
  <c r="P79" i="6"/>
  <c r="R79" i="6" s="1"/>
  <c r="P77" i="6"/>
  <c r="P75" i="6"/>
  <c r="R75" i="6" s="1"/>
  <c r="P73" i="6"/>
  <c r="P71" i="6"/>
  <c r="R71" i="6" s="1"/>
  <c r="P69" i="6"/>
  <c r="P67" i="6"/>
  <c r="P65" i="6"/>
  <c r="P63" i="6"/>
  <c r="R63" i="6" s="1"/>
  <c r="P61" i="6"/>
  <c r="P59" i="6"/>
  <c r="P57" i="6"/>
  <c r="P55" i="6"/>
  <c r="R55" i="6" s="1"/>
  <c r="P53" i="6"/>
  <c r="P51" i="6"/>
  <c r="P49" i="6"/>
  <c r="P47" i="6"/>
  <c r="R47" i="6" s="1"/>
  <c r="P45" i="6"/>
  <c r="P43" i="6"/>
  <c r="P41" i="6"/>
  <c r="P39" i="6"/>
  <c r="R39" i="6" s="1"/>
  <c r="P37" i="6"/>
  <c r="P35" i="6"/>
  <c r="R35" i="6" s="1"/>
  <c r="P33" i="6"/>
  <c r="P31" i="6"/>
  <c r="R31" i="6" s="1"/>
  <c r="P29" i="6"/>
  <c r="P27" i="6"/>
  <c r="R27" i="6" s="1"/>
  <c r="P25" i="6"/>
  <c r="P23" i="6"/>
  <c r="R23" i="6" s="1"/>
  <c r="P21" i="6"/>
  <c r="P19" i="6"/>
  <c r="R19" i="6" s="1"/>
  <c r="P17" i="6"/>
  <c r="O17" i="6"/>
  <c r="R17" i="6" s="1"/>
  <c r="P18" i="6"/>
  <c r="Q19" i="6"/>
  <c r="O21" i="6"/>
  <c r="R21" i="6" s="1"/>
  <c r="P22" i="6"/>
  <c r="Q23" i="6"/>
  <c r="O25" i="6"/>
  <c r="R25" i="6" s="1"/>
  <c r="P26" i="6"/>
  <c r="Q27" i="6"/>
  <c r="O29" i="6"/>
  <c r="R29" i="6" s="1"/>
  <c r="P30" i="6"/>
  <c r="Q31" i="6"/>
  <c r="O33" i="6"/>
  <c r="R33" i="6" s="1"/>
  <c r="P34" i="6"/>
  <c r="Q35" i="6"/>
  <c r="O37" i="6"/>
  <c r="R37" i="6" s="1"/>
  <c r="P38" i="6"/>
  <c r="Q39" i="6"/>
  <c r="O41" i="6"/>
  <c r="S41" i="6" s="1"/>
  <c r="P42" i="6"/>
  <c r="Q43" i="6"/>
  <c r="O45" i="6"/>
  <c r="S45" i="6" s="1"/>
  <c r="P46" i="6"/>
  <c r="Q47" i="6"/>
  <c r="O49" i="6"/>
  <c r="S49" i="6" s="1"/>
  <c r="P50" i="6"/>
  <c r="Q51" i="6"/>
  <c r="O53" i="6"/>
  <c r="S53" i="6" s="1"/>
  <c r="P54" i="6"/>
  <c r="Q55" i="6"/>
  <c r="O57" i="6"/>
  <c r="S57" i="6" s="1"/>
  <c r="P58" i="6"/>
  <c r="Q59" i="6"/>
  <c r="O61" i="6"/>
  <c r="S61" i="6" s="1"/>
  <c r="P62" i="6"/>
  <c r="Q63" i="6"/>
  <c r="O65" i="6"/>
  <c r="S65" i="6" s="1"/>
  <c r="P66" i="6"/>
  <c r="Q67" i="6"/>
  <c r="O69" i="6"/>
  <c r="S69" i="6" s="1"/>
  <c r="P70" i="6"/>
  <c r="Q71" i="6"/>
  <c r="O73" i="6"/>
  <c r="S73" i="6" s="1"/>
  <c r="P74" i="6"/>
  <c r="Q75" i="6"/>
  <c r="S75" i="6" s="1"/>
  <c r="T75" i="6" s="1"/>
  <c r="O77" i="6"/>
  <c r="R77" i="6" s="1"/>
  <c r="P78" i="6"/>
  <c r="Q79" i="6"/>
  <c r="O81" i="6"/>
  <c r="R81" i="6" s="1"/>
  <c r="P82" i="6"/>
  <c r="Q83" i="6"/>
  <c r="S83" i="6" s="1"/>
  <c r="T83" i="6" s="1"/>
  <c r="O85" i="6"/>
  <c r="R85" i="6" s="1"/>
  <c r="P86" i="6"/>
  <c r="Q87" i="6"/>
  <c r="O89" i="6"/>
  <c r="R89" i="6" s="1"/>
  <c r="P90" i="6"/>
  <c r="Q91" i="6"/>
  <c r="S91" i="6" s="1"/>
  <c r="T91" i="6" s="1"/>
  <c r="O93" i="6"/>
  <c r="P95" i="6"/>
  <c r="S95" i="6" s="1"/>
  <c r="T95" i="6" s="1"/>
  <c r="O98" i="6"/>
  <c r="Q100" i="6"/>
  <c r="P103" i="6"/>
  <c r="O106" i="6"/>
  <c r="Q108" i="6"/>
  <c r="P111" i="6"/>
  <c r="S111" i="6" s="1"/>
  <c r="T111" i="6" s="1"/>
  <c r="O115" i="6"/>
  <c r="O113" i="6"/>
  <c r="R113" i="6" s="1"/>
  <c r="O111" i="6"/>
  <c r="O109" i="6"/>
  <c r="R109" i="6" s="1"/>
  <c r="O107" i="6"/>
  <c r="O105" i="6"/>
  <c r="R105" i="6" s="1"/>
  <c r="O103" i="6"/>
  <c r="O101" i="6"/>
  <c r="R101" i="6" s="1"/>
  <c r="O99" i="6"/>
  <c r="O97" i="6"/>
  <c r="R97" i="6" s="1"/>
  <c r="O95" i="6"/>
  <c r="Q115" i="6"/>
  <c r="S115" i="6" s="1"/>
  <c r="T115" i="6" s="1"/>
  <c r="Q113" i="6"/>
  <c r="Q111" i="6"/>
  <c r="Q109" i="6"/>
  <c r="Q107" i="6"/>
  <c r="S107" i="6" s="1"/>
  <c r="T107" i="6" s="1"/>
  <c r="Q105" i="6"/>
  <c r="Q103" i="6"/>
  <c r="S103" i="6" s="1"/>
  <c r="T103" i="6" s="1"/>
  <c r="Q101" i="6"/>
  <c r="Q99" i="6"/>
  <c r="S99" i="6" s="1"/>
  <c r="T99" i="6" s="1"/>
  <c r="Q97" i="6"/>
  <c r="Q95" i="6"/>
  <c r="Q93" i="6"/>
  <c r="O18" i="6"/>
  <c r="R18" i="6" s="1"/>
  <c r="Q18" i="6"/>
  <c r="O20" i="6"/>
  <c r="R20" i="6" s="1"/>
  <c r="Q20" i="6"/>
  <c r="O22" i="6"/>
  <c r="R22" i="6" s="1"/>
  <c r="Q22" i="6"/>
  <c r="O24" i="6"/>
  <c r="R24" i="6" s="1"/>
  <c r="Q24" i="6"/>
  <c r="O26" i="6"/>
  <c r="R26" i="6" s="1"/>
  <c r="Q26" i="6"/>
  <c r="O28" i="6"/>
  <c r="R28" i="6" s="1"/>
  <c r="Q28" i="6"/>
  <c r="O30" i="6"/>
  <c r="R30" i="6" s="1"/>
  <c r="Q30" i="6"/>
  <c r="O32" i="6"/>
  <c r="R32" i="6" s="1"/>
  <c r="Q32" i="6"/>
  <c r="O34" i="6"/>
  <c r="R34" i="6" s="1"/>
  <c r="Q34" i="6"/>
  <c r="O36" i="6"/>
  <c r="R36" i="6" s="1"/>
  <c r="Q36" i="6"/>
  <c r="O38" i="6"/>
  <c r="S38" i="6" s="1"/>
  <c r="T38" i="6" s="1"/>
  <c r="Q38" i="6"/>
  <c r="O40" i="6"/>
  <c r="S40" i="6" s="1"/>
  <c r="T40" i="6" s="1"/>
  <c r="Q40" i="6"/>
  <c r="O42" i="6"/>
  <c r="S42" i="6" s="1"/>
  <c r="T42" i="6" s="1"/>
  <c r="Q42" i="6"/>
  <c r="O44" i="6"/>
  <c r="S44" i="6" s="1"/>
  <c r="T44" i="6" s="1"/>
  <c r="Q44" i="6"/>
  <c r="O46" i="6"/>
  <c r="S46" i="6" s="1"/>
  <c r="T46" i="6" s="1"/>
  <c r="Q46" i="6"/>
  <c r="O48" i="6"/>
  <c r="S48" i="6" s="1"/>
  <c r="T48" i="6" s="1"/>
  <c r="Q48" i="6"/>
  <c r="O50" i="6"/>
  <c r="S50" i="6" s="1"/>
  <c r="T50" i="6" s="1"/>
  <c r="Q50" i="6"/>
  <c r="O52" i="6"/>
  <c r="S52" i="6" s="1"/>
  <c r="T52" i="6" s="1"/>
  <c r="Q52" i="6"/>
  <c r="O54" i="6"/>
  <c r="S54" i="6" s="1"/>
  <c r="T54" i="6" s="1"/>
  <c r="Q54" i="6"/>
  <c r="O56" i="6"/>
  <c r="S56" i="6" s="1"/>
  <c r="T56" i="6" s="1"/>
  <c r="Q56" i="6"/>
  <c r="O58" i="6"/>
  <c r="S58" i="6" s="1"/>
  <c r="T58" i="6" s="1"/>
  <c r="Q58" i="6"/>
  <c r="O60" i="6"/>
  <c r="S60" i="6" s="1"/>
  <c r="T60" i="6" s="1"/>
  <c r="Q60" i="6"/>
  <c r="O62" i="6"/>
  <c r="S62" i="6" s="1"/>
  <c r="T62" i="6" s="1"/>
  <c r="Q62" i="6"/>
  <c r="O64" i="6"/>
  <c r="S64" i="6" s="1"/>
  <c r="T64" i="6" s="1"/>
  <c r="Q64" i="6"/>
  <c r="O66" i="6"/>
  <c r="S66" i="6" s="1"/>
  <c r="T66" i="6" s="1"/>
  <c r="Q66" i="6"/>
  <c r="O68" i="6"/>
  <c r="S68" i="6" s="1"/>
  <c r="T68" i="6" s="1"/>
  <c r="Q68" i="6"/>
  <c r="O70" i="6"/>
  <c r="S70" i="6" s="1"/>
  <c r="T70" i="6" s="1"/>
  <c r="Q70" i="6"/>
  <c r="O72" i="6"/>
  <c r="S72" i="6" s="1"/>
  <c r="T72" i="6" s="1"/>
  <c r="Q72" i="6"/>
  <c r="O74" i="6"/>
  <c r="S74" i="6" s="1"/>
  <c r="T74" i="6" s="1"/>
  <c r="Q74" i="6"/>
  <c r="O76" i="6"/>
  <c r="R76" i="6" s="1"/>
  <c r="Q76" i="6"/>
  <c r="O78" i="6"/>
  <c r="R78" i="6" s="1"/>
  <c r="Q78" i="6"/>
  <c r="O80" i="6"/>
  <c r="R80" i="6" s="1"/>
  <c r="Q80" i="6"/>
  <c r="O82" i="6"/>
  <c r="R82" i="6" s="1"/>
  <c r="Q82" i="6"/>
  <c r="O84" i="6"/>
  <c r="R84" i="6" s="1"/>
  <c r="Q84" i="6"/>
  <c r="O86" i="6"/>
  <c r="R86" i="6" s="1"/>
  <c r="Q86" i="6"/>
  <c r="O88" i="6"/>
  <c r="R88" i="6" s="1"/>
  <c r="Q88" i="6"/>
  <c r="O90" i="6"/>
  <c r="R90" i="6" s="1"/>
  <c r="Q90" i="6"/>
  <c r="O92" i="6"/>
  <c r="R92" i="6" s="1"/>
  <c r="Q92" i="6"/>
  <c r="Q94" i="6"/>
  <c r="R94" i="6" s="1"/>
  <c r="O96" i="6"/>
  <c r="Q98" i="6"/>
  <c r="O100" i="6"/>
  <c r="Q102" i="6"/>
  <c r="O104" i="6"/>
  <c r="Q106" i="6"/>
  <c r="O108" i="6"/>
  <c r="Q110" i="6"/>
  <c r="O112" i="6"/>
  <c r="Q114" i="6"/>
  <c r="O116" i="6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Q13" i="1"/>
  <c r="Q109" i="1"/>
  <c r="Q105" i="1"/>
  <c r="Q101" i="1"/>
  <c r="Q97" i="1"/>
  <c r="Q93" i="1"/>
  <c r="Q89" i="1"/>
  <c r="Q85" i="1"/>
  <c r="Q79" i="1"/>
  <c r="Q71" i="1"/>
  <c r="Q63" i="1"/>
  <c r="Q55" i="1"/>
  <c r="Q47" i="1"/>
  <c r="Q39" i="1"/>
  <c r="Q31" i="1"/>
  <c r="Q23" i="1"/>
  <c r="Q15" i="1"/>
  <c r="R107" i="1"/>
  <c r="R99" i="1"/>
  <c r="R91" i="1"/>
  <c r="R83" i="1"/>
  <c r="Q111" i="1"/>
  <c r="Q103" i="1"/>
  <c r="Q95" i="1"/>
  <c r="Q87" i="1"/>
  <c r="Q75" i="1"/>
  <c r="Q67" i="1"/>
  <c r="Q59" i="1"/>
  <c r="Q51" i="1"/>
  <c r="Q43" i="1"/>
  <c r="Q35" i="1"/>
  <c r="Q27" i="1"/>
  <c r="Q19" i="1"/>
  <c r="R82" i="1"/>
  <c r="Q82" i="1"/>
  <c r="R80" i="1"/>
  <c r="Q80" i="1"/>
  <c r="R78" i="1"/>
  <c r="Q78" i="1"/>
  <c r="R76" i="1"/>
  <c r="Q76" i="1"/>
  <c r="R74" i="1"/>
  <c r="Q74" i="1"/>
  <c r="R72" i="1"/>
  <c r="Q72" i="1"/>
  <c r="R70" i="1"/>
  <c r="Q70" i="1"/>
  <c r="R68" i="1"/>
  <c r="Q68" i="1"/>
  <c r="R66" i="1"/>
  <c r="Q66" i="1"/>
  <c r="R64" i="1"/>
  <c r="Q64" i="1"/>
  <c r="R62" i="1"/>
  <c r="Q62" i="1"/>
  <c r="R60" i="1"/>
  <c r="Q60" i="1"/>
  <c r="R58" i="1"/>
  <c r="Q58" i="1"/>
  <c r="R56" i="1"/>
  <c r="Q56" i="1"/>
  <c r="R54" i="1"/>
  <c r="Q54" i="1"/>
  <c r="R52" i="1"/>
  <c r="Q52" i="1"/>
  <c r="R50" i="1"/>
  <c r="Q50" i="1"/>
  <c r="R48" i="1"/>
  <c r="Q48" i="1"/>
  <c r="R46" i="1"/>
  <c r="Q46" i="1"/>
  <c r="R44" i="1"/>
  <c r="Q44" i="1"/>
  <c r="R42" i="1"/>
  <c r="Q42" i="1"/>
  <c r="R40" i="1"/>
  <c r="Q40" i="1"/>
  <c r="R38" i="1"/>
  <c r="Q38" i="1"/>
  <c r="R36" i="1"/>
  <c r="Q36" i="1"/>
  <c r="R34" i="1"/>
  <c r="Q34" i="1"/>
  <c r="R32" i="1"/>
  <c r="Q32" i="1"/>
  <c r="R30" i="1"/>
  <c r="Q30" i="1"/>
  <c r="R28" i="1"/>
  <c r="Q28" i="1"/>
  <c r="R26" i="1"/>
  <c r="Q26" i="1"/>
  <c r="R24" i="1"/>
  <c r="Q24" i="1"/>
  <c r="R22" i="1"/>
  <c r="Q22" i="1"/>
  <c r="R20" i="1"/>
  <c r="Q20" i="1"/>
  <c r="R18" i="1"/>
  <c r="Q18" i="1"/>
  <c r="R16" i="1"/>
  <c r="Q16" i="1"/>
  <c r="R14" i="1"/>
  <c r="Q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S17" i="6"/>
  <c r="S19" i="6"/>
  <c r="S21" i="6"/>
  <c r="S23" i="6"/>
  <c r="S25" i="6"/>
  <c r="S27" i="6"/>
  <c r="S29" i="6"/>
  <c r="T29" i="6" s="1"/>
  <c r="S31" i="6"/>
  <c r="S33" i="6"/>
  <c r="S35" i="6"/>
  <c r="S37" i="6"/>
  <c r="S76" i="6"/>
  <c r="S77" i="6"/>
  <c r="S78" i="6"/>
  <c r="S79" i="6"/>
  <c r="S80" i="6"/>
  <c r="S82" i="6"/>
  <c r="S84" i="6"/>
  <c r="S85" i="6"/>
  <c r="S86" i="6"/>
  <c r="S87" i="6"/>
  <c r="S88" i="6"/>
  <c r="S90" i="6"/>
  <c r="S92" i="6"/>
  <c r="S93" i="6"/>
  <c r="S94" i="6"/>
  <c r="S96" i="6"/>
  <c r="S98" i="6"/>
  <c r="S100" i="6"/>
  <c r="S102" i="6"/>
  <c r="S104" i="6"/>
  <c r="S106" i="6"/>
  <c r="S108" i="6"/>
  <c r="S110" i="6"/>
  <c r="S112" i="6"/>
  <c r="S114" i="6"/>
  <c r="S116" i="6"/>
  <c r="S18" i="5"/>
  <c r="S19" i="5"/>
  <c r="S20" i="5"/>
  <c r="S21" i="5"/>
  <c r="S22" i="5"/>
  <c r="T22" i="5" s="1"/>
  <c r="S23" i="5"/>
  <c r="S24" i="5"/>
  <c r="S25" i="5"/>
  <c r="S26" i="5"/>
  <c r="S27" i="5"/>
  <c r="S28" i="5"/>
  <c r="S31" i="5"/>
  <c r="R68" i="5"/>
  <c r="S17" i="5"/>
  <c r="S29" i="5"/>
  <c r="S30" i="5"/>
  <c r="T30" i="5" s="1"/>
  <c r="S32" i="5"/>
  <c r="S33" i="5"/>
  <c r="S34" i="5"/>
  <c r="S35" i="5"/>
  <c r="S36" i="5"/>
  <c r="S37" i="5"/>
  <c r="S38" i="5"/>
  <c r="T38" i="5" s="1"/>
  <c r="S39" i="5"/>
  <c r="S40" i="5"/>
  <c r="S41" i="5"/>
  <c r="S42" i="5"/>
  <c r="S43" i="5"/>
  <c r="S44" i="5"/>
  <c r="S45" i="5"/>
  <c r="S46" i="5"/>
  <c r="T46" i="5" s="1"/>
  <c r="S47" i="5"/>
  <c r="S48" i="5"/>
  <c r="S49" i="5"/>
  <c r="S50" i="5"/>
  <c r="S51" i="5"/>
  <c r="S52" i="5"/>
  <c r="S53" i="5"/>
  <c r="S54" i="5"/>
  <c r="T54" i="5" s="1"/>
  <c r="S55" i="5"/>
  <c r="S56" i="5"/>
  <c r="S57" i="5"/>
  <c r="S58" i="5"/>
  <c r="S59" i="5"/>
  <c r="S60" i="5"/>
  <c r="S61" i="5"/>
  <c r="S62" i="5"/>
  <c r="T62" i="5" s="1"/>
  <c r="S63" i="5"/>
  <c r="S64" i="5"/>
  <c r="S65" i="5"/>
  <c r="S66" i="5"/>
  <c r="S67" i="5"/>
  <c r="S68" i="5"/>
  <c r="S69" i="5"/>
  <c r="S70" i="5"/>
  <c r="T70" i="5" s="1"/>
  <c r="S71" i="5"/>
  <c r="S72" i="5"/>
  <c r="S73" i="5"/>
  <c r="S74" i="5"/>
  <c r="S17" i="3"/>
  <c r="S19" i="3"/>
  <c r="S21" i="3"/>
  <c r="S23" i="3"/>
  <c r="S25" i="3"/>
  <c r="S27" i="3"/>
  <c r="S29" i="3"/>
  <c r="S31" i="3"/>
  <c r="S33" i="3"/>
  <c r="S35" i="3"/>
  <c r="S37" i="3"/>
  <c r="S39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O17" i="2"/>
  <c r="R17" i="2" s="1"/>
  <c r="O115" i="2"/>
  <c r="O113" i="2"/>
  <c r="O111" i="2"/>
  <c r="O109" i="2"/>
  <c r="R109" i="2" s="1"/>
  <c r="O107" i="2"/>
  <c r="O105" i="2"/>
  <c r="O103" i="2"/>
  <c r="O101" i="2"/>
  <c r="R101" i="2" s="1"/>
  <c r="O99" i="2"/>
  <c r="O97" i="2"/>
  <c r="O95" i="2"/>
  <c r="O93" i="2"/>
  <c r="R93" i="2" s="1"/>
  <c r="O91" i="2"/>
  <c r="O89" i="2"/>
  <c r="O87" i="2"/>
  <c r="O85" i="2"/>
  <c r="R85" i="2" s="1"/>
  <c r="O83" i="2"/>
  <c r="O81" i="2"/>
  <c r="R81" i="2" s="1"/>
  <c r="O79" i="2"/>
  <c r="O77" i="2"/>
  <c r="O75" i="2"/>
  <c r="O73" i="2"/>
  <c r="O71" i="2"/>
  <c r="O69" i="2"/>
  <c r="R69" i="2" s="1"/>
  <c r="O67" i="2"/>
  <c r="O65" i="2"/>
  <c r="O63" i="2"/>
  <c r="O61" i="2"/>
  <c r="R61" i="2" s="1"/>
  <c r="O59" i="2"/>
  <c r="O57" i="2"/>
  <c r="O55" i="2"/>
  <c r="O53" i="2"/>
  <c r="R53" i="2" s="1"/>
  <c r="O51" i="2"/>
  <c r="O49" i="2"/>
  <c r="O47" i="2"/>
  <c r="O45" i="2"/>
  <c r="R45" i="2" s="1"/>
  <c r="O43" i="2"/>
  <c r="O41" i="2"/>
  <c r="O39" i="2"/>
  <c r="O37" i="2"/>
  <c r="R37" i="2" s="1"/>
  <c r="O35" i="2"/>
  <c r="O33" i="2"/>
  <c r="O31" i="2"/>
  <c r="O29" i="2"/>
  <c r="R29" i="2" s="1"/>
  <c r="O27" i="2"/>
  <c r="O25" i="2"/>
  <c r="O23" i="2"/>
  <c r="O21" i="2"/>
  <c r="R21" i="2" s="1"/>
  <c r="P17" i="2"/>
  <c r="P115" i="2"/>
  <c r="P113" i="2"/>
  <c r="P111" i="2"/>
  <c r="P109" i="2"/>
  <c r="P107" i="2"/>
  <c r="P105" i="2"/>
  <c r="P103" i="2"/>
  <c r="P101" i="2"/>
  <c r="P99" i="2"/>
  <c r="P97" i="2"/>
  <c r="P95" i="2"/>
  <c r="P93" i="2"/>
  <c r="P91" i="2"/>
  <c r="P89" i="2"/>
  <c r="P87" i="2"/>
  <c r="P85" i="2"/>
  <c r="P83" i="2"/>
  <c r="P81" i="2"/>
  <c r="P79" i="2"/>
  <c r="P77" i="2"/>
  <c r="P75" i="2"/>
  <c r="R75" i="2" s="1"/>
  <c r="P73" i="2"/>
  <c r="P71" i="2"/>
  <c r="P69" i="2"/>
  <c r="P67" i="2"/>
  <c r="P65" i="2"/>
  <c r="P63" i="2"/>
  <c r="P61" i="2"/>
  <c r="P59" i="2"/>
  <c r="P57" i="2"/>
  <c r="P55" i="2"/>
  <c r="P53" i="2"/>
  <c r="P51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2" i="2"/>
  <c r="S22" i="2" s="1"/>
  <c r="T22" i="2" s="1"/>
  <c r="P19" i="2"/>
  <c r="P23" i="2"/>
  <c r="P21" i="2"/>
  <c r="S116" i="2"/>
  <c r="T116" i="2" s="1"/>
  <c r="S112" i="2"/>
  <c r="T112" i="2" s="1"/>
  <c r="S108" i="2"/>
  <c r="T108" i="2" s="1"/>
  <c r="S104" i="2"/>
  <c r="T104" i="2" s="1"/>
  <c r="S100" i="2"/>
  <c r="T100" i="2" s="1"/>
  <c r="S96" i="2"/>
  <c r="T96" i="2" s="1"/>
  <c r="S92" i="2"/>
  <c r="T92" i="2" s="1"/>
  <c r="S88" i="2"/>
  <c r="T88" i="2" s="1"/>
  <c r="S84" i="2"/>
  <c r="S80" i="2"/>
  <c r="T80" i="2" s="1"/>
  <c r="S76" i="2"/>
  <c r="S114" i="2"/>
  <c r="T114" i="2" s="1"/>
  <c r="S110" i="2"/>
  <c r="T110" i="2" s="1"/>
  <c r="S106" i="2"/>
  <c r="T106" i="2" s="1"/>
  <c r="S102" i="2"/>
  <c r="T102" i="2" s="1"/>
  <c r="S98" i="2"/>
  <c r="T98" i="2" s="1"/>
  <c r="S94" i="2"/>
  <c r="T94" i="2" s="1"/>
  <c r="S90" i="2"/>
  <c r="T90" i="2" s="1"/>
  <c r="S86" i="2"/>
  <c r="S82" i="2"/>
  <c r="T82" i="2" s="1"/>
  <c r="S78" i="2"/>
  <c r="S74" i="2"/>
  <c r="T74" i="2" s="1"/>
  <c r="S19" i="2"/>
  <c r="T19" i="2" s="1"/>
  <c r="R19" i="2"/>
  <c r="Q17" i="2"/>
  <c r="S17" i="2" s="1"/>
  <c r="T17" i="2" s="1"/>
  <c r="Q115" i="2"/>
  <c r="Q113" i="2"/>
  <c r="S113" i="2" s="1"/>
  <c r="T113" i="2" s="1"/>
  <c r="Q111" i="2"/>
  <c r="Q109" i="2"/>
  <c r="S109" i="2" s="1"/>
  <c r="T109" i="2" s="1"/>
  <c r="Q107" i="2"/>
  <c r="Q105" i="2"/>
  <c r="S105" i="2" s="1"/>
  <c r="T105" i="2" s="1"/>
  <c r="Q103" i="2"/>
  <c r="Q101" i="2"/>
  <c r="S101" i="2" s="1"/>
  <c r="T101" i="2" s="1"/>
  <c r="Q99" i="2"/>
  <c r="Q97" i="2"/>
  <c r="S97" i="2" s="1"/>
  <c r="T97" i="2" s="1"/>
  <c r="Q95" i="2"/>
  <c r="Q93" i="2"/>
  <c r="S93" i="2" s="1"/>
  <c r="T93" i="2" s="1"/>
  <c r="Q91" i="2"/>
  <c r="Q89" i="2"/>
  <c r="S89" i="2" s="1"/>
  <c r="T89" i="2" s="1"/>
  <c r="Q87" i="2"/>
  <c r="Q85" i="2"/>
  <c r="S85" i="2" s="1"/>
  <c r="T85" i="2" s="1"/>
  <c r="Q83" i="2"/>
  <c r="Q81" i="2"/>
  <c r="S81" i="2" s="1"/>
  <c r="T81" i="2" s="1"/>
  <c r="Q79" i="2"/>
  <c r="Q77" i="2"/>
  <c r="S77" i="2" s="1"/>
  <c r="T77" i="2" s="1"/>
  <c r="Q75" i="2"/>
  <c r="Q73" i="2"/>
  <c r="S73" i="2" s="1"/>
  <c r="T73" i="2" s="1"/>
  <c r="Q71" i="2"/>
  <c r="Q69" i="2"/>
  <c r="S69" i="2" s="1"/>
  <c r="T69" i="2" s="1"/>
  <c r="Q67" i="2"/>
  <c r="Q65" i="2"/>
  <c r="S65" i="2" s="1"/>
  <c r="T65" i="2" s="1"/>
  <c r="Q63" i="2"/>
  <c r="Q61" i="2"/>
  <c r="S61" i="2" s="1"/>
  <c r="T61" i="2" s="1"/>
  <c r="Q59" i="2"/>
  <c r="Q57" i="2"/>
  <c r="S57" i="2" s="1"/>
  <c r="T57" i="2" s="1"/>
  <c r="Q55" i="2"/>
  <c r="Q53" i="2"/>
  <c r="S53" i="2" s="1"/>
  <c r="T53" i="2" s="1"/>
  <c r="Q51" i="2"/>
  <c r="Q49" i="2"/>
  <c r="S49" i="2" s="1"/>
  <c r="T49" i="2" s="1"/>
  <c r="Q47" i="2"/>
  <c r="Q45" i="2"/>
  <c r="S45" i="2" s="1"/>
  <c r="T45" i="2" s="1"/>
  <c r="Q43" i="2"/>
  <c r="Q41" i="2"/>
  <c r="S41" i="2" s="1"/>
  <c r="T41" i="2" s="1"/>
  <c r="Q39" i="2"/>
  <c r="Q37" i="2"/>
  <c r="S37" i="2" s="1"/>
  <c r="T37" i="2" s="1"/>
  <c r="Q35" i="2"/>
  <c r="Q33" i="2"/>
  <c r="S33" i="2" s="1"/>
  <c r="T33" i="2" s="1"/>
  <c r="Q31" i="2"/>
  <c r="Q29" i="2"/>
  <c r="S29" i="2" s="1"/>
  <c r="T29" i="2" s="1"/>
  <c r="Q27" i="2"/>
  <c r="Q25" i="2"/>
  <c r="S25" i="2" s="1"/>
  <c r="T25" i="2" s="1"/>
  <c r="Q23" i="2"/>
  <c r="Q21" i="2"/>
  <c r="S72" i="2"/>
  <c r="T72" i="2" s="1"/>
  <c r="R72" i="2"/>
  <c r="S70" i="2"/>
  <c r="T70" i="2" s="1"/>
  <c r="R70" i="2"/>
  <c r="S68" i="2"/>
  <c r="T68" i="2" s="1"/>
  <c r="R68" i="2"/>
  <c r="S66" i="2"/>
  <c r="T66" i="2" s="1"/>
  <c r="R66" i="2"/>
  <c r="S64" i="2"/>
  <c r="T64" i="2" s="1"/>
  <c r="R64" i="2"/>
  <c r="S62" i="2"/>
  <c r="T62" i="2" s="1"/>
  <c r="R62" i="2"/>
  <c r="S60" i="2"/>
  <c r="T60" i="2" s="1"/>
  <c r="R60" i="2"/>
  <c r="S58" i="2"/>
  <c r="T58" i="2" s="1"/>
  <c r="R58" i="2"/>
  <c r="S56" i="2"/>
  <c r="T56" i="2" s="1"/>
  <c r="R56" i="2"/>
  <c r="S54" i="2"/>
  <c r="T54" i="2" s="1"/>
  <c r="R54" i="2"/>
  <c r="S52" i="2"/>
  <c r="T52" i="2" s="1"/>
  <c r="R52" i="2"/>
  <c r="S50" i="2"/>
  <c r="T50" i="2" s="1"/>
  <c r="R50" i="2"/>
  <c r="S48" i="2"/>
  <c r="T48" i="2" s="1"/>
  <c r="R48" i="2"/>
  <c r="S46" i="2"/>
  <c r="T46" i="2" s="1"/>
  <c r="R46" i="2"/>
  <c r="S44" i="2"/>
  <c r="T44" i="2" s="1"/>
  <c r="R44" i="2"/>
  <c r="S42" i="2"/>
  <c r="T42" i="2" s="1"/>
  <c r="R42" i="2"/>
  <c r="S40" i="2"/>
  <c r="T40" i="2" s="1"/>
  <c r="R40" i="2"/>
  <c r="S38" i="2"/>
  <c r="T38" i="2" s="1"/>
  <c r="R38" i="2"/>
  <c r="S36" i="2"/>
  <c r="T36" i="2" s="1"/>
  <c r="R36" i="2"/>
  <c r="S34" i="2"/>
  <c r="T34" i="2" s="1"/>
  <c r="R34" i="2"/>
  <c r="S32" i="2"/>
  <c r="T32" i="2" s="1"/>
  <c r="R32" i="2"/>
  <c r="S30" i="2"/>
  <c r="T30" i="2" s="1"/>
  <c r="R30" i="2"/>
  <c r="S28" i="2"/>
  <c r="T28" i="2" s="1"/>
  <c r="R28" i="2"/>
  <c r="S26" i="2"/>
  <c r="T26" i="2" s="1"/>
  <c r="R26" i="2"/>
  <c r="S24" i="2"/>
  <c r="T24" i="2" s="1"/>
  <c r="R24" i="2"/>
  <c r="R22" i="2"/>
  <c r="S20" i="2"/>
  <c r="T20" i="2" s="1"/>
  <c r="R20" i="2"/>
  <c r="S18" i="2"/>
  <c r="T18" i="2" s="1"/>
  <c r="R18" i="2"/>
  <c r="R116" i="2"/>
  <c r="R114" i="2"/>
  <c r="R112" i="2"/>
  <c r="R110" i="2"/>
  <c r="R108" i="2"/>
  <c r="R106" i="2"/>
  <c r="R104" i="2"/>
  <c r="R102" i="2"/>
  <c r="R100" i="2"/>
  <c r="R98" i="2"/>
  <c r="R96" i="2"/>
  <c r="R94" i="2"/>
  <c r="R92" i="2"/>
  <c r="R90" i="2"/>
  <c r="R88" i="2"/>
  <c r="R86" i="2"/>
  <c r="R84" i="2"/>
  <c r="R82" i="2"/>
  <c r="R80" i="2"/>
  <c r="R78" i="2"/>
  <c r="R76" i="2"/>
  <c r="R74" i="2"/>
  <c r="R113" i="2"/>
  <c r="R105" i="2"/>
  <c r="R97" i="2"/>
  <c r="R89" i="2"/>
  <c r="R83" i="2"/>
  <c r="R77" i="2"/>
  <c r="R73" i="2"/>
  <c r="R65" i="2"/>
  <c r="R57" i="2"/>
  <c r="R49" i="2"/>
  <c r="R41" i="2"/>
  <c r="R33" i="2"/>
  <c r="R25" i="2"/>
  <c r="T109" i="3" l="1"/>
  <c r="T105" i="3"/>
  <c r="T101" i="3"/>
  <c r="T37" i="3"/>
  <c r="T29" i="3"/>
  <c r="T37" i="6"/>
  <c r="T35" i="6"/>
  <c r="T33" i="6"/>
  <c r="T31" i="6"/>
  <c r="T27" i="6"/>
  <c r="T25" i="6"/>
  <c r="T23" i="6"/>
  <c r="T21" i="6"/>
  <c r="T19" i="6"/>
  <c r="T17" i="6"/>
  <c r="R106" i="6"/>
  <c r="T73" i="6"/>
  <c r="R70" i="6"/>
  <c r="T65" i="6"/>
  <c r="R62" i="6"/>
  <c r="T57" i="6"/>
  <c r="R54" i="6"/>
  <c r="T49" i="6"/>
  <c r="R46" i="6"/>
  <c r="T41" i="6"/>
  <c r="R38" i="6"/>
  <c r="R43" i="6"/>
  <c r="R51" i="6"/>
  <c r="R59" i="6"/>
  <c r="R67" i="6"/>
  <c r="R72" i="6"/>
  <c r="R64" i="6"/>
  <c r="R56" i="6"/>
  <c r="R48" i="6"/>
  <c r="R40" i="6"/>
  <c r="S76" i="5"/>
  <c r="T76" i="6" s="1"/>
  <c r="R76" i="5"/>
  <c r="S78" i="5"/>
  <c r="R78" i="5"/>
  <c r="S80" i="5"/>
  <c r="T80" i="6" s="1"/>
  <c r="R80" i="5"/>
  <c r="S82" i="5"/>
  <c r="R82" i="5"/>
  <c r="S84" i="5"/>
  <c r="T84" i="6" s="1"/>
  <c r="R84" i="5"/>
  <c r="S86" i="5"/>
  <c r="R86" i="5"/>
  <c r="S88" i="5"/>
  <c r="T88" i="6" s="1"/>
  <c r="R88" i="5"/>
  <c r="S90" i="5"/>
  <c r="R90" i="5"/>
  <c r="S92" i="5"/>
  <c r="T92" i="6" s="1"/>
  <c r="R92" i="5"/>
  <c r="S94" i="5"/>
  <c r="R94" i="5"/>
  <c r="S96" i="5"/>
  <c r="T96" i="6" s="1"/>
  <c r="R96" i="5"/>
  <c r="S98" i="5"/>
  <c r="R98" i="5"/>
  <c r="S100" i="5"/>
  <c r="T100" i="6" s="1"/>
  <c r="R100" i="5"/>
  <c r="S102" i="5"/>
  <c r="T102" i="5" s="1"/>
  <c r="R102" i="5"/>
  <c r="S104" i="5"/>
  <c r="T104" i="6" s="1"/>
  <c r="R104" i="5"/>
  <c r="S106" i="5"/>
  <c r="R106" i="5"/>
  <c r="S108" i="5"/>
  <c r="T108" i="6" s="1"/>
  <c r="R108" i="5"/>
  <c r="S110" i="5"/>
  <c r="T110" i="5" s="1"/>
  <c r="R110" i="5"/>
  <c r="S112" i="5"/>
  <c r="T112" i="6" s="1"/>
  <c r="R112" i="5"/>
  <c r="S114" i="5"/>
  <c r="R114" i="5"/>
  <c r="S116" i="5"/>
  <c r="T116" i="6" s="1"/>
  <c r="R116" i="5"/>
  <c r="R68" i="6"/>
  <c r="R60" i="6"/>
  <c r="R52" i="6"/>
  <c r="R44" i="6"/>
  <c r="S78" i="4"/>
  <c r="T78" i="4" s="1"/>
  <c r="R78" i="4"/>
  <c r="S86" i="4"/>
  <c r="T86" i="4" s="1"/>
  <c r="R86" i="4"/>
  <c r="S94" i="4"/>
  <c r="T94" i="4" s="1"/>
  <c r="R94" i="4"/>
  <c r="S102" i="4"/>
  <c r="T102" i="4" s="1"/>
  <c r="R102" i="4"/>
  <c r="S110" i="4"/>
  <c r="T110" i="4" s="1"/>
  <c r="R110" i="4"/>
  <c r="R108" i="3"/>
  <c r="R100" i="3"/>
  <c r="R92" i="3"/>
  <c r="R84" i="3"/>
  <c r="R76" i="3"/>
  <c r="S68" i="3"/>
  <c r="T68" i="3" s="1"/>
  <c r="S60" i="3"/>
  <c r="T60" i="3" s="1"/>
  <c r="S52" i="3"/>
  <c r="T52" i="3" s="1"/>
  <c r="S44" i="3"/>
  <c r="T44" i="3" s="1"/>
  <c r="S36" i="3"/>
  <c r="T36" i="3" s="1"/>
  <c r="S28" i="3"/>
  <c r="T28" i="3" s="1"/>
  <c r="T113" i="3"/>
  <c r="T97" i="3"/>
  <c r="T93" i="3"/>
  <c r="T89" i="3"/>
  <c r="T85" i="3"/>
  <c r="T81" i="3"/>
  <c r="T77" i="3"/>
  <c r="T75" i="3"/>
  <c r="T33" i="3"/>
  <c r="T25" i="3"/>
  <c r="T17" i="3"/>
  <c r="S75" i="2"/>
  <c r="T75" i="2" s="1"/>
  <c r="S83" i="2"/>
  <c r="T83" i="2" s="1"/>
  <c r="T116" i="3"/>
  <c r="T114" i="3"/>
  <c r="T112" i="3"/>
  <c r="T110" i="3"/>
  <c r="T108" i="3"/>
  <c r="T106" i="3"/>
  <c r="T104" i="3"/>
  <c r="T102" i="3"/>
  <c r="T100" i="3"/>
  <c r="T98" i="3"/>
  <c r="T96" i="3"/>
  <c r="T94" i="3"/>
  <c r="T92" i="3"/>
  <c r="T90" i="3"/>
  <c r="T88" i="3"/>
  <c r="T86" i="3"/>
  <c r="T84" i="3"/>
  <c r="T82" i="3"/>
  <c r="T80" i="3"/>
  <c r="T78" i="3"/>
  <c r="T76" i="3"/>
  <c r="T19" i="3"/>
  <c r="S113" i="6"/>
  <c r="T113" i="6" s="1"/>
  <c r="S109" i="6"/>
  <c r="T109" i="6" s="1"/>
  <c r="S105" i="6"/>
  <c r="T105" i="6" s="1"/>
  <c r="S101" i="6"/>
  <c r="T101" i="6" s="1"/>
  <c r="S97" i="6"/>
  <c r="T97" i="6" s="1"/>
  <c r="T93" i="6"/>
  <c r="S89" i="6"/>
  <c r="T89" i="6" s="1"/>
  <c r="T87" i="6"/>
  <c r="T85" i="6"/>
  <c r="S81" i="6"/>
  <c r="T81" i="6" s="1"/>
  <c r="T79" i="6"/>
  <c r="T77" i="6"/>
  <c r="S36" i="6"/>
  <c r="T36" i="6" s="1"/>
  <c r="S34" i="6"/>
  <c r="T34" i="6" s="1"/>
  <c r="S32" i="6"/>
  <c r="T32" i="6" s="1"/>
  <c r="S30" i="6"/>
  <c r="T30" i="6" s="1"/>
  <c r="S28" i="6"/>
  <c r="T28" i="6" s="1"/>
  <c r="S26" i="6"/>
  <c r="T26" i="6" s="1"/>
  <c r="S24" i="6"/>
  <c r="T24" i="6" s="1"/>
  <c r="S22" i="6"/>
  <c r="T22" i="6" s="1"/>
  <c r="S20" i="6"/>
  <c r="T20" i="6" s="1"/>
  <c r="S18" i="6"/>
  <c r="T18" i="6" s="1"/>
  <c r="R116" i="6"/>
  <c r="R112" i="6"/>
  <c r="R108" i="6"/>
  <c r="R104" i="6"/>
  <c r="R100" i="6"/>
  <c r="R96" i="6"/>
  <c r="R95" i="6"/>
  <c r="R99" i="6"/>
  <c r="R103" i="6"/>
  <c r="R107" i="6"/>
  <c r="R111" i="6"/>
  <c r="R115" i="6"/>
  <c r="R98" i="6"/>
  <c r="R93" i="6"/>
  <c r="R74" i="6"/>
  <c r="T69" i="6"/>
  <c r="R66" i="6"/>
  <c r="T61" i="6"/>
  <c r="R58" i="6"/>
  <c r="T53" i="6"/>
  <c r="R50" i="6"/>
  <c r="T45" i="6"/>
  <c r="R42" i="6"/>
  <c r="R41" i="6"/>
  <c r="R45" i="6"/>
  <c r="R49" i="6"/>
  <c r="R53" i="6"/>
  <c r="R57" i="6"/>
  <c r="R61" i="6"/>
  <c r="R65" i="6"/>
  <c r="R69" i="6"/>
  <c r="R73" i="6"/>
  <c r="S67" i="6"/>
  <c r="T67" i="6" s="1"/>
  <c r="S59" i="6"/>
  <c r="T59" i="6" s="1"/>
  <c r="S51" i="6"/>
  <c r="T51" i="6" s="1"/>
  <c r="S43" i="6"/>
  <c r="T43" i="6" s="1"/>
  <c r="R65" i="5"/>
  <c r="R57" i="5"/>
  <c r="R49" i="5"/>
  <c r="R41" i="5"/>
  <c r="R33" i="5"/>
  <c r="R25" i="5"/>
  <c r="R17" i="5"/>
  <c r="R23" i="5"/>
  <c r="R31" i="5"/>
  <c r="R39" i="5"/>
  <c r="R47" i="5"/>
  <c r="R55" i="5"/>
  <c r="R63" i="5"/>
  <c r="R71" i="5"/>
  <c r="R70" i="4"/>
  <c r="R62" i="4"/>
  <c r="R54" i="4"/>
  <c r="R46" i="4"/>
  <c r="R38" i="4"/>
  <c r="R30" i="4"/>
  <c r="R22" i="4"/>
  <c r="R70" i="3"/>
  <c r="R62" i="3"/>
  <c r="R54" i="3"/>
  <c r="R46" i="3"/>
  <c r="R38" i="3"/>
  <c r="R30" i="3"/>
  <c r="R22" i="3"/>
  <c r="S71" i="6"/>
  <c r="T71" i="6" s="1"/>
  <c r="S63" i="6"/>
  <c r="T63" i="6" s="1"/>
  <c r="S55" i="6"/>
  <c r="T55" i="6" s="1"/>
  <c r="S47" i="6"/>
  <c r="T47" i="6" s="1"/>
  <c r="S39" i="6"/>
  <c r="T39" i="6" s="1"/>
  <c r="S18" i="4"/>
  <c r="S26" i="4"/>
  <c r="S34" i="4"/>
  <c r="T34" i="5" s="1"/>
  <c r="S42" i="4"/>
  <c r="S50" i="4"/>
  <c r="T50" i="5" s="1"/>
  <c r="S58" i="4"/>
  <c r="S66" i="4"/>
  <c r="T66" i="5" s="1"/>
  <c r="S74" i="4"/>
  <c r="S82" i="4"/>
  <c r="T82" i="4" s="1"/>
  <c r="R82" i="4"/>
  <c r="S90" i="4"/>
  <c r="T90" i="4" s="1"/>
  <c r="R90" i="4"/>
  <c r="S98" i="4"/>
  <c r="T98" i="4" s="1"/>
  <c r="R98" i="4"/>
  <c r="S106" i="4"/>
  <c r="T106" i="4" s="1"/>
  <c r="R106" i="4"/>
  <c r="S114" i="4"/>
  <c r="T114" i="4" s="1"/>
  <c r="R114" i="4"/>
  <c r="S20" i="3"/>
  <c r="T20" i="3" s="1"/>
  <c r="S24" i="4"/>
  <c r="S32" i="4"/>
  <c r="S40" i="4"/>
  <c r="S48" i="4"/>
  <c r="S56" i="4"/>
  <c r="S64" i="4"/>
  <c r="S72" i="4"/>
  <c r="S80" i="4"/>
  <c r="T80" i="4" s="1"/>
  <c r="R80" i="4"/>
  <c r="S88" i="4"/>
  <c r="T88" i="4" s="1"/>
  <c r="R88" i="4"/>
  <c r="S96" i="4"/>
  <c r="T96" i="4" s="1"/>
  <c r="R96" i="4"/>
  <c r="S104" i="4"/>
  <c r="T104" i="4" s="1"/>
  <c r="R104" i="4"/>
  <c r="S112" i="4"/>
  <c r="T112" i="4" s="1"/>
  <c r="R112" i="4"/>
  <c r="S17" i="4"/>
  <c r="T17" i="4" s="1"/>
  <c r="S113" i="4"/>
  <c r="T113" i="4" s="1"/>
  <c r="R113" i="4"/>
  <c r="S109" i="4"/>
  <c r="T109" i="4" s="1"/>
  <c r="R109" i="4"/>
  <c r="S105" i="4"/>
  <c r="T105" i="4" s="1"/>
  <c r="R105" i="4"/>
  <c r="S101" i="4"/>
  <c r="T101" i="4" s="1"/>
  <c r="R101" i="4"/>
  <c r="S97" i="4"/>
  <c r="T97" i="4" s="1"/>
  <c r="R97" i="4"/>
  <c r="S93" i="4"/>
  <c r="T93" i="4" s="1"/>
  <c r="R93" i="4"/>
  <c r="S89" i="4"/>
  <c r="T89" i="4" s="1"/>
  <c r="R89" i="4"/>
  <c r="S85" i="4"/>
  <c r="T85" i="4" s="1"/>
  <c r="R85" i="4"/>
  <c r="S81" i="4"/>
  <c r="T81" i="4" s="1"/>
  <c r="R81" i="4"/>
  <c r="S77" i="4"/>
  <c r="T77" i="4" s="1"/>
  <c r="R77" i="4"/>
  <c r="S73" i="4"/>
  <c r="S69" i="4"/>
  <c r="T69" i="5" s="1"/>
  <c r="S65" i="4"/>
  <c r="S61" i="4"/>
  <c r="T61" i="5" s="1"/>
  <c r="S57" i="4"/>
  <c r="S53" i="4"/>
  <c r="T53" i="5" s="1"/>
  <c r="S49" i="4"/>
  <c r="S45" i="4"/>
  <c r="S41" i="4"/>
  <c r="S37" i="4"/>
  <c r="T37" i="4" s="1"/>
  <c r="S33" i="4"/>
  <c r="T33" i="4" s="1"/>
  <c r="S29" i="4"/>
  <c r="T29" i="4" s="1"/>
  <c r="S25" i="4"/>
  <c r="T25" i="4" s="1"/>
  <c r="S21" i="4"/>
  <c r="T21" i="4" s="1"/>
  <c r="R114" i="3"/>
  <c r="R106" i="3"/>
  <c r="R98" i="3"/>
  <c r="R90" i="3"/>
  <c r="R82" i="3"/>
  <c r="S74" i="3"/>
  <c r="T74" i="3" s="1"/>
  <c r="S66" i="3"/>
  <c r="T66" i="3" s="1"/>
  <c r="S58" i="3"/>
  <c r="T58" i="3" s="1"/>
  <c r="S50" i="3"/>
  <c r="T50" i="3" s="1"/>
  <c r="S42" i="3"/>
  <c r="T42" i="3" s="1"/>
  <c r="S34" i="3"/>
  <c r="T34" i="3" s="1"/>
  <c r="S26" i="3"/>
  <c r="T26" i="3" s="1"/>
  <c r="S18" i="3"/>
  <c r="T18" i="3" s="1"/>
  <c r="S43" i="3"/>
  <c r="S47" i="3"/>
  <c r="S51" i="3"/>
  <c r="S55" i="3"/>
  <c r="S59" i="3"/>
  <c r="S63" i="3"/>
  <c r="S67" i="3"/>
  <c r="S71" i="3"/>
  <c r="R75" i="3"/>
  <c r="R79" i="3"/>
  <c r="R83" i="3"/>
  <c r="R87" i="3"/>
  <c r="R91" i="3"/>
  <c r="R95" i="3"/>
  <c r="R99" i="3"/>
  <c r="R103" i="3"/>
  <c r="R107" i="3"/>
  <c r="R111" i="3"/>
  <c r="R115" i="3"/>
  <c r="R112" i="3"/>
  <c r="R104" i="3"/>
  <c r="R96" i="3"/>
  <c r="R88" i="3"/>
  <c r="R80" i="3"/>
  <c r="S72" i="3"/>
  <c r="T72" i="3" s="1"/>
  <c r="S64" i="3"/>
  <c r="T64" i="3" s="1"/>
  <c r="S56" i="3"/>
  <c r="T56" i="3" s="1"/>
  <c r="S48" i="3"/>
  <c r="T48" i="3" s="1"/>
  <c r="S40" i="3"/>
  <c r="T40" i="3" s="1"/>
  <c r="S32" i="3"/>
  <c r="T32" i="3" s="1"/>
  <c r="S24" i="3"/>
  <c r="T24" i="3" s="1"/>
  <c r="S20" i="4"/>
  <c r="T20" i="4" s="1"/>
  <c r="S28" i="4"/>
  <c r="T28" i="4" s="1"/>
  <c r="S36" i="4"/>
  <c r="T36" i="4" s="1"/>
  <c r="S44" i="4"/>
  <c r="T44" i="4" s="1"/>
  <c r="S52" i="4"/>
  <c r="T52" i="4" s="1"/>
  <c r="S60" i="4"/>
  <c r="T60" i="4" s="1"/>
  <c r="S68" i="4"/>
  <c r="T68" i="4" s="1"/>
  <c r="S76" i="4"/>
  <c r="T76" i="4" s="1"/>
  <c r="R76" i="4"/>
  <c r="S84" i="4"/>
  <c r="T84" i="4" s="1"/>
  <c r="R84" i="4"/>
  <c r="S92" i="4"/>
  <c r="T92" i="4" s="1"/>
  <c r="R92" i="4"/>
  <c r="S100" i="4"/>
  <c r="T100" i="4" s="1"/>
  <c r="R100" i="4"/>
  <c r="S108" i="4"/>
  <c r="T108" i="4" s="1"/>
  <c r="R108" i="4"/>
  <c r="S116" i="4"/>
  <c r="T116" i="4" s="1"/>
  <c r="R116" i="4"/>
  <c r="S115" i="4"/>
  <c r="T115" i="4" s="1"/>
  <c r="R115" i="4"/>
  <c r="S111" i="4"/>
  <c r="T111" i="4" s="1"/>
  <c r="R111" i="4"/>
  <c r="S107" i="4"/>
  <c r="T107" i="4" s="1"/>
  <c r="R107" i="4"/>
  <c r="S103" i="4"/>
  <c r="T103" i="4" s="1"/>
  <c r="R103" i="4"/>
  <c r="S99" i="4"/>
  <c r="T99" i="4" s="1"/>
  <c r="R99" i="4"/>
  <c r="S95" i="4"/>
  <c r="T95" i="4" s="1"/>
  <c r="R95" i="4"/>
  <c r="S91" i="4"/>
  <c r="T91" i="4" s="1"/>
  <c r="R91" i="4"/>
  <c r="S87" i="4"/>
  <c r="T87" i="4" s="1"/>
  <c r="R87" i="4"/>
  <c r="S83" i="4"/>
  <c r="T83" i="4" s="1"/>
  <c r="R83" i="4"/>
  <c r="S79" i="4"/>
  <c r="T79" i="4" s="1"/>
  <c r="R79" i="4"/>
  <c r="S75" i="4"/>
  <c r="T75" i="4" s="1"/>
  <c r="R75" i="4"/>
  <c r="S71" i="4"/>
  <c r="T71" i="4" s="1"/>
  <c r="S67" i="4"/>
  <c r="T67" i="4" s="1"/>
  <c r="S63" i="4"/>
  <c r="T63" i="4" s="1"/>
  <c r="S59" i="4"/>
  <c r="T59" i="4" s="1"/>
  <c r="S55" i="4"/>
  <c r="T55" i="4" s="1"/>
  <c r="S51" i="4"/>
  <c r="T51" i="4" s="1"/>
  <c r="S47" i="4"/>
  <c r="T47" i="4" s="1"/>
  <c r="S43" i="4"/>
  <c r="T43" i="4" s="1"/>
  <c r="S39" i="4"/>
  <c r="T39" i="4" s="1"/>
  <c r="S35" i="4"/>
  <c r="T35" i="4" s="1"/>
  <c r="S31" i="4"/>
  <c r="T31" i="4" s="1"/>
  <c r="S27" i="4"/>
  <c r="T27" i="4" s="1"/>
  <c r="S23" i="4"/>
  <c r="T23" i="4" s="1"/>
  <c r="S19" i="4"/>
  <c r="T19" i="4" s="1"/>
  <c r="R110" i="3"/>
  <c r="R102" i="3"/>
  <c r="R94" i="3"/>
  <c r="R86" i="3"/>
  <c r="R78" i="3"/>
  <c r="S70" i="3"/>
  <c r="T70" i="3" s="1"/>
  <c r="R67" i="3"/>
  <c r="S62" i="3"/>
  <c r="T62" i="3" s="1"/>
  <c r="R59" i="3"/>
  <c r="S54" i="3"/>
  <c r="T54" i="3" s="1"/>
  <c r="R51" i="3"/>
  <c r="S46" i="3"/>
  <c r="T46" i="3" s="1"/>
  <c r="R43" i="3"/>
  <c r="S38" i="3"/>
  <c r="T38" i="3" s="1"/>
  <c r="R35" i="3"/>
  <c r="S30" i="3"/>
  <c r="T30" i="3" s="1"/>
  <c r="R27" i="3"/>
  <c r="S22" i="3"/>
  <c r="T22" i="3" s="1"/>
  <c r="R19" i="3"/>
  <c r="S41" i="3"/>
  <c r="T41" i="3" s="1"/>
  <c r="S45" i="3"/>
  <c r="T45" i="3" s="1"/>
  <c r="S49" i="3"/>
  <c r="T49" i="3" s="1"/>
  <c r="S53" i="3"/>
  <c r="T53" i="3" s="1"/>
  <c r="S57" i="3"/>
  <c r="T57" i="3" s="1"/>
  <c r="S61" i="3"/>
  <c r="T61" i="3" s="1"/>
  <c r="S65" i="3"/>
  <c r="T65" i="3" s="1"/>
  <c r="S69" i="3"/>
  <c r="T69" i="3" s="1"/>
  <c r="S73" i="3"/>
  <c r="T73" i="3" s="1"/>
  <c r="R77" i="3"/>
  <c r="R81" i="3"/>
  <c r="R85" i="3"/>
  <c r="R89" i="3"/>
  <c r="R93" i="3"/>
  <c r="R97" i="3"/>
  <c r="R101" i="3"/>
  <c r="R105" i="3"/>
  <c r="R109" i="3"/>
  <c r="R113" i="3"/>
  <c r="T78" i="2"/>
  <c r="T86" i="2"/>
  <c r="T76" i="2"/>
  <c r="T84" i="2"/>
  <c r="S21" i="2"/>
  <c r="T21" i="2" s="1"/>
  <c r="R23" i="2"/>
  <c r="S23" i="2"/>
  <c r="T23" i="2" s="1"/>
  <c r="S27" i="2"/>
  <c r="T27" i="2" s="1"/>
  <c r="R27" i="2"/>
  <c r="S31" i="2"/>
  <c r="T31" i="2" s="1"/>
  <c r="R31" i="2"/>
  <c r="S35" i="2"/>
  <c r="T35" i="2" s="1"/>
  <c r="R35" i="2"/>
  <c r="R39" i="2"/>
  <c r="S39" i="2"/>
  <c r="T39" i="2" s="1"/>
  <c r="S43" i="2"/>
  <c r="T43" i="2" s="1"/>
  <c r="R43" i="2"/>
  <c r="S47" i="2"/>
  <c r="T47" i="2" s="1"/>
  <c r="R47" i="2"/>
  <c r="S51" i="2"/>
  <c r="T51" i="2" s="1"/>
  <c r="R51" i="2"/>
  <c r="R55" i="2"/>
  <c r="S55" i="2"/>
  <c r="T55" i="2" s="1"/>
  <c r="S59" i="2"/>
  <c r="T59" i="2" s="1"/>
  <c r="R59" i="2"/>
  <c r="S63" i="2"/>
  <c r="T63" i="2" s="1"/>
  <c r="R63" i="2"/>
  <c r="S67" i="2"/>
  <c r="T67" i="2" s="1"/>
  <c r="R67" i="2"/>
  <c r="R71" i="2"/>
  <c r="S71" i="2"/>
  <c r="T71" i="2" s="1"/>
  <c r="R79" i="2"/>
  <c r="S79" i="2"/>
  <c r="T79" i="2" s="1"/>
  <c r="R87" i="2"/>
  <c r="S87" i="2"/>
  <c r="T87" i="2" s="1"/>
  <c r="R91" i="2"/>
  <c r="S91" i="2"/>
  <c r="T91" i="2" s="1"/>
  <c r="R95" i="2"/>
  <c r="S95" i="2"/>
  <c r="T95" i="2" s="1"/>
  <c r="R99" i="2"/>
  <c r="S99" i="2"/>
  <c r="T99" i="2" s="1"/>
  <c r="R103" i="2"/>
  <c r="S103" i="2"/>
  <c r="T103" i="2" s="1"/>
  <c r="R107" i="2"/>
  <c r="S107" i="2"/>
  <c r="T107" i="2" s="1"/>
  <c r="R111" i="2"/>
  <c r="S111" i="2"/>
  <c r="T111" i="2" s="1"/>
  <c r="R115" i="2"/>
  <c r="S115" i="2"/>
  <c r="T115" i="2" s="1"/>
  <c r="T71" i="3" l="1"/>
  <c r="T63" i="3"/>
  <c r="T55" i="3"/>
  <c r="T47" i="3"/>
  <c r="T41" i="4"/>
  <c r="T49" i="4"/>
  <c r="T57" i="4"/>
  <c r="T65" i="4"/>
  <c r="T73" i="4"/>
  <c r="T72" i="4"/>
  <c r="T56" i="4"/>
  <c r="T40" i="4"/>
  <c r="T24" i="4"/>
  <c r="T74" i="4"/>
  <c r="T58" i="4"/>
  <c r="T42" i="4"/>
  <c r="T26" i="4"/>
  <c r="T20" i="5"/>
  <c r="T26" i="5"/>
  <c r="T29" i="5"/>
  <c r="T40" i="5"/>
  <c r="T44" i="5"/>
  <c r="T56" i="5"/>
  <c r="T60" i="5"/>
  <c r="T72" i="5"/>
  <c r="T27" i="3"/>
  <c r="T35" i="3"/>
  <c r="T67" i="5"/>
  <c r="T103" i="3"/>
  <c r="T111" i="3"/>
  <c r="T62" i="4"/>
  <c r="T46" i="4"/>
  <c r="T30" i="4"/>
  <c r="T21" i="5"/>
  <c r="T25" i="5"/>
  <c r="T31" i="5"/>
  <c r="T33" i="5"/>
  <c r="T37" i="5"/>
  <c r="T41" i="5"/>
  <c r="T47" i="5"/>
  <c r="T51" i="5"/>
  <c r="T59" i="5"/>
  <c r="T21" i="3"/>
  <c r="T83" i="3"/>
  <c r="T91" i="3"/>
  <c r="T99" i="3"/>
  <c r="T115" i="3"/>
  <c r="T115" i="5"/>
  <c r="T111" i="5"/>
  <c r="T107" i="5"/>
  <c r="T103" i="5"/>
  <c r="T99" i="5"/>
  <c r="T95" i="5"/>
  <c r="T91" i="5"/>
  <c r="T87" i="5"/>
  <c r="T83" i="5"/>
  <c r="T79" i="5"/>
  <c r="T67" i="3"/>
  <c r="T59" i="3"/>
  <c r="T51" i="3"/>
  <c r="T43" i="3"/>
  <c r="T45" i="4"/>
  <c r="T53" i="4"/>
  <c r="T61" i="4"/>
  <c r="T69" i="4"/>
  <c r="T64" i="4"/>
  <c r="T48" i="4"/>
  <c r="T32" i="4"/>
  <c r="T66" i="4"/>
  <c r="T50" i="4"/>
  <c r="T34" i="4"/>
  <c r="T18" i="4"/>
  <c r="T18" i="5"/>
  <c r="T24" i="5"/>
  <c r="T28" i="5"/>
  <c r="T32" i="5"/>
  <c r="T36" i="5"/>
  <c r="T42" i="5"/>
  <c r="T48" i="5"/>
  <c r="T52" i="5"/>
  <c r="T58" i="5"/>
  <c r="T64" i="5"/>
  <c r="T68" i="5"/>
  <c r="T74" i="5"/>
  <c r="T23" i="3"/>
  <c r="T31" i="3"/>
  <c r="T39" i="3"/>
  <c r="T45" i="5"/>
  <c r="T57" i="5"/>
  <c r="T63" i="5"/>
  <c r="T73" i="5"/>
  <c r="T107" i="3"/>
  <c r="T70" i="4"/>
  <c r="T54" i="4"/>
  <c r="T38" i="4"/>
  <c r="T22" i="4"/>
  <c r="T116" i="5"/>
  <c r="T114" i="5"/>
  <c r="T112" i="5"/>
  <c r="T108" i="5"/>
  <c r="T106" i="5"/>
  <c r="T104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8" i="6"/>
  <c r="T82" i="6"/>
  <c r="T86" i="6"/>
  <c r="T90" i="6"/>
  <c r="T94" i="6"/>
  <c r="T98" i="6"/>
  <c r="T102" i="6"/>
  <c r="T106" i="6"/>
  <c r="T110" i="6"/>
  <c r="T114" i="6"/>
  <c r="T19" i="5"/>
  <c r="T23" i="5"/>
  <c r="T27" i="5"/>
  <c r="T17" i="5"/>
  <c r="T35" i="5"/>
  <c r="T39" i="5"/>
  <c r="T43" i="5"/>
  <c r="T49" i="5"/>
  <c r="T55" i="5"/>
  <c r="T65" i="5"/>
  <c r="T71" i="5"/>
  <c r="T79" i="3"/>
  <c r="T87" i="3"/>
  <c r="T95" i="3"/>
  <c r="T77" i="5"/>
  <c r="T113" i="5"/>
  <c r="T109" i="5"/>
  <c r="T105" i="5"/>
  <c r="T101" i="5"/>
  <c r="T97" i="5"/>
  <c r="T93" i="5"/>
  <c r="T89" i="5"/>
  <c r="T85" i="5"/>
  <c r="T81" i="5"/>
  <c r="T75" i="5"/>
</calcChain>
</file>

<file path=xl/sharedStrings.xml><?xml version="1.0" encoding="utf-8"?>
<sst xmlns="http://schemas.openxmlformats.org/spreadsheetml/2006/main" count="203" uniqueCount="48">
  <si>
    <t>Data ke</t>
  </si>
  <si>
    <t>gas</t>
  </si>
  <si>
    <t>humidity</t>
  </si>
  <si>
    <t>temperature</t>
  </si>
  <si>
    <t>suara</t>
  </si>
  <si>
    <t>ldr</t>
  </si>
  <si>
    <t>Jumlah K = 3</t>
  </si>
  <si>
    <t>K1 = Nyaman, K2= Nyaman Optimal, K3= Kurang Nyaman</t>
  </si>
  <si>
    <t>Iterasi ke - 1</t>
  </si>
  <si>
    <t>Menentukan Centroid</t>
  </si>
  <si>
    <t>data ke</t>
  </si>
  <si>
    <t>centroid</t>
  </si>
  <si>
    <t>hum</t>
  </si>
  <si>
    <t>temp</t>
  </si>
  <si>
    <t>C1</t>
  </si>
  <si>
    <t>C2</t>
  </si>
  <si>
    <t>C3</t>
  </si>
  <si>
    <t>Minimum</t>
  </si>
  <si>
    <t>Cluster</t>
  </si>
  <si>
    <t>C2 = 52</t>
  </si>
  <si>
    <t>C1 = 24</t>
  </si>
  <si>
    <t xml:space="preserve"> C3 = 24</t>
  </si>
  <si>
    <t>Iterasi ke - 2</t>
  </si>
  <si>
    <t>Menentukan Centroid Baru</t>
  </si>
  <si>
    <t>penentuan cluster baru</t>
  </si>
  <si>
    <t>centroid baru ke -1</t>
  </si>
  <si>
    <t>centroid baru ke -2</t>
  </si>
  <si>
    <t>centroid baru ke -3</t>
  </si>
  <si>
    <t>Ket</t>
  </si>
  <si>
    <t>Iterasi ke - 3</t>
  </si>
  <si>
    <t xml:space="preserve"> C3 = 21</t>
  </si>
  <si>
    <t>C1 = 30</t>
  </si>
  <si>
    <t>C2 = 49</t>
  </si>
  <si>
    <t>C1 = 32</t>
  </si>
  <si>
    <t xml:space="preserve"> C3 = 19</t>
  </si>
  <si>
    <t>Iterasi ke - 4</t>
  </si>
  <si>
    <t>Iterasi ke - 5</t>
  </si>
  <si>
    <t>C1 = 34</t>
  </si>
  <si>
    <t xml:space="preserve"> C3 = 17</t>
  </si>
  <si>
    <t>Iterasi ke - 6</t>
  </si>
  <si>
    <t>C1 = 35</t>
  </si>
  <si>
    <t xml:space="preserve"> C3 = 16</t>
  </si>
  <si>
    <t>No</t>
  </si>
  <si>
    <t>Gas</t>
  </si>
  <si>
    <t>Humidity</t>
  </si>
  <si>
    <t>Temperature</t>
  </si>
  <si>
    <t>Sound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</si>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</sst>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2" fontId="0" fillId="2" borderId="1" xfId="0" applyNumberFormat="1" applyFill="1" applyBorder="1"/>
    <xf numFmtId="0" fontId="1" fillId="3" borderId="0" xfId="0" applyFont="1" applyFill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6" borderId="1" xfId="0" applyFill="1" applyBorder="1"/>
    <xf numFmtId="0" fontId="0" fillId="6" borderId="0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/>
    <xf numFmtId="0" fontId="0" fillId="7" borderId="1" xfId="0" applyFill="1" applyBorder="1"/>
    <xf numFmtId="0" fontId="0" fillId="7" borderId="0" xfId="0" applyFill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>
      <alignment horizontal="left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2" fontId="0" fillId="6" borderId="1" xfId="0" applyNumberFormat="1" applyFon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2" fontId="4" fillId="0" borderId="1" xfId="0" applyNumberFormat="1" applyFont="1" applyBorder="1"/>
    <xf numFmtId="0" fontId="4" fillId="0" borderId="1" xfId="0" applyFont="1" applyBorder="1"/>
    <xf numFmtId="0" fontId="3" fillId="2" borderId="1" xfId="0" applyFont="1" applyFill="1" applyBorder="1"/>
    <xf numFmtId="2" fontId="4" fillId="2" borderId="1" xfId="0" applyNumberFormat="1" applyFont="1" applyFill="1" applyBorder="1"/>
    <xf numFmtId="0" fontId="4" fillId="2" borderId="1" xfId="0" applyFont="1" applyFill="1" applyBorder="1"/>
    <xf numFmtId="164" fontId="4" fillId="0" borderId="1" xfId="0" applyNumberFormat="1" applyFont="1" applyBorder="1"/>
    <xf numFmtId="164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344521</xdr:colOff>
      <xdr:row>5</xdr:row>
      <xdr:rowOff>5270</xdr:rowOff>
    </xdr:from>
    <xdr:to>
      <xdr:col>18</xdr:col>
      <xdr:colOff>146117</xdr:colOff>
      <xdr:row>7</xdr:row>
      <xdr:rowOff>178746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F3ED7-A3A6-0A73-DBB4-3104CC113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7766" y="967903"/>
          <a:ext cx="1625532" cy="558529"/>
        </a:xfrm>
        <a:prstGeom prst="rect">
          <a:avLst/>
        </a:prstGeom>
        <a:noFill/>
        <a:ln w="285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9525</xdr:rowOff>
    </xdr:from>
    <xdr:to>
      <xdr:col>12</xdr:col>
      <xdr:colOff>171450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E7D83-3607-8D3E-C575-96A76255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200025"/>
          <a:ext cx="1400175" cy="714375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F68-F259-4AFE-A152-5408EC79BFE4}">
  <dimension ref="A1:R112"/>
  <sheetViews>
    <sheetView tabSelected="1" topLeftCell="B1" zoomScale="94" workbookViewId="0">
      <selection activeCell="N13" sqref="N13"/>
    </sheetView>
  </sheetViews>
  <sheetFormatPr defaultRowHeight="15" x14ac:dyDescent="0.25"/>
  <cols>
    <col min="1" max="1" width="7.85546875" customWidth="1"/>
    <col min="2" max="6" width="12.42578125" customWidth="1"/>
  </cols>
  <sheetData>
    <row r="1" spans="1:18" x14ac:dyDescent="0.25">
      <c r="A1" s="41" t="s">
        <v>42</v>
      </c>
      <c r="B1" s="41" t="s">
        <v>43</v>
      </c>
      <c r="C1" s="41" t="s">
        <v>44</v>
      </c>
      <c r="D1" s="41" t="s">
        <v>45</v>
      </c>
      <c r="E1" s="41" t="s">
        <v>46</v>
      </c>
      <c r="F1" s="41" t="s">
        <v>47</v>
      </c>
    </row>
    <row r="2" spans="1:18" x14ac:dyDescent="0.25">
      <c r="A2" s="42">
        <v>1</v>
      </c>
      <c r="B2" s="43">
        <v>0.89</v>
      </c>
      <c r="C2" s="44">
        <v>90.7</v>
      </c>
      <c r="D2" s="44">
        <v>29.8</v>
      </c>
      <c r="E2" s="44">
        <v>39</v>
      </c>
      <c r="F2" s="44">
        <v>431</v>
      </c>
      <c r="H2" s="37" t="s">
        <v>6</v>
      </c>
      <c r="I2" s="37"/>
      <c r="J2" s="37"/>
    </row>
    <row r="3" spans="1:18" x14ac:dyDescent="0.25">
      <c r="A3" s="42">
        <v>2</v>
      </c>
      <c r="B3" s="43">
        <v>0.86</v>
      </c>
      <c r="C3" s="44">
        <v>90.9</v>
      </c>
      <c r="D3" s="44">
        <v>29.7</v>
      </c>
      <c r="E3" s="44">
        <v>40</v>
      </c>
      <c r="F3" s="44">
        <v>463</v>
      </c>
      <c r="H3" s="38" t="s">
        <v>7</v>
      </c>
      <c r="I3" s="38"/>
      <c r="J3" s="38"/>
      <c r="K3" s="38"/>
      <c r="L3" s="38"/>
      <c r="M3" s="38"/>
    </row>
    <row r="4" spans="1:18" x14ac:dyDescent="0.25">
      <c r="A4" s="42">
        <v>3</v>
      </c>
      <c r="B4" s="43">
        <v>0.84</v>
      </c>
      <c r="C4" s="44">
        <v>92.1</v>
      </c>
      <c r="D4" s="44">
        <v>29.6</v>
      </c>
      <c r="E4" s="44">
        <v>39</v>
      </c>
      <c r="F4" s="44">
        <v>470</v>
      </c>
      <c r="H4" s="37" t="s">
        <v>8</v>
      </c>
      <c r="I4" s="37"/>
      <c r="J4" s="37"/>
    </row>
    <row r="5" spans="1:18" x14ac:dyDescent="0.25">
      <c r="A5" s="42">
        <v>4</v>
      </c>
      <c r="B5" s="43">
        <v>0.84</v>
      </c>
      <c r="C5" s="44">
        <v>91.8</v>
      </c>
      <c r="D5" s="44">
        <v>29.6</v>
      </c>
      <c r="E5" s="44">
        <v>40</v>
      </c>
      <c r="F5" s="44">
        <v>470</v>
      </c>
      <c r="H5" s="8" t="s">
        <v>9</v>
      </c>
      <c r="I5" s="8"/>
      <c r="J5" s="8"/>
    </row>
    <row r="6" spans="1:18" x14ac:dyDescent="0.25">
      <c r="A6" s="42">
        <v>5</v>
      </c>
      <c r="B6" s="43">
        <v>0.84</v>
      </c>
      <c r="C6" s="44">
        <v>91.8</v>
      </c>
      <c r="D6" s="44">
        <v>29.5</v>
      </c>
      <c r="E6" s="44">
        <v>40</v>
      </c>
      <c r="F6" s="44">
        <v>503</v>
      </c>
      <c r="H6" s="2" t="s">
        <v>10</v>
      </c>
      <c r="I6" s="2" t="s">
        <v>11</v>
      </c>
      <c r="J6" s="2" t="s">
        <v>1</v>
      </c>
      <c r="K6" s="2" t="s">
        <v>12</v>
      </c>
      <c r="L6" s="2" t="s">
        <v>13</v>
      </c>
      <c r="M6" s="2" t="s">
        <v>4</v>
      </c>
      <c r="N6" s="2" t="s">
        <v>5</v>
      </c>
    </row>
    <row r="7" spans="1:18" x14ac:dyDescent="0.25">
      <c r="A7" s="42">
        <v>6</v>
      </c>
      <c r="B7" s="43">
        <v>0.82</v>
      </c>
      <c r="C7" s="44">
        <v>91.9</v>
      </c>
      <c r="D7" s="44">
        <v>29.4</v>
      </c>
      <c r="E7" s="44">
        <v>39</v>
      </c>
      <c r="F7" s="44">
        <v>499</v>
      </c>
      <c r="H7" s="7">
        <v>9</v>
      </c>
      <c r="I7" s="2">
        <v>1</v>
      </c>
      <c r="J7" s="46">
        <v>0.8</v>
      </c>
      <c r="K7" s="47">
        <v>92.3</v>
      </c>
      <c r="L7" s="47">
        <v>29.2</v>
      </c>
      <c r="M7" s="47">
        <v>39</v>
      </c>
      <c r="N7" s="47">
        <v>393</v>
      </c>
    </row>
    <row r="8" spans="1:18" x14ac:dyDescent="0.25">
      <c r="A8" s="42">
        <v>7</v>
      </c>
      <c r="B8" s="43">
        <v>0.82</v>
      </c>
      <c r="C8" s="44">
        <v>92.1</v>
      </c>
      <c r="D8" s="44">
        <v>29.4</v>
      </c>
      <c r="E8" s="44">
        <v>40</v>
      </c>
      <c r="F8" s="44">
        <v>496</v>
      </c>
      <c r="H8" s="7">
        <v>51</v>
      </c>
      <c r="I8" s="2">
        <v>2</v>
      </c>
      <c r="J8" s="46">
        <v>2.08</v>
      </c>
      <c r="K8" s="47">
        <v>91.4</v>
      </c>
      <c r="L8" s="47">
        <v>30.4</v>
      </c>
      <c r="M8" s="47">
        <v>42</v>
      </c>
      <c r="N8" s="47">
        <v>481</v>
      </c>
    </row>
    <row r="9" spans="1:18" x14ac:dyDescent="0.25">
      <c r="A9" s="42">
        <v>8</v>
      </c>
      <c r="B9" s="43">
        <v>0.82</v>
      </c>
      <c r="C9" s="44">
        <v>92.1</v>
      </c>
      <c r="D9" s="44">
        <v>29.3</v>
      </c>
      <c r="E9" s="44">
        <v>39</v>
      </c>
      <c r="F9" s="44">
        <v>492</v>
      </c>
      <c r="H9" s="7">
        <v>76</v>
      </c>
      <c r="I9" s="2">
        <v>3</v>
      </c>
      <c r="J9" s="46">
        <v>1.95</v>
      </c>
      <c r="K9" s="49">
        <v>91</v>
      </c>
      <c r="L9" s="47">
        <v>30.4</v>
      </c>
      <c r="M9" s="47">
        <v>40</v>
      </c>
      <c r="N9" s="47">
        <v>410</v>
      </c>
    </row>
    <row r="10" spans="1:18" x14ac:dyDescent="0.25">
      <c r="A10" s="45">
        <v>9</v>
      </c>
      <c r="B10" s="46">
        <v>0.8</v>
      </c>
      <c r="C10" s="47">
        <v>92.3</v>
      </c>
      <c r="D10" s="47">
        <v>29.2</v>
      </c>
      <c r="E10" s="47">
        <v>39</v>
      </c>
      <c r="F10" s="47">
        <v>393</v>
      </c>
    </row>
    <row r="11" spans="1:18" x14ac:dyDescent="0.25">
      <c r="A11" s="42">
        <v>10</v>
      </c>
      <c r="B11" s="43">
        <v>0.8</v>
      </c>
      <c r="C11" s="44">
        <v>92.3</v>
      </c>
      <c r="D11" s="44">
        <v>29.4</v>
      </c>
      <c r="E11" s="44">
        <v>40</v>
      </c>
      <c r="F11" s="44">
        <v>250</v>
      </c>
    </row>
    <row r="12" spans="1:18" x14ac:dyDescent="0.25">
      <c r="A12" s="42">
        <v>11</v>
      </c>
      <c r="B12" s="43">
        <v>0.82</v>
      </c>
      <c r="C12" s="44">
        <v>92.8</v>
      </c>
      <c r="D12" s="44">
        <v>29.4</v>
      </c>
      <c r="E12" s="44">
        <v>40</v>
      </c>
      <c r="F12" s="44">
        <v>231</v>
      </c>
      <c r="H12" s="41" t="s">
        <v>42</v>
      </c>
      <c r="I12" s="41" t="s">
        <v>43</v>
      </c>
      <c r="J12" s="41" t="s">
        <v>44</v>
      </c>
      <c r="K12" s="41" t="s">
        <v>45</v>
      </c>
      <c r="L12" s="41" t="s">
        <v>46</v>
      </c>
      <c r="M12" s="41" t="s">
        <v>47</v>
      </c>
      <c r="N12" s="15" t="s">
        <v>14</v>
      </c>
      <c r="O12" s="15" t="s">
        <v>15</v>
      </c>
      <c r="P12" s="15" t="s">
        <v>16</v>
      </c>
      <c r="Q12" s="15" t="s">
        <v>17</v>
      </c>
      <c r="R12" s="15" t="s">
        <v>18</v>
      </c>
    </row>
    <row r="13" spans="1:18" x14ac:dyDescent="0.25">
      <c r="A13" s="42">
        <v>12</v>
      </c>
      <c r="B13" s="43">
        <v>0.8</v>
      </c>
      <c r="C13" s="44">
        <v>92.6</v>
      </c>
      <c r="D13" s="44">
        <v>29.4</v>
      </c>
      <c r="E13" s="44">
        <v>40</v>
      </c>
      <c r="F13" s="44">
        <v>229</v>
      </c>
      <c r="H13" s="42">
        <v>1</v>
      </c>
      <c r="I13" s="43">
        <v>0.89</v>
      </c>
      <c r="J13" s="44">
        <v>90.7</v>
      </c>
      <c r="K13" s="44">
        <v>29.8</v>
      </c>
      <c r="L13" s="44">
        <v>39</v>
      </c>
      <c r="M13" s="44">
        <v>431</v>
      </c>
      <c r="N13" s="4">
        <f>SQRT((I13-$J$7)^2+(J13-$K$7)^2+(K13-$L$7)^2+(L13-$M$7)^2+(M13-$N$7)^2)</f>
        <v>38.038508120061699</v>
      </c>
      <c r="O13" s="4">
        <f>SQRT((I13-$J$8)^2+(J13-$K$8)^2+(K13-$L$8)^2+(L13-$M$8)^2+(M13-$N$8)^2)</f>
        <v>50.11253436017779</v>
      </c>
      <c r="P13" s="4">
        <f>SQRT((I13-$J$9)^2+(J13-$K$9)^2+(K13-$L$9)^2+(L13-$M$9)^2+(M13-$N$9)^2)</f>
        <v>21.061187051066234</v>
      </c>
      <c r="Q13" s="4">
        <f>MIN(N13:P13)</f>
        <v>21.061187051066234</v>
      </c>
      <c r="R13" s="2">
        <f>IF(AND(N13&lt;O13,N13&lt;P13),1,IF(AND(O13&lt;N13,O13&lt;P13),2,3))</f>
        <v>3</v>
      </c>
    </row>
    <row r="14" spans="1:18" x14ac:dyDescent="0.25">
      <c r="A14" s="42">
        <v>13</v>
      </c>
      <c r="B14" s="43">
        <v>0.8</v>
      </c>
      <c r="C14" s="44">
        <v>92.3</v>
      </c>
      <c r="D14" s="44">
        <v>29.4</v>
      </c>
      <c r="E14" s="44">
        <v>40</v>
      </c>
      <c r="F14" s="44">
        <v>327</v>
      </c>
      <c r="H14" s="42">
        <v>2</v>
      </c>
      <c r="I14" s="43">
        <v>0.86</v>
      </c>
      <c r="J14" s="44">
        <v>90.9</v>
      </c>
      <c r="K14" s="44">
        <v>29.7</v>
      </c>
      <c r="L14" s="44">
        <v>40</v>
      </c>
      <c r="M14" s="44">
        <v>463</v>
      </c>
      <c r="N14" s="4">
        <f t="shared" ref="N14:N77" si="0">SQRT((I14-$J$7)^2+(J14-$K$7)^2+(K14-$L$7)^2+(L14-$M$7)^2+(M14-$N$7)^2)</f>
        <v>70.022950523381979</v>
      </c>
      <c r="O14" s="4">
        <f t="shared" ref="O14:O77" si="1">SQRT((I14-$J$8)^2+(J14-$K$8)^2+(K14-$L$8)^2+(L14-$M$8)^2+(M14-$N$8)^2)</f>
        <v>18.172187540304552</v>
      </c>
      <c r="P14" s="4">
        <f t="shared" ref="P14:P77" si="2">SQRT((I14-$J$9)^2+(J14-$K$9)^2+(K14-$L$9)^2+(L14-$M$9)^2+(M14-$N$9)^2)</f>
        <v>53.015923079769159</v>
      </c>
      <c r="Q14" s="4">
        <f t="shared" ref="Q14:Q77" si="3">MIN(N14:P14)</f>
        <v>18.172187540304552</v>
      </c>
      <c r="R14" s="2">
        <f t="shared" ref="R14:R77" si="4">IF(AND(N14&lt;O14,N14&lt;P14),1,IF(AND(O14&lt;N14,O14&lt;P14),2,3))</f>
        <v>2</v>
      </c>
    </row>
    <row r="15" spans="1:18" x14ac:dyDescent="0.25">
      <c r="A15" s="42">
        <v>14</v>
      </c>
      <c r="B15" s="43">
        <v>0.8</v>
      </c>
      <c r="C15" s="44">
        <v>92.2</v>
      </c>
      <c r="D15" s="44">
        <v>29.4</v>
      </c>
      <c r="E15" s="44">
        <v>40</v>
      </c>
      <c r="F15" s="44">
        <v>241</v>
      </c>
      <c r="H15" s="42">
        <v>3</v>
      </c>
      <c r="I15" s="43">
        <v>0.84</v>
      </c>
      <c r="J15" s="44">
        <v>92.1</v>
      </c>
      <c r="K15" s="44">
        <v>29.6</v>
      </c>
      <c r="L15" s="44">
        <v>39</v>
      </c>
      <c r="M15" s="44">
        <v>470</v>
      </c>
      <c r="N15" s="4">
        <f t="shared" si="0"/>
        <v>77.001309079781237</v>
      </c>
      <c r="O15" s="4">
        <f t="shared" si="1"/>
        <v>11.518142211311684</v>
      </c>
      <c r="P15" s="4">
        <f t="shared" si="2"/>
        <v>60.034007862210899</v>
      </c>
      <c r="Q15" s="4">
        <f t="shared" si="3"/>
        <v>11.518142211311684</v>
      </c>
      <c r="R15" s="2">
        <f t="shared" si="4"/>
        <v>2</v>
      </c>
    </row>
    <row r="16" spans="1:18" x14ac:dyDescent="0.25">
      <c r="A16" s="42">
        <v>15</v>
      </c>
      <c r="B16" s="43">
        <v>0.8</v>
      </c>
      <c r="C16" s="48">
        <v>92</v>
      </c>
      <c r="D16" s="44">
        <v>29.4</v>
      </c>
      <c r="E16" s="44">
        <v>39</v>
      </c>
      <c r="F16" s="44">
        <v>236</v>
      </c>
      <c r="H16" s="42">
        <v>4</v>
      </c>
      <c r="I16" s="43">
        <v>0.84</v>
      </c>
      <c r="J16" s="44">
        <v>91.8</v>
      </c>
      <c r="K16" s="44">
        <v>29.6</v>
      </c>
      <c r="L16" s="44">
        <v>40</v>
      </c>
      <c r="M16" s="44">
        <v>470</v>
      </c>
      <c r="N16" s="4">
        <f t="shared" si="0"/>
        <v>77.009165688247791</v>
      </c>
      <c r="O16" s="4">
        <f t="shared" si="1"/>
        <v>11.284396306404698</v>
      </c>
      <c r="P16" s="4">
        <f t="shared" si="2"/>
        <v>60.020930515945849</v>
      </c>
      <c r="Q16" s="4">
        <f t="shared" si="3"/>
        <v>11.284396306404698</v>
      </c>
      <c r="R16" s="2">
        <f t="shared" si="4"/>
        <v>2</v>
      </c>
    </row>
    <row r="17" spans="1:18" x14ac:dyDescent="0.25">
      <c r="A17" s="42">
        <v>16</v>
      </c>
      <c r="B17" s="43">
        <v>0.8</v>
      </c>
      <c r="C17" s="44">
        <v>91.8</v>
      </c>
      <c r="D17" s="44">
        <v>29.6</v>
      </c>
      <c r="E17" s="44">
        <v>39</v>
      </c>
      <c r="F17" s="44">
        <v>359</v>
      </c>
      <c r="H17" s="42">
        <v>5</v>
      </c>
      <c r="I17" s="43">
        <v>0.84</v>
      </c>
      <c r="J17" s="44">
        <v>91.8</v>
      </c>
      <c r="K17" s="44">
        <v>29.5</v>
      </c>
      <c r="L17" s="44">
        <v>40</v>
      </c>
      <c r="M17" s="44">
        <v>503</v>
      </c>
      <c r="N17" s="4">
        <f t="shared" si="0"/>
        <v>110.00609801279199</v>
      </c>
      <c r="O17" s="4">
        <f t="shared" si="1"/>
        <v>22.14740616866905</v>
      </c>
      <c r="P17" s="4">
        <f t="shared" si="2"/>
        <v>93.014418774725456</v>
      </c>
      <c r="Q17" s="4">
        <f t="shared" si="3"/>
        <v>22.14740616866905</v>
      </c>
      <c r="R17" s="2">
        <f t="shared" si="4"/>
        <v>2</v>
      </c>
    </row>
    <row r="18" spans="1:18" x14ac:dyDescent="0.25">
      <c r="A18" s="42">
        <v>17</v>
      </c>
      <c r="B18" s="43">
        <v>0.82</v>
      </c>
      <c r="C18" s="48">
        <v>92</v>
      </c>
      <c r="D18" s="44">
        <v>29.5</v>
      </c>
      <c r="E18" s="44">
        <v>39</v>
      </c>
      <c r="F18" s="44">
        <v>393</v>
      </c>
      <c r="H18" s="42">
        <v>6</v>
      </c>
      <c r="I18" s="43">
        <v>0.82</v>
      </c>
      <c r="J18" s="44">
        <v>91.9</v>
      </c>
      <c r="K18" s="44">
        <v>29.4</v>
      </c>
      <c r="L18" s="44">
        <v>39</v>
      </c>
      <c r="M18" s="44">
        <v>499</v>
      </c>
      <c r="N18" s="4">
        <f t="shared" si="0"/>
        <v>106.000945278804</v>
      </c>
      <c r="O18" s="4">
        <f t="shared" si="1"/>
        <v>18.325872421251873</v>
      </c>
      <c r="P18" s="4">
        <f t="shared" si="2"/>
        <v>89.02295715151233</v>
      </c>
      <c r="Q18" s="4">
        <f t="shared" si="3"/>
        <v>18.325872421251873</v>
      </c>
      <c r="R18" s="2">
        <f t="shared" si="4"/>
        <v>2</v>
      </c>
    </row>
    <row r="19" spans="1:18" x14ac:dyDescent="0.25">
      <c r="A19" s="42">
        <v>18</v>
      </c>
      <c r="B19" s="43">
        <v>0.8</v>
      </c>
      <c r="C19" s="44">
        <v>91.7</v>
      </c>
      <c r="D19" s="44">
        <v>29.6</v>
      </c>
      <c r="E19" s="44">
        <v>39</v>
      </c>
      <c r="F19" s="44">
        <v>248</v>
      </c>
      <c r="H19" s="42">
        <v>7</v>
      </c>
      <c r="I19" s="43">
        <v>0.82</v>
      </c>
      <c r="J19" s="44">
        <v>92.1</v>
      </c>
      <c r="K19" s="44">
        <v>29.4</v>
      </c>
      <c r="L19" s="44">
        <v>40</v>
      </c>
      <c r="M19" s="44">
        <v>496</v>
      </c>
      <c r="N19" s="4">
        <f t="shared" si="0"/>
        <v>103.00524452667447</v>
      </c>
      <c r="O19" s="4">
        <f t="shared" si="1"/>
        <v>15.234093343550184</v>
      </c>
      <c r="P19" s="4">
        <f t="shared" si="2"/>
        <v>86.02027028555537</v>
      </c>
      <c r="Q19" s="4">
        <f t="shared" si="3"/>
        <v>15.234093343550184</v>
      </c>
      <c r="R19" s="2">
        <f t="shared" si="4"/>
        <v>2</v>
      </c>
    </row>
    <row r="20" spans="1:18" x14ac:dyDescent="0.25">
      <c r="A20" s="42">
        <v>19</v>
      </c>
      <c r="B20" s="43">
        <v>0.78</v>
      </c>
      <c r="C20" s="44">
        <v>91.6</v>
      </c>
      <c r="D20" s="44">
        <v>29.6</v>
      </c>
      <c r="E20" s="44">
        <v>40</v>
      </c>
      <c r="F20" s="44">
        <v>235</v>
      </c>
      <c r="H20" s="42">
        <v>8</v>
      </c>
      <c r="I20" s="43">
        <v>0.82</v>
      </c>
      <c r="J20" s="44">
        <v>92.1</v>
      </c>
      <c r="K20" s="44">
        <v>29.3</v>
      </c>
      <c r="L20" s="44">
        <v>39</v>
      </c>
      <c r="M20" s="44">
        <v>492</v>
      </c>
      <c r="N20" s="4">
        <f t="shared" si="0"/>
        <v>99.000254545127305</v>
      </c>
      <c r="O20" s="4">
        <f t="shared" si="1"/>
        <v>11.545024902528359</v>
      </c>
      <c r="P20" s="4">
        <f t="shared" si="2"/>
        <v>82.028634634498218</v>
      </c>
      <c r="Q20" s="4">
        <f t="shared" si="3"/>
        <v>11.545024902528359</v>
      </c>
      <c r="R20" s="2">
        <f t="shared" si="4"/>
        <v>2</v>
      </c>
    </row>
    <row r="21" spans="1:18" x14ac:dyDescent="0.25">
      <c r="A21" s="42">
        <v>20</v>
      </c>
      <c r="B21" s="43">
        <v>0.8</v>
      </c>
      <c r="C21" s="44">
        <v>92.8</v>
      </c>
      <c r="D21" s="44">
        <v>29.4</v>
      </c>
      <c r="E21" s="44">
        <v>40</v>
      </c>
      <c r="F21" s="44">
        <v>216</v>
      </c>
      <c r="H21" s="45">
        <v>9</v>
      </c>
      <c r="I21" s="46">
        <v>0.8</v>
      </c>
      <c r="J21" s="47">
        <v>92.3</v>
      </c>
      <c r="K21" s="47">
        <v>29.2</v>
      </c>
      <c r="L21" s="47">
        <v>39</v>
      </c>
      <c r="M21" s="47">
        <v>393</v>
      </c>
      <c r="N21" s="4">
        <f t="shared" si="0"/>
        <v>0</v>
      </c>
      <c r="O21" s="4">
        <f t="shared" si="1"/>
        <v>88.073199101656343</v>
      </c>
      <c r="P21" s="4">
        <f t="shared" si="2"/>
        <v>17.159618294122978</v>
      </c>
      <c r="Q21" s="4">
        <f t="shared" si="3"/>
        <v>0</v>
      </c>
      <c r="R21" s="2">
        <f t="shared" si="4"/>
        <v>1</v>
      </c>
    </row>
    <row r="22" spans="1:18" x14ac:dyDescent="0.25">
      <c r="A22" s="42">
        <v>21</v>
      </c>
      <c r="B22" s="43">
        <v>0.8</v>
      </c>
      <c r="C22" s="44">
        <v>92.3</v>
      </c>
      <c r="D22" s="44">
        <v>29.4</v>
      </c>
      <c r="E22" s="44">
        <v>39</v>
      </c>
      <c r="F22" s="44">
        <v>205</v>
      </c>
      <c r="H22" s="42">
        <v>10</v>
      </c>
      <c r="I22" s="43">
        <v>0.8</v>
      </c>
      <c r="J22" s="44">
        <v>92.3</v>
      </c>
      <c r="K22" s="44">
        <v>29.4</v>
      </c>
      <c r="L22" s="44">
        <v>40</v>
      </c>
      <c r="M22" s="44">
        <v>250</v>
      </c>
      <c r="N22" s="4">
        <f t="shared" si="0"/>
        <v>143.00363631740279</v>
      </c>
      <c r="O22" s="4">
        <f t="shared" si="1"/>
        <v>231.01612151536091</v>
      </c>
      <c r="P22" s="4">
        <f t="shared" si="2"/>
        <v>160.01253857120074</v>
      </c>
      <c r="Q22" s="4">
        <f t="shared" si="3"/>
        <v>143.00363631740279</v>
      </c>
      <c r="R22" s="2">
        <f t="shared" si="4"/>
        <v>1</v>
      </c>
    </row>
    <row r="23" spans="1:18" x14ac:dyDescent="0.25">
      <c r="A23" s="42">
        <v>22</v>
      </c>
      <c r="B23" s="43">
        <v>0.8</v>
      </c>
      <c r="C23" s="44">
        <v>92.2</v>
      </c>
      <c r="D23" s="44">
        <v>29.5</v>
      </c>
      <c r="E23" s="44">
        <v>39</v>
      </c>
      <c r="F23" s="44">
        <v>197</v>
      </c>
      <c r="H23" s="42">
        <v>11</v>
      </c>
      <c r="I23" s="43">
        <v>0.82</v>
      </c>
      <c r="J23" s="44">
        <v>92.8</v>
      </c>
      <c r="K23" s="44">
        <v>29.4</v>
      </c>
      <c r="L23" s="44">
        <v>40</v>
      </c>
      <c r="M23" s="44">
        <v>231</v>
      </c>
      <c r="N23" s="4">
        <f t="shared" si="0"/>
        <v>162.00398266709371</v>
      </c>
      <c r="O23" s="4">
        <f t="shared" si="1"/>
        <v>250.01709461554825</v>
      </c>
      <c r="P23" s="4">
        <f t="shared" si="2"/>
        <v>179.01540967190505</v>
      </c>
      <c r="Q23" s="4">
        <f t="shared" si="3"/>
        <v>162.00398266709371</v>
      </c>
      <c r="R23" s="2">
        <f t="shared" si="4"/>
        <v>1</v>
      </c>
    </row>
    <row r="24" spans="1:18" x14ac:dyDescent="0.25">
      <c r="A24" s="42">
        <v>23</v>
      </c>
      <c r="B24" s="43">
        <v>0.8</v>
      </c>
      <c r="C24" s="44">
        <v>91.9</v>
      </c>
      <c r="D24" s="44">
        <v>29.5</v>
      </c>
      <c r="E24" s="44">
        <v>39</v>
      </c>
      <c r="F24" s="44">
        <v>192</v>
      </c>
      <c r="H24" s="42">
        <v>12</v>
      </c>
      <c r="I24" s="43">
        <v>0.8</v>
      </c>
      <c r="J24" s="44">
        <v>92.6</v>
      </c>
      <c r="K24" s="44">
        <v>29.4</v>
      </c>
      <c r="L24" s="44">
        <v>40</v>
      </c>
      <c r="M24" s="44">
        <v>229</v>
      </c>
      <c r="N24" s="4">
        <f t="shared" si="0"/>
        <v>164.00344508576643</v>
      </c>
      <c r="O24" s="4">
        <f t="shared" si="1"/>
        <v>252.01602806170879</v>
      </c>
      <c r="P24" s="4">
        <f t="shared" si="2"/>
        <v>181.01348706657191</v>
      </c>
      <c r="Q24" s="4">
        <f t="shared" si="3"/>
        <v>164.00344508576643</v>
      </c>
      <c r="R24" s="2">
        <f t="shared" si="4"/>
        <v>1</v>
      </c>
    </row>
    <row r="25" spans="1:18" x14ac:dyDescent="0.25">
      <c r="A25" s="42">
        <v>24</v>
      </c>
      <c r="B25" s="43">
        <v>0.78</v>
      </c>
      <c r="C25" s="44">
        <v>92.1</v>
      </c>
      <c r="D25" s="44">
        <v>29.5</v>
      </c>
      <c r="E25" s="44">
        <v>40</v>
      </c>
      <c r="F25" s="44">
        <v>176</v>
      </c>
      <c r="H25" s="42">
        <v>13</v>
      </c>
      <c r="I25" s="43">
        <v>0.8</v>
      </c>
      <c r="J25" s="44">
        <v>92.3</v>
      </c>
      <c r="K25" s="44">
        <v>29.4</v>
      </c>
      <c r="L25" s="44">
        <v>40</v>
      </c>
      <c r="M25" s="44">
        <v>327</v>
      </c>
      <c r="N25" s="4">
        <f t="shared" si="0"/>
        <v>66.007878317667505</v>
      </c>
      <c r="O25" s="4">
        <f t="shared" si="1"/>
        <v>154.02418121840481</v>
      </c>
      <c r="P25" s="4">
        <f t="shared" si="2"/>
        <v>83.02416816807019</v>
      </c>
      <c r="Q25" s="4">
        <f t="shared" si="3"/>
        <v>66.007878317667505</v>
      </c>
      <c r="R25" s="2">
        <f t="shared" si="4"/>
        <v>1</v>
      </c>
    </row>
    <row r="26" spans="1:18" x14ac:dyDescent="0.25">
      <c r="A26" s="42">
        <v>25</v>
      </c>
      <c r="B26" s="43">
        <v>0.78</v>
      </c>
      <c r="C26" s="44">
        <v>91.8</v>
      </c>
      <c r="D26" s="44">
        <v>29.5</v>
      </c>
      <c r="E26" s="44">
        <v>39</v>
      </c>
      <c r="F26" s="44">
        <v>174</v>
      </c>
      <c r="H26" s="42">
        <v>14</v>
      </c>
      <c r="I26" s="43">
        <v>0.8</v>
      </c>
      <c r="J26" s="44">
        <v>92.2</v>
      </c>
      <c r="K26" s="44">
        <v>29.4</v>
      </c>
      <c r="L26" s="44">
        <v>40</v>
      </c>
      <c r="M26" s="44">
        <v>241</v>
      </c>
      <c r="N26" s="4">
        <f t="shared" si="0"/>
        <v>152.00345390812672</v>
      </c>
      <c r="O26" s="4">
        <f t="shared" si="1"/>
        <v>240.01516285434968</v>
      </c>
      <c r="P26" s="4">
        <f t="shared" si="2"/>
        <v>169.01113129022005</v>
      </c>
      <c r="Q26" s="4">
        <f t="shared" si="3"/>
        <v>152.00345390812672</v>
      </c>
      <c r="R26" s="2">
        <f t="shared" si="4"/>
        <v>1</v>
      </c>
    </row>
    <row r="27" spans="1:18" x14ac:dyDescent="0.25">
      <c r="A27" s="42">
        <v>26</v>
      </c>
      <c r="B27" s="43">
        <v>0.78</v>
      </c>
      <c r="C27" s="48">
        <v>92</v>
      </c>
      <c r="D27" s="44">
        <v>29.6</v>
      </c>
      <c r="E27" s="44">
        <v>39</v>
      </c>
      <c r="F27" s="44">
        <v>416</v>
      </c>
      <c r="H27" s="42">
        <v>15</v>
      </c>
      <c r="I27" s="43">
        <v>0.8</v>
      </c>
      <c r="J27" s="48">
        <v>92</v>
      </c>
      <c r="K27" s="44">
        <v>29.4</v>
      </c>
      <c r="L27" s="44">
        <v>39</v>
      </c>
      <c r="M27" s="44">
        <v>236</v>
      </c>
      <c r="N27" s="4">
        <f t="shared" si="0"/>
        <v>157.00041401219298</v>
      </c>
      <c r="O27" s="4">
        <f t="shared" si="1"/>
        <v>245.02448530708108</v>
      </c>
      <c r="P27" s="4">
        <f t="shared" si="2"/>
        <v>174.01242053370788</v>
      </c>
      <c r="Q27" s="4">
        <f t="shared" si="3"/>
        <v>157.00041401219298</v>
      </c>
      <c r="R27" s="2">
        <f t="shared" si="4"/>
        <v>1</v>
      </c>
    </row>
    <row r="28" spans="1:18" x14ac:dyDescent="0.25">
      <c r="A28" s="42">
        <v>27</v>
      </c>
      <c r="B28" s="43">
        <v>0.78</v>
      </c>
      <c r="C28" s="44">
        <v>91.8</v>
      </c>
      <c r="D28" s="44">
        <v>29.6</v>
      </c>
      <c r="E28" s="44">
        <v>39</v>
      </c>
      <c r="F28" s="44">
        <v>447</v>
      </c>
      <c r="H28" s="42">
        <v>16</v>
      </c>
      <c r="I28" s="43">
        <v>0.8</v>
      </c>
      <c r="J28" s="44">
        <v>91.8</v>
      </c>
      <c r="K28" s="44">
        <v>29.6</v>
      </c>
      <c r="L28" s="44">
        <v>39</v>
      </c>
      <c r="M28" s="44">
        <v>359</v>
      </c>
      <c r="N28" s="4">
        <f t="shared" si="0"/>
        <v>34.006028877244695</v>
      </c>
      <c r="O28" s="4">
        <f t="shared" si="1"/>
        <v>122.04686968537948</v>
      </c>
      <c r="P28" s="4">
        <f t="shared" si="2"/>
        <v>51.035306406447681</v>
      </c>
      <c r="Q28" s="4">
        <f t="shared" si="3"/>
        <v>34.006028877244695</v>
      </c>
      <c r="R28" s="2">
        <f t="shared" si="4"/>
        <v>1</v>
      </c>
    </row>
    <row r="29" spans="1:18" x14ac:dyDescent="0.25">
      <c r="A29" s="42">
        <v>28</v>
      </c>
      <c r="B29" s="43">
        <v>0.78</v>
      </c>
      <c r="C29" s="44">
        <v>91.9</v>
      </c>
      <c r="D29" s="44">
        <v>29.6</v>
      </c>
      <c r="E29" s="44">
        <v>40</v>
      </c>
      <c r="F29" s="44">
        <v>416</v>
      </c>
      <c r="H29" s="42">
        <v>17</v>
      </c>
      <c r="I29" s="43">
        <v>0.82</v>
      </c>
      <c r="J29" s="48">
        <v>92</v>
      </c>
      <c r="K29" s="44">
        <v>29.5</v>
      </c>
      <c r="L29" s="44">
        <v>39</v>
      </c>
      <c r="M29" s="44">
        <v>393</v>
      </c>
      <c r="N29" s="4">
        <f t="shared" si="0"/>
        <v>0.42473521163190453</v>
      </c>
      <c r="O29" s="4">
        <f t="shared" si="1"/>
        <v>88.066779207599041</v>
      </c>
      <c r="P29" s="4">
        <f t="shared" si="2"/>
        <v>17.119780956542641</v>
      </c>
      <c r="Q29" s="4">
        <f t="shared" si="3"/>
        <v>0.42473521163190453</v>
      </c>
      <c r="R29" s="2">
        <f t="shared" si="4"/>
        <v>1</v>
      </c>
    </row>
    <row r="30" spans="1:18" x14ac:dyDescent="0.25">
      <c r="A30" s="42">
        <v>29</v>
      </c>
      <c r="B30" s="43">
        <v>0.8</v>
      </c>
      <c r="C30" s="44">
        <v>91.9</v>
      </c>
      <c r="D30" s="44">
        <v>29.8</v>
      </c>
      <c r="E30" s="44">
        <v>39</v>
      </c>
      <c r="F30" s="44">
        <v>410</v>
      </c>
      <c r="H30" s="42">
        <v>18</v>
      </c>
      <c r="I30" s="43">
        <v>0.8</v>
      </c>
      <c r="J30" s="44">
        <v>91.7</v>
      </c>
      <c r="K30" s="44">
        <v>29.6</v>
      </c>
      <c r="L30" s="44">
        <v>39</v>
      </c>
      <c r="M30" s="44">
        <v>248</v>
      </c>
      <c r="N30" s="4">
        <f t="shared" si="0"/>
        <v>145.00179309236145</v>
      </c>
      <c r="O30" s="4">
        <f t="shared" si="1"/>
        <v>233.02439443114105</v>
      </c>
      <c r="P30" s="4">
        <f t="shared" si="2"/>
        <v>162.0106555137655</v>
      </c>
      <c r="Q30" s="4">
        <f t="shared" si="3"/>
        <v>145.00179309236145</v>
      </c>
      <c r="R30" s="2">
        <f t="shared" si="4"/>
        <v>1</v>
      </c>
    </row>
    <row r="31" spans="1:18" x14ac:dyDescent="0.25">
      <c r="A31" s="42">
        <v>30</v>
      </c>
      <c r="B31" s="43">
        <v>0.78</v>
      </c>
      <c r="C31" s="44">
        <v>91.7</v>
      </c>
      <c r="D31" s="44">
        <v>29.7</v>
      </c>
      <c r="E31" s="44">
        <v>39</v>
      </c>
      <c r="F31" s="44">
        <v>343</v>
      </c>
      <c r="H31" s="42">
        <v>19</v>
      </c>
      <c r="I31" s="43">
        <v>0.78</v>
      </c>
      <c r="J31" s="44">
        <v>91.6</v>
      </c>
      <c r="K31" s="44">
        <v>29.6</v>
      </c>
      <c r="L31" s="44">
        <v>40</v>
      </c>
      <c r="M31" s="44">
        <v>235</v>
      </c>
      <c r="N31" s="4">
        <f t="shared" si="0"/>
        <v>158.00522269849182</v>
      </c>
      <c r="O31" s="4">
        <f t="shared" si="1"/>
        <v>246.01294681378053</v>
      </c>
      <c r="P31" s="4">
        <f t="shared" si="2"/>
        <v>175.00676815483453</v>
      </c>
      <c r="Q31" s="4">
        <f t="shared" si="3"/>
        <v>158.00522269849182</v>
      </c>
      <c r="R31" s="2">
        <f t="shared" si="4"/>
        <v>1</v>
      </c>
    </row>
    <row r="32" spans="1:18" x14ac:dyDescent="0.25">
      <c r="A32" s="42">
        <v>31</v>
      </c>
      <c r="B32" s="43">
        <v>0.8</v>
      </c>
      <c r="C32" s="44">
        <v>91.6</v>
      </c>
      <c r="D32" s="44">
        <v>29.6</v>
      </c>
      <c r="E32" s="44">
        <v>39</v>
      </c>
      <c r="F32" s="44">
        <v>390</v>
      </c>
      <c r="H32" s="42">
        <v>20</v>
      </c>
      <c r="I32" s="43">
        <v>0.8</v>
      </c>
      <c r="J32" s="44">
        <v>92.8</v>
      </c>
      <c r="K32" s="44">
        <v>29.4</v>
      </c>
      <c r="L32" s="44">
        <v>40</v>
      </c>
      <c r="M32" s="44">
        <v>216</v>
      </c>
      <c r="N32" s="4">
        <f t="shared" si="0"/>
        <v>177.00364403028544</v>
      </c>
      <c r="O32" s="4">
        <f t="shared" si="1"/>
        <v>265.0162228996557</v>
      </c>
      <c r="P32" s="4">
        <f t="shared" si="2"/>
        <v>194.01433581052714</v>
      </c>
      <c r="Q32" s="4">
        <f t="shared" si="3"/>
        <v>177.00364403028544</v>
      </c>
      <c r="R32" s="2">
        <f t="shared" si="4"/>
        <v>1</v>
      </c>
    </row>
    <row r="33" spans="1:18" x14ac:dyDescent="0.25">
      <c r="A33" s="42">
        <v>32</v>
      </c>
      <c r="B33" s="43">
        <v>0.8</v>
      </c>
      <c r="C33" s="44">
        <v>91.7</v>
      </c>
      <c r="D33" s="44">
        <v>29.7</v>
      </c>
      <c r="E33" s="44">
        <v>39</v>
      </c>
      <c r="F33" s="44">
        <v>419</v>
      </c>
      <c r="H33" s="42">
        <v>21</v>
      </c>
      <c r="I33" s="43">
        <v>0.8</v>
      </c>
      <c r="J33" s="44">
        <v>92.3</v>
      </c>
      <c r="K33" s="44">
        <v>29.4</v>
      </c>
      <c r="L33" s="44">
        <v>39</v>
      </c>
      <c r="M33" s="44">
        <v>205</v>
      </c>
      <c r="N33" s="4">
        <f t="shared" si="0"/>
        <v>188.00010638294862</v>
      </c>
      <c r="O33" s="4">
        <f t="shared" si="1"/>
        <v>276.02255052803201</v>
      </c>
      <c r="P33" s="4">
        <f t="shared" si="2"/>
        <v>205.01222524522774</v>
      </c>
      <c r="Q33" s="4">
        <f t="shared" si="3"/>
        <v>188.00010638294862</v>
      </c>
      <c r="R33" s="2">
        <f t="shared" si="4"/>
        <v>1</v>
      </c>
    </row>
    <row r="34" spans="1:18" x14ac:dyDescent="0.25">
      <c r="A34" s="45">
        <v>33</v>
      </c>
      <c r="B34" s="46">
        <v>0.78</v>
      </c>
      <c r="C34" s="47">
        <v>91.5</v>
      </c>
      <c r="D34" s="47">
        <v>29.8</v>
      </c>
      <c r="E34" s="47">
        <v>39</v>
      </c>
      <c r="F34" s="47">
        <v>431</v>
      </c>
      <c r="H34" s="42">
        <v>22</v>
      </c>
      <c r="I34" s="43">
        <v>0.8</v>
      </c>
      <c r="J34" s="44">
        <v>92.2</v>
      </c>
      <c r="K34" s="44">
        <v>29.5</v>
      </c>
      <c r="L34" s="44">
        <v>39</v>
      </c>
      <c r="M34" s="44">
        <v>197</v>
      </c>
      <c r="N34" s="4">
        <f t="shared" si="0"/>
        <v>196.00025510187481</v>
      </c>
      <c r="O34" s="4">
        <f t="shared" si="1"/>
        <v>284.02128159699583</v>
      </c>
      <c r="P34" s="4">
        <f t="shared" si="2"/>
        <v>213.01073329764395</v>
      </c>
      <c r="Q34" s="4">
        <f t="shared" si="3"/>
        <v>196.00025510187481</v>
      </c>
      <c r="R34" s="2">
        <f t="shared" si="4"/>
        <v>1</v>
      </c>
    </row>
    <row r="35" spans="1:18" x14ac:dyDescent="0.25">
      <c r="A35" s="42">
        <v>34</v>
      </c>
      <c r="B35" s="43">
        <v>0.78</v>
      </c>
      <c r="C35" s="44">
        <v>91.6</v>
      </c>
      <c r="D35" s="44">
        <v>29.7</v>
      </c>
      <c r="E35" s="44">
        <v>40</v>
      </c>
      <c r="F35" s="44">
        <v>444</v>
      </c>
      <c r="H35" s="42">
        <v>23</v>
      </c>
      <c r="I35" s="43">
        <v>0.8</v>
      </c>
      <c r="J35" s="44">
        <v>91.9</v>
      </c>
      <c r="K35" s="44">
        <v>29.5</v>
      </c>
      <c r="L35" s="44">
        <v>39</v>
      </c>
      <c r="M35" s="44">
        <v>192</v>
      </c>
      <c r="N35" s="4">
        <f t="shared" si="0"/>
        <v>201.0006218895852</v>
      </c>
      <c r="O35" s="4">
        <f t="shared" si="1"/>
        <v>289.02023873770497</v>
      </c>
      <c r="P35" s="4">
        <f t="shared" si="2"/>
        <v>218.00904224366474</v>
      </c>
      <c r="Q35" s="4">
        <f t="shared" si="3"/>
        <v>201.0006218895852</v>
      </c>
      <c r="R35" s="2">
        <f t="shared" si="4"/>
        <v>1</v>
      </c>
    </row>
    <row r="36" spans="1:18" x14ac:dyDescent="0.25">
      <c r="A36" s="42">
        <v>35</v>
      </c>
      <c r="B36" s="43">
        <v>0.78</v>
      </c>
      <c r="C36" s="44">
        <v>91.7</v>
      </c>
      <c r="D36" s="44">
        <v>29.8</v>
      </c>
      <c r="E36" s="44">
        <v>40</v>
      </c>
      <c r="F36" s="44">
        <v>463</v>
      </c>
      <c r="H36" s="42">
        <v>24</v>
      </c>
      <c r="I36" s="43">
        <v>0.78</v>
      </c>
      <c r="J36" s="44">
        <v>92.1</v>
      </c>
      <c r="K36" s="44">
        <v>29.5</v>
      </c>
      <c r="L36" s="44">
        <v>40</v>
      </c>
      <c r="M36" s="44">
        <v>176</v>
      </c>
      <c r="N36" s="4">
        <f t="shared" si="0"/>
        <v>217.00260459266383</v>
      </c>
      <c r="O36" s="4">
        <f t="shared" si="1"/>
        <v>305.0114588011408</v>
      </c>
      <c r="P36" s="4">
        <f t="shared" si="2"/>
        <v>234.00724112727792</v>
      </c>
      <c r="Q36" s="4">
        <f t="shared" si="3"/>
        <v>217.00260459266383</v>
      </c>
      <c r="R36" s="2">
        <f t="shared" si="4"/>
        <v>1</v>
      </c>
    </row>
    <row r="37" spans="1:18" x14ac:dyDescent="0.25">
      <c r="A37" s="42">
        <v>36</v>
      </c>
      <c r="B37" s="43">
        <v>0.82</v>
      </c>
      <c r="C37" s="48">
        <v>92</v>
      </c>
      <c r="D37" s="44">
        <v>29.9</v>
      </c>
      <c r="E37" s="44">
        <v>39</v>
      </c>
      <c r="F37" s="44">
        <v>282</v>
      </c>
      <c r="H37" s="42">
        <v>25</v>
      </c>
      <c r="I37" s="43">
        <v>0.78</v>
      </c>
      <c r="J37" s="44">
        <v>91.8</v>
      </c>
      <c r="K37" s="44">
        <v>29.5</v>
      </c>
      <c r="L37" s="44">
        <v>39</v>
      </c>
      <c r="M37" s="44">
        <v>174</v>
      </c>
      <c r="N37" s="4">
        <f t="shared" si="0"/>
        <v>219.00077716757079</v>
      </c>
      <c r="O37" s="4">
        <f t="shared" si="1"/>
        <v>307.01898964070608</v>
      </c>
      <c r="P37" s="4">
        <f t="shared" si="2"/>
        <v>236.00809075114353</v>
      </c>
      <c r="Q37" s="4">
        <f t="shared" si="3"/>
        <v>219.00077716757079</v>
      </c>
      <c r="R37" s="2">
        <f t="shared" si="4"/>
        <v>1</v>
      </c>
    </row>
    <row r="38" spans="1:18" x14ac:dyDescent="0.25">
      <c r="A38" s="42">
        <v>37</v>
      </c>
      <c r="B38" s="43">
        <v>0.91</v>
      </c>
      <c r="C38" s="44">
        <v>92.7</v>
      </c>
      <c r="D38" s="48">
        <v>30</v>
      </c>
      <c r="E38" s="44">
        <v>39</v>
      </c>
      <c r="F38" s="44">
        <v>224</v>
      </c>
      <c r="H38" s="42">
        <v>26</v>
      </c>
      <c r="I38" s="43">
        <v>0.78</v>
      </c>
      <c r="J38" s="48">
        <v>92</v>
      </c>
      <c r="K38" s="44">
        <v>29.6</v>
      </c>
      <c r="L38" s="44">
        <v>39</v>
      </c>
      <c r="M38" s="44">
        <v>416</v>
      </c>
      <c r="N38" s="4">
        <f t="shared" si="0"/>
        <v>23.005442834251202</v>
      </c>
      <c r="O38" s="4">
        <f t="shared" si="1"/>
        <v>65.08986096159677</v>
      </c>
      <c r="P38" s="4">
        <f t="shared" si="2"/>
        <v>6.3252588879823719</v>
      </c>
      <c r="Q38" s="4">
        <f t="shared" si="3"/>
        <v>6.3252588879823719</v>
      </c>
      <c r="R38" s="2">
        <f t="shared" si="4"/>
        <v>3</v>
      </c>
    </row>
    <row r="39" spans="1:18" x14ac:dyDescent="0.25">
      <c r="A39" s="42">
        <v>38</v>
      </c>
      <c r="B39" s="43">
        <v>0.91</v>
      </c>
      <c r="C39" s="44">
        <v>92.5</v>
      </c>
      <c r="D39" s="44">
        <v>30.1</v>
      </c>
      <c r="E39" s="44">
        <v>39</v>
      </c>
      <c r="F39" s="44">
        <v>217</v>
      </c>
      <c r="H39" s="42">
        <v>27</v>
      </c>
      <c r="I39" s="43">
        <v>0.78</v>
      </c>
      <c r="J39" s="44">
        <v>91.8</v>
      </c>
      <c r="K39" s="44">
        <v>29.6</v>
      </c>
      <c r="L39" s="44">
        <v>39</v>
      </c>
      <c r="M39" s="44">
        <v>447</v>
      </c>
      <c r="N39" s="4">
        <f t="shared" si="0"/>
        <v>54.003799866305705</v>
      </c>
      <c r="O39" s="4">
        <f t="shared" si="1"/>
        <v>34.168552793467853</v>
      </c>
      <c r="P39" s="4">
        <f t="shared" si="2"/>
        <v>37.049276646110108</v>
      </c>
      <c r="Q39" s="4">
        <f t="shared" si="3"/>
        <v>34.168552793467853</v>
      </c>
      <c r="R39" s="2">
        <f t="shared" si="4"/>
        <v>2</v>
      </c>
    </row>
    <row r="40" spans="1:18" x14ac:dyDescent="0.25">
      <c r="A40" s="42">
        <v>39</v>
      </c>
      <c r="B40" s="43">
        <v>0.91</v>
      </c>
      <c r="C40" s="44">
        <v>92.8</v>
      </c>
      <c r="D40" s="48">
        <v>30</v>
      </c>
      <c r="E40" s="44">
        <v>39</v>
      </c>
      <c r="F40" s="44">
        <v>224</v>
      </c>
      <c r="H40" s="42">
        <v>28</v>
      </c>
      <c r="I40" s="43">
        <v>0.78</v>
      </c>
      <c r="J40" s="44">
        <v>91.9</v>
      </c>
      <c r="K40" s="44">
        <v>29.6</v>
      </c>
      <c r="L40" s="44">
        <v>40</v>
      </c>
      <c r="M40" s="44">
        <v>416</v>
      </c>
      <c r="N40" s="4">
        <f t="shared" si="0"/>
        <v>23.028686458415294</v>
      </c>
      <c r="O40" s="4">
        <f t="shared" si="1"/>
        <v>65.050595692891235</v>
      </c>
      <c r="P40" s="4">
        <f t="shared" si="2"/>
        <v>6.2304815223223322</v>
      </c>
      <c r="Q40" s="4">
        <f t="shared" si="3"/>
        <v>6.2304815223223322</v>
      </c>
      <c r="R40" s="2">
        <f t="shared" si="4"/>
        <v>3</v>
      </c>
    </row>
    <row r="41" spans="1:18" x14ac:dyDescent="0.25">
      <c r="A41" s="42">
        <v>40</v>
      </c>
      <c r="B41" s="43">
        <v>0.91</v>
      </c>
      <c r="C41" s="44">
        <v>93.2</v>
      </c>
      <c r="D41" s="44">
        <v>30.1</v>
      </c>
      <c r="E41" s="44">
        <v>39</v>
      </c>
      <c r="F41" s="44">
        <v>219</v>
      </c>
      <c r="H41" s="42">
        <v>29</v>
      </c>
      <c r="I41" s="43">
        <v>0.8</v>
      </c>
      <c r="J41" s="44">
        <v>91.9</v>
      </c>
      <c r="K41" s="44">
        <v>29.8</v>
      </c>
      <c r="L41" s="44">
        <v>39</v>
      </c>
      <c r="M41" s="44">
        <v>410</v>
      </c>
      <c r="N41" s="4">
        <f t="shared" si="0"/>
        <v>17.015287244122561</v>
      </c>
      <c r="O41" s="4">
        <f t="shared" si="1"/>
        <v>71.079169944506248</v>
      </c>
      <c r="P41" s="4">
        <f t="shared" si="2"/>
        <v>1.8688231591030777</v>
      </c>
      <c r="Q41" s="4">
        <f t="shared" si="3"/>
        <v>1.8688231591030777</v>
      </c>
      <c r="R41" s="2">
        <f t="shared" si="4"/>
        <v>3</v>
      </c>
    </row>
    <row r="42" spans="1:18" x14ac:dyDescent="0.25">
      <c r="A42" s="42">
        <v>41</v>
      </c>
      <c r="B42" s="43">
        <v>0.91</v>
      </c>
      <c r="C42" s="44">
        <v>92.3</v>
      </c>
      <c r="D42" s="48">
        <v>30</v>
      </c>
      <c r="E42" s="44">
        <v>40</v>
      </c>
      <c r="F42" s="44">
        <v>223</v>
      </c>
      <c r="H42" s="42">
        <v>30</v>
      </c>
      <c r="I42" s="43">
        <v>0.78</v>
      </c>
      <c r="J42" s="44">
        <v>91.7</v>
      </c>
      <c r="K42" s="44">
        <v>29.7</v>
      </c>
      <c r="L42" s="44">
        <v>39</v>
      </c>
      <c r="M42" s="44">
        <v>343</v>
      </c>
      <c r="N42" s="4">
        <f t="shared" si="0"/>
        <v>50.006103627457321</v>
      </c>
      <c r="O42" s="4">
        <f t="shared" si="1"/>
        <v>138.04082729395677</v>
      </c>
      <c r="P42" s="4">
        <f t="shared" si="2"/>
        <v>67.024987131666052</v>
      </c>
      <c r="Q42" s="4">
        <f t="shared" si="3"/>
        <v>50.006103627457321</v>
      </c>
      <c r="R42" s="2">
        <f t="shared" si="4"/>
        <v>1</v>
      </c>
    </row>
    <row r="43" spans="1:18" x14ac:dyDescent="0.25">
      <c r="A43" s="42">
        <v>42</v>
      </c>
      <c r="B43" s="43">
        <v>0.91</v>
      </c>
      <c r="C43" s="44">
        <v>93.4</v>
      </c>
      <c r="D43" s="48">
        <v>30</v>
      </c>
      <c r="E43" s="44">
        <v>39</v>
      </c>
      <c r="F43" s="44">
        <v>223</v>
      </c>
      <c r="H43" s="42">
        <v>31</v>
      </c>
      <c r="I43" s="43">
        <v>0.8</v>
      </c>
      <c r="J43" s="44">
        <v>91.6</v>
      </c>
      <c r="K43" s="44">
        <v>29.6</v>
      </c>
      <c r="L43" s="44">
        <v>39</v>
      </c>
      <c r="M43" s="44">
        <v>390</v>
      </c>
      <c r="N43" s="4">
        <f t="shared" si="0"/>
        <v>3.1064449134018144</v>
      </c>
      <c r="O43" s="4">
        <f t="shared" si="1"/>
        <v>91.062167775646543</v>
      </c>
      <c r="P43" s="4">
        <f t="shared" si="2"/>
        <v>20.082890728179546</v>
      </c>
      <c r="Q43" s="4">
        <f t="shared" si="3"/>
        <v>3.1064449134018144</v>
      </c>
      <c r="R43" s="2">
        <f t="shared" si="4"/>
        <v>1</v>
      </c>
    </row>
    <row r="44" spans="1:18" x14ac:dyDescent="0.25">
      <c r="A44" s="42">
        <v>43</v>
      </c>
      <c r="B44" s="43">
        <v>0.91</v>
      </c>
      <c r="C44" s="44">
        <v>92.2</v>
      </c>
      <c r="D44" s="48">
        <v>30</v>
      </c>
      <c r="E44" s="44">
        <v>40</v>
      </c>
      <c r="F44" s="44">
        <v>234</v>
      </c>
      <c r="H44" s="42">
        <v>32</v>
      </c>
      <c r="I44" s="43">
        <v>0.8</v>
      </c>
      <c r="J44" s="44">
        <v>91.7</v>
      </c>
      <c r="K44" s="44">
        <v>29.7</v>
      </c>
      <c r="L44" s="44">
        <v>39</v>
      </c>
      <c r="M44" s="44">
        <v>419</v>
      </c>
      <c r="N44" s="4">
        <f t="shared" si="0"/>
        <v>26.011728124059733</v>
      </c>
      <c r="O44" s="4">
        <f t="shared" si="1"/>
        <v>62.090405055853843</v>
      </c>
      <c r="P44" s="4">
        <f t="shared" si="2"/>
        <v>9.1816392871861403</v>
      </c>
      <c r="Q44" s="4">
        <f t="shared" si="3"/>
        <v>9.1816392871861403</v>
      </c>
      <c r="R44" s="2">
        <f t="shared" si="4"/>
        <v>3</v>
      </c>
    </row>
    <row r="45" spans="1:18" x14ac:dyDescent="0.25">
      <c r="A45" s="42">
        <v>44</v>
      </c>
      <c r="B45" s="43">
        <v>0.91</v>
      </c>
      <c r="C45" s="44">
        <v>92.8</v>
      </c>
      <c r="D45" s="48">
        <v>30</v>
      </c>
      <c r="E45" s="44">
        <v>39</v>
      </c>
      <c r="F45" s="44">
        <v>238</v>
      </c>
      <c r="H45" s="45">
        <v>33</v>
      </c>
      <c r="I45" s="46">
        <v>0.78</v>
      </c>
      <c r="J45" s="47">
        <v>91.5</v>
      </c>
      <c r="K45" s="47">
        <v>29.8</v>
      </c>
      <c r="L45" s="47">
        <v>39</v>
      </c>
      <c r="M45" s="47">
        <v>431</v>
      </c>
      <c r="N45" s="4">
        <f t="shared" si="0"/>
        <v>38.01316087883248</v>
      </c>
      <c r="O45" s="4">
        <f t="shared" si="1"/>
        <v>50.110477946233956</v>
      </c>
      <c r="P45" s="4">
        <f t="shared" si="2"/>
        <v>21.070806818914171</v>
      </c>
      <c r="Q45" s="4">
        <f t="shared" si="3"/>
        <v>21.070806818914171</v>
      </c>
      <c r="R45" s="2">
        <f t="shared" si="4"/>
        <v>3</v>
      </c>
    </row>
    <row r="46" spans="1:18" x14ac:dyDescent="0.25">
      <c r="A46" s="42">
        <v>45</v>
      </c>
      <c r="B46" s="43">
        <v>0.91</v>
      </c>
      <c r="C46" s="44">
        <v>94.3</v>
      </c>
      <c r="D46" s="48">
        <v>30</v>
      </c>
      <c r="E46" s="44">
        <v>40</v>
      </c>
      <c r="F46" s="44">
        <v>244</v>
      </c>
      <c r="H46" s="42">
        <v>34</v>
      </c>
      <c r="I46" s="43">
        <v>0.78</v>
      </c>
      <c r="J46" s="44">
        <v>91.6</v>
      </c>
      <c r="K46" s="44">
        <v>29.7</v>
      </c>
      <c r="L46" s="44">
        <v>40</v>
      </c>
      <c r="M46" s="44">
        <v>444</v>
      </c>
      <c r="N46" s="4">
        <f t="shared" si="0"/>
        <v>51.017059891765619</v>
      </c>
      <c r="O46" s="4">
        <f t="shared" si="1"/>
        <v>37.08395879622347</v>
      </c>
      <c r="P46" s="4">
        <f t="shared" si="2"/>
        <v>34.032615238914566</v>
      </c>
      <c r="Q46" s="4">
        <f t="shared" si="3"/>
        <v>34.032615238914566</v>
      </c>
      <c r="R46" s="2">
        <f t="shared" si="4"/>
        <v>3</v>
      </c>
    </row>
    <row r="47" spans="1:18" x14ac:dyDescent="0.25">
      <c r="A47" s="42">
        <v>46</v>
      </c>
      <c r="B47" s="43">
        <v>0.93</v>
      </c>
      <c r="C47" s="44">
        <v>93.5</v>
      </c>
      <c r="D47" s="44">
        <v>30.2</v>
      </c>
      <c r="E47" s="44">
        <v>39</v>
      </c>
      <c r="F47" s="44">
        <v>255</v>
      </c>
      <c r="H47" s="42">
        <v>35</v>
      </c>
      <c r="I47" s="43">
        <v>0.78</v>
      </c>
      <c r="J47" s="44">
        <v>91.7</v>
      </c>
      <c r="K47" s="44">
        <v>29.8</v>
      </c>
      <c r="L47" s="44">
        <v>40</v>
      </c>
      <c r="M47" s="44">
        <v>463</v>
      </c>
      <c r="N47" s="4">
        <f t="shared" si="0"/>
        <v>70.012287492982253</v>
      </c>
      <c r="O47" s="4">
        <f t="shared" si="1"/>
        <v>18.169755089158468</v>
      </c>
      <c r="P47" s="4">
        <f t="shared" si="2"/>
        <v>53.020928886619856</v>
      </c>
      <c r="Q47" s="4">
        <f t="shared" si="3"/>
        <v>18.169755089158468</v>
      </c>
      <c r="R47" s="2">
        <f t="shared" si="4"/>
        <v>2</v>
      </c>
    </row>
    <row r="48" spans="1:18" x14ac:dyDescent="0.25">
      <c r="A48" s="42">
        <v>47</v>
      </c>
      <c r="B48" s="43">
        <v>0.91</v>
      </c>
      <c r="C48" s="48">
        <v>92</v>
      </c>
      <c r="D48" s="44">
        <v>30.2</v>
      </c>
      <c r="E48" s="44">
        <v>39</v>
      </c>
      <c r="F48" s="44">
        <v>253</v>
      </c>
      <c r="H48" s="42">
        <v>36</v>
      </c>
      <c r="I48" s="43">
        <v>0.82</v>
      </c>
      <c r="J48" s="48">
        <v>92</v>
      </c>
      <c r="K48" s="44">
        <v>29.9</v>
      </c>
      <c r="L48" s="44">
        <v>39</v>
      </c>
      <c r="M48" s="44">
        <v>282</v>
      </c>
      <c r="N48" s="4">
        <f t="shared" si="0"/>
        <v>111.00261438362612</v>
      </c>
      <c r="O48" s="4">
        <f t="shared" si="1"/>
        <v>199.02813268480412</v>
      </c>
      <c r="P48" s="4">
        <f t="shared" si="2"/>
        <v>128.01377621178122</v>
      </c>
      <c r="Q48" s="4">
        <f t="shared" si="3"/>
        <v>111.00261438362612</v>
      </c>
      <c r="R48" s="2">
        <f t="shared" si="4"/>
        <v>1</v>
      </c>
    </row>
    <row r="49" spans="1:18" x14ac:dyDescent="0.25">
      <c r="A49" s="42">
        <v>48</v>
      </c>
      <c r="B49" s="43">
        <v>0.93</v>
      </c>
      <c r="C49" s="44">
        <v>92.5</v>
      </c>
      <c r="D49" s="44">
        <v>30.2</v>
      </c>
      <c r="E49" s="44">
        <v>39</v>
      </c>
      <c r="F49" s="44">
        <v>235</v>
      </c>
      <c r="H49" s="42">
        <v>37</v>
      </c>
      <c r="I49" s="43">
        <v>0.91</v>
      </c>
      <c r="J49" s="44">
        <v>92.7</v>
      </c>
      <c r="K49" s="48">
        <v>30</v>
      </c>
      <c r="L49" s="44">
        <v>39</v>
      </c>
      <c r="M49" s="44">
        <v>224</v>
      </c>
      <c r="N49" s="4">
        <f t="shared" si="0"/>
        <v>169.00240264564289</v>
      </c>
      <c r="O49" s="4">
        <f t="shared" si="1"/>
        <v>257.02377107964162</v>
      </c>
      <c r="P49" s="4">
        <f t="shared" si="2"/>
        <v>186.01379411215717</v>
      </c>
      <c r="Q49" s="4">
        <f t="shared" si="3"/>
        <v>169.00240264564289</v>
      </c>
      <c r="R49" s="2">
        <f t="shared" si="4"/>
        <v>1</v>
      </c>
    </row>
    <row r="50" spans="1:18" x14ac:dyDescent="0.25">
      <c r="A50" s="42">
        <v>49</v>
      </c>
      <c r="B50" s="43">
        <v>0.91</v>
      </c>
      <c r="C50" s="44">
        <v>92.1</v>
      </c>
      <c r="D50" s="44">
        <v>30.2</v>
      </c>
      <c r="E50" s="44">
        <v>39</v>
      </c>
      <c r="F50" s="44">
        <v>231</v>
      </c>
      <c r="H50" s="42">
        <v>38</v>
      </c>
      <c r="I50" s="43">
        <v>0.91</v>
      </c>
      <c r="J50" s="44">
        <v>92.5</v>
      </c>
      <c r="K50" s="44">
        <v>30.1</v>
      </c>
      <c r="L50" s="44">
        <v>39</v>
      </c>
      <c r="M50" s="44">
        <v>217</v>
      </c>
      <c r="N50" s="4">
        <f t="shared" si="0"/>
        <v>176.00244913068681</v>
      </c>
      <c r="O50" s="4">
        <f t="shared" si="1"/>
        <v>264.02209926443658</v>
      </c>
      <c r="P50" s="4">
        <f t="shared" si="2"/>
        <v>193.01145458236411</v>
      </c>
      <c r="Q50" s="4">
        <f t="shared" si="3"/>
        <v>176.00244913068681</v>
      </c>
      <c r="R50" s="2">
        <f t="shared" si="4"/>
        <v>1</v>
      </c>
    </row>
    <row r="51" spans="1:18" x14ac:dyDescent="0.25">
      <c r="A51" s="42">
        <v>50</v>
      </c>
      <c r="B51" s="43">
        <v>0.93</v>
      </c>
      <c r="C51" s="44">
        <v>92.2</v>
      </c>
      <c r="D51" s="44">
        <v>30.1</v>
      </c>
      <c r="E51" s="44">
        <v>39</v>
      </c>
      <c r="F51" s="44">
        <v>232</v>
      </c>
      <c r="H51" s="42">
        <v>39</v>
      </c>
      <c r="I51" s="43">
        <v>0.91</v>
      </c>
      <c r="J51" s="44">
        <v>92.8</v>
      </c>
      <c r="K51" s="48">
        <v>30</v>
      </c>
      <c r="L51" s="44">
        <v>39</v>
      </c>
      <c r="M51" s="44">
        <v>224</v>
      </c>
      <c r="N51" s="4">
        <f t="shared" si="0"/>
        <v>169.00266891383697</v>
      </c>
      <c r="O51" s="4">
        <f t="shared" si="1"/>
        <v>257.02429632235157</v>
      </c>
      <c r="P51" s="4">
        <f t="shared" si="2"/>
        <v>186.01473490022235</v>
      </c>
      <c r="Q51" s="4">
        <f t="shared" si="3"/>
        <v>169.00266891383697</v>
      </c>
      <c r="R51" s="2">
        <f t="shared" si="4"/>
        <v>1</v>
      </c>
    </row>
    <row r="52" spans="1:18" x14ac:dyDescent="0.25">
      <c r="A52" s="45">
        <v>51</v>
      </c>
      <c r="B52" s="46">
        <v>2.08</v>
      </c>
      <c r="C52" s="47">
        <v>91.4</v>
      </c>
      <c r="D52" s="47">
        <v>30.4</v>
      </c>
      <c r="E52" s="47">
        <v>42</v>
      </c>
      <c r="F52" s="47">
        <v>481</v>
      </c>
      <c r="H52" s="42">
        <v>40</v>
      </c>
      <c r="I52" s="43">
        <v>0.91</v>
      </c>
      <c r="J52" s="44">
        <v>93.2</v>
      </c>
      <c r="K52" s="44">
        <v>30.1</v>
      </c>
      <c r="L52" s="44">
        <v>39</v>
      </c>
      <c r="M52" s="44">
        <v>219</v>
      </c>
      <c r="N52" s="4">
        <f t="shared" si="0"/>
        <v>174.00468987932481</v>
      </c>
      <c r="O52" s="4">
        <f t="shared" si="1"/>
        <v>262.0261416347613</v>
      </c>
      <c r="P52" s="4">
        <f t="shared" si="2"/>
        <v>191.0183540919563</v>
      </c>
      <c r="Q52" s="4">
        <f t="shared" si="3"/>
        <v>174.00468987932481</v>
      </c>
      <c r="R52" s="2">
        <f t="shared" si="4"/>
        <v>1</v>
      </c>
    </row>
    <row r="53" spans="1:18" x14ac:dyDescent="0.25">
      <c r="A53" s="42">
        <v>52</v>
      </c>
      <c r="B53" s="43">
        <v>2.23</v>
      </c>
      <c r="C53" s="44">
        <v>91.4</v>
      </c>
      <c r="D53" s="44">
        <v>30.3</v>
      </c>
      <c r="E53" s="44">
        <v>40</v>
      </c>
      <c r="F53" s="44">
        <v>263</v>
      </c>
      <c r="H53" s="42">
        <v>41</v>
      </c>
      <c r="I53" s="43">
        <v>0.91</v>
      </c>
      <c r="J53" s="44">
        <v>92.3</v>
      </c>
      <c r="K53" s="48">
        <v>30</v>
      </c>
      <c r="L53" s="44">
        <v>40</v>
      </c>
      <c r="M53" s="44">
        <v>223</v>
      </c>
      <c r="N53" s="4">
        <f t="shared" si="0"/>
        <v>170.00485904820485</v>
      </c>
      <c r="O53" s="4">
        <f t="shared" si="1"/>
        <v>258.01228439746819</v>
      </c>
      <c r="P53" s="4">
        <f t="shared" si="2"/>
        <v>187.00783833839694</v>
      </c>
      <c r="Q53" s="4">
        <f t="shared" si="3"/>
        <v>170.00485904820485</v>
      </c>
      <c r="R53" s="2">
        <f t="shared" si="4"/>
        <v>1</v>
      </c>
    </row>
    <row r="54" spans="1:18" x14ac:dyDescent="0.25">
      <c r="A54" s="42">
        <v>53</v>
      </c>
      <c r="B54" s="43">
        <v>1.85</v>
      </c>
      <c r="C54" s="44">
        <v>85.9</v>
      </c>
      <c r="D54" s="44">
        <v>31.9</v>
      </c>
      <c r="E54" s="44">
        <v>40</v>
      </c>
      <c r="F54" s="44">
        <v>269</v>
      </c>
      <c r="H54" s="42">
        <v>42</v>
      </c>
      <c r="I54" s="43">
        <v>0.91</v>
      </c>
      <c r="J54" s="44">
        <v>93.4</v>
      </c>
      <c r="K54" s="48">
        <v>30</v>
      </c>
      <c r="L54" s="44">
        <v>39</v>
      </c>
      <c r="M54" s="44">
        <v>223</v>
      </c>
      <c r="N54" s="4">
        <f t="shared" si="0"/>
        <v>170.00547667648829</v>
      </c>
      <c r="O54" s="4">
        <f t="shared" si="1"/>
        <v>258.02815524667074</v>
      </c>
      <c r="P54" s="4">
        <f t="shared" si="2"/>
        <v>187.02139342866636</v>
      </c>
      <c r="Q54" s="4">
        <f t="shared" si="3"/>
        <v>170.00547667648829</v>
      </c>
      <c r="R54" s="2">
        <f t="shared" si="4"/>
        <v>1</v>
      </c>
    </row>
    <row r="55" spans="1:18" x14ac:dyDescent="0.25">
      <c r="A55" s="42">
        <v>54</v>
      </c>
      <c r="B55" s="43">
        <v>2.2999999999999998</v>
      </c>
      <c r="C55" s="44">
        <v>90.9</v>
      </c>
      <c r="D55" s="44">
        <v>30.6</v>
      </c>
      <c r="E55" s="44">
        <v>40</v>
      </c>
      <c r="F55" s="44">
        <v>444</v>
      </c>
      <c r="H55" s="42">
        <v>43</v>
      </c>
      <c r="I55" s="43">
        <v>0.91</v>
      </c>
      <c r="J55" s="44">
        <v>92.2</v>
      </c>
      <c r="K55" s="48">
        <v>30</v>
      </c>
      <c r="L55" s="44">
        <v>40</v>
      </c>
      <c r="M55" s="44">
        <v>234</v>
      </c>
      <c r="N55" s="4">
        <f t="shared" si="0"/>
        <v>159.00522664365471</v>
      </c>
      <c r="O55" s="4">
        <f t="shared" si="1"/>
        <v>247.01248733616686</v>
      </c>
      <c r="P55" s="4">
        <f t="shared" si="2"/>
        <v>176.00761801694836</v>
      </c>
      <c r="Q55" s="4">
        <f t="shared" si="3"/>
        <v>159.00522664365471</v>
      </c>
      <c r="R55" s="2">
        <f t="shared" si="4"/>
        <v>1</v>
      </c>
    </row>
    <row r="56" spans="1:18" x14ac:dyDescent="0.25">
      <c r="A56" s="42">
        <v>55</v>
      </c>
      <c r="B56" s="43">
        <v>1.81</v>
      </c>
      <c r="C56" s="44">
        <v>91.9</v>
      </c>
      <c r="D56" s="44">
        <v>31.2</v>
      </c>
      <c r="E56" s="44">
        <v>40</v>
      </c>
      <c r="F56" s="44">
        <v>264</v>
      </c>
      <c r="H56" s="42">
        <v>44</v>
      </c>
      <c r="I56" s="43">
        <v>0.91</v>
      </c>
      <c r="J56" s="44">
        <v>92.8</v>
      </c>
      <c r="K56" s="48">
        <v>30</v>
      </c>
      <c r="L56" s="44">
        <v>39</v>
      </c>
      <c r="M56" s="44">
        <v>238</v>
      </c>
      <c r="N56" s="4">
        <f t="shared" si="0"/>
        <v>155.00290997268405</v>
      </c>
      <c r="O56" s="4">
        <f t="shared" si="1"/>
        <v>243.0256959664965</v>
      </c>
      <c r="P56" s="4">
        <f t="shared" si="2"/>
        <v>172.01593414564826</v>
      </c>
      <c r="Q56" s="4">
        <f t="shared" si="3"/>
        <v>155.00290997268405</v>
      </c>
      <c r="R56" s="2">
        <f t="shared" si="4"/>
        <v>1</v>
      </c>
    </row>
    <row r="57" spans="1:18" x14ac:dyDescent="0.25">
      <c r="A57" s="42">
        <v>56</v>
      </c>
      <c r="B57" s="43">
        <v>1.81</v>
      </c>
      <c r="C57" s="48">
        <v>90</v>
      </c>
      <c r="D57" s="44">
        <v>30.9</v>
      </c>
      <c r="E57" s="44">
        <v>40</v>
      </c>
      <c r="F57" s="44">
        <v>242</v>
      </c>
      <c r="H57" s="42">
        <v>45</v>
      </c>
      <c r="I57" s="43">
        <v>0.91</v>
      </c>
      <c r="J57" s="44">
        <v>94.3</v>
      </c>
      <c r="K57" s="48">
        <v>30</v>
      </c>
      <c r="L57" s="44">
        <v>40</v>
      </c>
      <c r="M57" s="44">
        <v>244</v>
      </c>
      <c r="N57" s="4">
        <f t="shared" si="0"/>
        <v>149.01896557150033</v>
      </c>
      <c r="O57" s="4">
        <f t="shared" si="1"/>
        <v>237.02940513784361</v>
      </c>
      <c r="P57" s="4">
        <f t="shared" si="2"/>
        <v>166.03653694292711</v>
      </c>
      <c r="Q57" s="4">
        <f t="shared" si="3"/>
        <v>149.01896557150033</v>
      </c>
      <c r="R57" s="2">
        <f t="shared" si="4"/>
        <v>1</v>
      </c>
    </row>
    <row r="58" spans="1:18" x14ac:dyDescent="0.25">
      <c r="A58" s="42">
        <v>57</v>
      </c>
      <c r="B58" s="43">
        <v>1.98</v>
      </c>
      <c r="C58" s="44">
        <v>90.4</v>
      </c>
      <c r="D58" s="44">
        <v>30.6</v>
      </c>
      <c r="E58" s="44">
        <v>40</v>
      </c>
      <c r="F58" s="44">
        <v>354</v>
      </c>
      <c r="H58" s="42">
        <v>46</v>
      </c>
      <c r="I58" s="43">
        <v>0.93</v>
      </c>
      <c r="J58" s="44">
        <v>93.5</v>
      </c>
      <c r="K58" s="44">
        <v>30.2</v>
      </c>
      <c r="L58" s="44">
        <v>39</v>
      </c>
      <c r="M58" s="44">
        <v>255</v>
      </c>
      <c r="N58" s="4">
        <f t="shared" si="0"/>
        <v>138.00890152450313</v>
      </c>
      <c r="O58" s="4">
        <f t="shared" si="1"/>
        <v>226.03268015930794</v>
      </c>
      <c r="P58" s="4">
        <f t="shared" si="2"/>
        <v>155.02686992905456</v>
      </c>
      <c r="Q58" s="4">
        <f t="shared" si="3"/>
        <v>138.00890152450313</v>
      </c>
      <c r="R58" s="2">
        <f t="shared" si="4"/>
        <v>1</v>
      </c>
    </row>
    <row r="59" spans="1:18" x14ac:dyDescent="0.25">
      <c r="A59" s="42">
        <v>58</v>
      </c>
      <c r="B59" s="43">
        <v>2.08</v>
      </c>
      <c r="C59" s="44">
        <v>90.8</v>
      </c>
      <c r="D59" s="44">
        <v>30.5</v>
      </c>
      <c r="E59" s="44">
        <v>40</v>
      </c>
      <c r="F59" s="44">
        <v>343</v>
      </c>
      <c r="H59" s="42">
        <v>47</v>
      </c>
      <c r="I59" s="43">
        <v>0.91</v>
      </c>
      <c r="J59" s="48">
        <v>92</v>
      </c>
      <c r="K59" s="44">
        <v>30.2</v>
      </c>
      <c r="L59" s="44">
        <v>39</v>
      </c>
      <c r="M59" s="44">
        <v>253</v>
      </c>
      <c r="N59" s="4">
        <f t="shared" si="0"/>
        <v>140.0039360160992</v>
      </c>
      <c r="O59" s="4">
        <f t="shared" si="1"/>
        <v>228.02361478583748</v>
      </c>
      <c r="P59" s="4">
        <f t="shared" si="2"/>
        <v>157.00994108654393</v>
      </c>
      <c r="Q59" s="4">
        <f t="shared" si="3"/>
        <v>140.0039360160992</v>
      </c>
      <c r="R59" s="2">
        <f t="shared" si="4"/>
        <v>1</v>
      </c>
    </row>
    <row r="60" spans="1:18" x14ac:dyDescent="0.25">
      <c r="A60" s="42">
        <v>59</v>
      </c>
      <c r="B60" s="43">
        <v>2.19</v>
      </c>
      <c r="C60" s="48">
        <v>91</v>
      </c>
      <c r="D60" s="44">
        <v>30.5</v>
      </c>
      <c r="E60" s="44">
        <v>40</v>
      </c>
      <c r="F60" s="44">
        <v>369</v>
      </c>
      <c r="H60" s="42">
        <v>48</v>
      </c>
      <c r="I60" s="43">
        <v>0.93</v>
      </c>
      <c r="J60" s="44">
        <v>92.5</v>
      </c>
      <c r="K60" s="44">
        <v>30.2</v>
      </c>
      <c r="L60" s="44">
        <v>39</v>
      </c>
      <c r="M60" s="44">
        <v>235</v>
      </c>
      <c r="N60" s="4">
        <f t="shared" si="0"/>
        <v>158.00334458485364</v>
      </c>
      <c r="O60" s="4">
        <f t="shared" si="1"/>
        <v>246.02352021707193</v>
      </c>
      <c r="P60" s="4">
        <f t="shared" si="2"/>
        <v>175.01237213408658</v>
      </c>
      <c r="Q60" s="4">
        <f t="shared" si="3"/>
        <v>158.00334458485364</v>
      </c>
      <c r="R60" s="2">
        <f t="shared" si="4"/>
        <v>1</v>
      </c>
    </row>
    <row r="61" spans="1:18" x14ac:dyDescent="0.25">
      <c r="A61" s="42">
        <v>60</v>
      </c>
      <c r="B61" s="43">
        <v>1.98</v>
      </c>
      <c r="C61" s="44">
        <v>91.1</v>
      </c>
      <c r="D61" s="44">
        <v>30.3</v>
      </c>
      <c r="E61" s="44">
        <v>40</v>
      </c>
      <c r="F61" s="44">
        <v>393</v>
      </c>
      <c r="H61" s="42">
        <v>49</v>
      </c>
      <c r="I61" s="43">
        <v>0.91</v>
      </c>
      <c r="J61" s="44">
        <v>92.1</v>
      </c>
      <c r="K61" s="44">
        <v>30.2</v>
      </c>
      <c r="L61" s="44">
        <v>39</v>
      </c>
      <c r="M61" s="44">
        <v>231</v>
      </c>
      <c r="N61" s="4">
        <f t="shared" si="0"/>
        <v>162.00324718967826</v>
      </c>
      <c r="O61" s="4">
        <f t="shared" si="1"/>
        <v>250.02179684979467</v>
      </c>
      <c r="P61" s="4">
        <f t="shared" si="2"/>
        <v>179.00930590335241</v>
      </c>
      <c r="Q61" s="4">
        <f t="shared" si="3"/>
        <v>162.00324718967826</v>
      </c>
      <c r="R61" s="2">
        <f t="shared" si="4"/>
        <v>1</v>
      </c>
    </row>
    <row r="62" spans="1:18" x14ac:dyDescent="0.25">
      <c r="A62" s="42">
        <v>61</v>
      </c>
      <c r="B62" s="43">
        <v>2.0099999999999998</v>
      </c>
      <c r="C62" s="44">
        <v>91.2</v>
      </c>
      <c r="D62" s="44">
        <v>30.3</v>
      </c>
      <c r="E62" s="44">
        <v>40</v>
      </c>
      <c r="F62" s="44">
        <v>298</v>
      </c>
      <c r="H62" s="42">
        <v>50</v>
      </c>
      <c r="I62" s="43">
        <v>0.93</v>
      </c>
      <c r="J62" s="44">
        <v>92.2</v>
      </c>
      <c r="K62" s="44">
        <v>30.1</v>
      </c>
      <c r="L62" s="44">
        <v>39</v>
      </c>
      <c r="M62" s="44">
        <v>232</v>
      </c>
      <c r="N62" s="4">
        <f t="shared" si="0"/>
        <v>161.00259904734457</v>
      </c>
      <c r="O62" s="4">
        <f t="shared" si="1"/>
        <v>249.02219278610491</v>
      </c>
      <c r="P62" s="4">
        <f t="shared" si="2"/>
        <v>178.01002893095659</v>
      </c>
      <c r="Q62" s="4">
        <f t="shared" si="3"/>
        <v>161.00259904734457</v>
      </c>
      <c r="R62" s="2">
        <f t="shared" si="4"/>
        <v>1</v>
      </c>
    </row>
    <row r="63" spans="1:18" x14ac:dyDescent="0.25">
      <c r="A63" s="42">
        <v>62</v>
      </c>
      <c r="B63" s="43">
        <v>2.12</v>
      </c>
      <c r="C63" s="44">
        <v>91.2</v>
      </c>
      <c r="D63" s="44">
        <v>30.4</v>
      </c>
      <c r="E63" s="44">
        <v>40</v>
      </c>
      <c r="F63" s="44">
        <v>261</v>
      </c>
      <c r="H63" s="45">
        <v>51</v>
      </c>
      <c r="I63" s="46">
        <v>2.08</v>
      </c>
      <c r="J63" s="47">
        <v>91.4</v>
      </c>
      <c r="K63" s="47">
        <v>30.4</v>
      </c>
      <c r="L63" s="47">
        <v>42</v>
      </c>
      <c r="M63" s="47">
        <v>481</v>
      </c>
      <c r="N63" s="4">
        <f t="shared" si="0"/>
        <v>88.073199101656343</v>
      </c>
      <c r="O63" s="4">
        <f t="shared" si="1"/>
        <v>0</v>
      </c>
      <c r="P63" s="4">
        <f t="shared" si="2"/>
        <v>71.029408698087863</v>
      </c>
      <c r="Q63" s="4">
        <f t="shared" si="3"/>
        <v>0</v>
      </c>
      <c r="R63" s="2">
        <f t="shared" si="4"/>
        <v>2</v>
      </c>
    </row>
    <row r="64" spans="1:18" x14ac:dyDescent="0.25">
      <c r="A64" s="42">
        <v>63</v>
      </c>
      <c r="B64" s="43">
        <v>2.23</v>
      </c>
      <c r="C64" s="44">
        <v>91.1</v>
      </c>
      <c r="D64" s="44">
        <v>30.4</v>
      </c>
      <c r="E64" s="44">
        <v>40</v>
      </c>
      <c r="F64" s="44">
        <v>266</v>
      </c>
      <c r="H64" s="42">
        <v>52</v>
      </c>
      <c r="I64" s="43">
        <v>2.23</v>
      </c>
      <c r="J64" s="44">
        <v>91.4</v>
      </c>
      <c r="K64" s="44">
        <v>30.3</v>
      </c>
      <c r="L64" s="44">
        <v>40</v>
      </c>
      <c r="M64" s="44">
        <v>263</v>
      </c>
      <c r="N64" s="4">
        <f t="shared" si="0"/>
        <v>130.01947892527488</v>
      </c>
      <c r="O64" s="4">
        <f t="shared" si="1"/>
        <v>218.00924865702373</v>
      </c>
      <c r="P64" s="4">
        <f t="shared" si="2"/>
        <v>147.00084489553112</v>
      </c>
      <c r="Q64" s="4">
        <f t="shared" si="3"/>
        <v>130.01947892527488</v>
      </c>
      <c r="R64" s="2">
        <f t="shared" si="4"/>
        <v>1</v>
      </c>
    </row>
    <row r="65" spans="1:18" x14ac:dyDescent="0.25">
      <c r="A65" s="45">
        <v>64</v>
      </c>
      <c r="B65" s="46">
        <v>2.0099999999999998</v>
      </c>
      <c r="C65" s="49">
        <v>91</v>
      </c>
      <c r="D65" s="47">
        <v>30.4</v>
      </c>
      <c r="E65" s="47">
        <v>40</v>
      </c>
      <c r="F65" s="47">
        <v>264</v>
      </c>
      <c r="H65" s="42">
        <v>53</v>
      </c>
      <c r="I65" s="43">
        <v>1.85</v>
      </c>
      <c r="J65" s="44">
        <v>85.9</v>
      </c>
      <c r="K65" s="44">
        <v>31.9</v>
      </c>
      <c r="L65" s="44">
        <v>40</v>
      </c>
      <c r="M65" s="44">
        <v>269</v>
      </c>
      <c r="N65" s="4">
        <f t="shared" si="0"/>
        <v>124.2028683243668</v>
      </c>
      <c r="O65" s="4">
        <f t="shared" si="1"/>
        <v>212.08619214838103</v>
      </c>
      <c r="P65" s="4">
        <f t="shared" si="2"/>
        <v>141.10021261500637</v>
      </c>
      <c r="Q65" s="4">
        <f t="shared" si="3"/>
        <v>124.2028683243668</v>
      </c>
      <c r="R65" s="2">
        <f t="shared" si="4"/>
        <v>1</v>
      </c>
    </row>
    <row r="66" spans="1:18" x14ac:dyDescent="0.25">
      <c r="A66" s="42">
        <v>65</v>
      </c>
      <c r="B66" s="43">
        <v>1.98</v>
      </c>
      <c r="C66" s="44">
        <v>91.5</v>
      </c>
      <c r="D66" s="44">
        <v>30.4</v>
      </c>
      <c r="E66" s="44">
        <v>40</v>
      </c>
      <c r="F66" s="44">
        <v>310</v>
      </c>
      <c r="H66" s="42">
        <v>54</v>
      </c>
      <c r="I66" s="43">
        <v>2.2999999999999998</v>
      </c>
      <c r="J66" s="44">
        <v>90.9</v>
      </c>
      <c r="K66" s="44">
        <v>30.6</v>
      </c>
      <c r="L66" s="44">
        <v>40</v>
      </c>
      <c r="M66" s="44">
        <v>444</v>
      </c>
      <c r="N66" s="4">
        <f t="shared" si="0"/>
        <v>51.07024574054838</v>
      </c>
      <c r="O66" s="4">
        <f t="shared" si="1"/>
        <v>37.058580652798888</v>
      </c>
      <c r="P66" s="4">
        <f t="shared" si="2"/>
        <v>34.002536670078015</v>
      </c>
      <c r="Q66" s="4">
        <f t="shared" si="3"/>
        <v>34.002536670078015</v>
      </c>
      <c r="R66" s="2">
        <f t="shared" si="4"/>
        <v>3</v>
      </c>
    </row>
    <row r="67" spans="1:18" x14ac:dyDescent="0.25">
      <c r="A67" s="42">
        <v>66</v>
      </c>
      <c r="B67" s="43">
        <v>1.98</v>
      </c>
      <c r="C67" s="48">
        <v>91</v>
      </c>
      <c r="D67" s="44">
        <v>30.4</v>
      </c>
      <c r="E67" s="44">
        <v>40</v>
      </c>
      <c r="F67" s="44">
        <v>447</v>
      </c>
      <c r="H67" s="42">
        <v>55</v>
      </c>
      <c r="I67" s="43">
        <v>1.81</v>
      </c>
      <c r="J67" s="44">
        <v>91.9</v>
      </c>
      <c r="K67" s="44">
        <v>31.2</v>
      </c>
      <c r="L67" s="44">
        <v>40</v>
      </c>
      <c r="M67" s="44">
        <v>264</v>
      </c>
      <c r="N67" s="4">
        <f t="shared" si="0"/>
        <v>129.0239516523967</v>
      </c>
      <c r="O67" s="4">
        <f t="shared" si="1"/>
        <v>217.01143495217019</v>
      </c>
      <c r="P67" s="4">
        <f t="shared" si="2"/>
        <v>146.00503278996928</v>
      </c>
      <c r="Q67" s="4">
        <f t="shared" si="3"/>
        <v>129.0239516523967</v>
      </c>
      <c r="R67" s="2">
        <f t="shared" si="4"/>
        <v>1</v>
      </c>
    </row>
    <row r="68" spans="1:18" x14ac:dyDescent="0.25">
      <c r="A68" s="42">
        <v>67</v>
      </c>
      <c r="B68" s="43">
        <v>1.91</v>
      </c>
      <c r="C68" s="44">
        <v>91.5</v>
      </c>
      <c r="D68" s="44">
        <v>30.4</v>
      </c>
      <c r="E68" s="44">
        <v>43</v>
      </c>
      <c r="F68" s="44">
        <v>398</v>
      </c>
      <c r="H68" s="42">
        <v>56</v>
      </c>
      <c r="I68" s="43">
        <v>1.81</v>
      </c>
      <c r="J68" s="48">
        <v>90</v>
      </c>
      <c r="K68" s="44">
        <v>30.9</v>
      </c>
      <c r="L68" s="44">
        <v>40</v>
      </c>
      <c r="M68" s="44">
        <v>242</v>
      </c>
      <c r="N68" s="4">
        <f t="shared" si="0"/>
        <v>151.0337713890506</v>
      </c>
      <c r="O68" s="4">
        <f t="shared" si="1"/>
        <v>239.01314378083896</v>
      </c>
      <c r="P68" s="4">
        <f t="shared" si="2"/>
        <v>168.00377852893666</v>
      </c>
      <c r="Q68" s="4">
        <f t="shared" si="3"/>
        <v>151.0337713890506</v>
      </c>
      <c r="R68" s="2">
        <f t="shared" si="4"/>
        <v>1</v>
      </c>
    </row>
    <row r="69" spans="1:18" x14ac:dyDescent="0.25">
      <c r="A69" s="42">
        <v>68</v>
      </c>
      <c r="B69" s="43">
        <v>1.88</v>
      </c>
      <c r="C69" s="44">
        <v>91.4</v>
      </c>
      <c r="D69" s="44">
        <v>30.3</v>
      </c>
      <c r="E69" s="44">
        <v>42</v>
      </c>
      <c r="F69" s="44">
        <v>390</v>
      </c>
      <c r="H69" s="42">
        <v>57</v>
      </c>
      <c r="I69" s="43">
        <v>1.98</v>
      </c>
      <c r="J69" s="44">
        <v>90.4</v>
      </c>
      <c r="K69" s="44">
        <v>30.6</v>
      </c>
      <c r="L69" s="44">
        <v>40</v>
      </c>
      <c r="M69" s="44">
        <v>354</v>
      </c>
      <c r="N69" s="4">
        <f t="shared" si="0"/>
        <v>39.10194880053934</v>
      </c>
      <c r="O69" s="4">
        <f t="shared" si="1"/>
        <v>127.01988033374933</v>
      </c>
      <c r="P69" s="4">
        <f t="shared" si="2"/>
        <v>56.003579349895126</v>
      </c>
      <c r="Q69" s="4">
        <f t="shared" si="3"/>
        <v>39.10194880053934</v>
      </c>
      <c r="R69" s="2">
        <f t="shared" si="4"/>
        <v>1</v>
      </c>
    </row>
    <row r="70" spans="1:18" x14ac:dyDescent="0.25">
      <c r="A70" s="42">
        <v>69</v>
      </c>
      <c r="B70" s="43">
        <v>1.95</v>
      </c>
      <c r="C70" s="44">
        <v>91.3</v>
      </c>
      <c r="D70" s="44">
        <v>30.4</v>
      </c>
      <c r="E70" s="44">
        <v>42</v>
      </c>
      <c r="F70" s="44">
        <v>380</v>
      </c>
      <c r="H70" s="42">
        <v>58</v>
      </c>
      <c r="I70" s="43">
        <v>2.08</v>
      </c>
      <c r="J70" s="44">
        <v>90.8</v>
      </c>
      <c r="K70" s="44">
        <v>30.5</v>
      </c>
      <c r="L70" s="44">
        <v>40</v>
      </c>
      <c r="M70" s="44">
        <v>343</v>
      </c>
      <c r="N70" s="4">
        <f t="shared" si="0"/>
        <v>50.06574078149648</v>
      </c>
      <c r="O70" s="4">
        <f t="shared" si="1"/>
        <v>138.01583242512433</v>
      </c>
      <c r="P70" s="4">
        <f t="shared" si="2"/>
        <v>67.000499251871247</v>
      </c>
      <c r="Q70" s="4">
        <f t="shared" si="3"/>
        <v>50.06574078149648</v>
      </c>
      <c r="R70" s="2">
        <f t="shared" si="4"/>
        <v>1</v>
      </c>
    </row>
    <row r="71" spans="1:18" x14ac:dyDescent="0.25">
      <c r="A71" s="42">
        <v>70</v>
      </c>
      <c r="B71" s="43">
        <v>2.0499999999999998</v>
      </c>
      <c r="C71" s="44">
        <v>91.5</v>
      </c>
      <c r="D71" s="44">
        <v>30.3</v>
      </c>
      <c r="E71" s="44">
        <v>40</v>
      </c>
      <c r="F71" s="44">
        <v>390</v>
      </c>
      <c r="H71" s="42">
        <v>59</v>
      </c>
      <c r="I71" s="43">
        <v>2.19</v>
      </c>
      <c r="J71" s="48">
        <v>91</v>
      </c>
      <c r="K71" s="44">
        <v>30.5</v>
      </c>
      <c r="L71" s="44">
        <v>40</v>
      </c>
      <c r="M71" s="44">
        <v>369</v>
      </c>
      <c r="N71" s="4">
        <f t="shared" si="0"/>
        <v>24.131143777284986</v>
      </c>
      <c r="O71" s="4">
        <f t="shared" si="1"/>
        <v>112.01866853341902</v>
      </c>
      <c r="P71" s="4">
        <f t="shared" si="2"/>
        <v>41.000824381956029</v>
      </c>
      <c r="Q71" s="4">
        <f t="shared" si="3"/>
        <v>24.131143777284986</v>
      </c>
      <c r="R71" s="2">
        <f t="shared" si="4"/>
        <v>1</v>
      </c>
    </row>
    <row r="72" spans="1:18" x14ac:dyDescent="0.25">
      <c r="A72" s="42">
        <v>71</v>
      </c>
      <c r="B72" s="43">
        <v>2.08</v>
      </c>
      <c r="C72" s="44">
        <v>91.4</v>
      </c>
      <c r="D72" s="44">
        <v>30.3</v>
      </c>
      <c r="E72" s="44">
        <v>47</v>
      </c>
      <c r="F72" s="44">
        <v>382</v>
      </c>
      <c r="H72" s="42">
        <v>60</v>
      </c>
      <c r="I72" s="43">
        <v>1.98</v>
      </c>
      <c r="J72" s="44">
        <v>91.1</v>
      </c>
      <c r="K72" s="44">
        <v>30.3</v>
      </c>
      <c r="L72" s="44">
        <v>40</v>
      </c>
      <c r="M72" s="44">
        <v>393</v>
      </c>
      <c r="N72" s="4">
        <f t="shared" si="0"/>
        <v>2.2455288909297093</v>
      </c>
      <c r="O72" s="4">
        <f t="shared" si="1"/>
        <v>88.023349175091042</v>
      </c>
      <c r="P72" s="4">
        <f t="shared" si="2"/>
        <v>17.000614694769126</v>
      </c>
      <c r="Q72" s="4">
        <f t="shared" si="3"/>
        <v>2.2455288909297093</v>
      </c>
      <c r="R72" s="2">
        <f t="shared" si="4"/>
        <v>1</v>
      </c>
    </row>
    <row r="73" spans="1:18" x14ac:dyDescent="0.25">
      <c r="A73" s="42">
        <v>72</v>
      </c>
      <c r="B73" s="43">
        <v>1.98</v>
      </c>
      <c r="C73" s="44">
        <v>91.3</v>
      </c>
      <c r="D73" s="44">
        <v>30.4</v>
      </c>
      <c r="E73" s="44">
        <v>55</v>
      </c>
      <c r="F73" s="44">
        <v>393</v>
      </c>
      <c r="H73" s="42">
        <v>61</v>
      </c>
      <c r="I73" s="43">
        <v>2.0099999999999998</v>
      </c>
      <c r="J73" s="44">
        <v>91.2</v>
      </c>
      <c r="K73" s="44">
        <v>30.3</v>
      </c>
      <c r="L73" s="44">
        <v>40</v>
      </c>
      <c r="M73" s="44">
        <v>298</v>
      </c>
      <c r="N73" s="4">
        <f t="shared" si="0"/>
        <v>95.025702312584883</v>
      </c>
      <c r="O73" s="4">
        <f t="shared" si="1"/>
        <v>183.01107862640447</v>
      </c>
      <c r="P73" s="4">
        <f t="shared" si="2"/>
        <v>112.00023928545866</v>
      </c>
      <c r="Q73" s="4">
        <f t="shared" si="3"/>
        <v>95.025702312584883</v>
      </c>
      <c r="R73" s="2">
        <f t="shared" si="4"/>
        <v>1</v>
      </c>
    </row>
    <row r="74" spans="1:18" x14ac:dyDescent="0.25">
      <c r="A74" s="42">
        <v>73</v>
      </c>
      <c r="B74" s="43">
        <v>1.95</v>
      </c>
      <c r="C74" s="44">
        <v>91.3</v>
      </c>
      <c r="D74" s="44">
        <v>30.3</v>
      </c>
      <c r="E74" s="44">
        <v>50</v>
      </c>
      <c r="F74" s="44">
        <v>362</v>
      </c>
      <c r="H74" s="42">
        <v>62</v>
      </c>
      <c r="I74" s="43">
        <v>2.12</v>
      </c>
      <c r="J74" s="44">
        <v>91.2</v>
      </c>
      <c r="K74" s="44">
        <v>30.4</v>
      </c>
      <c r="L74" s="44">
        <v>40</v>
      </c>
      <c r="M74" s="44">
        <v>261</v>
      </c>
      <c r="N74" s="4">
        <f t="shared" si="0"/>
        <v>132.02042417747339</v>
      </c>
      <c r="O74" s="4">
        <f t="shared" si="1"/>
        <v>220.00918526279759</v>
      </c>
      <c r="P74" s="4">
        <f t="shared" si="2"/>
        <v>149.00023120787429</v>
      </c>
      <c r="Q74" s="4">
        <f t="shared" si="3"/>
        <v>132.02042417747339</v>
      </c>
      <c r="R74" s="2">
        <f t="shared" si="4"/>
        <v>1</v>
      </c>
    </row>
    <row r="75" spans="1:18" x14ac:dyDescent="0.25">
      <c r="A75" s="42">
        <v>74</v>
      </c>
      <c r="B75" s="43">
        <v>2.0099999999999998</v>
      </c>
      <c r="C75" s="44">
        <v>91.2</v>
      </c>
      <c r="D75" s="44">
        <v>30.4</v>
      </c>
      <c r="E75" s="44">
        <v>47</v>
      </c>
      <c r="F75" s="44">
        <v>364</v>
      </c>
      <c r="H75" s="42">
        <v>63</v>
      </c>
      <c r="I75" s="43">
        <v>2.23</v>
      </c>
      <c r="J75" s="44">
        <v>91.1</v>
      </c>
      <c r="K75" s="44">
        <v>30.4</v>
      </c>
      <c r="L75" s="44">
        <v>40</v>
      </c>
      <c r="M75" s="44">
        <v>266</v>
      </c>
      <c r="N75" s="4">
        <f t="shared" si="0"/>
        <v>127.02332423614176</v>
      </c>
      <c r="O75" s="4">
        <f t="shared" si="1"/>
        <v>215.00956374077876</v>
      </c>
      <c r="P75" s="4">
        <f t="shared" si="2"/>
        <v>144.00030694411731</v>
      </c>
      <c r="Q75" s="4">
        <f t="shared" si="3"/>
        <v>127.02332423614176</v>
      </c>
      <c r="R75" s="2">
        <f t="shared" si="4"/>
        <v>1</v>
      </c>
    </row>
    <row r="76" spans="1:18" x14ac:dyDescent="0.25">
      <c r="A76" s="42">
        <v>75</v>
      </c>
      <c r="B76" s="43">
        <v>1.98</v>
      </c>
      <c r="C76" s="44">
        <v>91.2</v>
      </c>
      <c r="D76" s="44">
        <v>30.4</v>
      </c>
      <c r="E76" s="44">
        <v>42</v>
      </c>
      <c r="F76" s="44">
        <v>357</v>
      </c>
      <c r="H76" s="45">
        <v>64</v>
      </c>
      <c r="I76" s="46">
        <v>2.0099999999999998</v>
      </c>
      <c r="J76" s="49">
        <v>91</v>
      </c>
      <c r="K76" s="47">
        <v>30.4</v>
      </c>
      <c r="L76" s="47">
        <v>40</v>
      </c>
      <c r="M76" s="47">
        <v>264</v>
      </c>
      <c r="N76" s="4">
        <f t="shared" si="0"/>
        <v>129.02168073622354</v>
      </c>
      <c r="O76" s="4">
        <f t="shared" si="1"/>
        <v>217.00959633159084</v>
      </c>
      <c r="P76" s="4">
        <f t="shared" si="2"/>
        <v>146.00001232876662</v>
      </c>
      <c r="Q76" s="4">
        <f t="shared" si="3"/>
        <v>129.02168073622354</v>
      </c>
      <c r="R76" s="2">
        <f t="shared" si="4"/>
        <v>1</v>
      </c>
    </row>
    <row r="77" spans="1:18" x14ac:dyDescent="0.25">
      <c r="A77" s="45">
        <v>76</v>
      </c>
      <c r="B77" s="46">
        <v>1.95</v>
      </c>
      <c r="C77" s="49">
        <v>91</v>
      </c>
      <c r="D77" s="47">
        <v>30.4</v>
      </c>
      <c r="E77" s="47">
        <v>40</v>
      </c>
      <c r="F77" s="47">
        <v>410</v>
      </c>
      <c r="H77" s="42">
        <v>65</v>
      </c>
      <c r="I77" s="43">
        <v>1.98</v>
      </c>
      <c r="J77" s="44">
        <v>91.5</v>
      </c>
      <c r="K77" s="44">
        <v>30.4</v>
      </c>
      <c r="L77" s="44">
        <v>40</v>
      </c>
      <c r="M77" s="44">
        <v>310</v>
      </c>
      <c r="N77" s="4">
        <f t="shared" si="0"/>
        <v>83.026937797319732</v>
      </c>
      <c r="O77" s="4">
        <f t="shared" si="1"/>
        <v>171.01175398199973</v>
      </c>
      <c r="P77" s="4">
        <f t="shared" si="2"/>
        <v>100.00125449213124</v>
      </c>
      <c r="Q77" s="4">
        <f t="shared" si="3"/>
        <v>83.026937797319732</v>
      </c>
      <c r="R77" s="2">
        <f t="shared" si="4"/>
        <v>1</v>
      </c>
    </row>
    <row r="78" spans="1:18" x14ac:dyDescent="0.25">
      <c r="A78" s="42">
        <v>77</v>
      </c>
      <c r="B78" s="43">
        <v>2.0499999999999998</v>
      </c>
      <c r="C78" s="48">
        <v>91</v>
      </c>
      <c r="D78" s="44">
        <v>30.4</v>
      </c>
      <c r="E78" s="44">
        <v>45</v>
      </c>
      <c r="F78" s="44">
        <v>413</v>
      </c>
      <c r="H78" s="42">
        <v>66</v>
      </c>
      <c r="I78" s="43">
        <v>1.98</v>
      </c>
      <c r="J78" s="48">
        <v>91</v>
      </c>
      <c r="K78" s="44">
        <v>30.4</v>
      </c>
      <c r="L78" s="44">
        <v>40</v>
      </c>
      <c r="M78" s="44">
        <v>447</v>
      </c>
      <c r="N78" s="4">
        <f t="shared" ref="N78:N112" si="5">SQRT((I78-$J$7)^2+(J78-$K$7)^2+(K78-$L$7)^2+(L78-$M$7)^2+(M78-$N$7)^2)</f>
        <v>54.051109146806596</v>
      </c>
      <c r="O78" s="4">
        <f t="shared" ref="O78:O112" si="6">SQRT((I78-$J$8)^2+(J78-$K$8)^2+(K78-$L$8)^2+(L78-$M$8)^2+(M78-$N$8)^2)</f>
        <v>34.061268326355673</v>
      </c>
      <c r="P78" s="4">
        <f t="shared" ref="P78:P112" si="7">SQRT((I78-$J$9)^2+(J78-$K$9)^2+(K78-$L$9)^2+(L78-$M$9)^2+(M78-$N$9)^2)</f>
        <v>37.000012162160161</v>
      </c>
      <c r="Q78" s="4">
        <f t="shared" ref="Q78:Q112" si="8">MIN(N78:P78)</f>
        <v>34.061268326355673</v>
      </c>
      <c r="R78" s="2">
        <f t="shared" ref="R78:R112" si="9">IF(AND(N78&lt;O78,N78&lt;P78),1,IF(AND(O78&lt;N78,O78&lt;P78),2,3))</f>
        <v>2</v>
      </c>
    </row>
    <row r="79" spans="1:18" x14ac:dyDescent="0.25">
      <c r="A79" s="42">
        <v>78</v>
      </c>
      <c r="B79" s="43">
        <v>2.08</v>
      </c>
      <c r="C79" s="48">
        <v>91</v>
      </c>
      <c r="D79" s="44">
        <v>30.4</v>
      </c>
      <c r="E79" s="44">
        <v>41</v>
      </c>
      <c r="F79" s="44">
        <v>354</v>
      </c>
      <c r="H79" s="42">
        <v>67</v>
      </c>
      <c r="I79" s="43">
        <v>1.91</v>
      </c>
      <c r="J79" s="44">
        <v>91.5</v>
      </c>
      <c r="K79" s="44">
        <v>30.4</v>
      </c>
      <c r="L79" s="44">
        <v>43</v>
      </c>
      <c r="M79" s="44">
        <v>398</v>
      </c>
      <c r="N79" s="4">
        <f t="shared" si="5"/>
        <v>6.656733433148724</v>
      </c>
      <c r="O79" s="4">
        <f t="shared" si="6"/>
        <v>83.00625819780096</v>
      </c>
      <c r="P79" s="4">
        <f t="shared" si="7"/>
        <v>12.379483026362612</v>
      </c>
      <c r="Q79" s="4">
        <f t="shared" si="8"/>
        <v>6.656733433148724</v>
      </c>
      <c r="R79" s="2">
        <f t="shared" si="9"/>
        <v>1</v>
      </c>
    </row>
    <row r="80" spans="1:18" x14ac:dyDescent="0.25">
      <c r="A80" s="42">
        <v>79</v>
      </c>
      <c r="B80" s="43">
        <v>2.12</v>
      </c>
      <c r="C80" s="44">
        <v>91.1</v>
      </c>
      <c r="D80" s="44">
        <v>30.3</v>
      </c>
      <c r="E80" s="44">
        <v>43</v>
      </c>
      <c r="F80" s="44">
        <v>404</v>
      </c>
      <c r="H80" s="42">
        <v>68</v>
      </c>
      <c r="I80" s="43">
        <v>1.88</v>
      </c>
      <c r="J80" s="44">
        <v>91.4</v>
      </c>
      <c r="K80" s="44">
        <v>30.3</v>
      </c>
      <c r="L80" s="44">
        <v>42</v>
      </c>
      <c r="M80" s="44">
        <v>390</v>
      </c>
      <c r="N80" s="4">
        <f t="shared" si="5"/>
        <v>4.6028686707313282</v>
      </c>
      <c r="O80" s="4">
        <f t="shared" si="6"/>
        <v>91.000274724860034</v>
      </c>
      <c r="P80" s="4">
        <f t="shared" si="7"/>
        <v>20.104101571569917</v>
      </c>
      <c r="Q80" s="4">
        <f t="shared" si="8"/>
        <v>4.6028686707313282</v>
      </c>
      <c r="R80" s="2">
        <f t="shared" si="9"/>
        <v>1</v>
      </c>
    </row>
    <row r="81" spans="1:18" x14ac:dyDescent="0.25">
      <c r="A81" s="42">
        <v>80</v>
      </c>
      <c r="B81" s="43">
        <v>1.98</v>
      </c>
      <c r="C81" s="48">
        <v>91</v>
      </c>
      <c r="D81" s="44">
        <v>30.4</v>
      </c>
      <c r="E81" s="44">
        <v>48</v>
      </c>
      <c r="F81" s="44">
        <v>413</v>
      </c>
      <c r="H81" s="42">
        <v>69</v>
      </c>
      <c r="I81" s="43">
        <v>1.95</v>
      </c>
      <c r="J81" s="44">
        <v>91.3</v>
      </c>
      <c r="K81" s="44">
        <v>30.4</v>
      </c>
      <c r="L81" s="44">
        <v>42</v>
      </c>
      <c r="M81" s="44">
        <v>380</v>
      </c>
      <c r="N81" s="4">
        <f t="shared" si="5"/>
        <v>13.481932354080405</v>
      </c>
      <c r="O81" s="4">
        <f t="shared" si="6"/>
        <v>101.00013316822904</v>
      </c>
      <c r="P81" s="4">
        <f t="shared" si="7"/>
        <v>30.068089397233074</v>
      </c>
      <c r="Q81" s="4">
        <f t="shared" si="8"/>
        <v>13.481932354080405</v>
      </c>
      <c r="R81" s="2">
        <f t="shared" si="9"/>
        <v>1</v>
      </c>
    </row>
    <row r="82" spans="1:18" x14ac:dyDescent="0.25">
      <c r="A82" s="42">
        <v>81</v>
      </c>
      <c r="B82" s="43">
        <v>2.0499999999999998</v>
      </c>
      <c r="C82" s="44">
        <v>90.6</v>
      </c>
      <c r="D82" s="44">
        <v>30.4</v>
      </c>
      <c r="E82" s="44">
        <v>40</v>
      </c>
      <c r="F82" s="44">
        <v>282</v>
      </c>
      <c r="H82" s="42">
        <v>70</v>
      </c>
      <c r="I82" s="43">
        <v>2.0499999999999998</v>
      </c>
      <c r="J82" s="44">
        <v>91.5</v>
      </c>
      <c r="K82" s="44">
        <v>30.3</v>
      </c>
      <c r="L82" s="44">
        <v>40</v>
      </c>
      <c r="M82" s="44">
        <v>390</v>
      </c>
      <c r="N82" s="4">
        <f t="shared" si="5"/>
        <v>3.6623080154459973</v>
      </c>
      <c r="O82" s="4">
        <f t="shared" si="6"/>
        <v>91.022090175956734</v>
      </c>
      <c r="P82" s="4">
        <f t="shared" si="7"/>
        <v>20.006748861321771</v>
      </c>
      <c r="Q82" s="4">
        <f t="shared" si="8"/>
        <v>3.6623080154459973</v>
      </c>
      <c r="R82" s="2">
        <f t="shared" si="9"/>
        <v>1</v>
      </c>
    </row>
    <row r="83" spans="1:18" x14ac:dyDescent="0.25">
      <c r="A83" s="42">
        <v>82</v>
      </c>
      <c r="B83" s="43">
        <v>2.12</v>
      </c>
      <c r="C83" s="44">
        <v>90.5</v>
      </c>
      <c r="D83" s="44">
        <v>30.4</v>
      </c>
      <c r="E83" s="44">
        <v>40</v>
      </c>
      <c r="F83" s="44">
        <v>280</v>
      </c>
      <c r="H83" s="42">
        <v>71</v>
      </c>
      <c r="I83" s="43">
        <v>2.08</v>
      </c>
      <c r="J83" s="44">
        <v>91.4</v>
      </c>
      <c r="K83" s="44">
        <v>30.3</v>
      </c>
      <c r="L83" s="44">
        <v>47</v>
      </c>
      <c r="M83" s="44">
        <v>382</v>
      </c>
      <c r="N83" s="4">
        <f t="shared" si="5"/>
        <v>13.735297594154995</v>
      </c>
      <c r="O83" s="4">
        <f t="shared" si="6"/>
        <v>99.126232653117611</v>
      </c>
      <c r="P83" s="4">
        <f t="shared" si="7"/>
        <v>28.8649770483193</v>
      </c>
      <c r="Q83" s="4">
        <f t="shared" si="8"/>
        <v>13.735297594154995</v>
      </c>
      <c r="R83" s="2">
        <f t="shared" si="9"/>
        <v>1</v>
      </c>
    </row>
    <row r="84" spans="1:18" x14ac:dyDescent="0.25">
      <c r="A84" s="42">
        <v>83</v>
      </c>
      <c r="B84" s="43">
        <v>1.78</v>
      </c>
      <c r="C84" s="44">
        <v>90.4</v>
      </c>
      <c r="D84" s="48">
        <v>30</v>
      </c>
      <c r="E84" s="44">
        <v>40</v>
      </c>
      <c r="F84" s="44">
        <v>347</v>
      </c>
      <c r="H84" s="42">
        <v>72</v>
      </c>
      <c r="I84" s="43">
        <v>1.98</v>
      </c>
      <c r="J84" s="44">
        <v>91.3</v>
      </c>
      <c r="K84" s="44">
        <v>30.4</v>
      </c>
      <c r="L84" s="44">
        <v>55</v>
      </c>
      <c r="M84" s="44">
        <v>393</v>
      </c>
      <c r="N84" s="4">
        <f t="shared" si="5"/>
        <v>16.119317603422299</v>
      </c>
      <c r="O84" s="4">
        <f t="shared" si="6"/>
        <v>88.955157242286973</v>
      </c>
      <c r="P84" s="4">
        <f t="shared" si="7"/>
        <v>22.673572722444959</v>
      </c>
      <c r="Q84" s="4">
        <f t="shared" si="8"/>
        <v>16.119317603422299</v>
      </c>
      <c r="R84" s="2">
        <f t="shared" si="9"/>
        <v>1</v>
      </c>
    </row>
    <row r="85" spans="1:18" x14ac:dyDescent="0.25">
      <c r="A85" s="42">
        <v>84</v>
      </c>
      <c r="B85" s="43">
        <v>1.78</v>
      </c>
      <c r="C85" s="44">
        <v>91.3</v>
      </c>
      <c r="D85" s="44">
        <v>29.9</v>
      </c>
      <c r="E85" s="44">
        <v>40</v>
      </c>
      <c r="F85" s="44">
        <v>285</v>
      </c>
      <c r="H85" s="42">
        <v>73</v>
      </c>
      <c r="I85" s="43">
        <v>1.95</v>
      </c>
      <c r="J85" s="44">
        <v>91.3</v>
      </c>
      <c r="K85" s="44">
        <v>30.3</v>
      </c>
      <c r="L85" s="44">
        <v>50</v>
      </c>
      <c r="M85" s="44">
        <v>362</v>
      </c>
      <c r="N85" s="4">
        <f t="shared" si="5"/>
        <v>32.947420232849794</v>
      </c>
      <c r="O85" s="4">
        <f t="shared" si="6"/>
        <v>119.26875911151251</v>
      </c>
      <c r="P85" s="4">
        <f t="shared" si="7"/>
        <v>49.031622449190891</v>
      </c>
      <c r="Q85" s="4">
        <f t="shared" si="8"/>
        <v>32.947420232849794</v>
      </c>
      <c r="R85" s="2">
        <f t="shared" si="9"/>
        <v>1</v>
      </c>
    </row>
    <row r="86" spans="1:18" x14ac:dyDescent="0.25">
      <c r="A86" s="42">
        <v>85</v>
      </c>
      <c r="B86" s="43">
        <v>1.81</v>
      </c>
      <c r="C86" s="44">
        <v>91.1</v>
      </c>
      <c r="D86" s="44">
        <v>29.8</v>
      </c>
      <c r="E86" s="44">
        <v>40</v>
      </c>
      <c r="F86" s="44">
        <v>312</v>
      </c>
      <c r="H86" s="42">
        <v>74</v>
      </c>
      <c r="I86" s="43">
        <v>2.0099999999999998</v>
      </c>
      <c r="J86" s="44">
        <v>91.2</v>
      </c>
      <c r="K86" s="44">
        <v>30.4</v>
      </c>
      <c r="L86" s="44">
        <v>47</v>
      </c>
      <c r="M86" s="44">
        <v>364</v>
      </c>
      <c r="N86" s="4">
        <f t="shared" si="5"/>
        <v>30.151519033043758</v>
      </c>
      <c r="O86" s="4">
        <f t="shared" si="6"/>
        <v>117.10698057758982</v>
      </c>
      <c r="P86" s="4">
        <f t="shared" si="7"/>
        <v>46.530029013530608</v>
      </c>
      <c r="Q86" s="4">
        <f t="shared" si="8"/>
        <v>30.151519033043758</v>
      </c>
      <c r="R86" s="2">
        <f t="shared" si="9"/>
        <v>1</v>
      </c>
    </row>
    <row r="87" spans="1:18" x14ac:dyDescent="0.25">
      <c r="A87" s="42">
        <v>86</v>
      </c>
      <c r="B87" s="43">
        <v>2.12</v>
      </c>
      <c r="C87" s="48">
        <v>85</v>
      </c>
      <c r="D87" s="44">
        <v>31.5</v>
      </c>
      <c r="E87" s="44">
        <v>40</v>
      </c>
      <c r="F87" s="44">
        <v>527</v>
      </c>
      <c r="H87" s="42">
        <v>75</v>
      </c>
      <c r="I87" s="43">
        <v>1.98</v>
      </c>
      <c r="J87" s="44">
        <v>91.2</v>
      </c>
      <c r="K87" s="44">
        <v>30.4</v>
      </c>
      <c r="L87" s="44">
        <v>42</v>
      </c>
      <c r="M87" s="44">
        <v>357</v>
      </c>
      <c r="N87" s="4">
        <f t="shared" si="5"/>
        <v>36.180690982898597</v>
      </c>
      <c r="O87" s="4">
        <f t="shared" si="6"/>
        <v>124.00020161273932</v>
      </c>
      <c r="P87" s="4">
        <f t="shared" si="7"/>
        <v>53.038107997929188</v>
      </c>
      <c r="Q87" s="4">
        <f t="shared" si="8"/>
        <v>36.180690982898597</v>
      </c>
      <c r="R87" s="2">
        <f t="shared" si="9"/>
        <v>1</v>
      </c>
    </row>
    <row r="88" spans="1:18" x14ac:dyDescent="0.25">
      <c r="A88" s="42">
        <v>87</v>
      </c>
      <c r="B88" s="43">
        <v>2.6</v>
      </c>
      <c r="C88" s="44">
        <v>86.4</v>
      </c>
      <c r="D88" s="44">
        <v>31.1</v>
      </c>
      <c r="E88" s="44">
        <v>42</v>
      </c>
      <c r="F88" s="44">
        <v>457</v>
      </c>
      <c r="H88" s="45">
        <v>76</v>
      </c>
      <c r="I88" s="46">
        <v>1.95</v>
      </c>
      <c r="J88" s="49">
        <v>91</v>
      </c>
      <c r="K88" s="47">
        <v>30.4</v>
      </c>
      <c r="L88" s="47">
        <v>40</v>
      </c>
      <c r="M88" s="47">
        <v>410</v>
      </c>
      <c r="N88" s="4">
        <f t="shared" si="5"/>
        <v>17.159618294122978</v>
      </c>
      <c r="O88" s="4">
        <f t="shared" si="6"/>
        <v>71.029408698087863</v>
      </c>
      <c r="P88" s="4">
        <f t="shared" si="7"/>
        <v>0</v>
      </c>
      <c r="Q88" s="4">
        <f t="shared" si="8"/>
        <v>0</v>
      </c>
      <c r="R88" s="2">
        <f t="shared" si="9"/>
        <v>3</v>
      </c>
    </row>
    <row r="89" spans="1:18" x14ac:dyDescent="0.25">
      <c r="A89" s="42">
        <v>88</v>
      </c>
      <c r="B89" s="43">
        <v>2.93</v>
      </c>
      <c r="C89" s="44">
        <v>87.8</v>
      </c>
      <c r="D89" s="44">
        <v>30.7</v>
      </c>
      <c r="E89" s="44">
        <v>40</v>
      </c>
      <c r="F89" s="44">
        <v>527</v>
      </c>
      <c r="H89" s="42">
        <v>77</v>
      </c>
      <c r="I89" s="43">
        <v>2.0499999999999998</v>
      </c>
      <c r="J89" s="48">
        <v>91</v>
      </c>
      <c r="K89" s="44">
        <v>30.4</v>
      </c>
      <c r="L89" s="44">
        <v>45</v>
      </c>
      <c r="M89" s="44">
        <v>413</v>
      </c>
      <c r="N89" s="4">
        <f t="shared" si="5"/>
        <v>20.992677294713982</v>
      </c>
      <c r="O89" s="4">
        <f t="shared" si="6"/>
        <v>68.067326229256281</v>
      </c>
      <c r="P89" s="4">
        <f t="shared" si="7"/>
        <v>5.8318093247293339</v>
      </c>
      <c r="Q89" s="4">
        <f t="shared" si="8"/>
        <v>5.8318093247293339</v>
      </c>
      <c r="R89" s="2">
        <f t="shared" si="9"/>
        <v>3</v>
      </c>
    </row>
    <row r="90" spans="1:18" x14ac:dyDescent="0.25">
      <c r="A90" s="42">
        <v>89</v>
      </c>
      <c r="B90" s="43">
        <v>2.5299999999999998</v>
      </c>
      <c r="C90" s="44">
        <v>88.6</v>
      </c>
      <c r="D90" s="44">
        <v>30.5</v>
      </c>
      <c r="E90" s="44">
        <v>40</v>
      </c>
      <c r="F90" s="44">
        <v>242</v>
      </c>
      <c r="H90" s="42">
        <v>78</v>
      </c>
      <c r="I90" s="43">
        <v>2.08</v>
      </c>
      <c r="J90" s="48">
        <v>91</v>
      </c>
      <c r="K90" s="44">
        <v>30.4</v>
      </c>
      <c r="L90" s="44">
        <v>41</v>
      </c>
      <c r="M90" s="44">
        <v>354</v>
      </c>
      <c r="N90" s="4">
        <f t="shared" si="5"/>
        <v>39.112253834316427</v>
      </c>
      <c r="O90" s="4">
        <f t="shared" si="6"/>
        <v>127.00456684702326</v>
      </c>
      <c r="P90" s="4">
        <f t="shared" si="7"/>
        <v>56.009078728363313</v>
      </c>
      <c r="Q90" s="4">
        <f t="shared" si="8"/>
        <v>39.112253834316427</v>
      </c>
      <c r="R90" s="2">
        <f t="shared" si="9"/>
        <v>1</v>
      </c>
    </row>
    <row r="91" spans="1:18" x14ac:dyDescent="0.25">
      <c r="A91" s="42">
        <v>90</v>
      </c>
      <c r="B91" s="43">
        <v>2.4500000000000002</v>
      </c>
      <c r="C91" s="44">
        <v>88.9</v>
      </c>
      <c r="D91" s="44">
        <v>30.3</v>
      </c>
      <c r="E91" s="44">
        <v>40</v>
      </c>
      <c r="F91" s="44">
        <v>225</v>
      </c>
      <c r="H91" s="42">
        <v>79</v>
      </c>
      <c r="I91" s="43">
        <v>2.12</v>
      </c>
      <c r="J91" s="44">
        <v>91.1</v>
      </c>
      <c r="K91" s="44">
        <v>30.3</v>
      </c>
      <c r="L91" s="44">
        <v>43</v>
      </c>
      <c r="M91" s="44">
        <v>404</v>
      </c>
      <c r="N91" s="4">
        <f t="shared" si="5"/>
        <v>11.890853627894005</v>
      </c>
      <c r="O91" s="4">
        <f t="shared" si="6"/>
        <v>77.007152914518272</v>
      </c>
      <c r="P91" s="4">
        <f t="shared" si="7"/>
        <v>6.7118477336721512</v>
      </c>
      <c r="Q91" s="4">
        <f t="shared" si="8"/>
        <v>6.7118477336721512</v>
      </c>
      <c r="R91" s="2">
        <f t="shared" si="9"/>
        <v>3</v>
      </c>
    </row>
    <row r="92" spans="1:18" x14ac:dyDescent="0.25">
      <c r="A92" s="42">
        <v>91</v>
      </c>
      <c r="B92" s="43">
        <v>2.37</v>
      </c>
      <c r="C92" s="44">
        <v>89.2</v>
      </c>
      <c r="D92" s="44">
        <v>30.2</v>
      </c>
      <c r="E92" s="44">
        <v>40</v>
      </c>
      <c r="F92" s="44">
        <v>221</v>
      </c>
      <c r="H92" s="42">
        <v>80</v>
      </c>
      <c r="I92" s="43">
        <v>1.98</v>
      </c>
      <c r="J92" s="48">
        <v>91</v>
      </c>
      <c r="K92" s="44">
        <v>30.4</v>
      </c>
      <c r="L92" s="44">
        <v>48</v>
      </c>
      <c r="M92" s="44">
        <v>413</v>
      </c>
      <c r="N92" s="4">
        <f t="shared" si="5"/>
        <v>22.034572834525292</v>
      </c>
      <c r="O92" s="4">
        <f t="shared" si="6"/>
        <v>68.265437814460697</v>
      </c>
      <c r="P92" s="4">
        <f t="shared" si="7"/>
        <v>8.5440564136714361</v>
      </c>
      <c r="Q92" s="4">
        <f t="shared" si="8"/>
        <v>8.5440564136714361</v>
      </c>
      <c r="R92" s="2">
        <f t="shared" si="9"/>
        <v>3</v>
      </c>
    </row>
    <row r="93" spans="1:18" x14ac:dyDescent="0.25">
      <c r="A93" s="42">
        <v>92</v>
      </c>
      <c r="B93" s="43">
        <v>2.41</v>
      </c>
      <c r="C93" s="44">
        <v>90.3</v>
      </c>
      <c r="D93" s="44">
        <v>30.1</v>
      </c>
      <c r="E93" s="44">
        <v>40</v>
      </c>
      <c r="F93" s="44">
        <v>189</v>
      </c>
      <c r="H93" s="42">
        <v>81</v>
      </c>
      <c r="I93" s="43">
        <v>2.0499999999999998</v>
      </c>
      <c r="J93" s="44">
        <v>90.6</v>
      </c>
      <c r="K93" s="44">
        <v>30.4</v>
      </c>
      <c r="L93" s="44">
        <v>40</v>
      </c>
      <c r="M93" s="44">
        <v>282</v>
      </c>
      <c r="N93" s="4">
        <f t="shared" si="5"/>
        <v>111.03104295646331</v>
      </c>
      <c r="O93" s="4">
        <f t="shared" si="6"/>
        <v>199.01166021115446</v>
      </c>
      <c r="P93" s="4">
        <f t="shared" si="7"/>
        <v>128.00066406077744</v>
      </c>
      <c r="Q93" s="4">
        <f t="shared" si="8"/>
        <v>111.03104295646331</v>
      </c>
      <c r="R93" s="2">
        <f t="shared" si="9"/>
        <v>1</v>
      </c>
    </row>
    <row r="94" spans="1:18" x14ac:dyDescent="0.25">
      <c r="A94" s="42">
        <v>93</v>
      </c>
      <c r="B94" s="43">
        <v>1.2</v>
      </c>
      <c r="C94" s="44">
        <v>90.5</v>
      </c>
      <c r="D94" s="48">
        <v>30</v>
      </c>
      <c r="E94" s="44">
        <v>40</v>
      </c>
      <c r="F94" s="44">
        <v>188</v>
      </c>
      <c r="H94" s="42">
        <v>82</v>
      </c>
      <c r="I94" s="43">
        <v>2.12</v>
      </c>
      <c r="J94" s="44">
        <v>90.5</v>
      </c>
      <c r="K94" s="44">
        <v>30.4</v>
      </c>
      <c r="L94" s="44">
        <v>40</v>
      </c>
      <c r="M94" s="44">
        <v>280</v>
      </c>
      <c r="N94" s="4">
        <f t="shared" si="5"/>
        <v>113.03283770657092</v>
      </c>
      <c r="O94" s="4">
        <f t="shared" si="6"/>
        <v>201.01196879788029</v>
      </c>
      <c r="P94" s="4">
        <f t="shared" si="7"/>
        <v>130.00107268788207</v>
      </c>
      <c r="Q94" s="4">
        <f t="shared" si="8"/>
        <v>113.03283770657092</v>
      </c>
      <c r="R94" s="2">
        <f t="shared" si="9"/>
        <v>1</v>
      </c>
    </row>
    <row r="95" spans="1:18" x14ac:dyDescent="0.25">
      <c r="A95" s="42">
        <v>94</v>
      </c>
      <c r="B95" s="43">
        <v>1.23</v>
      </c>
      <c r="C95" s="44">
        <v>90.4</v>
      </c>
      <c r="D95" s="48">
        <v>30</v>
      </c>
      <c r="E95" s="44">
        <v>40</v>
      </c>
      <c r="F95" s="44">
        <v>195</v>
      </c>
      <c r="H95" s="42">
        <v>83</v>
      </c>
      <c r="I95" s="43">
        <v>1.78</v>
      </c>
      <c r="J95" s="44">
        <v>90.4</v>
      </c>
      <c r="K95" s="48">
        <v>30</v>
      </c>
      <c r="L95" s="44">
        <v>40</v>
      </c>
      <c r="M95" s="44">
        <v>347</v>
      </c>
      <c r="N95" s="4">
        <f t="shared" si="5"/>
        <v>46.067454889542141</v>
      </c>
      <c r="O95" s="4">
        <f t="shared" si="6"/>
        <v>134.01958812054303</v>
      </c>
      <c r="P95" s="4">
        <f t="shared" si="7"/>
        <v>63.004356198599474</v>
      </c>
      <c r="Q95" s="4">
        <f t="shared" si="8"/>
        <v>46.067454889542141</v>
      </c>
      <c r="R95" s="2">
        <f t="shared" si="9"/>
        <v>1</v>
      </c>
    </row>
    <row r="96" spans="1:18" x14ac:dyDescent="0.25">
      <c r="A96" s="42">
        <v>95</v>
      </c>
      <c r="B96" s="43">
        <v>1.34</v>
      </c>
      <c r="C96" s="44">
        <v>91.3</v>
      </c>
      <c r="D96" s="44">
        <v>29.8</v>
      </c>
      <c r="E96" s="44">
        <v>40</v>
      </c>
      <c r="F96" s="44">
        <v>352</v>
      </c>
      <c r="H96" s="42">
        <v>84</v>
      </c>
      <c r="I96" s="43">
        <v>1.78</v>
      </c>
      <c r="J96" s="44">
        <v>91.3</v>
      </c>
      <c r="K96" s="44">
        <v>29.9</v>
      </c>
      <c r="L96" s="44">
        <v>40</v>
      </c>
      <c r="M96" s="44">
        <v>285</v>
      </c>
      <c r="N96" s="4">
        <f t="shared" si="5"/>
        <v>108.01597289290135</v>
      </c>
      <c r="O96" s="4">
        <f t="shared" si="6"/>
        <v>196.01109662465541</v>
      </c>
      <c r="P96" s="4">
        <f t="shared" si="7"/>
        <v>125.00147559129051</v>
      </c>
      <c r="Q96" s="4">
        <f t="shared" si="8"/>
        <v>108.01597289290135</v>
      </c>
      <c r="R96" s="2">
        <f t="shared" si="9"/>
        <v>1</v>
      </c>
    </row>
    <row r="97" spans="1:18" x14ac:dyDescent="0.25">
      <c r="A97" s="42">
        <v>96</v>
      </c>
      <c r="B97" s="43">
        <v>1.36</v>
      </c>
      <c r="C97" s="44">
        <v>91.1</v>
      </c>
      <c r="D97" s="44">
        <v>29.9</v>
      </c>
      <c r="E97" s="44">
        <v>40</v>
      </c>
      <c r="F97" s="44">
        <v>352</v>
      </c>
      <c r="H97" s="42">
        <v>85</v>
      </c>
      <c r="I97" s="43">
        <v>1.81</v>
      </c>
      <c r="J97" s="44">
        <v>91.1</v>
      </c>
      <c r="K97" s="44">
        <v>29.8</v>
      </c>
      <c r="L97" s="44">
        <v>40</v>
      </c>
      <c r="M97" s="44">
        <v>312</v>
      </c>
      <c r="N97" s="4">
        <f t="shared" si="5"/>
        <v>81.023577432744844</v>
      </c>
      <c r="O97" s="4">
        <f t="shared" si="6"/>
        <v>169.01338083122295</v>
      </c>
      <c r="P97" s="4">
        <f t="shared" si="7"/>
        <v>98.001987734943413</v>
      </c>
      <c r="Q97" s="4">
        <f t="shared" si="8"/>
        <v>81.023577432744844</v>
      </c>
      <c r="R97" s="2">
        <f t="shared" si="9"/>
        <v>1</v>
      </c>
    </row>
    <row r="98" spans="1:18" x14ac:dyDescent="0.25">
      <c r="A98" s="42">
        <v>97</v>
      </c>
      <c r="B98" s="43">
        <v>1.45</v>
      </c>
      <c r="C98" s="44">
        <v>91.1</v>
      </c>
      <c r="D98" s="48">
        <v>30</v>
      </c>
      <c r="E98" s="44">
        <v>40</v>
      </c>
      <c r="F98" s="44">
        <v>338</v>
      </c>
      <c r="H98" s="42">
        <v>86</v>
      </c>
      <c r="I98" s="43">
        <v>2.12</v>
      </c>
      <c r="J98" s="48">
        <v>85</v>
      </c>
      <c r="K98" s="44">
        <v>31.5</v>
      </c>
      <c r="L98" s="44">
        <v>40</v>
      </c>
      <c r="M98" s="44">
        <v>527</v>
      </c>
      <c r="N98" s="4">
        <f t="shared" si="5"/>
        <v>134.22861989903643</v>
      </c>
      <c r="O98" s="4">
        <f t="shared" si="6"/>
        <v>46.499156981605594</v>
      </c>
      <c r="P98" s="4">
        <f t="shared" si="7"/>
        <v>117.15903251563662</v>
      </c>
      <c r="Q98" s="4">
        <f t="shared" si="8"/>
        <v>46.499156981605594</v>
      </c>
      <c r="R98" s="2">
        <f t="shared" si="9"/>
        <v>2</v>
      </c>
    </row>
    <row r="99" spans="1:18" x14ac:dyDescent="0.25">
      <c r="A99" s="42">
        <v>98</v>
      </c>
      <c r="B99" s="43">
        <v>1.6</v>
      </c>
      <c r="C99" s="44">
        <v>91.3</v>
      </c>
      <c r="D99" s="44">
        <v>29.9</v>
      </c>
      <c r="E99" s="44">
        <v>40</v>
      </c>
      <c r="F99" s="44">
        <v>255</v>
      </c>
      <c r="H99" s="42">
        <v>87</v>
      </c>
      <c r="I99" s="43">
        <v>2.6</v>
      </c>
      <c r="J99" s="44">
        <v>86.4</v>
      </c>
      <c r="K99" s="44">
        <v>31.1</v>
      </c>
      <c r="L99" s="44">
        <v>42</v>
      </c>
      <c r="M99" s="44">
        <v>457</v>
      </c>
      <c r="N99" s="4">
        <f t="shared" si="5"/>
        <v>64.394564988048486</v>
      </c>
      <c r="O99" s="4">
        <f t="shared" si="6"/>
        <v>24.530805123354593</v>
      </c>
      <c r="P99" s="4">
        <f t="shared" si="7"/>
        <v>47.27655338537275</v>
      </c>
      <c r="Q99" s="4">
        <f t="shared" si="8"/>
        <v>24.530805123354593</v>
      </c>
      <c r="R99" s="2">
        <f t="shared" si="9"/>
        <v>2</v>
      </c>
    </row>
    <row r="100" spans="1:18" x14ac:dyDescent="0.25">
      <c r="A100" s="42">
        <v>99</v>
      </c>
      <c r="B100" s="43">
        <v>1.72</v>
      </c>
      <c r="C100" s="48">
        <v>91</v>
      </c>
      <c r="D100" s="48">
        <v>30</v>
      </c>
      <c r="E100" s="44">
        <v>40</v>
      </c>
      <c r="F100" s="44">
        <v>367</v>
      </c>
      <c r="H100" s="42">
        <v>88</v>
      </c>
      <c r="I100" s="43">
        <v>2.93</v>
      </c>
      <c r="J100" s="44">
        <v>87.8</v>
      </c>
      <c r="K100" s="44">
        <v>30.7</v>
      </c>
      <c r="L100" s="44">
        <v>40</v>
      </c>
      <c r="M100" s="44">
        <v>527</v>
      </c>
      <c r="N100" s="4">
        <f t="shared" si="5"/>
        <v>134.10457449319168</v>
      </c>
      <c r="O100" s="4">
        <f t="shared" si="6"/>
        <v>46.192775409148126</v>
      </c>
      <c r="P100" s="4">
        <f t="shared" si="7"/>
        <v>117.04823962794144</v>
      </c>
      <c r="Q100" s="4">
        <f t="shared" si="8"/>
        <v>46.192775409148126</v>
      </c>
      <c r="R100" s="2">
        <f t="shared" si="9"/>
        <v>2</v>
      </c>
    </row>
    <row r="101" spans="1:18" x14ac:dyDescent="0.25">
      <c r="A101" s="42">
        <v>100</v>
      </c>
      <c r="B101" s="43">
        <v>1.78</v>
      </c>
      <c r="C101" s="44">
        <v>88.7</v>
      </c>
      <c r="D101" s="48">
        <v>30</v>
      </c>
      <c r="E101" s="44">
        <v>40</v>
      </c>
      <c r="F101" s="44">
        <v>312</v>
      </c>
      <c r="H101" s="42">
        <v>89</v>
      </c>
      <c r="I101" s="43">
        <v>2.5299999999999998</v>
      </c>
      <c r="J101" s="44">
        <v>88.6</v>
      </c>
      <c r="K101" s="44">
        <v>30.5</v>
      </c>
      <c r="L101" s="44">
        <v>40</v>
      </c>
      <c r="M101" s="44">
        <v>242</v>
      </c>
      <c r="N101" s="4">
        <f t="shared" si="5"/>
        <v>151.06413505528042</v>
      </c>
      <c r="O101" s="4">
        <f t="shared" si="6"/>
        <v>239.02521310522872</v>
      </c>
      <c r="P101" s="4">
        <f t="shared" si="7"/>
        <v>168.01817282663205</v>
      </c>
      <c r="Q101" s="4">
        <f t="shared" si="8"/>
        <v>151.06413505528042</v>
      </c>
      <c r="R101" s="2">
        <f t="shared" si="9"/>
        <v>1</v>
      </c>
    </row>
    <row r="102" spans="1:18" x14ac:dyDescent="0.25">
      <c r="H102" s="42">
        <v>90</v>
      </c>
      <c r="I102" s="43">
        <v>2.4500000000000002</v>
      </c>
      <c r="J102" s="44">
        <v>88.9</v>
      </c>
      <c r="K102" s="44">
        <v>30.3</v>
      </c>
      <c r="L102" s="44">
        <v>40</v>
      </c>
      <c r="M102" s="44">
        <v>225</v>
      </c>
      <c r="N102" s="4">
        <f t="shared" si="5"/>
        <v>168.04907765292853</v>
      </c>
      <c r="O102" s="4">
        <f t="shared" si="6"/>
        <v>256.02030564000194</v>
      </c>
      <c r="P102" s="4">
        <f t="shared" si="7"/>
        <v>185.01262119109603</v>
      </c>
      <c r="Q102" s="4">
        <f t="shared" si="8"/>
        <v>168.04907765292853</v>
      </c>
      <c r="R102" s="2">
        <f t="shared" si="9"/>
        <v>1</v>
      </c>
    </row>
    <row r="103" spans="1:18" x14ac:dyDescent="0.25">
      <c r="H103" s="42">
        <v>91</v>
      </c>
      <c r="I103" s="43">
        <v>2.37</v>
      </c>
      <c r="J103" s="44">
        <v>89.2</v>
      </c>
      <c r="K103" s="44">
        <v>30.2</v>
      </c>
      <c r="L103" s="44">
        <v>40</v>
      </c>
      <c r="M103" s="44">
        <v>221</v>
      </c>
      <c r="N103" s="4">
        <f t="shared" si="5"/>
        <v>172.04091054164994</v>
      </c>
      <c r="O103" s="4">
        <f t="shared" si="6"/>
        <v>260.01723808240098</v>
      </c>
      <c r="P103" s="4">
        <f t="shared" si="7"/>
        <v>189.009143694161</v>
      </c>
      <c r="Q103" s="4">
        <f t="shared" si="8"/>
        <v>172.04091054164994</v>
      </c>
      <c r="R103" s="2">
        <f t="shared" si="9"/>
        <v>1</v>
      </c>
    </row>
    <row r="104" spans="1:18" x14ac:dyDescent="0.25">
      <c r="H104" s="42">
        <v>92</v>
      </c>
      <c r="I104" s="43">
        <v>2.41</v>
      </c>
      <c r="J104" s="44">
        <v>90.3</v>
      </c>
      <c r="K104" s="44">
        <v>30.1</v>
      </c>
      <c r="L104" s="44">
        <v>40</v>
      </c>
      <c r="M104" s="44">
        <v>189</v>
      </c>
      <c r="N104" s="4">
        <f t="shared" si="5"/>
        <v>204.02059234302797</v>
      </c>
      <c r="O104" s="4">
        <f t="shared" si="6"/>
        <v>292.00926166818749</v>
      </c>
      <c r="P104" s="4">
        <f t="shared" si="7"/>
        <v>221.00179094296951</v>
      </c>
      <c r="Q104" s="4">
        <f t="shared" si="8"/>
        <v>204.02059234302797</v>
      </c>
      <c r="R104" s="2">
        <f t="shared" si="9"/>
        <v>1</v>
      </c>
    </row>
    <row r="105" spans="1:18" x14ac:dyDescent="0.25">
      <c r="H105" s="42">
        <v>93</v>
      </c>
      <c r="I105" s="43">
        <v>1.2</v>
      </c>
      <c r="J105" s="44">
        <v>90.5</v>
      </c>
      <c r="K105" s="48">
        <v>30</v>
      </c>
      <c r="L105" s="44">
        <v>40</v>
      </c>
      <c r="M105" s="44">
        <v>188</v>
      </c>
      <c r="N105" s="4">
        <f t="shared" si="5"/>
        <v>205.01229231438782</v>
      </c>
      <c r="O105" s="4">
        <f t="shared" si="6"/>
        <v>293.00980256639878</v>
      </c>
      <c r="P105" s="4">
        <f t="shared" si="7"/>
        <v>222.00219030451029</v>
      </c>
      <c r="Q105" s="4">
        <f t="shared" si="8"/>
        <v>205.01229231438782</v>
      </c>
      <c r="R105" s="2">
        <f t="shared" si="9"/>
        <v>1</v>
      </c>
    </row>
    <row r="106" spans="1:18" x14ac:dyDescent="0.25">
      <c r="H106" s="42">
        <v>94</v>
      </c>
      <c r="I106" s="43">
        <v>1.23</v>
      </c>
      <c r="J106" s="44">
        <v>90.4</v>
      </c>
      <c r="K106" s="48">
        <v>30</v>
      </c>
      <c r="L106" s="44">
        <v>40</v>
      </c>
      <c r="M106" s="44">
        <v>195</v>
      </c>
      <c r="N106" s="4">
        <f t="shared" si="5"/>
        <v>198.01372401932144</v>
      </c>
      <c r="O106" s="4">
        <f t="shared" si="6"/>
        <v>286.01028390601624</v>
      </c>
      <c r="P106" s="4">
        <f t="shared" si="7"/>
        <v>215.00241487015907</v>
      </c>
      <c r="Q106" s="4">
        <f t="shared" si="8"/>
        <v>198.01372401932144</v>
      </c>
      <c r="R106" s="2">
        <f t="shared" si="9"/>
        <v>1</v>
      </c>
    </row>
    <row r="107" spans="1:18" x14ac:dyDescent="0.25">
      <c r="H107" s="42">
        <v>95</v>
      </c>
      <c r="I107" s="43">
        <v>1.34</v>
      </c>
      <c r="J107" s="44">
        <v>91.3</v>
      </c>
      <c r="K107" s="44">
        <v>29.8</v>
      </c>
      <c r="L107" s="44">
        <v>40</v>
      </c>
      <c r="M107" s="44">
        <v>352</v>
      </c>
      <c r="N107" s="4">
        <f t="shared" si="5"/>
        <v>41.032323843526093</v>
      </c>
      <c r="O107" s="4">
        <f t="shared" si="6"/>
        <v>129.01905905717962</v>
      </c>
      <c r="P107" s="4">
        <f t="shared" si="7"/>
        <v>58.007086636030948</v>
      </c>
      <c r="Q107" s="4">
        <f t="shared" si="8"/>
        <v>41.032323843526093</v>
      </c>
      <c r="R107" s="2">
        <f t="shared" si="9"/>
        <v>1</v>
      </c>
    </row>
    <row r="108" spans="1:18" x14ac:dyDescent="0.25">
      <c r="H108" s="42">
        <v>96</v>
      </c>
      <c r="I108" s="43">
        <v>1.36</v>
      </c>
      <c r="J108" s="44">
        <v>91.1</v>
      </c>
      <c r="K108" s="44">
        <v>29.9</v>
      </c>
      <c r="L108" s="44">
        <v>40</v>
      </c>
      <c r="M108" s="44">
        <v>352</v>
      </c>
      <c r="N108" s="4">
        <f t="shared" si="5"/>
        <v>41.03953703442572</v>
      </c>
      <c r="O108" s="4">
        <f t="shared" si="6"/>
        <v>129.01882963350738</v>
      </c>
      <c r="P108" s="4">
        <f t="shared" si="7"/>
        <v>58.005242004494733</v>
      </c>
      <c r="Q108" s="4">
        <f t="shared" si="8"/>
        <v>41.03953703442572</v>
      </c>
      <c r="R108" s="2">
        <f t="shared" si="9"/>
        <v>1</v>
      </c>
    </row>
    <row r="109" spans="1:18" x14ac:dyDescent="0.25">
      <c r="H109" s="42">
        <v>97</v>
      </c>
      <c r="I109" s="43">
        <v>1.45</v>
      </c>
      <c r="J109" s="44">
        <v>91.1</v>
      </c>
      <c r="K109" s="48">
        <v>30</v>
      </c>
      <c r="L109" s="44">
        <v>40</v>
      </c>
      <c r="M109" s="44">
        <v>338</v>
      </c>
      <c r="N109" s="4">
        <f t="shared" si="5"/>
        <v>55.031831697663854</v>
      </c>
      <c r="O109" s="4">
        <f t="shared" si="6"/>
        <v>143.01624697914571</v>
      </c>
      <c r="P109" s="4">
        <f t="shared" si="7"/>
        <v>72.00291660759305</v>
      </c>
      <c r="Q109" s="4">
        <f t="shared" si="8"/>
        <v>55.031831697663854</v>
      </c>
      <c r="R109" s="2">
        <f t="shared" si="9"/>
        <v>1</v>
      </c>
    </row>
    <row r="110" spans="1:18" x14ac:dyDescent="0.25">
      <c r="H110" s="42">
        <v>98</v>
      </c>
      <c r="I110" s="43">
        <v>1.6</v>
      </c>
      <c r="J110" s="44">
        <v>91.3</v>
      </c>
      <c r="K110" s="44">
        <v>29.9</v>
      </c>
      <c r="L110" s="44">
        <v>40</v>
      </c>
      <c r="M110" s="44">
        <v>255</v>
      </c>
      <c r="N110" s="4">
        <f t="shared" si="5"/>
        <v>138.01134011377471</v>
      </c>
      <c r="O110" s="4">
        <f t="shared" si="6"/>
        <v>226.00993429493315</v>
      </c>
      <c r="P110" s="4">
        <f t="shared" si="7"/>
        <v>155.00149192830372</v>
      </c>
      <c r="Q110" s="4">
        <f t="shared" si="8"/>
        <v>138.01134011377471</v>
      </c>
      <c r="R110" s="2">
        <f t="shared" si="9"/>
        <v>1</v>
      </c>
    </row>
    <row r="111" spans="1:18" x14ac:dyDescent="0.25">
      <c r="H111" s="42">
        <v>99</v>
      </c>
      <c r="I111" s="43">
        <v>1.72</v>
      </c>
      <c r="J111" s="48">
        <v>91</v>
      </c>
      <c r="K111" s="48">
        <v>30</v>
      </c>
      <c r="L111" s="44">
        <v>40</v>
      </c>
      <c r="M111" s="44">
        <v>367</v>
      </c>
      <c r="N111" s="4">
        <f t="shared" si="5"/>
        <v>26.080191717086741</v>
      </c>
      <c r="O111" s="4">
        <f t="shared" si="6"/>
        <v>114.01951411929451</v>
      </c>
      <c r="P111" s="4">
        <f t="shared" si="7"/>
        <v>43.002475510137785</v>
      </c>
      <c r="Q111" s="4">
        <f t="shared" si="8"/>
        <v>26.080191717086741</v>
      </c>
      <c r="R111" s="2">
        <f t="shared" si="9"/>
        <v>1</v>
      </c>
    </row>
    <row r="112" spans="1:18" x14ac:dyDescent="0.25">
      <c r="H112" s="42">
        <v>100</v>
      </c>
      <c r="I112" s="43">
        <v>1.78</v>
      </c>
      <c r="J112" s="44">
        <v>88.7</v>
      </c>
      <c r="K112" s="48">
        <v>30</v>
      </c>
      <c r="L112" s="44">
        <v>40</v>
      </c>
      <c r="M112" s="44">
        <v>312</v>
      </c>
      <c r="N112" s="4">
        <f t="shared" si="5"/>
        <v>81.095994968925567</v>
      </c>
      <c r="O112" s="4">
        <f t="shared" si="6"/>
        <v>169.03413856378245</v>
      </c>
      <c r="P112" s="4">
        <f t="shared" si="7"/>
        <v>98.027949585819655</v>
      </c>
      <c r="Q112" s="4">
        <f t="shared" si="8"/>
        <v>81.095994968925567</v>
      </c>
      <c r="R112" s="2">
        <f t="shared" si="9"/>
        <v>1</v>
      </c>
    </row>
  </sheetData>
  <mergeCells count="3">
    <mergeCell ref="H2:J2"/>
    <mergeCell ref="H3:M3"/>
    <mergeCell ref="H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ADE0-81E8-4BBE-B785-ACC983587B9A}">
  <dimension ref="A1:T116"/>
  <sheetViews>
    <sheetView workbookViewId="0">
      <selection activeCell="I95" sqref="I95:T95"/>
    </sheetView>
  </sheetViews>
  <sheetFormatPr defaultRowHeight="15" x14ac:dyDescent="0.25"/>
  <sheetData>
    <row r="1" spans="1:2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28" t="s">
        <v>18</v>
      </c>
      <c r="I1" s="23" t="s">
        <v>20</v>
      </c>
    </row>
    <row r="2" spans="1:20" x14ac:dyDescent="0.25">
      <c r="A2" s="16">
        <v>1</v>
      </c>
      <c r="B2" s="17">
        <v>0.89</v>
      </c>
      <c r="C2" s="17">
        <v>90.7</v>
      </c>
      <c r="D2" s="17">
        <v>29.8</v>
      </c>
      <c r="E2" s="18">
        <v>39</v>
      </c>
      <c r="F2" s="18">
        <v>431</v>
      </c>
      <c r="G2" s="16">
        <v>3</v>
      </c>
      <c r="I2" s="27" t="s">
        <v>19</v>
      </c>
    </row>
    <row r="3" spans="1:20" x14ac:dyDescent="0.25">
      <c r="A3" s="16">
        <v>2</v>
      </c>
      <c r="B3" s="17">
        <v>0.86</v>
      </c>
      <c r="C3" s="17">
        <v>90.9</v>
      </c>
      <c r="D3" s="17">
        <v>29.7</v>
      </c>
      <c r="E3" s="18">
        <v>40</v>
      </c>
      <c r="F3" s="18">
        <v>463</v>
      </c>
      <c r="G3" s="16">
        <v>3</v>
      </c>
      <c r="I3" s="19" t="s">
        <v>21</v>
      </c>
    </row>
    <row r="4" spans="1:20" x14ac:dyDescent="0.25">
      <c r="A4" s="16">
        <v>3</v>
      </c>
      <c r="B4" s="17">
        <v>0.84</v>
      </c>
      <c r="C4" s="17">
        <v>92.1</v>
      </c>
      <c r="D4" s="17">
        <v>29.6</v>
      </c>
      <c r="E4" s="18">
        <v>39</v>
      </c>
      <c r="F4" s="18">
        <v>470</v>
      </c>
      <c r="G4" s="16">
        <v>3</v>
      </c>
      <c r="I4">
        <f xml:space="preserve"> 24 + 52 + 24</f>
        <v>100</v>
      </c>
    </row>
    <row r="5" spans="1:20" x14ac:dyDescent="0.25">
      <c r="A5" s="16">
        <v>4</v>
      </c>
      <c r="B5" s="17">
        <v>0.84</v>
      </c>
      <c r="C5" s="17">
        <v>91.8</v>
      </c>
      <c r="D5" s="17">
        <v>29.6</v>
      </c>
      <c r="E5" s="18">
        <v>40</v>
      </c>
      <c r="F5" s="18">
        <v>470</v>
      </c>
      <c r="G5" s="16">
        <v>3</v>
      </c>
    </row>
    <row r="6" spans="1:20" x14ac:dyDescent="0.25">
      <c r="A6" s="16">
        <v>5</v>
      </c>
      <c r="B6" s="17">
        <v>0.84</v>
      </c>
      <c r="C6" s="17">
        <v>91.8</v>
      </c>
      <c r="D6" s="17">
        <v>29.5</v>
      </c>
      <c r="E6" s="18">
        <v>40</v>
      </c>
      <c r="F6" s="18">
        <v>503</v>
      </c>
      <c r="G6" s="16">
        <v>3</v>
      </c>
      <c r="I6" s="37" t="s">
        <v>6</v>
      </c>
      <c r="J6" s="37"/>
      <c r="K6" s="37"/>
    </row>
    <row r="7" spans="1:20" x14ac:dyDescent="0.25">
      <c r="A7" s="16">
        <v>6</v>
      </c>
      <c r="B7" s="17">
        <v>0.82</v>
      </c>
      <c r="C7" s="17">
        <v>91.9</v>
      </c>
      <c r="D7" s="17">
        <v>29.4</v>
      </c>
      <c r="E7" s="18">
        <v>39</v>
      </c>
      <c r="F7" s="18">
        <v>499</v>
      </c>
      <c r="G7" s="16">
        <v>3</v>
      </c>
      <c r="I7" s="38" t="s">
        <v>7</v>
      </c>
      <c r="J7" s="38"/>
      <c r="K7" s="38"/>
      <c r="L7" s="38"/>
      <c r="M7" s="38"/>
      <c r="N7" s="38"/>
    </row>
    <row r="8" spans="1:20" x14ac:dyDescent="0.25">
      <c r="A8" s="16">
        <v>7</v>
      </c>
      <c r="B8" s="17">
        <v>0.82</v>
      </c>
      <c r="C8" s="17">
        <v>92.1</v>
      </c>
      <c r="D8" s="17">
        <v>29.4</v>
      </c>
      <c r="E8" s="18">
        <v>40</v>
      </c>
      <c r="F8" s="18">
        <v>496</v>
      </c>
      <c r="G8" s="16">
        <v>3</v>
      </c>
      <c r="I8" s="37" t="s">
        <v>22</v>
      </c>
      <c r="J8" s="37"/>
      <c r="K8" s="37"/>
    </row>
    <row r="9" spans="1:20" x14ac:dyDescent="0.25">
      <c r="A9" s="16">
        <v>8</v>
      </c>
      <c r="B9" s="17">
        <v>0.82</v>
      </c>
      <c r="C9" s="17">
        <v>92.1</v>
      </c>
      <c r="D9" s="17">
        <v>29.3</v>
      </c>
      <c r="E9" s="18">
        <v>39</v>
      </c>
      <c r="F9" s="18">
        <v>492</v>
      </c>
      <c r="G9" s="16">
        <v>3</v>
      </c>
      <c r="I9" s="8" t="s">
        <v>23</v>
      </c>
      <c r="J9" s="8"/>
      <c r="K9" s="8"/>
    </row>
    <row r="10" spans="1:20" x14ac:dyDescent="0.25">
      <c r="A10" s="20">
        <v>9</v>
      </c>
      <c r="B10" s="21">
        <v>0.8</v>
      </c>
      <c r="C10" s="21">
        <v>92.3</v>
      </c>
      <c r="D10" s="21">
        <v>29.2</v>
      </c>
      <c r="E10" s="22">
        <v>39</v>
      </c>
      <c r="F10" s="22">
        <v>393</v>
      </c>
      <c r="G10" s="20">
        <v>1</v>
      </c>
      <c r="I10" s="4" t="s">
        <v>24</v>
      </c>
      <c r="J10" s="4"/>
      <c r="K10" s="4" t="s">
        <v>1</v>
      </c>
      <c r="L10" s="4" t="s">
        <v>12</v>
      </c>
      <c r="M10" s="4" t="s">
        <v>13</v>
      </c>
      <c r="N10" s="4" t="s">
        <v>4</v>
      </c>
      <c r="O10" s="4" t="s">
        <v>5</v>
      </c>
    </row>
    <row r="11" spans="1:20" x14ac:dyDescent="0.25">
      <c r="A11" s="24">
        <v>10</v>
      </c>
      <c r="B11" s="25">
        <v>0.8</v>
      </c>
      <c r="C11" s="25">
        <v>92.3</v>
      </c>
      <c r="D11" s="25">
        <v>29.4</v>
      </c>
      <c r="E11" s="26">
        <v>40</v>
      </c>
      <c r="F11" s="26">
        <v>250</v>
      </c>
      <c r="G11" s="24">
        <v>2</v>
      </c>
      <c r="I11" s="39" t="s">
        <v>25</v>
      </c>
      <c r="J11" s="40"/>
      <c r="K11" s="1">
        <f>SUM(B10,B17:B18,B31:B32,B58:B61,B68:B76,B79,B84,B96:B98,B100,)/24</f>
        <v>1.6562500000000002</v>
      </c>
      <c r="L11" s="1">
        <f t="shared" ref="L11:O11" si="0">SUM(C10,C17:C18,C31:C32,C58:C61,C68:C76,C79,C84,C96:C98,C100,)/24</f>
        <v>91.279166666666654</v>
      </c>
      <c r="M11" s="1">
        <f t="shared" si="0"/>
        <v>30.11666666666666</v>
      </c>
      <c r="N11" s="1">
        <f t="shared" si="0"/>
        <v>41.833333333333336</v>
      </c>
      <c r="O11" s="1">
        <f t="shared" si="0"/>
        <v>369.29166666666669</v>
      </c>
    </row>
    <row r="12" spans="1:20" x14ac:dyDescent="0.25">
      <c r="A12" s="24">
        <v>11</v>
      </c>
      <c r="B12" s="26">
        <v>0.82</v>
      </c>
      <c r="C12" s="25">
        <v>92.8</v>
      </c>
      <c r="D12" s="25">
        <v>29.4</v>
      </c>
      <c r="E12" s="26">
        <v>40</v>
      </c>
      <c r="F12" s="26">
        <v>231</v>
      </c>
      <c r="G12" s="24">
        <v>2</v>
      </c>
      <c r="I12" s="39" t="s">
        <v>26</v>
      </c>
      <c r="J12" s="40"/>
      <c r="K12" s="1">
        <f>SUM(B11:B16,B19:B26,B37:B57,B62:B66,B82:B83,B85:B86,B90:B95,B99,B101,)/52</f>
        <v>1.3548076923076922</v>
      </c>
      <c r="L12" s="1">
        <f t="shared" ref="L12:O12" si="1">SUM(C11:C16,C19:C26,C37:C57,C62:C66,C82:C83,C85:C86,C90:C95,C99,C101,)/52</f>
        <v>90.973076923076917</v>
      </c>
      <c r="M12" s="1">
        <f t="shared" si="1"/>
        <v>30.282692307692326</v>
      </c>
      <c r="N12" s="1">
        <f t="shared" si="1"/>
        <v>39.653846153846153</v>
      </c>
      <c r="O12" s="1">
        <f t="shared" si="1"/>
        <v>241.75</v>
      </c>
    </row>
    <row r="13" spans="1:20" x14ac:dyDescent="0.25">
      <c r="A13" s="24">
        <v>12</v>
      </c>
      <c r="B13" s="25">
        <v>0.8</v>
      </c>
      <c r="C13" s="25">
        <v>92.6</v>
      </c>
      <c r="D13" s="25">
        <v>29.4</v>
      </c>
      <c r="E13" s="26">
        <v>40</v>
      </c>
      <c r="F13" s="26">
        <v>229</v>
      </c>
      <c r="G13" s="24">
        <v>2</v>
      </c>
      <c r="I13" s="39" t="s">
        <v>27</v>
      </c>
      <c r="J13" s="40"/>
      <c r="K13" s="1">
        <f>SUM(B2:B9,B27:B30,B33:B36,B67,B77:B78,B80:B81,B87:B89,)/24</f>
        <v>1.2808333333333335</v>
      </c>
      <c r="L13" s="1">
        <f t="shared" ref="L13:O13" si="2">SUM(C2:C9,C27:C30,C33:C36,C67,C77:C78,C80:C81,C87:C89,)/24</f>
        <v>90.908333333333346</v>
      </c>
      <c r="M13" s="1">
        <f t="shared" si="2"/>
        <v>29.962500000000002</v>
      </c>
      <c r="N13" s="1">
        <f t="shared" si="2"/>
        <v>40.375</v>
      </c>
      <c r="O13" s="1">
        <f t="shared" si="2"/>
        <v>452.83333333333331</v>
      </c>
    </row>
    <row r="14" spans="1:20" x14ac:dyDescent="0.25">
      <c r="A14" s="24">
        <v>13</v>
      </c>
      <c r="B14" s="25">
        <v>0.8</v>
      </c>
      <c r="C14" s="25">
        <v>92.3</v>
      </c>
      <c r="D14" s="25">
        <v>29.4</v>
      </c>
      <c r="E14" s="26">
        <v>40</v>
      </c>
      <c r="F14" s="26">
        <v>327</v>
      </c>
      <c r="G14" s="24">
        <v>2</v>
      </c>
    </row>
    <row r="15" spans="1:20" x14ac:dyDescent="0.25">
      <c r="A15" s="24">
        <v>14</v>
      </c>
      <c r="B15" s="25">
        <v>0.8</v>
      </c>
      <c r="C15" s="25">
        <v>92.2</v>
      </c>
      <c r="D15" s="25">
        <v>29.4</v>
      </c>
      <c r="E15" s="26">
        <v>40</v>
      </c>
      <c r="F15" s="26">
        <v>241</v>
      </c>
      <c r="G15" s="24">
        <v>2</v>
      </c>
    </row>
    <row r="16" spans="1:20" x14ac:dyDescent="0.25">
      <c r="A16" s="24">
        <v>15</v>
      </c>
      <c r="B16" s="25">
        <v>0.8</v>
      </c>
      <c r="C16" s="25">
        <v>92</v>
      </c>
      <c r="D16" s="25">
        <v>29.4</v>
      </c>
      <c r="E16" s="26">
        <v>39</v>
      </c>
      <c r="F16" s="26">
        <v>236</v>
      </c>
      <c r="G16" s="24">
        <v>2</v>
      </c>
      <c r="I16" s="15" t="s">
        <v>0</v>
      </c>
      <c r="J16" s="15" t="s">
        <v>1</v>
      </c>
      <c r="K16" s="15" t="s">
        <v>12</v>
      </c>
      <c r="L16" s="15" t="s">
        <v>13</v>
      </c>
      <c r="M16" s="15" t="s">
        <v>4</v>
      </c>
      <c r="N16" s="15" t="s">
        <v>5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0" t="s">
        <v>28</v>
      </c>
    </row>
    <row r="17" spans="1:20" x14ac:dyDescent="0.25">
      <c r="A17" s="20">
        <v>16</v>
      </c>
      <c r="B17" s="21">
        <v>0.8</v>
      </c>
      <c r="C17" s="21">
        <v>91.8</v>
      </c>
      <c r="D17" s="21">
        <v>29.6</v>
      </c>
      <c r="E17" s="22">
        <v>39</v>
      </c>
      <c r="F17" s="22">
        <v>359</v>
      </c>
      <c r="G17" s="20">
        <v>1</v>
      </c>
      <c r="I17" s="13">
        <v>1</v>
      </c>
      <c r="J17" s="3">
        <v>0.89</v>
      </c>
      <c r="K17" s="3">
        <v>90.7</v>
      </c>
      <c r="L17" s="3">
        <v>29.8</v>
      </c>
      <c r="M17" s="4">
        <v>39</v>
      </c>
      <c r="N17" s="4">
        <v>431</v>
      </c>
      <c r="O17" s="4">
        <f>SQRT((J17-$K$11)^2+(K17-$L$11)^2+(L17-$M$11)^2+(M17-$N$11)^2+(N17-$O$11)^2)</f>
        <v>61.781623735732367</v>
      </c>
      <c r="P17" s="4">
        <f>SQRT((J17-$K$12)^2+(K17-$L$12)^2+(L17-$M$12)^2+(M17-$N$12)^2+(N17-$O$12)^2)</f>
        <v>189.25251286007685</v>
      </c>
      <c r="Q17" s="4">
        <f>SQRT((J17-$K$13)^2+(K17-$L$13)^2+(L17-$M$13)^2+(M17-$N$13)^2+(N17-$O$13)^2)</f>
        <v>21.881673363037521</v>
      </c>
      <c r="R17" s="4">
        <f>MIN(O17:Q17)</f>
        <v>21.881673363037521</v>
      </c>
      <c r="S17" s="2">
        <f>IF(AND(O17&lt;P17,O17&lt;Q17),1,IF(AND(P17&lt;O17,P17&lt;Q17),2,3))</f>
        <v>3</v>
      </c>
      <c r="T17" t="str">
        <f>IF(S17='ITERASI-1'!R13,"Aman","Berubah")</f>
        <v>Aman</v>
      </c>
    </row>
    <row r="18" spans="1:20" x14ac:dyDescent="0.25">
      <c r="A18" s="20">
        <v>17</v>
      </c>
      <c r="B18" s="22">
        <v>0.82</v>
      </c>
      <c r="C18" s="21">
        <v>92</v>
      </c>
      <c r="D18" s="21">
        <v>29.5</v>
      </c>
      <c r="E18" s="22">
        <v>39</v>
      </c>
      <c r="F18" s="22">
        <v>393</v>
      </c>
      <c r="G18" s="20">
        <v>1</v>
      </c>
      <c r="I18" s="13">
        <v>2</v>
      </c>
      <c r="J18" s="3">
        <v>0.86</v>
      </c>
      <c r="K18" s="3">
        <v>90.9</v>
      </c>
      <c r="L18" s="3">
        <v>29.7</v>
      </c>
      <c r="M18" s="4">
        <v>40</v>
      </c>
      <c r="N18" s="4">
        <v>463</v>
      </c>
      <c r="O18" s="4">
        <f t="shared" ref="O18:O81" si="3">SQRT((J18-$K$11)^2+(K18-$L$11)^2+(L18-$M$11)^2+(M18-$N$11)^2+(N18-$O$11)^2)</f>
        <v>93.731340755144117</v>
      </c>
      <c r="P18" s="4">
        <f t="shared" ref="P18:P81" si="4">SQRT((J18-$K$12)^2+(K18-$L$12)^2+(L18-$M$12)^2+(M18-$N$12)^2+(N18-$O$12)^2)</f>
        <v>221.25160344661845</v>
      </c>
      <c r="Q18" s="4">
        <f t="shared" ref="Q18:Q81" si="5">SQRT((J18-$K$13)^2+(K18-$L$13)^2+(L18-$M$13)^2+(M18-$N$13)^2+(N18-$O$13)^2)</f>
        <v>10.185667013013944</v>
      </c>
      <c r="R18" s="4">
        <f t="shared" ref="R18:R81" si="6">MIN(O18:Q18)</f>
        <v>10.185667013013944</v>
      </c>
      <c r="S18" s="2">
        <f t="shared" ref="S18:S81" si="7">IF(AND(O18&lt;P18,O18&lt;Q18),1,IF(AND(P18&lt;O18,P18&lt;Q18),2,3))</f>
        <v>3</v>
      </c>
      <c r="T18" t="str">
        <f>IF(S18='ITERASI-1'!R14,"Aman","Berubah")</f>
        <v>Berubah</v>
      </c>
    </row>
    <row r="19" spans="1:20" x14ac:dyDescent="0.25">
      <c r="A19" s="24">
        <v>18</v>
      </c>
      <c r="B19" s="25">
        <v>0.8</v>
      </c>
      <c r="C19" s="25">
        <v>91.7</v>
      </c>
      <c r="D19" s="25">
        <v>29.6</v>
      </c>
      <c r="E19" s="26">
        <v>39</v>
      </c>
      <c r="F19" s="26">
        <v>248</v>
      </c>
      <c r="G19" s="24">
        <v>2</v>
      </c>
      <c r="I19" s="13">
        <v>3</v>
      </c>
      <c r="J19" s="3">
        <v>0.84</v>
      </c>
      <c r="K19" s="3">
        <v>92.1</v>
      </c>
      <c r="L19" s="3">
        <v>29.6</v>
      </c>
      <c r="M19" s="4">
        <v>39</v>
      </c>
      <c r="N19" s="4">
        <v>470</v>
      </c>
      <c r="O19" s="4">
        <f t="shared" si="3"/>
        <v>100.75615691571214</v>
      </c>
      <c r="P19" s="4">
        <f t="shared" si="4"/>
        <v>228.25531990768854</v>
      </c>
      <c r="Q19" s="4">
        <f t="shared" si="5"/>
        <v>17.272257500589415</v>
      </c>
      <c r="R19" s="4">
        <f t="shared" si="6"/>
        <v>17.272257500589415</v>
      </c>
      <c r="S19" s="2">
        <f t="shared" si="7"/>
        <v>3</v>
      </c>
      <c r="T19" t="str">
        <f>IF(S19='ITERASI-1'!R15,"Aman","Berubah")</f>
        <v>Berubah</v>
      </c>
    </row>
    <row r="20" spans="1:20" x14ac:dyDescent="0.25">
      <c r="A20" s="24">
        <v>19</v>
      </c>
      <c r="B20" s="26">
        <v>0.78</v>
      </c>
      <c r="C20" s="25">
        <v>91.6</v>
      </c>
      <c r="D20" s="25">
        <v>29.6</v>
      </c>
      <c r="E20" s="26">
        <v>40</v>
      </c>
      <c r="F20" s="26">
        <v>235</v>
      </c>
      <c r="G20" s="24">
        <v>2</v>
      </c>
      <c r="I20" s="13">
        <v>4</v>
      </c>
      <c r="J20" s="3">
        <v>0.84</v>
      </c>
      <c r="K20" s="3">
        <v>91.8</v>
      </c>
      <c r="L20" s="3">
        <v>29.6</v>
      </c>
      <c r="M20" s="4">
        <v>40</v>
      </c>
      <c r="N20" s="4">
        <v>470</v>
      </c>
      <c r="O20" s="4">
        <f t="shared" si="3"/>
        <v>100.73099815725514</v>
      </c>
      <c r="P20" s="4">
        <f t="shared" si="4"/>
        <v>228.25336190296824</v>
      </c>
      <c r="Q20" s="4">
        <f t="shared" si="5"/>
        <v>17.2033682506266</v>
      </c>
      <c r="R20" s="4">
        <f t="shared" si="6"/>
        <v>17.2033682506266</v>
      </c>
      <c r="S20" s="2">
        <f t="shared" si="7"/>
        <v>3</v>
      </c>
      <c r="T20" t="str">
        <f>IF(S20='ITERASI-1'!R16,"Aman","Berubah")</f>
        <v>Berubah</v>
      </c>
    </row>
    <row r="21" spans="1:20" x14ac:dyDescent="0.25">
      <c r="A21" s="24">
        <v>20</v>
      </c>
      <c r="B21" s="25">
        <v>0.8</v>
      </c>
      <c r="C21" s="25">
        <v>92.8</v>
      </c>
      <c r="D21" s="25">
        <v>29.4</v>
      </c>
      <c r="E21" s="26">
        <v>40</v>
      </c>
      <c r="F21" s="26">
        <v>216</v>
      </c>
      <c r="G21" s="24">
        <v>2</v>
      </c>
      <c r="I21" s="13">
        <v>5</v>
      </c>
      <c r="J21" s="3">
        <v>0.84</v>
      </c>
      <c r="K21" s="3">
        <v>91.8</v>
      </c>
      <c r="L21" s="3">
        <v>29.5</v>
      </c>
      <c r="M21" s="4">
        <v>40</v>
      </c>
      <c r="N21" s="4">
        <v>503</v>
      </c>
      <c r="O21" s="4">
        <f t="shared" si="3"/>
        <v>133.72582893027911</v>
      </c>
      <c r="P21" s="4">
        <f t="shared" si="4"/>
        <v>261.25321769974227</v>
      </c>
      <c r="Q21" s="4">
        <f t="shared" si="5"/>
        <v>50.180059577153436</v>
      </c>
      <c r="R21" s="4">
        <f t="shared" si="6"/>
        <v>50.180059577153436</v>
      </c>
      <c r="S21" s="2">
        <f t="shared" si="7"/>
        <v>3</v>
      </c>
      <c r="T21" t="str">
        <f>IF(S21='ITERASI-1'!R17,"Aman","Berubah")</f>
        <v>Berubah</v>
      </c>
    </row>
    <row r="22" spans="1:20" x14ac:dyDescent="0.25">
      <c r="A22" s="24">
        <v>21</v>
      </c>
      <c r="B22" s="25">
        <v>0.8</v>
      </c>
      <c r="C22" s="25">
        <v>92.3</v>
      </c>
      <c r="D22" s="25">
        <v>29.4</v>
      </c>
      <c r="E22" s="26">
        <v>39</v>
      </c>
      <c r="F22" s="26">
        <v>205</v>
      </c>
      <c r="G22" s="24">
        <v>2</v>
      </c>
      <c r="I22" s="13">
        <v>6</v>
      </c>
      <c r="J22" s="3">
        <v>0.82</v>
      </c>
      <c r="K22" s="3">
        <v>91.9</v>
      </c>
      <c r="L22" s="3">
        <v>29.4</v>
      </c>
      <c r="M22" s="4">
        <v>39</v>
      </c>
      <c r="N22" s="4">
        <v>499</v>
      </c>
      <c r="O22" s="4">
        <f t="shared" si="3"/>
        <v>129.74543488342962</v>
      </c>
      <c r="P22" s="4">
        <f t="shared" si="4"/>
        <v>257.25457112782516</v>
      </c>
      <c r="Q22" s="4">
        <f t="shared" si="5"/>
        <v>46.203505413550623</v>
      </c>
      <c r="R22" s="4">
        <f t="shared" si="6"/>
        <v>46.203505413550623</v>
      </c>
      <c r="S22" s="2">
        <f t="shared" si="7"/>
        <v>3</v>
      </c>
      <c r="T22" t="str">
        <f>IF(S22='ITERASI-1'!R18,"Aman","Berubah")</f>
        <v>Berubah</v>
      </c>
    </row>
    <row r="23" spans="1:20" x14ac:dyDescent="0.25">
      <c r="A23" s="24">
        <v>22</v>
      </c>
      <c r="B23" s="25">
        <v>0.8</v>
      </c>
      <c r="C23" s="25">
        <v>92.2</v>
      </c>
      <c r="D23" s="25">
        <v>29.5</v>
      </c>
      <c r="E23" s="26">
        <v>39</v>
      </c>
      <c r="F23" s="26">
        <v>197</v>
      </c>
      <c r="G23" s="24">
        <v>2</v>
      </c>
      <c r="I23" s="13">
        <v>7</v>
      </c>
      <c r="J23" s="3">
        <v>0.82</v>
      </c>
      <c r="K23" s="3">
        <v>92.1</v>
      </c>
      <c r="L23" s="3">
        <v>29.4</v>
      </c>
      <c r="M23" s="4">
        <v>40</v>
      </c>
      <c r="N23" s="4">
        <v>496</v>
      </c>
      <c r="O23" s="4">
        <f t="shared" si="3"/>
        <v>126.72903984390058</v>
      </c>
      <c r="P23" s="4">
        <f t="shared" si="4"/>
        <v>254.25482776750636</v>
      </c>
      <c r="Q23" s="4">
        <f t="shared" si="5"/>
        <v>43.190862218375173</v>
      </c>
      <c r="R23" s="4">
        <f t="shared" si="6"/>
        <v>43.190862218375173</v>
      </c>
      <c r="S23" s="2">
        <f t="shared" si="7"/>
        <v>3</v>
      </c>
      <c r="T23" t="str">
        <f>IF(S23='ITERASI-1'!R19,"Aman","Berubah")</f>
        <v>Berubah</v>
      </c>
    </row>
    <row r="24" spans="1:20" x14ac:dyDescent="0.25">
      <c r="A24" s="24">
        <v>23</v>
      </c>
      <c r="B24" s="25">
        <v>0.8</v>
      </c>
      <c r="C24" s="25">
        <v>91.9</v>
      </c>
      <c r="D24" s="25">
        <v>29.5</v>
      </c>
      <c r="E24" s="26">
        <v>39</v>
      </c>
      <c r="F24" s="26">
        <v>192</v>
      </c>
      <c r="G24" s="24">
        <v>2</v>
      </c>
      <c r="I24" s="13">
        <v>8</v>
      </c>
      <c r="J24" s="3">
        <v>0.82</v>
      </c>
      <c r="K24" s="3">
        <v>92.1</v>
      </c>
      <c r="L24" s="3">
        <v>29.3</v>
      </c>
      <c r="M24" s="4">
        <v>39</v>
      </c>
      <c r="N24" s="4">
        <v>492</v>
      </c>
      <c r="O24" s="4">
        <f t="shared" si="3"/>
        <v>122.74934978683298</v>
      </c>
      <c r="P24" s="4">
        <f t="shared" si="4"/>
        <v>250.2558923858808</v>
      </c>
      <c r="Q24" s="4">
        <f t="shared" si="5"/>
        <v>39.217212366935705</v>
      </c>
      <c r="R24" s="4">
        <f t="shared" si="6"/>
        <v>39.217212366935705</v>
      </c>
      <c r="S24" s="2">
        <f t="shared" si="7"/>
        <v>3</v>
      </c>
      <c r="T24" t="str">
        <f>IF(S24='ITERASI-1'!R20,"Aman","Berubah")</f>
        <v>Berubah</v>
      </c>
    </row>
    <row r="25" spans="1:20" x14ac:dyDescent="0.25">
      <c r="A25" s="24">
        <v>24</v>
      </c>
      <c r="B25" s="26">
        <v>0.78</v>
      </c>
      <c r="C25" s="25">
        <v>92.1</v>
      </c>
      <c r="D25" s="25">
        <v>29.5</v>
      </c>
      <c r="E25" s="26">
        <v>40</v>
      </c>
      <c r="F25" s="26">
        <v>176</v>
      </c>
      <c r="G25" s="24">
        <v>2</v>
      </c>
      <c r="I25" s="14">
        <v>9</v>
      </c>
      <c r="J25" s="6">
        <v>0.8</v>
      </c>
      <c r="K25" s="6">
        <v>92.3</v>
      </c>
      <c r="L25" s="6">
        <v>29.2</v>
      </c>
      <c r="M25" s="5">
        <v>39</v>
      </c>
      <c r="N25" s="5">
        <v>393</v>
      </c>
      <c r="O25" s="4">
        <f t="shared" si="3"/>
        <v>23.93174439435921</v>
      </c>
      <c r="P25" s="4">
        <f t="shared" si="4"/>
        <v>151.26212603905034</v>
      </c>
      <c r="Q25" s="4">
        <f t="shared" si="5"/>
        <v>59.872094884289218</v>
      </c>
      <c r="R25" s="4">
        <f t="shared" si="6"/>
        <v>23.93174439435921</v>
      </c>
      <c r="S25" s="2">
        <f t="shared" si="7"/>
        <v>1</v>
      </c>
      <c r="T25" t="str">
        <f>IF(S25='ITERASI-1'!R21,"Aman","Berubah")</f>
        <v>Aman</v>
      </c>
    </row>
    <row r="26" spans="1:20" x14ac:dyDescent="0.25">
      <c r="A26" s="24">
        <v>25</v>
      </c>
      <c r="B26" s="26">
        <v>0.78</v>
      </c>
      <c r="C26" s="25">
        <v>91.8</v>
      </c>
      <c r="D26" s="25">
        <v>29.5</v>
      </c>
      <c r="E26" s="26">
        <v>39</v>
      </c>
      <c r="F26" s="26">
        <v>174</v>
      </c>
      <c r="G26" s="24">
        <v>2</v>
      </c>
      <c r="I26" s="13">
        <v>10</v>
      </c>
      <c r="J26" s="3">
        <v>0.8</v>
      </c>
      <c r="K26" s="3">
        <v>92.3</v>
      </c>
      <c r="L26" s="3">
        <v>29.4</v>
      </c>
      <c r="M26" s="4">
        <v>40</v>
      </c>
      <c r="N26" s="4">
        <v>250</v>
      </c>
      <c r="O26" s="4">
        <f t="shared" si="3"/>
        <v>119.31534571500131</v>
      </c>
      <c r="P26" s="4">
        <f t="shared" si="4"/>
        <v>8.4279300319106305</v>
      </c>
      <c r="Q26" s="4">
        <f t="shared" si="5"/>
        <v>202.83980398128631</v>
      </c>
      <c r="R26" s="4">
        <f t="shared" si="6"/>
        <v>8.4279300319106305</v>
      </c>
      <c r="S26" s="2">
        <f t="shared" si="7"/>
        <v>2</v>
      </c>
      <c r="T26" t="str">
        <f>IF(S26='ITERASI-1'!R22,"Aman","Berubah")</f>
        <v>Berubah</v>
      </c>
    </row>
    <row r="27" spans="1:20" x14ac:dyDescent="0.25">
      <c r="A27" s="16">
        <v>26</v>
      </c>
      <c r="B27" s="18">
        <v>0.78</v>
      </c>
      <c r="C27" s="17">
        <v>92</v>
      </c>
      <c r="D27" s="17">
        <v>29.6</v>
      </c>
      <c r="E27" s="18">
        <v>39</v>
      </c>
      <c r="F27" s="18">
        <v>416</v>
      </c>
      <c r="G27" s="16">
        <v>3</v>
      </c>
      <c r="I27" s="13">
        <v>11</v>
      </c>
      <c r="J27" s="4">
        <v>0.82</v>
      </c>
      <c r="K27" s="3">
        <v>92.8</v>
      </c>
      <c r="L27" s="3">
        <v>29.4</v>
      </c>
      <c r="M27" s="4">
        <v>40</v>
      </c>
      <c r="N27" s="4">
        <v>231</v>
      </c>
      <c r="O27" s="4">
        <f t="shared" si="3"/>
        <v>138.31656458919497</v>
      </c>
      <c r="P27" s="4">
        <f t="shared" si="4"/>
        <v>10.958336342347405</v>
      </c>
      <c r="Q27" s="4">
        <f t="shared" si="5"/>
        <v>221.84290743489333</v>
      </c>
      <c r="R27" s="4">
        <f t="shared" si="6"/>
        <v>10.958336342347405</v>
      </c>
      <c r="S27" s="2">
        <f t="shared" si="7"/>
        <v>2</v>
      </c>
      <c r="T27" t="str">
        <f>IF(S27='ITERASI-1'!R23,"Aman","Berubah")</f>
        <v>Berubah</v>
      </c>
    </row>
    <row r="28" spans="1:20" x14ac:dyDescent="0.25">
      <c r="A28" s="16">
        <v>27</v>
      </c>
      <c r="B28" s="18">
        <v>0.78</v>
      </c>
      <c r="C28" s="17">
        <v>91.8</v>
      </c>
      <c r="D28" s="17">
        <v>29.6</v>
      </c>
      <c r="E28" s="18">
        <v>39</v>
      </c>
      <c r="F28" s="18">
        <v>447</v>
      </c>
      <c r="G28" s="16">
        <v>3</v>
      </c>
      <c r="I28" s="13">
        <v>12</v>
      </c>
      <c r="J28" s="3">
        <v>0.8</v>
      </c>
      <c r="K28" s="3">
        <v>92.6</v>
      </c>
      <c r="L28" s="3">
        <v>29.4</v>
      </c>
      <c r="M28" s="4">
        <v>40</v>
      </c>
      <c r="N28" s="4">
        <v>229</v>
      </c>
      <c r="O28" s="4">
        <f t="shared" si="3"/>
        <v>140.31430512634941</v>
      </c>
      <c r="P28" s="4">
        <f t="shared" si="4"/>
        <v>12.900238698137914</v>
      </c>
      <c r="Q28" s="4">
        <f t="shared" si="5"/>
        <v>223.84126312895631</v>
      </c>
      <c r="R28" s="4">
        <f t="shared" si="6"/>
        <v>12.900238698137914</v>
      </c>
      <c r="S28" s="2">
        <f t="shared" si="7"/>
        <v>2</v>
      </c>
      <c r="T28" t="str">
        <f>IF(S28='ITERASI-1'!R24,"Aman","Berubah")</f>
        <v>Berubah</v>
      </c>
    </row>
    <row r="29" spans="1:20" x14ac:dyDescent="0.25">
      <c r="A29" s="16">
        <v>28</v>
      </c>
      <c r="B29" s="18">
        <v>0.78</v>
      </c>
      <c r="C29" s="17">
        <v>91.9</v>
      </c>
      <c r="D29" s="17">
        <v>29.6</v>
      </c>
      <c r="E29" s="18">
        <v>40</v>
      </c>
      <c r="F29" s="18">
        <v>416</v>
      </c>
      <c r="G29" s="16">
        <v>3</v>
      </c>
      <c r="I29" s="13">
        <v>13</v>
      </c>
      <c r="J29" s="3">
        <v>0.8</v>
      </c>
      <c r="K29" s="3">
        <v>92.3</v>
      </c>
      <c r="L29" s="3">
        <v>29.4</v>
      </c>
      <c r="M29" s="4">
        <v>40</v>
      </c>
      <c r="N29" s="4">
        <v>327</v>
      </c>
      <c r="O29" s="4">
        <f t="shared" si="3"/>
        <v>42.358411873246766</v>
      </c>
      <c r="P29" s="4">
        <f t="shared" si="4"/>
        <v>85.267402942876018</v>
      </c>
      <c r="Q29" s="4">
        <f t="shared" si="5"/>
        <v>125.84376323772796</v>
      </c>
      <c r="R29" s="4">
        <f t="shared" si="6"/>
        <v>42.358411873246766</v>
      </c>
      <c r="S29" s="2">
        <f t="shared" si="7"/>
        <v>1</v>
      </c>
      <c r="T29" t="str">
        <f>IF(S29='ITERASI-1'!R25,"Aman","Berubah")</f>
        <v>Aman</v>
      </c>
    </row>
    <row r="30" spans="1:20" x14ac:dyDescent="0.25">
      <c r="A30" s="16">
        <v>29</v>
      </c>
      <c r="B30" s="17">
        <v>0.8</v>
      </c>
      <c r="C30" s="17">
        <v>91.9</v>
      </c>
      <c r="D30" s="17">
        <v>29.8</v>
      </c>
      <c r="E30" s="18">
        <v>39</v>
      </c>
      <c r="F30" s="18">
        <v>410</v>
      </c>
      <c r="G30" s="16">
        <v>3</v>
      </c>
      <c r="I30" s="13">
        <v>14</v>
      </c>
      <c r="J30" s="3">
        <v>0.8</v>
      </c>
      <c r="K30" s="3">
        <v>92.2</v>
      </c>
      <c r="L30" s="3">
        <v>29.4</v>
      </c>
      <c r="M30" s="4">
        <v>40</v>
      </c>
      <c r="N30" s="4">
        <v>241</v>
      </c>
      <c r="O30" s="4">
        <f t="shared" si="3"/>
        <v>128.3129282513014</v>
      </c>
      <c r="P30" s="4">
        <f t="shared" si="4"/>
        <v>1.8095911160802338</v>
      </c>
      <c r="Q30" s="4">
        <f t="shared" si="5"/>
        <v>211.83889573407743</v>
      </c>
      <c r="R30" s="4">
        <f t="shared" si="6"/>
        <v>1.8095911160802338</v>
      </c>
      <c r="S30" s="2">
        <f t="shared" si="7"/>
        <v>2</v>
      </c>
      <c r="T30" t="str">
        <f>IF(S30='ITERASI-1'!R26,"Aman","Berubah")</f>
        <v>Berubah</v>
      </c>
    </row>
    <row r="31" spans="1:20" x14ac:dyDescent="0.25">
      <c r="A31" s="20">
        <v>30</v>
      </c>
      <c r="B31" s="22">
        <v>0.78</v>
      </c>
      <c r="C31" s="21">
        <v>91.7</v>
      </c>
      <c r="D31" s="21">
        <v>29.7</v>
      </c>
      <c r="E31" s="22">
        <v>39</v>
      </c>
      <c r="F31" s="22">
        <v>343</v>
      </c>
      <c r="G31" s="20">
        <v>1</v>
      </c>
      <c r="I31" s="13">
        <v>15</v>
      </c>
      <c r="J31" s="3">
        <v>0.8</v>
      </c>
      <c r="K31" s="3">
        <v>92</v>
      </c>
      <c r="L31" s="3">
        <v>29.4</v>
      </c>
      <c r="M31" s="4">
        <v>39</v>
      </c>
      <c r="N31" s="4">
        <v>236</v>
      </c>
      <c r="O31" s="4">
        <f t="shared" si="3"/>
        <v>133.32840116203155</v>
      </c>
      <c r="P31" s="4">
        <f t="shared" si="4"/>
        <v>5.9692162872792247</v>
      </c>
      <c r="Q31" s="4">
        <f t="shared" si="5"/>
        <v>216.8417035823598</v>
      </c>
      <c r="R31" s="4">
        <f t="shared" si="6"/>
        <v>5.9692162872792247</v>
      </c>
      <c r="S31" s="2">
        <f t="shared" si="7"/>
        <v>2</v>
      </c>
      <c r="T31" t="str">
        <f>IF(S31='ITERASI-1'!R27,"Aman","Berubah")</f>
        <v>Berubah</v>
      </c>
    </row>
    <row r="32" spans="1:20" x14ac:dyDescent="0.25">
      <c r="A32" s="20">
        <v>31</v>
      </c>
      <c r="B32" s="21">
        <v>0.8</v>
      </c>
      <c r="C32" s="21">
        <v>91.6</v>
      </c>
      <c r="D32" s="21">
        <v>29.6</v>
      </c>
      <c r="E32" s="22">
        <v>39</v>
      </c>
      <c r="F32" s="22">
        <v>390</v>
      </c>
      <c r="G32" s="20">
        <v>1</v>
      </c>
      <c r="I32" s="13">
        <v>16</v>
      </c>
      <c r="J32" s="3">
        <v>0.8</v>
      </c>
      <c r="K32" s="3">
        <v>91.8</v>
      </c>
      <c r="L32" s="3">
        <v>29.6</v>
      </c>
      <c r="M32" s="4">
        <v>39</v>
      </c>
      <c r="N32" s="4">
        <v>359</v>
      </c>
      <c r="O32" s="4">
        <f t="shared" si="3"/>
        <v>10.733944122437546</v>
      </c>
      <c r="P32" s="4">
        <f t="shared" si="4"/>
        <v>117.258038943735</v>
      </c>
      <c r="Q32" s="4">
        <f t="shared" si="5"/>
        <v>93.849575096711717</v>
      </c>
      <c r="R32" s="4">
        <f t="shared" si="6"/>
        <v>10.733944122437546</v>
      </c>
      <c r="S32" s="2">
        <f t="shared" si="7"/>
        <v>1</v>
      </c>
      <c r="T32" t="str">
        <f>IF(S32='ITERASI-1'!R28,"Aman","Berubah")</f>
        <v>Aman</v>
      </c>
    </row>
    <row r="33" spans="1:20" x14ac:dyDescent="0.25">
      <c r="A33" s="16">
        <v>32</v>
      </c>
      <c r="B33" s="17">
        <v>0.8</v>
      </c>
      <c r="C33" s="17">
        <v>91.7</v>
      </c>
      <c r="D33" s="17">
        <v>29.7</v>
      </c>
      <c r="E33" s="18">
        <v>39</v>
      </c>
      <c r="F33" s="18">
        <v>419</v>
      </c>
      <c r="G33" s="16">
        <v>3</v>
      </c>
      <c r="I33" s="13">
        <v>17</v>
      </c>
      <c r="J33" s="4">
        <v>0.82</v>
      </c>
      <c r="K33" s="3">
        <v>92</v>
      </c>
      <c r="L33" s="3">
        <v>29.5</v>
      </c>
      <c r="M33" s="4">
        <v>39</v>
      </c>
      <c r="N33" s="4">
        <v>393</v>
      </c>
      <c r="O33" s="4">
        <f t="shared" si="3"/>
        <v>23.910500617028987</v>
      </c>
      <c r="P33" s="4">
        <f t="shared" si="4"/>
        <v>151.2578699186098</v>
      </c>
      <c r="Q33" s="4">
        <f t="shared" si="5"/>
        <v>59.862646220326731</v>
      </c>
      <c r="R33" s="4">
        <f t="shared" si="6"/>
        <v>23.910500617028987</v>
      </c>
      <c r="S33" s="2">
        <f t="shared" si="7"/>
        <v>1</v>
      </c>
      <c r="T33" t="str">
        <f>IF(S33='ITERASI-1'!R29,"Aman","Berubah")</f>
        <v>Aman</v>
      </c>
    </row>
    <row r="34" spans="1:20" x14ac:dyDescent="0.25">
      <c r="A34" s="16">
        <v>33</v>
      </c>
      <c r="B34" s="18">
        <v>0.78</v>
      </c>
      <c r="C34" s="17">
        <v>91.5</v>
      </c>
      <c r="D34" s="17">
        <v>29.8</v>
      </c>
      <c r="E34" s="18">
        <v>39</v>
      </c>
      <c r="F34" s="18">
        <v>431</v>
      </c>
      <c r="G34" s="16">
        <v>3</v>
      </c>
      <c r="I34" s="13">
        <v>18</v>
      </c>
      <c r="J34" s="3">
        <v>0.8</v>
      </c>
      <c r="K34" s="3">
        <v>91.7</v>
      </c>
      <c r="L34" s="3">
        <v>29.6</v>
      </c>
      <c r="M34" s="4">
        <v>39</v>
      </c>
      <c r="N34" s="4">
        <v>248</v>
      </c>
      <c r="O34" s="4">
        <f t="shared" si="3"/>
        <v>121.32960640238205</v>
      </c>
      <c r="P34" s="4">
        <f t="shared" si="4"/>
        <v>6.3868859638394042</v>
      </c>
      <c r="Q34" s="4">
        <f t="shared" si="5"/>
        <v>204.84036324050001</v>
      </c>
      <c r="R34" s="4">
        <f t="shared" si="6"/>
        <v>6.3868859638394042</v>
      </c>
      <c r="S34" s="2">
        <f t="shared" si="7"/>
        <v>2</v>
      </c>
      <c r="T34" t="str">
        <f>IF(S34='ITERASI-1'!R30,"Aman","Berubah")</f>
        <v>Berubah</v>
      </c>
    </row>
    <row r="35" spans="1:20" x14ac:dyDescent="0.25">
      <c r="A35" s="16">
        <v>34</v>
      </c>
      <c r="B35" s="18">
        <v>0.78</v>
      </c>
      <c r="C35" s="17">
        <v>91.6</v>
      </c>
      <c r="D35" s="17">
        <v>29.7</v>
      </c>
      <c r="E35" s="18">
        <v>40</v>
      </c>
      <c r="F35" s="18">
        <v>444</v>
      </c>
      <c r="G35" s="16">
        <v>3</v>
      </c>
      <c r="I35" s="13">
        <v>19</v>
      </c>
      <c r="J35" s="4">
        <v>0.78</v>
      </c>
      <c r="K35" s="3">
        <v>91.6</v>
      </c>
      <c r="L35" s="3">
        <v>29.6</v>
      </c>
      <c r="M35" s="4">
        <v>40</v>
      </c>
      <c r="N35" s="4">
        <v>235</v>
      </c>
      <c r="O35" s="4">
        <f t="shared" si="3"/>
        <v>134.30841574434922</v>
      </c>
      <c r="P35" s="4">
        <f t="shared" si="4"/>
        <v>6.8463002928373049</v>
      </c>
      <c r="Q35" s="4">
        <f t="shared" si="5"/>
        <v>217.83563156464245</v>
      </c>
      <c r="R35" s="4">
        <f t="shared" si="6"/>
        <v>6.8463002928373049</v>
      </c>
      <c r="S35" s="2">
        <f t="shared" si="7"/>
        <v>2</v>
      </c>
      <c r="T35" t="str">
        <f>IF(S35='ITERASI-1'!R31,"Aman","Berubah")</f>
        <v>Berubah</v>
      </c>
    </row>
    <row r="36" spans="1:20" x14ac:dyDescent="0.25">
      <c r="A36" s="16">
        <v>35</v>
      </c>
      <c r="B36" s="18">
        <v>0.78</v>
      </c>
      <c r="C36" s="17">
        <v>91.7</v>
      </c>
      <c r="D36" s="17">
        <v>29.8</v>
      </c>
      <c r="E36" s="18">
        <v>40</v>
      </c>
      <c r="F36" s="18">
        <v>463</v>
      </c>
      <c r="G36" s="16">
        <v>3</v>
      </c>
      <c r="I36" s="13">
        <v>20</v>
      </c>
      <c r="J36" s="3">
        <v>0.8</v>
      </c>
      <c r="K36" s="3">
        <v>92.8</v>
      </c>
      <c r="L36" s="3">
        <v>29.4</v>
      </c>
      <c r="M36" s="4">
        <v>40</v>
      </c>
      <c r="N36" s="4">
        <v>216</v>
      </c>
      <c r="O36" s="4">
        <f t="shared" si="3"/>
        <v>153.31423903133378</v>
      </c>
      <c r="P36" s="4">
        <f t="shared" si="4"/>
        <v>25.838090635720437</v>
      </c>
      <c r="Q36" s="4">
        <f t="shared" si="5"/>
        <v>236.84234083562845</v>
      </c>
      <c r="R36" s="4">
        <f t="shared" si="6"/>
        <v>25.838090635720437</v>
      </c>
      <c r="S36" s="2">
        <f t="shared" si="7"/>
        <v>2</v>
      </c>
      <c r="T36" t="str">
        <f>IF(S36='ITERASI-1'!R32,"Aman","Berubah")</f>
        <v>Berubah</v>
      </c>
    </row>
    <row r="37" spans="1:20" x14ac:dyDescent="0.25">
      <c r="A37" s="24">
        <v>36</v>
      </c>
      <c r="B37" s="26">
        <v>0.82</v>
      </c>
      <c r="C37" s="25">
        <v>92</v>
      </c>
      <c r="D37" s="25">
        <v>29.9</v>
      </c>
      <c r="E37" s="26">
        <v>39</v>
      </c>
      <c r="F37" s="26">
        <v>282</v>
      </c>
      <c r="G37" s="24">
        <v>2</v>
      </c>
      <c r="I37" s="13">
        <v>21</v>
      </c>
      <c r="J37" s="3">
        <v>0.8</v>
      </c>
      <c r="K37" s="3">
        <v>92.3</v>
      </c>
      <c r="L37" s="3">
        <v>29.4</v>
      </c>
      <c r="M37" s="4">
        <v>39</v>
      </c>
      <c r="N37" s="4">
        <v>205</v>
      </c>
      <c r="O37" s="4">
        <f t="shared" si="3"/>
        <v>164.32306104061277</v>
      </c>
      <c r="P37" s="4">
        <f t="shared" si="4"/>
        <v>36.794533519674815</v>
      </c>
      <c r="Q37" s="4">
        <f t="shared" si="5"/>
        <v>247.84215960801879</v>
      </c>
      <c r="R37" s="4">
        <f t="shared" si="6"/>
        <v>36.794533519674815</v>
      </c>
      <c r="S37" s="2">
        <f t="shared" si="7"/>
        <v>2</v>
      </c>
      <c r="T37" t="str">
        <f>IF(S37='ITERASI-1'!R33,"Aman","Berubah")</f>
        <v>Berubah</v>
      </c>
    </row>
    <row r="38" spans="1:20" x14ac:dyDescent="0.25">
      <c r="A38" s="24">
        <v>37</v>
      </c>
      <c r="B38" s="26">
        <v>0.91</v>
      </c>
      <c r="C38" s="25">
        <v>92.7</v>
      </c>
      <c r="D38" s="25">
        <v>30</v>
      </c>
      <c r="E38" s="26">
        <v>39</v>
      </c>
      <c r="F38" s="26">
        <v>224</v>
      </c>
      <c r="G38" s="24">
        <v>2</v>
      </c>
      <c r="I38" s="13">
        <v>22</v>
      </c>
      <c r="J38" s="3">
        <v>0.8</v>
      </c>
      <c r="K38" s="3">
        <v>92.2</v>
      </c>
      <c r="L38" s="3">
        <v>29.5</v>
      </c>
      <c r="M38" s="4">
        <v>39</v>
      </c>
      <c r="N38" s="4">
        <v>197</v>
      </c>
      <c r="O38" s="4">
        <f t="shared" si="3"/>
        <v>172.3206533077902</v>
      </c>
      <c r="P38" s="4">
        <f t="shared" si="4"/>
        <v>44.781868807069117</v>
      </c>
      <c r="Q38" s="4">
        <f t="shared" si="5"/>
        <v>255.84115888411438</v>
      </c>
      <c r="R38" s="4">
        <f t="shared" si="6"/>
        <v>44.781868807069117</v>
      </c>
      <c r="S38" s="2">
        <f t="shared" si="7"/>
        <v>2</v>
      </c>
      <c r="T38" t="str">
        <f>IF(S38='ITERASI-1'!R34,"Aman","Berubah")</f>
        <v>Berubah</v>
      </c>
    </row>
    <row r="39" spans="1:20" x14ac:dyDescent="0.25">
      <c r="A39" s="24">
        <v>38</v>
      </c>
      <c r="B39" s="26">
        <v>0.91</v>
      </c>
      <c r="C39" s="25">
        <v>92.5</v>
      </c>
      <c r="D39" s="25">
        <v>30.1</v>
      </c>
      <c r="E39" s="26">
        <v>39</v>
      </c>
      <c r="F39" s="26">
        <v>217</v>
      </c>
      <c r="G39" s="24">
        <v>2</v>
      </c>
      <c r="I39" s="13">
        <v>23</v>
      </c>
      <c r="J39" s="3">
        <v>0.8</v>
      </c>
      <c r="K39" s="3">
        <v>91.9</v>
      </c>
      <c r="L39" s="3">
        <v>29.5</v>
      </c>
      <c r="M39" s="4">
        <v>39</v>
      </c>
      <c r="N39" s="4">
        <v>192</v>
      </c>
      <c r="O39" s="4">
        <f t="shared" si="3"/>
        <v>177.3185318095384</v>
      </c>
      <c r="P39" s="4">
        <f t="shared" si="4"/>
        <v>49.772177167644543</v>
      </c>
      <c r="Q39" s="4">
        <f t="shared" si="5"/>
        <v>260.83969581430659</v>
      </c>
      <c r="R39" s="4">
        <f t="shared" si="6"/>
        <v>49.772177167644543</v>
      </c>
      <c r="S39" s="2">
        <f t="shared" si="7"/>
        <v>2</v>
      </c>
      <c r="T39" t="str">
        <f>IF(S39='ITERASI-1'!R35,"Aman","Berubah")</f>
        <v>Berubah</v>
      </c>
    </row>
    <row r="40" spans="1:20" x14ac:dyDescent="0.25">
      <c r="A40" s="24">
        <v>39</v>
      </c>
      <c r="B40" s="26">
        <v>0.91</v>
      </c>
      <c r="C40" s="25">
        <v>92.8</v>
      </c>
      <c r="D40" s="25">
        <v>30</v>
      </c>
      <c r="E40" s="26">
        <v>39</v>
      </c>
      <c r="F40" s="26">
        <v>224</v>
      </c>
      <c r="G40" s="24">
        <v>2</v>
      </c>
      <c r="I40" s="13">
        <v>24</v>
      </c>
      <c r="J40" s="4">
        <v>0.78</v>
      </c>
      <c r="K40" s="3">
        <v>92.1</v>
      </c>
      <c r="L40" s="3">
        <v>29.5</v>
      </c>
      <c r="M40" s="4">
        <v>40</v>
      </c>
      <c r="N40" s="4">
        <v>176</v>
      </c>
      <c r="O40" s="4">
        <f t="shared" si="3"/>
        <v>193.30507332475855</v>
      </c>
      <c r="P40" s="4">
        <f t="shared" si="4"/>
        <v>65.767737449589717</v>
      </c>
      <c r="Q40" s="4">
        <f t="shared" si="5"/>
        <v>276.83699152961236</v>
      </c>
      <c r="R40" s="4">
        <f t="shared" si="6"/>
        <v>65.767737449589717</v>
      </c>
      <c r="S40" s="2">
        <f t="shared" si="7"/>
        <v>2</v>
      </c>
      <c r="T40" t="str">
        <f>IF(S40='ITERASI-1'!R36,"Aman","Berubah")</f>
        <v>Berubah</v>
      </c>
    </row>
    <row r="41" spans="1:20" x14ac:dyDescent="0.25">
      <c r="A41" s="24">
        <v>40</v>
      </c>
      <c r="B41" s="26">
        <v>0.91</v>
      </c>
      <c r="C41" s="25">
        <v>93.2</v>
      </c>
      <c r="D41" s="25">
        <v>30.1</v>
      </c>
      <c r="E41" s="26">
        <v>39</v>
      </c>
      <c r="F41" s="26">
        <v>219</v>
      </c>
      <c r="G41" s="24">
        <v>2</v>
      </c>
      <c r="I41" s="13">
        <v>25</v>
      </c>
      <c r="J41" s="4">
        <v>0.78</v>
      </c>
      <c r="K41" s="3">
        <v>91.8</v>
      </c>
      <c r="L41" s="3">
        <v>29.5</v>
      </c>
      <c r="M41" s="4">
        <v>39</v>
      </c>
      <c r="N41" s="4">
        <v>174</v>
      </c>
      <c r="O41" s="4">
        <f t="shared" si="3"/>
        <v>195.31585241967335</v>
      </c>
      <c r="P41" s="4">
        <f t="shared" si="4"/>
        <v>67.76515939404041</v>
      </c>
      <c r="Q41" s="4">
        <f t="shared" si="5"/>
        <v>278.83898259120798</v>
      </c>
      <c r="R41" s="4">
        <f t="shared" si="6"/>
        <v>67.76515939404041</v>
      </c>
      <c r="S41" s="2">
        <f t="shared" si="7"/>
        <v>2</v>
      </c>
      <c r="T41" t="str">
        <f>IF(S41='ITERASI-1'!R37,"Aman","Berubah")</f>
        <v>Berubah</v>
      </c>
    </row>
    <row r="42" spans="1:20" x14ac:dyDescent="0.25">
      <c r="A42" s="24">
        <v>41</v>
      </c>
      <c r="B42" s="26">
        <v>0.91</v>
      </c>
      <c r="C42" s="25">
        <v>92.3</v>
      </c>
      <c r="D42" s="25">
        <v>30</v>
      </c>
      <c r="E42" s="26">
        <v>40</v>
      </c>
      <c r="F42" s="26">
        <v>223</v>
      </c>
      <c r="G42" s="24">
        <v>2</v>
      </c>
      <c r="I42" s="13">
        <v>26</v>
      </c>
      <c r="J42" s="5">
        <v>0.78</v>
      </c>
      <c r="K42" s="6">
        <v>92</v>
      </c>
      <c r="L42" s="6">
        <v>29.6</v>
      </c>
      <c r="M42" s="5">
        <v>39</v>
      </c>
      <c r="N42" s="5">
        <v>416</v>
      </c>
      <c r="O42" s="4">
        <f t="shared" si="3"/>
        <v>46.810795119896675</v>
      </c>
      <c r="P42" s="4">
        <f t="shared" si="4"/>
        <v>174.25653806520125</v>
      </c>
      <c r="Q42" s="4">
        <f t="shared" si="5"/>
        <v>36.880334133970806</v>
      </c>
      <c r="R42" s="4">
        <f t="shared" si="6"/>
        <v>36.880334133970806</v>
      </c>
      <c r="S42" s="2">
        <f t="shared" si="7"/>
        <v>3</v>
      </c>
      <c r="T42" t="str">
        <f>IF(S42='ITERASI-1'!R38,"Aman","Berubah")</f>
        <v>Aman</v>
      </c>
    </row>
    <row r="43" spans="1:20" x14ac:dyDescent="0.25">
      <c r="A43" s="24">
        <v>42</v>
      </c>
      <c r="B43" s="26">
        <v>0.91</v>
      </c>
      <c r="C43" s="25">
        <v>93.4</v>
      </c>
      <c r="D43" s="25">
        <v>30</v>
      </c>
      <c r="E43" s="26">
        <v>39</v>
      </c>
      <c r="F43" s="26">
        <v>223</v>
      </c>
      <c r="G43" s="24">
        <v>2</v>
      </c>
      <c r="I43" s="13">
        <v>27</v>
      </c>
      <c r="J43" s="5">
        <v>0.78</v>
      </c>
      <c r="K43" s="6">
        <v>91.8</v>
      </c>
      <c r="L43" s="6">
        <v>29.6</v>
      </c>
      <c r="M43" s="5">
        <v>39</v>
      </c>
      <c r="N43" s="5">
        <v>447</v>
      </c>
      <c r="O43" s="4">
        <f t="shared" si="3"/>
        <v>77.768366789397575</v>
      </c>
      <c r="P43" s="4">
        <f t="shared" si="4"/>
        <v>205.25464742421343</v>
      </c>
      <c r="Q43" s="4">
        <f t="shared" si="5"/>
        <v>6.0906249679322526</v>
      </c>
      <c r="R43" s="4">
        <f t="shared" si="6"/>
        <v>6.0906249679322526</v>
      </c>
      <c r="S43" s="2">
        <f t="shared" si="7"/>
        <v>3</v>
      </c>
      <c r="T43" t="str">
        <f>IF(S43='ITERASI-1'!R39,"Aman","Berubah")</f>
        <v>Berubah</v>
      </c>
    </row>
    <row r="44" spans="1:20" x14ac:dyDescent="0.25">
      <c r="A44" s="24">
        <v>43</v>
      </c>
      <c r="B44" s="26">
        <v>0.91</v>
      </c>
      <c r="C44" s="25">
        <v>92.2</v>
      </c>
      <c r="D44" s="25">
        <v>30</v>
      </c>
      <c r="E44" s="26">
        <v>40</v>
      </c>
      <c r="F44" s="26">
        <v>234</v>
      </c>
      <c r="G44" s="24">
        <v>2</v>
      </c>
      <c r="I44" s="13">
        <v>28</v>
      </c>
      <c r="J44" s="5">
        <v>0.78</v>
      </c>
      <c r="K44" s="6">
        <v>91.9</v>
      </c>
      <c r="L44" s="6">
        <v>29.6</v>
      </c>
      <c r="M44" s="5">
        <v>40</v>
      </c>
      <c r="N44" s="5">
        <v>416</v>
      </c>
      <c r="O44" s="4">
        <f t="shared" si="3"/>
        <v>46.759487875976674</v>
      </c>
      <c r="P44" s="4">
        <f t="shared" si="4"/>
        <v>174.25509456410697</v>
      </c>
      <c r="Q44" s="4">
        <f t="shared" si="5"/>
        <v>36.853774738824221</v>
      </c>
      <c r="R44" s="4">
        <f t="shared" si="6"/>
        <v>36.853774738824221</v>
      </c>
      <c r="S44" s="2">
        <f t="shared" si="7"/>
        <v>3</v>
      </c>
      <c r="T44" t="str">
        <f>IF(S44='ITERASI-1'!R40,"Aman","Berubah")</f>
        <v>Aman</v>
      </c>
    </row>
    <row r="45" spans="1:20" x14ac:dyDescent="0.25">
      <c r="A45" s="24">
        <v>44</v>
      </c>
      <c r="B45" s="26">
        <v>0.91</v>
      </c>
      <c r="C45" s="25">
        <v>92.8</v>
      </c>
      <c r="D45" s="25">
        <v>30</v>
      </c>
      <c r="E45" s="26">
        <v>39</v>
      </c>
      <c r="F45" s="26">
        <v>238</v>
      </c>
      <c r="G45" s="24">
        <v>2</v>
      </c>
      <c r="I45" s="13">
        <v>29</v>
      </c>
      <c r="J45" s="6">
        <v>0.8</v>
      </c>
      <c r="K45" s="6">
        <v>91.9</v>
      </c>
      <c r="L45" s="6">
        <v>29.8</v>
      </c>
      <c r="M45" s="5">
        <v>39</v>
      </c>
      <c r="N45" s="5">
        <v>410</v>
      </c>
      <c r="O45" s="4">
        <f t="shared" si="3"/>
        <v>40.821747346526088</v>
      </c>
      <c r="P45" s="4">
        <f t="shared" si="4"/>
        <v>168.25543083247797</v>
      </c>
      <c r="Q45" s="4">
        <f t="shared" si="5"/>
        <v>42.869873794620219</v>
      </c>
      <c r="R45" s="4">
        <f t="shared" si="6"/>
        <v>40.821747346526088</v>
      </c>
      <c r="S45" s="2">
        <f t="shared" si="7"/>
        <v>1</v>
      </c>
      <c r="T45" t="str">
        <f>IF(S45='ITERASI-1'!R41,"Aman","Berubah")</f>
        <v>Berubah</v>
      </c>
    </row>
    <row r="46" spans="1:20" x14ac:dyDescent="0.25">
      <c r="A46" s="24">
        <v>45</v>
      </c>
      <c r="B46" s="26">
        <v>0.91</v>
      </c>
      <c r="C46" s="25">
        <v>94.3</v>
      </c>
      <c r="D46" s="25">
        <v>30</v>
      </c>
      <c r="E46" s="26">
        <v>40</v>
      </c>
      <c r="F46" s="26">
        <v>244</v>
      </c>
      <c r="G46" s="24">
        <v>2</v>
      </c>
      <c r="I46" s="13">
        <v>30</v>
      </c>
      <c r="J46" s="5">
        <v>0.78</v>
      </c>
      <c r="K46" s="6">
        <v>91.7</v>
      </c>
      <c r="L46" s="6">
        <v>29.7</v>
      </c>
      <c r="M46" s="5">
        <v>39</v>
      </c>
      <c r="N46" s="5">
        <v>343</v>
      </c>
      <c r="O46" s="4">
        <f t="shared" si="3"/>
        <v>26.465034285958243</v>
      </c>
      <c r="P46" s="4">
        <f t="shared" si="4"/>
        <v>101.25802865038033</v>
      </c>
      <c r="Q46" s="4">
        <f t="shared" si="5"/>
        <v>109.84624805836563</v>
      </c>
      <c r="R46" s="4">
        <f t="shared" si="6"/>
        <v>26.465034285958243</v>
      </c>
      <c r="S46" s="2">
        <f t="shared" si="7"/>
        <v>1</v>
      </c>
      <c r="T46" t="str">
        <f>IF(S46='ITERASI-1'!R42,"Aman","Berubah")</f>
        <v>Aman</v>
      </c>
    </row>
    <row r="47" spans="1:20" x14ac:dyDescent="0.25">
      <c r="A47" s="24">
        <v>46</v>
      </c>
      <c r="B47" s="26">
        <v>0.93</v>
      </c>
      <c r="C47" s="25">
        <v>93.5</v>
      </c>
      <c r="D47" s="25">
        <v>30.2</v>
      </c>
      <c r="E47" s="26">
        <v>39</v>
      </c>
      <c r="F47" s="26">
        <v>255</v>
      </c>
      <c r="G47" s="24">
        <v>2</v>
      </c>
      <c r="I47" s="13">
        <v>31</v>
      </c>
      <c r="J47" s="6">
        <v>0.8</v>
      </c>
      <c r="K47" s="6">
        <v>91.6</v>
      </c>
      <c r="L47" s="6">
        <v>29.6</v>
      </c>
      <c r="M47" s="5">
        <v>39</v>
      </c>
      <c r="N47" s="5">
        <v>390</v>
      </c>
      <c r="O47" s="4">
        <f t="shared" si="3"/>
        <v>20.927634595360836</v>
      </c>
      <c r="P47" s="4">
        <f t="shared" si="4"/>
        <v>148.25537739893181</v>
      </c>
      <c r="Q47" s="4">
        <f t="shared" si="5"/>
        <v>62.85506672098915</v>
      </c>
      <c r="R47" s="4">
        <f t="shared" si="6"/>
        <v>20.927634595360836</v>
      </c>
      <c r="S47" s="2">
        <f t="shared" si="7"/>
        <v>1</v>
      </c>
      <c r="T47" t="str">
        <f>IF(S47='ITERASI-1'!R43,"Aman","Berubah")</f>
        <v>Aman</v>
      </c>
    </row>
    <row r="48" spans="1:20" x14ac:dyDescent="0.25">
      <c r="A48" s="24">
        <v>47</v>
      </c>
      <c r="B48" s="26">
        <v>0.91</v>
      </c>
      <c r="C48" s="25">
        <v>92</v>
      </c>
      <c r="D48" s="25">
        <v>30.2</v>
      </c>
      <c r="E48" s="26">
        <v>39</v>
      </c>
      <c r="F48" s="26">
        <v>253</v>
      </c>
      <c r="G48" s="24">
        <v>2</v>
      </c>
      <c r="I48" s="13">
        <v>32</v>
      </c>
      <c r="J48" s="6">
        <v>0.8</v>
      </c>
      <c r="K48" s="6">
        <v>91.7</v>
      </c>
      <c r="L48" s="6">
        <v>29.7</v>
      </c>
      <c r="M48" s="5">
        <v>39</v>
      </c>
      <c r="N48" s="5">
        <v>419</v>
      </c>
      <c r="O48" s="4">
        <f t="shared" si="3"/>
        <v>49.799900164795609</v>
      </c>
      <c r="P48" s="4">
        <f t="shared" si="4"/>
        <v>177.25452257658631</v>
      </c>
      <c r="Q48" s="4">
        <f t="shared" si="5"/>
        <v>33.874945202907689</v>
      </c>
      <c r="R48" s="4">
        <f t="shared" si="6"/>
        <v>33.874945202907689</v>
      </c>
      <c r="S48" s="2">
        <f t="shared" si="7"/>
        <v>3</v>
      </c>
      <c r="T48" t="str">
        <f>IF(S48='ITERASI-1'!R44,"Aman","Berubah")</f>
        <v>Aman</v>
      </c>
    </row>
    <row r="49" spans="1:20" x14ac:dyDescent="0.25">
      <c r="A49" s="24">
        <v>48</v>
      </c>
      <c r="B49" s="26">
        <v>0.93</v>
      </c>
      <c r="C49" s="25">
        <v>92.5</v>
      </c>
      <c r="D49" s="25">
        <v>30.2</v>
      </c>
      <c r="E49" s="26">
        <v>39</v>
      </c>
      <c r="F49" s="26">
        <v>235</v>
      </c>
      <c r="G49" s="24">
        <v>2</v>
      </c>
      <c r="I49" s="13">
        <v>33</v>
      </c>
      <c r="J49" s="5">
        <v>0.78</v>
      </c>
      <c r="K49" s="6">
        <v>91.5</v>
      </c>
      <c r="L49" s="6">
        <v>29.8</v>
      </c>
      <c r="M49" s="5">
        <v>39</v>
      </c>
      <c r="N49" s="5">
        <v>431</v>
      </c>
      <c r="O49" s="4">
        <f t="shared" si="3"/>
        <v>61.780765936955994</v>
      </c>
      <c r="P49" s="4">
        <f t="shared" si="4"/>
        <v>189.25335151185283</v>
      </c>
      <c r="Q49" s="4">
        <f t="shared" si="5"/>
        <v>21.890920016451247</v>
      </c>
      <c r="R49" s="4">
        <f t="shared" si="6"/>
        <v>21.890920016451247</v>
      </c>
      <c r="S49" s="2">
        <f t="shared" si="7"/>
        <v>3</v>
      </c>
      <c r="T49" t="str">
        <f>IF(S49='ITERASI-1'!R45,"Aman","Berubah")</f>
        <v>Aman</v>
      </c>
    </row>
    <row r="50" spans="1:20" x14ac:dyDescent="0.25">
      <c r="A50" s="24">
        <v>49</v>
      </c>
      <c r="B50" s="26">
        <v>0.91</v>
      </c>
      <c r="C50" s="25">
        <v>92.1</v>
      </c>
      <c r="D50" s="25">
        <v>30.2</v>
      </c>
      <c r="E50" s="26">
        <v>39</v>
      </c>
      <c r="F50" s="26">
        <v>231</v>
      </c>
      <c r="G50" s="24">
        <v>2</v>
      </c>
      <c r="I50" s="13">
        <v>34</v>
      </c>
      <c r="J50" s="5">
        <v>0.78</v>
      </c>
      <c r="K50" s="6">
        <v>91.6</v>
      </c>
      <c r="L50" s="6">
        <v>29.7</v>
      </c>
      <c r="M50" s="5">
        <v>40</v>
      </c>
      <c r="N50" s="5">
        <v>444</v>
      </c>
      <c r="O50" s="4">
        <f t="shared" si="3"/>
        <v>74.737811981332058</v>
      </c>
      <c r="P50" s="4">
        <f t="shared" si="4"/>
        <v>202.25292405608914</v>
      </c>
      <c r="Q50" s="4">
        <f t="shared" si="5"/>
        <v>8.8863122741288461</v>
      </c>
      <c r="R50" s="4">
        <f t="shared" si="6"/>
        <v>8.8863122741288461</v>
      </c>
      <c r="S50" s="2">
        <f t="shared" si="7"/>
        <v>3</v>
      </c>
      <c r="T50" t="str">
        <f>IF(S50='ITERASI-1'!R46,"Aman","Berubah")</f>
        <v>Aman</v>
      </c>
    </row>
    <row r="51" spans="1:20" x14ac:dyDescent="0.25">
      <c r="A51" s="24">
        <v>50</v>
      </c>
      <c r="B51" s="26">
        <v>0.93</v>
      </c>
      <c r="C51" s="25">
        <v>92.2</v>
      </c>
      <c r="D51" s="25">
        <v>30.1</v>
      </c>
      <c r="E51" s="26">
        <v>39</v>
      </c>
      <c r="F51" s="26">
        <v>232</v>
      </c>
      <c r="G51" s="24">
        <v>2</v>
      </c>
      <c r="I51" s="13">
        <v>35</v>
      </c>
      <c r="J51" s="5">
        <v>0.78</v>
      </c>
      <c r="K51" s="6">
        <v>91.7</v>
      </c>
      <c r="L51" s="6">
        <v>29.8</v>
      </c>
      <c r="M51" s="5">
        <v>40</v>
      </c>
      <c r="N51" s="5">
        <v>463</v>
      </c>
      <c r="O51" s="4">
        <f t="shared" si="3"/>
        <v>93.731841120064118</v>
      </c>
      <c r="P51" s="4">
        <f t="shared" si="4"/>
        <v>221.25273814213466</v>
      </c>
      <c r="Q51" s="4">
        <f t="shared" si="5"/>
        <v>10.217911357024017</v>
      </c>
      <c r="R51" s="4">
        <f t="shared" si="6"/>
        <v>10.217911357024017</v>
      </c>
      <c r="S51" s="2">
        <f t="shared" si="7"/>
        <v>3</v>
      </c>
      <c r="T51" t="str">
        <f>IF(S51='ITERASI-1'!R47,"Aman","Berubah")</f>
        <v>Berubah</v>
      </c>
    </row>
    <row r="52" spans="1:20" x14ac:dyDescent="0.25">
      <c r="A52" s="24">
        <v>51</v>
      </c>
      <c r="B52" s="26">
        <v>1.91</v>
      </c>
      <c r="C52" s="25">
        <v>81.8</v>
      </c>
      <c r="D52" s="25">
        <v>33.4</v>
      </c>
      <c r="E52" s="26">
        <v>40</v>
      </c>
      <c r="F52" s="26">
        <v>268</v>
      </c>
      <c r="G52" s="24">
        <v>2</v>
      </c>
      <c r="I52" s="13">
        <v>36</v>
      </c>
      <c r="J52" s="5">
        <v>0.82</v>
      </c>
      <c r="K52" s="6">
        <v>92</v>
      </c>
      <c r="L52" s="6">
        <v>29.9</v>
      </c>
      <c r="M52" s="5">
        <v>39</v>
      </c>
      <c r="N52" s="5">
        <v>282</v>
      </c>
      <c r="O52" s="4">
        <f t="shared" si="3"/>
        <v>87.344883687733045</v>
      </c>
      <c r="P52" s="4">
        <f t="shared" si="4"/>
        <v>40.273776312495642</v>
      </c>
      <c r="Q52" s="4">
        <f t="shared" si="5"/>
        <v>170.84298760118892</v>
      </c>
      <c r="R52" s="4">
        <f t="shared" si="6"/>
        <v>40.273776312495642</v>
      </c>
      <c r="S52" s="2">
        <f t="shared" si="7"/>
        <v>2</v>
      </c>
      <c r="T52" t="str">
        <f>IF(S52='ITERASI-1'!R48,"Aman","Berubah")</f>
        <v>Berubah</v>
      </c>
    </row>
    <row r="53" spans="1:20" x14ac:dyDescent="0.25">
      <c r="A53" s="24">
        <v>52</v>
      </c>
      <c r="B53" s="26">
        <v>1.91</v>
      </c>
      <c r="C53" s="25">
        <v>84.1</v>
      </c>
      <c r="D53" s="25">
        <v>32.4</v>
      </c>
      <c r="E53" s="26">
        <v>40</v>
      </c>
      <c r="F53" s="26">
        <v>269</v>
      </c>
      <c r="G53" s="24">
        <v>2</v>
      </c>
      <c r="I53" s="13">
        <v>37</v>
      </c>
      <c r="J53" s="5">
        <v>0.91</v>
      </c>
      <c r="K53" s="6">
        <v>92.7</v>
      </c>
      <c r="L53" s="6">
        <v>30</v>
      </c>
      <c r="M53" s="5">
        <v>39</v>
      </c>
      <c r="N53" s="5">
        <v>224</v>
      </c>
      <c r="O53" s="4">
        <f t="shared" si="3"/>
        <v>145.32819908087447</v>
      </c>
      <c r="P53" s="4">
        <f t="shared" si="4"/>
        <v>17.853572385673221</v>
      </c>
      <c r="Q53" s="4">
        <f t="shared" si="5"/>
        <v>228.84478159333239</v>
      </c>
      <c r="R53" s="4">
        <f t="shared" si="6"/>
        <v>17.853572385673221</v>
      </c>
      <c r="S53" s="2">
        <f t="shared" si="7"/>
        <v>2</v>
      </c>
      <c r="T53" t="str">
        <f>IF(S53='ITERASI-1'!R49,"Aman","Berubah")</f>
        <v>Berubah</v>
      </c>
    </row>
    <row r="54" spans="1:20" x14ac:dyDescent="0.25">
      <c r="A54" s="24">
        <v>53</v>
      </c>
      <c r="B54" s="26">
        <v>1.85</v>
      </c>
      <c r="C54" s="25">
        <v>85.9</v>
      </c>
      <c r="D54" s="25">
        <v>31.9</v>
      </c>
      <c r="E54" s="26">
        <v>40</v>
      </c>
      <c r="F54" s="26">
        <v>269</v>
      </c>
      <c r="G54" s="24">
        <v>2</v>
      </c>
      <c r="I54" s="13">
        <v>38</v>
      </c>
      <c r="J54" s="5">
        <v>0.91</v>
      </c>
      <c r="K54" s="6">
        <v>92.5</v>
      </c>
      <c r="L54" s="6">
        <v>30.1</v>
      </c>
      <c r="M54" s="5">
        <v>39</v>
      </c>
      <c r="N54" s="5">
        <v>217</v>
      </c>
      <c r="O54" s="4">
        <f t="shared" si="3"/>
        <v>152.32474229342043</v>
      </c>
      <c r="P54" s="4">
        <f t="shared" si="4"/>
        <v>24.810335331030206</v>
      </c>
      <c r="Q54" s="4">
        <f t="shared" si="5"/>
        <v>235.84304433775441</v>
      </c>
      <c r="R54" s="4">
        <f t="shared" si="6"/>
        <v>24.810335331030206</v>
      </c>
      <c r="S54" s="2">
        <f t="shared" si="7"/>
        <v>2</v>
      </c>
      <c r="T54" t="str">
        <f>IF(S54='ITERASI-1'!R50,"Aman","Berubah")</f>
        <v>Berubah</v>
      </c>
    </row>
    <row r="55" spans="1:20" x14ac:dyDescent="0.25">
      <c r="A55" s="24">
        <v>54</v>
      </c>
      <c r="B55" s="26">
        <v>1.91</v>
      </c>
      <c r="C55" s="25">
        <v>99.9</v>
      </c>
      <c r="D55" s="25">
        <v>32.200000000000003</v>
      </c>
      <c r="E55" s="26">
        <v>40</v>
      </c>
      <c r="F55" s="26">
        <v>264</v>
      </c>
      <c r="G55" s="24">
        <v>2</v>
      </c>
      <c r="I55" s="13">
        <v>39</v>
      </c>
      <c r="J55" s="5">
        <v>0.91</v>
      </c>
      <c r="K55" s="6">
        <v>92.8</v>
      </c>
      <c r="L55" s="6">
        <v>30</v>
      </c>
      <c r="M55" s="5">
        <v>39</v>
      </c>
      <c r="N55" s="5">
        <v>224</v>
      </c>
      <c r="O55" s="4">
        <f t="shared" si="3"/>
        <v>145.3292111543889</v>
      </c>
      <c r="P55" s="4">
        <f t="shared" si="4"/>
        <v>17.863522372305468</v>
      </c>
      <c r="Q55" s="4">
        <f t="shared" si="5"/>
        <v>228.84558635864781</v>
      </c>
      <c r="R55" s="4">
        <f t="shared" si="6"/>
        <v>17.863522372305468</v>
      </c>
      <c r="S55" s="2">
        <f t="shared" si="7"/>
        <v>2</v>
      </c>
      <c r="T55" t="str">
        <f>IF(S55='ITERASI-1'!R51,"Aman","Berubah")</f>
        <v>Berubah</v>
      </c>
    </row>
    <row r="56" spans="1:20" x14ac:dyDescent="0.25">
      <c r="A56" s="24">
        <v>55</v>
      </c>
      <c r="B56" s="26">
        <v>1.81</v>
      </c>
      <c r="C56" s="25">
        <v>91.9</v>
      </c>
      <c r="D56" s="25">
        <v>31.2</v>
      </c>
      <c r="E56" s="26">
        <v>40</v>
      </c>
      <c r="F56" s="26">
        <v>264</v>
      </c>
      <c r="G56" s="24">
        <v>2</v>
      </c>
      <c r="I56" s="13">
        <v>40</v>
      </c>
      <c r="J56" s="5">
        <v>0.91</v>
      </c>
      <c r="K56" s="6">
        <v>93.2</v>
      </c>
      <c r="L56" s="6">
        <v>30.1</v>
      </c>
      <c r="M56" s="5">
        <v>39</v>
      </c>
      <c r="N56" s="5">
        <v>219</v>
      </c>
      <c r="O56" s="4">
        <f t="shared" si="3"/>
        <v>150.33249686863098</v>
      </c>
      <c r="P56" s="4">
        <f t="shared" si="4"/>
        <v>22.873137772195971</v>
      </c>
      <c r="Q56" s="4">
        <f t="shared" si="5"/>
        <v>233.84893962235535</v>
      </c>
      <c r="R56" s="4">
        <f t="shared" si="6"/>
        <v>22.873137772195971</v>
      </c>
      <c r="S56" s="2">
        <f t="shared" si="7"/>
        <v>2</v>
      </c>
      <c r="T56" t="str">
        <f>IF(S56='ITERASI-1'!R52,"Aman","Berubah")</f>
        <v>Berubah</v>
      </c>
    </row>
    <row r="57" spans="1:20" x14ac:dyDescent="0.25">
      <c r="A57" s="24">
        <v>56</v>
      </c>
      <c r="B57" s="26">
        <v>1.81</v>
      </c>
      <c r="C57" s="25">
        <v>90</v>
      </c>
      <c r="D57" s="25">
        <v>30.9</v>
      </c>
      <c r="E57" s="26">
        <v>40</v>
      </c>
      <c r="F57" s="26">
        <v>242</v>
      </c>
      <c r="G57" s="24">
        <v>2</v>
      </c>
      <c r="I57" s="13">
        <v>41</v>
      </c>
      <c r="J57" s="5">
        <v>0.91</v>
      </c>
      <c r="K57" s="6">
        <v>92.3</v>
      </c>
      <c r="L57" s="6">
        <v>30</v>
      </c>
      <c r="M57" s="5">
        <v>40</v>
      </c>
      <c r="N57" s="5">
        <v>223</v>
      </c>
      <c r="O57" s="4">
        <f t="shared" si="3"/>
        <v>146.30866497952294</v>
      </c>
      <c r="P57" s="4">
        <f t="shared" si="4"/>
        <v>18.807467032039234</v>
      </c>
      <c r="Q57" s="4">
        <f t="shared" si="5"/>
        <v>229.83815478687023</v>
      </c>
      <c r="R57" s="4">
        <f t="shared" si="6"/>
        <v>18.807467032039234</v>
      </c>
      <c r="S57" s="2">
        <f t="shared" si="7"/>
        <v>2</v>
      </c>
      <c r="T57" t="str">
        <f>IF(S57='ITERASI-1'!R53,"Aman","Berubah")</f>
        <v>Berubah</v>
      </c>
    </row>
    <row r="58" spans="1:20" x14ac:dyDescent="0.25">
      <c r="A58" s="20">
        <v>57</v>
      </c>
      <c r="B58" s="22">
        <v>1.98</v>
      </c>
      <c r="C58" s="21">
        <v>90.4</v>
      </c>
      <c r="D58" s="21">
        <v>30.6</v>
      </c>
      <c r="E58" s="22">
        <v>40</v>
      </c>
      <c r="F58" s="22">
        <v>354</v>
      </c>
      <c r="G58" s="20">
        <v>1</v>
      </c>
      <c r="I58" s="13">
        <v>42</v>
      </c>
      <c r="J58" s="5">
        <v>0.91</v>
      </c>
      <c r="K58" s="6">
        <v>93.4</v>
      </c>
      <c r="L58" s="6">
        <v>30</v>
      </c>
      <c r="M58" s="5">
        <v>39</v>
      </c>
      <c r="N58" s="5">
        <v>223</v>
      </c>
      <c r="O58" s="4">
        <f t="shared" si="3"/>
        <v>146.33642044306771</v>
      </c>
      <c r="P58" s="4">
        <f t="shared" si="4"/>
        <v>18.92505585825748</v>
      </c>
      <c r="Q58" s="4">
        <f t="shared" si="5"/>
        <v>229.85125421128333</v>
      </c>
      <c r="R58" s="4">
        <f t="shared" si="6"/>
        <v>18.92505585825748</v>
      </c>
      <c r="S58" s="2">
        <f t="shared" si="7"/>
        <v>2</v>
      </c>
      <c r="T58" t="str">
        <f>IF(S58='ITERASI-1'!R54,"Aman","Berubah")</f>
        <v>Berubah</v>
      </c>
    </row>
    <row r="59" spans="1:20" x14ac:dyDescent="0.25">
      <c r="A59" s="20">
        <v>58</v>
      </c>
      <c r="B59" s="22">
        <v>2.08</v>
      </c>
      <c r="C59" s="21">
        <v>90.8</v>
      </c>
      <c r="D59" s="21">
        <v>30.5</v>
      </c>
      <c r="E59" s="22">
        <v>40</v>
      </c>
      <c r="F59" s="22">
        <v>343</v>
      </c>
      <c r="G59" s="20">
        <v>1</v>
      </c>
      <c r="I59" s="13">
        <v>43</v>
      </c>
      <c r="J59" s="5">
        <v>0.91</v>
      </c>
      <c r="K59" s="6">
        <v>92.2</v>
      </c>
      <c r="L59" s="6">
        <v>30</v>
      </c>
      <c r="M59" s="5">
        <v>40</v>
      </c>
      <c r="N59" s="5">
        <v>234</v>
      </c>
      <c r="O59" s="4">
        <f t="shared" si="3"/>
        <v>135.30932937073092</v>
      </c>
      <c r="P59" s="4">
        <f t="shared" si="4"/>
        <v>7.8718124689208659</v>
      </c>
      <c r="Q59" s="4">
        <f t="shared" si="5"/>
        <v>218.83778405286105</v>
      </c>
      <c r="R59" s="4">
        <f t="shared" si="6"/>
        <v>7.8718124689208659</v>
      </c>
      <c r="S59" s="2">
        <f t="shared" si="7"/>
        <v>2</v>
      </c>
      <c r="T59" t="str">
        <f>IF(S59='ITERASI-1'!R55,"Aman","Berubah")</f>
        <v>Berubah</v>
      </c>
    </row>
    <row r="60" spans="1:20" x14ac:dyDescent="0.25">
      <c r="A60" s="20">
        <v>59</v>
      </c>
      <c r="B60" s="22">
        <v>2.19</v>
      </c>
      <c r="C60" s="21">
        <v>91</v>
      </c>
      <c r="D60" s="21">
        <v>30.5</v>
      </c>
      <c r="E60" s="22">
        <v>40</v>
      </c>
      <c r="F60" s="22">
        <v>369</v>
      </c>
      <c r="G60" s="20">
        <v>1</v>
      </c>
      <c r="I60" s="13">
        <v>44</v>
      </c>
      <c r="J60" s="5">
        <v>0.91</v>
      </c>
      <c r="K60" s="6">
        <v>92.8</v>
      </c>
      <c r="L60" s="6">
        <v>30</v>
      </c>
      <c r="M60" s="5">
        <v>39</v>
      </c>
      <c r="N60" s="5">
        <v>238</v>
      </c>
      <c r="O60" s="4">
        <f t="shared" si="3"/>
        <v>131.33321342330083</v>
      </c>
      <c r="P60" s="4">
        <f t="shared" si="4"/>
        <v>4.2550477724530911</v>
      </c>
      <c r="Q60" s="4">
        <f t="shared" si="5"/>
        <v>214.84638480202545</v>
      </c>
      <c r="R60" s="4">
        <f t="shared" si="6"/>
        <v>4.2550477724530911</v>
      </c>
      <c r="S60" s="2">
        <f t="shared" si="7"/>
        <v>2</v>
      </c>
      <c r="T60" t="str">
        <f>IF(S60='ITERASI-1'!R56,"Aman","Berubah")</f>
        <v>Berubah</v>
      </c>
    </row>
    <row r="61" spans="1:20" x14ac:dyDescent="0.25">
      <c r="A61" s="20">
        <v>60</v>
      </c>
      <c r="B61" s="22">
        <v>1.98</v>
      </c>
      <c r="C61" s="21">
        <v>91.1</v>
      </c>
      <c r="D61" s="21">
        <v>30.3</v>
      </c>
      <c r="E61" s="22">
        <v>40</v>
      </c>
      <c r="F61" s="22">
        <v>393</v>
      </c>
      <c r="G61" s="20">
        <v>1</v>
      </c>
      <c r="I61" s="13">
        <v>45</v>
      </c>
      <c r="J61" s="5">
        <v>0.91</v>
      </c>
      <c r="K61" s="6">
        <v>94.3</v>
      </c>
      <c r="L61" s="6">
        <v>30</v>
      </c>
      <c r="M61" s="5">
        <v>40</v>
      </c>
      <c r="N61" s="5">
        <v>244</v>
      </c>
      <c r="O61" s="4">
        <f t="shared" si="3"/>
        <v>125.34376243524692</v>
      </c>
      <c r="P61" s="4">
        <f t="shared" si="4"/>
        <v>4.0655268378077327</v>
      </c>
      <c r="Q61" s="4">
        <f t="shared" si="5"/>
        <v>208.86154280407868</v>
      </c>
      <c r="R61" s="4">
        <f t="shared" si="6"/>
        <v>4.0655268378077327</v>
      </c>
      <c r="S61" s="2">
        <f t="shared" si="7"/>
        <v>2</v>
      </c>
      <c r="T61" t="str">
        <f>IF(S61='ITERASI-1'!R57,"Aman","Berubah")</f>
        <v>Berubah</v>
      </c>
    </row>
    <row r="62" spans="1:20" x14ac:dyDescent="0.25">
      <c r="A62" s="24">
        <v>61</v>
      </c>
      <c r="B62" s="26">
        <v>2.0099999999999998</v>
      </c>
      <c r="C62" s="25">
        <v>91.2</v>
      </c>
      <c r="D62" s="25">
        <v>30.3</v>
      </c>
      <c r="E62" s="26">
        <v>40</v>
      </c>
      <c r="F62" s="26">
        <v>298</v>
      </c>
      <c r="G62" s="24">
        <v>2</v>
      </c>
      <c r="I62" s="13">
        <v>46</v>
      </c>
      <c r="J62" s="5">
        <v>0.93</v>
      </c>
      <c r="K62" s="6">
        <v>93.5</v>
      </c>
      <c r="L62" s="6">
        <v>30.2</v>
      </c>
      <c r="M62" s="5">
        <v>39</v>
      </c>
      <c r="N62" s="5">
        <v>255</v>
      </c>
      <c r="O62" s="4">
        <f t="shared" si="3"/>
        <v>114.35068574968676</v>
      </c>
      <c r="P62" s="4">
        <f t="shared" si="4"/>
        <v>13.511574838736642</v>
      </c>
      <c r="Q62" s="4">
        <f t="shared" si="5"/>
        <v>197.85553979903284</v>
      </c>
      <c r="R62" s="4">
        <f t="shared" si="6"/>
        <v>13.511574838736642</v>
      </c>
      <c r="S62" s="2">
        <f t="shared" si="7"/>
        <v>2</v>
      </c>
      <c r="T62" t="str">
        <f>IF(S62='ITERASI-1'!R58,"Aman","Berubah")</f>
        <v>Berubah</v>
      </c>
    </row>
    <row r="63" spans="1:20" x14ac:dyDescent="0.25">
      <c r="A63" s="24">
        <v>62</v>
      </c>
      <c r="B63" s="26">
        <v>2.12</v>
      </c>
      <c r="C63" s="25">
        <v>91.2</v>
      </c>
      <c r="D63" s="25">
        <v>30.4</v>
      </c>
      <c r="E63" s="26">
        <v>40</v>
      </c>
      <c r="F63" s="26">
        <v>261</v>
      </c>
      <c r="G63" s="24">
        <v>2</v>
      </c>
      <c r="I63" s="13">
        <v>47</v>
      </c>
      <c r="J63" s="5">
        <v>0.91</v>
      </c>
      <c r="K63" s="6">
        <v>92</v>
      </c>
      <c r="L63" s="6">
        <v>30.2</v>
      </c>
      <c r="M63" s="5">
        <v>39</v>
      </c>
      <c r="N63" s="5">
        <v>253</v>
      </c>
      <c r="O63" s="4">
        <f t="shared" si="3"/>
        <v>116.33083403848819</v>
      </c>
      <c r="P63" s="4">
        <f t="shared" si="4"/>
        <v>11.324719762524111</v>
      </c>
      <c r="Q63" s="4">
        <f t="shared" si="5"/>
        <v>199.84153070829228</v>
      </c>
      <c r="R63" s="4">
        <f t="shared" si="6"/>
        <v>11.324719762524111</v>
      </c>
      <c r="S63" s="2">
        <f t="shared" si="7"/>
        <v>2</v>
      </c>
      <c r="T63" t="str">
        <f>IF(S63='ITERASI-1'!R59,"Aman","Berubah")</f>
        <v>Berubah</v>
      </c>
    </row>
    <row r="64" spans="1:20" x14ac:dyDescent="0.25">
      <c r="A64" s="24">
        <v>63</v>
      </c>
      <c r="B64" s="26">
        <v>2.23</v>
      </c>
      <c r="C64" s="25">
        <v>91.1</v>
      </c>
      <c r="D64" s="25">
        <v>30.4</v>
      </c>
      <c r="E64" s="26">
        <v>40</v>
      </c>
      <c r="F64" s="26">
        <v>266</v>
      </c>
      <c r="G64" s="24">
        <v>2</v>
      </c>
      <c r="I64" s="13">
        <v>48</v>
      </c>
      <c r="J64" s="5">
        <v>0.93</v>
      </c>
      <c r="K64" s="6">
        <v>92.5</v>
      </c>
      <c r="L64" s="6">
        <v>30.2</v>
      </c>
      <c r="M64" s="5">
        <v>39</v>
      </c>
      <c r="N64" s="5">
        <v>235</v>
      </c>
      <c r="O64" s="4">
        <f t="shared" si="3"/>
        <v>134.32908966945178</v>
      </c>
      <c r="P64" s="4">
        <f t="shared" si="4"/>
        <v>6.9648265210940412</v>
      </c>
      <c r="Q64" s="4">
        <f t="shared" si="5"/>
        <v>217.84389968315995</v>
      </c>
      <c r="R64" s="4">
        <f t="shared" si="6"/>
        <v>6.9648265210940412</v>
      </c>
      <c r="S64" s="2">
        <f t="shared" si="7"/>
        <v>2</v>
      </c>
      <c r="T64" t="str">
        <f>IF(S64='ITERASI-1'!R60,"Aman","Berubah")</f>
        <v>Berubah</v>
      </c>
    </row>
    <row r="65" spans="1:20" x14ac:dyDescent="0.25">
      <c r="A65" s="24">
        <v>64</v>
      </c>
      <c r="B65" s="26">
        <v>2.0099999999999998</v>
      </c>
      <c r="C65" s="25">
        <v>91</v>
      </c>
      <c r="D65" s="25">
        <v>30.4</v>
      </c>
      <c r="E65" s="26">
        <v>40</v>
      </c>
      <c r="F65" s="26">
        <v>264</v>
      </c>
      <c r="G65" s="24">
        <v>2</v>
      </c>
      <c r="I65" s="13">
        <v>49</v>
      </c>
      <c r="J65" s="5">
        <v>0.91</v>
      </c>
      <c r="K65" s="6">
        <v>92.1</v>
      </c>
      <c r="L65" s="6">
        <v>30.2</v>
      </c>
      <c r="M65" s="5">
        <v>39</v>
      </c>
      <c r="N65" s="5">
        <v>231</v>
      </c>
      <c r="O65" s="4">
        <f t="shared" si="3"/>
        <v>138.32516202083511</v>
      </c>
      <c r="P65" s="4">
        <f t="shared" si="4"/>
        <v>10.838111565908923</v>
      </c>
      <c r="Q65" s="4">
        <f t="shared" si="5"/>
        <v>221.84123240694757</v>
      </c>
      <c r="R65" s="4">
        <f t="shared" si="6"/>
        <v>10.838111565908923</v>
      </c>
      <c r="S65" s="2">
        <f t="shared" si="7"/>
        <v>2</v>
      </c>
      <c r="T65" t="str">
        <f>IF(S65='ITERASI-1'!R61,"Aman","Berubah")</f>
        <v>Berubah</v>
      </c>
    </row>
    <row r="66" spans="1:20" x14ac:dyDescent="0.25">
      <c r="A66" s="24">
        <v>65</v>
      </c>
      <c r="B66" s="26">
        <v>1.98</v>
      </c>
      <c r="C66" s="25">
        <v>91.5</v>
      </c>
      <c r="D66" s="25">
        <v>30.4</v>
      </c>
      <c r="E66" s="26">
        <v>40</v>
      </c>
      <c r="F66" s="26">
        <v>310</v>
      </c>
      <c r="G66" s="24">
        <v>2</v>
      </c>
      <c r="I66" s="13">
        <v>50</v>
      </c>
      <c r="J66" s="5">
        <v>0.93</v>
      </c>
      <c r="K66" s="6">
        <v>92.2</v>
      </c>
      <c r="L66" s="6">
        <v>30.1</v>
      </c>
      <c r="M66" s="5">
        <v>39</v>
      </c>
      <c r="N66" s="5">
        <v>232</v>
      </c>
      <c r="O66" s="4">
        <f t="shared" si="3"/>
        <v>137.32590857065884</v>
      </c>
      <c r="P66" s="4">
        <f t="shared" si="4"/>
        <v>9.8594722518154878</v>
      </c>
      <c r="Q66" s="4">
        <f t="shared" si="5"/>
        <v>220.84171283787549</v>
      </c>
      <c r="R66" s="4">
        <f t="shared" si="6"/>
        <v>9.8594722518154878</v>
      </c>
      <c r="S66" s="2">
        <f t="shared" si="7"/>
        <v>2</v>
      </c>
      <c r="T66" t="str">
        <f>IF(S66='ITERASI-1'!R62,"Aman","Berubah")</f>
        <v>Berubah</v>
      </c>
    </row>
    <row r="67" spans="1:20" x14ac:dyDescent="0.25">
      <c r="A67" s="16">
        <v>66</v>
      </c>
      <c r="B67" s="18">
        <v>1.98</v>
      </c>
      <c r="C67" s="17">
        <v>91</v>
      </c>
      <c r="D67" s="17">
        <v>30.4</v>
      </c>
      <c r="E67" s="18">
        <v>40</v>
      </c>
      <c r="F67" s="18">
        <v>447</v>
      </c>
      <c r="G67" s="16">
        <v>3</v>
      </c>
      <c r="I67" s="14">
        <v>51</v>
      </c>
      <c r="J67" s="5">
        <v>1.91</v>
      </c>
      <c r="K67" s="6">
        <v>81.8</v>
      </c>
      <c r="L67" s="6">
        <v>33.4</v>
      </c>
      <c r="M67" s="5">
        <v>40</v>
      </c>
      <c r="N67" s="5">
        <v>268</v>
      </c>
      <c r="O67" s="4">
        <f t="shared" si="3"/>
        <v>101.80403781165532</v>
      </c>
      <c r="P67" s="4">
        <f t="shared" si="4"/>
        <v>27.988453127476244</v>
      </c>
      <c r="Q67" s="4">
        <f t="shared" si="5"/>
        <v>185.09099310654383</v>
      </c>
      <c r="R67" s="4">
        <f t="shared" si="6"/>
        <v>27.988453127476244</v>
      </c>
      <c r="S67" s="2">
        <f t="shared" si="7"/>
        <v>2</v>
      </c>
      <c r="T67" t="str">
        <f>IF(S67='ITERASI-1'!R63,"Aman","Berubah")</f>
        <v>Aman</v>
      </c>
    </row>
    <row r="68" spans="1:20" x14ac:dyDescent="0.25">
      <c r="A68" s="20">
        <v>67</v>
      </c>
      <c r="B68" s="22">
        <v>1.91</v>
      </c>
      <c r="C68" s="21">
        <v>91.5</v>
      </c>
      <c r="D68" s="21">
        <v>30.4</v>
      </c>
      <c r="E68" s="22">
        <v>43</v>
      </c>
      <c r="F68" s="22">
        <v>398</v>
      </c>
      <c r="G68" s="20">
        <v>1</v>
      </c>
      <c r="I68" s="13">
        <v>52</v>
      </c>
      <c r="J68" s="4">
        <v>1.91</v>
      </c>
      <c r="K68" s="3">
        <v>84.1</v>
      </c>
      <c r="L68" s="3">
        <v>32.4</v>
      </c>
      <c r="M68" s="4">
        <v>40</v>
      </c>
      <c r="N68" s="4">
        <v>269</v>
      </c>
      <c r="O68" s="4">
        <f t="shared" si="3"/>
        <v>100.59124190549733</v>
      </c>
      <c r="P68" s="4">
        <f t="shared" si="4"/>
        <v>28.190649854839556</v>
      </c>
      <c r="Q68" s="4">
        <f t="shared" si="5"/>
        <v>183.97697064895559</v>
      </c>
      <c r="R68" s="4">
        <f t="shared" si="6"/>
        <v>28.190649854839556</v>
      </c>
      <c r="S68" s="2">
        <f t="shared" si="7"/>
        <v>2</v>
      </c>
      <c r="T68" t="str">
        <f>IF(S68='ITERASI-1'!R64,"Aman","Berubah")</f>
        <v>Berubah</v>
      </c>
    </row>
    <row r="69" spans="1:20" x14ac:dyDescent="0.25">
      <c r="A69" s="20">
        <v>68</v>
      </c>
      <c r="B69" s="22">
        <v>1.88</v>
      </c>
      <c r="C69" s="21">
        <v>91.4</v>
      </c>
      <c r="D69" s="21">
        <v>30.3</v>
      </c>
      <c r="E69" s="22">
        <v>42</v>
      </c>
      <c r="F69" s="22">
        <v>390</v>
      </c>
      <c r="G69" s="20">
        <v>1</v>
      </c>
      <c r="I69" s="13">
        <v>53</v>
      </c>
      <c r="J69" s="4">
        <v>1.85</v>
      </c>
      <c r="K69" s="3">
        <v>85.9</v>
      </c>
      <c r="L69" s="3">
        <v>31.9</v>
      </c>
      <c r="M69" s="4">
        <v>40</v>
      </c>
      <c r="N69" s="4">
        <v>269</v>
      </c>
      <c r="O69" s="4">
        <f t="shared" si="3"/>
        <v>100.46856605305436</v>
      </c>
      <c r="P69" s="4">
        <f t="shared" si="4"/>
        <v>27.771916238276713</v>
      </c>
      <c r="Q69" s="4">
        <f t="shared" si="5"/>
        <v>183.91301294135403</v>
      </c>
      <c r="R69" s="4">
        <f t="shared" si="6"/>
        <v>27.771916238276713</v>
      </c>
      <c r="S69" s="2">
        <f t="shared" si="7"/>
        <v>2</v>
      </c>
      <c r="T69" t="str">
        <f>IF(S69='ITERASI-1'!R65,"Aman","Berubah")</f>
        <v>Berubah</v>
      </c>
    </row>
    <row r="70" spans="1:20" x14ac:dyDescent="0.25">
      <c r="A70" s="20">
        <v>69</v>
      </c>
      <c r="B70" s="22">
        <v>1.95</v>
      </c>
      <c r="C70" s="21">
        <v>91.3</v>
      </c>
      <c r="D70" s="21">
        <v>30.4</v>
      </c>
      <c r="E70" s="22">
        <v>42</v>
      </c>
      <c r="F70" s="22">
        <v>380</v>
      </c>
      <c r="G70" s="20">
        <v>1</v>
      </c>
      <c r="I70" s="13">
        <v>54</v>
      </c>
      <c r="J70" s="4">
        <v>1.91</v>
      </c>
      <c r="K70" s="3">
        <v>99.9</v>
      </c>
      <c r="L70" s="3">
        <v>32.200000000000003</v>
      </c>
      <c r="M70" s="4">
        <v>40</v>
      </c>
      <c r="N70" s="4">
        <v>264</v>
      </c>
      <c r="O70" s="4">
        <f t="shared" si="3"/>
        <v>105.68074382193262</v>
      </c>
      <c r="P70" s="4">
        <f t="shared" si="4"/>
        <v>24.059438592619156</v>
      </c>
      <c r="Q70" s="4">
        <f t="shared" si="5"/>
        <v>189.0619494482342</v>
      </c>
      <c r="R70" s="4">
        <f t="shared" si="6"/>
        <v>24.059438592619156</v>
      </c>
      <c r="S70" s="2">
        <f t="shared" si="7"/>
        <v>2</v>
      </c>
      <c r="T70" t="str">
        <f>IF(S70='ITERASI-1'!R66,"Aman","Berubah")</f>
        <v>Berubah</v>
      </c>
    </row>
    <row r="71" spans="1:20" x14ac:dyDescent="0.25">
      <c r="A71" s="20">
        <v>70</v>
      </c>
      <c r="B71" s="22">
        <v>2.0499999999999998</v>
      </c>
      <c r="C71" s="21">
        <v>91.5</v>
      </c>
      <c r="D71" s="21">
        <v>30.3</v>
      </c>
      <c r="E71" s="22">
        <v>40</v>
      </c>
      <c r="F71" s="22">
        <v>390</v>
      </c>
      <c r="G71" s="20">
        <v>1</v>
      </c>
      <c r="I71" s="13">
        <v>55</v>
      </c>
      <c r="J71" s="4">
        <v>1.81</v>
      </c>
      <c r="K71" s="3">
        <v>91.9</v>
      </c>
      <c r="L71" s="3">
        <v>31.2</v>
      </c>
      <c r="M71" s="4">
        <v>40</v>
      </c>
      <c r="N71" s="4">
        <v>264</v>
      </c>
      <c r="O71" s="4">
        <f t="shared" si="3"/>
        <v>105.31514071944711</v>
      </c>
      <c r="P71" s="4">
        <f t="shared" si="4"/>
        <v>22.295518884185871</v>
      </c>
      <c r="Q71" s="4">
        <f t="shared" si="5"/>
        <v>188.84110577193374</v>
      </c>
      <c r="R71" s="4">
        <f t="shared" si="6"/>
        <v>22.295518884185871</v>
      </c>
      <c r="S71" s="2">
        <f t="shared" si="7"/>
        <v>2</v>
      </c>
      <c r="T71" t="str">
        <f>IF(S71='ITERASI-1'!R67,"Aman","Berubah")</f>
        <v>Berubah</v>
      </c>
    </row>
    <row r="72" spans="1:20" x14ac:dyDescent="0.25">
      <c r="A72" s="20">
        <v>71</v>
      </c>
      <c r="B72" s="22">
        <v>2.08</v>
      </c>
      <c r="C72" s="21">
        <v>91.4</v>
      </c>
      <c r="D72" s="21">
        <v>30.3</v>
      </c>
      <c r="E72" s="22">
        <v>47</v>
      </c>
      <c r="F72" s="22">
        <v>382</v>
      </c>
      <c r="G72" s="20">
        <v>1</v>
      </c>
      <c r="I72" s="13">
        <v>56</v>
      </c>
      <c r="J72" s="4">
        <v>1.81</v>
      </c>
      <c r="K72" s="3">
        <v>90</v>
      </c>
      <c r="L72" s="3">
        <v>30.9</v>
      </c>
      <c r="M72" s="4">
        <v>40</v>
      </c>
      <c r="N72" s="4">
        <v>242</v>
      </c>
      <c r="O72" s="4">
        <f t="shared" si="3"/>
        <v>127.31379749038835</v>
      </c>
      <c r="P72" s="4">
        <f t="shared" si="4"/>
        <v>1.310522799266161</v>
      </c>
      <c r="Q72" s="4">
        <f t="shared" si="5"/>
        <v>210.83837189302139</v>
      </c>
      <c r="R72" s="4">
        <f t="shared" si="6"/>
        <v>1.310522799266161</v>
      </c>
      <c r="S72" s="2">
        <f t="shared" si="7"/>
        <v>2</v>
      </c>
      <c r="T72" t="str">
        <f>IF(S72='ITERASI-1'!R68,"Aman","Berubah")</f>
        <v>Berubah</v>
      </c>
    </row>
    <row r="73" spans="1:20" x14ac:dyDescent="0.25">
      <c r="A73" s="20">
        <v>72</v>
      </c>
      <c r="B73" s="22">
        <v>1.98</v>
      </c>
      <c r="C73" s="21">
        <v>91.3</v>
      </c>
      <c r="D73" s="21">
        <v>30.4</v>
      </c>
      <c r="E73" s="22">
        <v>55</v>
      </c>
      <c r="F73" s="22">
        <v>393</v>
      </c>
      <c r="G73" s="20">
        <v>1</v>
      </c>
      <c r="I73" s="13">
        <v>57</v>
      </c>
      <c r="J73" s="4">
        <v>1.98</v>
      </c>
      <c r="K73" s="3">
        <v>90.4</v>
      </c>
      <c r="L73" s="3">
        <v>30.6</v>
      </c>
      <c r="M73" s="4">
        <v>40</v>
      </c>
      <c r="N73" s="4">
        <v>354</v>
      </c>
      <c r="O73" s="4">
        <f t="shared" si="3"/>
        <v>15.437212823464765</v>
      </c>
      <c r="P73" s="4">
        <f t="shared" si="4"/>
        <v>112.25418606554575</v>
      </c>
      <c r="Q73" s="4">
        <f t="shared" si="5"/>
        <v>98.839880846919925</v>
      </c>
      <c r="R73" s="4">
        <f t="shared" si="6"/>
        <v>15.437212823464765</v>
      </c>
      <c r="S73" s="2">
        <f t="shared" si="7"/>
        <v>1</v>
      </c>
      <c r="T73" t="str">
        <f>IF(S73='ITERASI-1'!R69,"Aman","Berubah")</f>
        <v>Aman</v>
      </c>
    </row>
    <row r="74" spans="1:20" x14ac:dyDescent="0.25">
      <c r="A74" s="20">
        <v>73</v>
      </c>
      <c r="B74" s="22">
        <v>1.95</v>
      </c>
      <c r="C74" s="21">
        <v>91.3</v>
      </c>
      <c r="D74" s="21">
        <v>30.3</v>
      </c>
      <c r="E74" s="22">
        <v>50</v>
      </c>
      <c r="F74" s="22">
        <v>362</v>
      </c>
      <c r="G74" s="20">
        <v>1</v>
      </c>
      <c r="I74" s="13">
        <v>58</v>
      </c>
      <c r="J74" s="4">
        <v>2.08</v>
      </c>
      <c r="K74" s="3">
        <v>90.8</v>
      </c>
      <c r="L74" s="3">
        <v>30.5</v>
      </c>
      <c r="M74" s="4">
        <v>40</v>
      </c>
      <c r="N74" s="4">
        <v>343</v>
      </c>
      <c r="O74" s="4">
        <f t="shared" si="3"/>
        <v>26.366056899423018</v>
      </c>
      <c r="P74" s="4">
        <f t="shared" si="4"/>
        <v>101.25356983643974</v>
      </c>
      <c r="Q74" s="4">
        <f t="shared" si="5"/>
        <v>109.83824946635544</v>
      </c>
      <c r="R74" s="4">
        <f t="shared" si="6"/>
        <v>26.366056899423018</v>
      </c>
      <c r="S74" s="2">
        <f t="shared" si="7"/>
        <v>1</v>
      </c>
      <c r="T74" t="str">
        <f>IF(S74='ITERASI-1'!R70,"Aman","Berubah")</f>
        <v>Aman</v>
      </c>
    </row>
    <row r="75" spans="1:20" x14ac:dyDescent="0.25">
      <c r="A75" s="20">
        <v>74</v>
      </c>
      <c r="B75" s="22">
        <v>2.0099999999999998</v>
      </c>
      <c r="C75" s="21">
        <v>91.2</v>
      </c>
      <c r="D75" s="21">
        <v>30.4</v>
      </c>
      <c r="E75" s="22">
        <v>47</v>
      </c>
      <c r="F75" s="22">
        <v>364</v>
      </c>
      <c r="G75" s="20">
        <v>1</v>
      </c>
      <c r="I75" s="13">
        <v>59</v>
      </c>
      <c r="J75" s="4">
        <v>2.19</v>
      </c>
      <c r="K75" s="3">
        <v>91</v>
      </c>
      <c r="L75" s="3">
        <v>30.5</v>
      </c>
      <c r="M75" s="4">
        <v>40</v>
      </c>
      <c r="N75" s="4">
        <v>369</v>
      </c>
      <c r="O75" s="4">
        <f t="shared" si="3"/>
        <v>1.9889565330287626</v>
      </c>
      <c r="P75" s="4">
        <f t="shared" si="4"/>
        <v>127.25340001807905</v>
      </c>
      <c r="Q75" s="4">
        <f t="shared" si="5"/>
        <v>83.84087485131181</v>
      </c>
      <c r="R75" s="4">
        <f t="shared" si="6"/>
        <v>1.9889565330287626</v>
      </c>
      <c r="S75" s="2">
        <f t="shared" si="7"/>
        <v>1</v>
      </c>
      <c r="T75" t="str">
        <f>IF(S75='ITERASI-1'!R71,"Aman","Berubah")</f>
        <v>Aman</v>
      </c>
    </row>
    <row r="76" spans="1:20" x14ac:dyDescent="0.25">
      <c r="A76" s="20">
        <v>75</v>
      </c>
      <c r="B76" s="22">
        <v>1.98</v>
      </c>
      <c r="C76" s="21">
        <v>91.2</v>
      </c>
      <c r="D76" s="21">
        <v>30.4</v>
      </c>
      <c r="E76" s="22">
        <v>42</v>
      </c>
      <c r="F76" s="22">
        <v>357</v>
      </c>
      <c r="G76" s="20">
        <v>1</v>
      </c>
      <c r="I76" s="13">
        <v>60</v>
      </c>
      <c r="J76" s="4">
        <v>1.98</v>
      </c>
      <c r="K76" s="3">
        <v>91.1</v>
      </c>
      <c r="L76" s="3">
        <v>30.3</v>
      </c>
      <c r="M76" s="4">
        <v>40</v>
      </c>
      <c r="N76" s="4">
        <v>393</v>
      </c>
      <c r="O76" s="4">
        <f t="shared" si="3"/>
        <v>23.782697627132425</v>
      </c>
      <c r="P76" s="4">
        <f t="shared" si="4"/>
        <v>151.25174245915474</v>
      </c>
      <c r="Q76" s="4">
        <f t="shared" si="5"/>
        <v>59.839851931356449</v>
      </c>
      <c r="R76" s="4">
        <f t="shared" si="6"/>
        <v>23.782697627132425</v>
      </c>
      <c r="S76" s="2">
        <f t="shared" si="7"/>
        <v>1</v>
      </c>
      <c r="T76" t="str">
        <f>IF(S76='ITERASI-1'!R72,"Aman","Berubah")</f>
        <v>Aman</v>
      </c>
    </row>
    <row r="77" spans="1:20" x14ac:dyDescent="0.25">
      <c r="A77" s="16">
        <v>76</v>
      </c>
      <c r="B77" s="18">
        <v>1.95</v>
      </c>
      <c r="C77" s="17">
        <v>91</v>
      </c>
      <c r="D77" s="17">
        <v>30.4</v>
      </c>
      <c r="E77" s="18">
        <v>40</v>
      </c>
      <c r="F77" s="18">
        <v>410</v>
      </c>
      <c r="G77" s="16">
        <v>3</v>
      </c>
      <c r="I77" s="13">
        <v>61</v>
      </c>
      <c r="J77" s="4">
        <v>2.0099999999999998</v>
      </c>
      <c r="K77" s="3">
        <v>91.2</v>
      </c>
      <c r="L77" s="3">
        <v>30.3</v>
      </c>
      <c r="M77" s="4">
        <v>40</v>
      </c>
      <c r="N77" s="4">
        <v>298</v>
      </c>
      <c r="O77" s="4">
        <f t="shared" si="3"/>
        <v>71.316392679081488</v>
      </c>
      <c r="P77" s="4">
        <f t="shared" si="4"/>
        <v>56.255341018291936</v>
      </c>
      <c r="Q77" s="4">
        <f t="shared" si="5"/>
        <v>154.83614692904666</v>
      </c>
      <c r="R77" s="4">
        <f t="shared" si="6"/>
        <v>56.255341018291936</v>
      </c>
      <c r="S77" s="2">
        <f t="shared" si="7"/>
        <v>2</v>
      </c>
      <c r="T77" t="str">
        <f>IF(S77='ITERASI-1'!R73,"Aman","Berubah")</f>
        <v>Berubah</v>
      </c>
    </row>
    <row r="78" spans="1:20" x14ac:dyDescent="0.25">
      <c r="A78" s="16">
        <v>77</v>
      </c>
      <c r="B78" s="18">
        <v>2.0499999999999998</v>
      </c>
      <c r="C78" s="17">
        <v>91</v>
      </c>
      <c r="D78" s="17">
        <v>30.4</v>
      </c>
      <c r="E78" s="18">
        <v>45</v>
      </c>
      <c r="F78" s="18">
        <v>413</v>
      </c>
      <c r="G78" s="16">
        <v>3</v>
      </c>
      <c r="I78" s="13">
        <v>62</v>
      </c>
      <c r="J78" s="4">
        <v>2.12</v>
      </c>
      <c r="K78" s="3">
        <v>91.2</v>
      </c>
      <c r="L78" s="3">
        <v>30.4</v>
      </c>
      <c r="M78" s="4">
        <v>40</v>
      </c>
      <c r="N78" s="4">
        <v>261</v>
      </c>
      <c r="O78" s="4">
        <f t="shared" si="3"/>
        <v>108.30857671374392</v>
      </c>
      <c r="P78" s="4">
        <f t="shared" si="4"/>
        <v>19.270005109767702</v>
      </c>
      <c r="Q78" s="4">
        <f t="shared" si="5"/>
        <v>191.83625590374376</v>
      </c>
      <c r="R78" s="4">
        <f t="shared" si="6"/>
        <v>19.270005109767702</v>
      </c>
      <c r="S78" s="2">
        <f t="shared" si="7"/>
        <v>2</v>
      </c>
      <c r="T78" t="str">
        <f>IF(S78='ITERASI-1'!R74,"Aman","Berubah")</f>
        <v>Berubah</v>
      </c>
    </row>
    <row r="79" spans="1:20" x14ac:dyDescent="0.25">
      <c r="A79" s="20">
        <v>78</v>
      </c>
      <c r="B79" s="22">
        <v>2.08</v>
      </c>
      <c r="C79" s="21">
        <v>91</v>
      </c>
      <c r="D79" s="21">
        <v>30.4</v>
      </c>
      <c r="E79" s="22">
        <v>41</v>
      </c>
      <c r="F79" s="22">
        <v>354</v>
      </c>
      <c r="G79" s="20">
        <v>1</v>
      </c>
      <c r="I79" s="13">
        <v>63</v>
      </c>
      <c r="J79" s="4">
        <v>2.23</v>
      </c>
      <c r="K79" s="3">
        <v>91.1</v>
      </c>
      <c r="L79" s="3">
        <v>30.4</v>
      </c>
      <c r="M79" s="4">
        <v>40</v>
      </c>
      <c r="N79" s="4">
        <v>266</v>
      </c>
      <c r="O79" s="4">
        <f t="shared" si="3"/>
        <v>103.31007250710657</v>
      </c>
      <c r="P79" s="4">
        <f t="shared" si="4"/>
        <v>24.268872133306505</v>
      </c>
      <c r="Q79" s="4">
        <f t="shared" si="5"/>
        <v>186.83673120980967</v>
      </c>
      <c r="R79" s="4">
        <f t="shared" si="6"/>
        <v>24.268872133306505</v>
      </c>
      <c r="S79" s="2">
        <f t="shared" si="7"/>
        <v>2</v>
      </c>
      <c r="T79" t="str">
        <f>IF(S79='ITERASI-1'!R75,"Aman","Berubah")</f>
        <v>Berubah</v>
      </c>
    </row>
    <row r="80" spans="1:20" x14ac:dyDescent="0.25">
      <c r="A80" s="16">
        <v>79</v>
      </c>
      <c r="B80" s="18">
        <v>2.12</v>
      </c>
      <c r="C80" s="17">
        <v>91.1</v>
      </c>
      <c r="D80" s="17">
        <v>30.3</v>
      </c>
      <c r="E80" s="18">
        <v>43</v>
      </c>
      <c r="F80" s="18">
        <v>404</v>
      </c>
      <c r="G80" s="16">
        <v>3</v>
      </c>
      <c r="I80" s="13">
        <v>64</v>
      </c>
      <c r="J80" s="4">
        <v>2.0099999999999998</v>
      </c>
      <c r="K80" s="3">
        <v>91</v>
      </c>
      <c r="L80" s="3">
        <v>30.4</v>
      </c>
      <c r="M80" s="4">
        <v>40</v>
      </c>
      <c r="N80" s="4">
        <v>264</v>
      </c>
      <c r="O80" s="4">
        <f t="shared" si="3"/>
        <v>105.30897175181047</v>
      </c>
      <c r="P80" s="4">
        <f t="shared" si="4"/>
        <v>22.262661237866684</v>
      </c>
      <c r="Q80" s="4">
        <f t="shared" si="5"/>
        <v>188.83564254619236</v>
      </c>
      <c r="R80" s="4">
        <f t="shared" si="6"/>
        <v>22.262661237866684</v>
      </c>
      <c r="S80" s="2">
        <f t="shared" si="7"/>
        <v>2</v>
      </c>
      <c r="T80" t="str">
        <f>IF(S80='ITERASI-1'!R76,"Aman","Berubah")</f>
        <v>Berubah</v>
      </c>
    </row>
    <row r="81" spans="1:20" x14ac:dyDescent="0.25">
      <c r="A81" s="16">
        <v>80</v>
      </c>
      <c r="B81" s="18">
        <v>1.98</v>
      </c>
      <c r="C81" s="17">
        <v>91</v>
      </c>
      <c r="D81" s="17">
        <v>30.4</v>
      </c>
      <c r="E81" s="18">
        <v>48</v>
      </c>
      <c r="F81" s="18">
        <v>413</v>
      </c>
      <c r="G81" s="16">
        <v>3</v>
      </c>
      <c r="I81" s="13">
        <v>65</v>
      </c>
      <c r="J81" s="4">
        <v>1.98</v>
      </c>
      <c r="K81" s="3">
        <v>91.5</v>
      </c>
      <c r="L81" s="3">
        <v>30.4</v>
      </c>
      <c r="M81" s="4">
        <v>40</v>
      </c>
      <c r="N81" s="4">
        <v>310</v>
      </c>
      <c r="O81" s="4">
        <f t="shared" si="3"/>
        <v>59.321974903265094</v>
      </c>
      <c r="P81" s="4">
        <f t="shared" si="4"/>
        <v>68.255875915048321</v>
      </c>
      <c r="Q81" s="4">
        <f t="shared" si="5"/>
        <v>142.83743222920708</v>
      </c>
      <c r="R81" s="4">
        <f t="shared" si="6"/>
        <v>59.321974903265094</v>
      </c>
      <c r="S81" s="2">
        <f t="shared" si="7"/>
        <v>1</v>
      </c>
      <c r="T81" t="str">
        <f>IF(S81='ITERASI-1'!R77,"Aman","Berubah")</f>
        <v>Aman</v>
      </c>
    </row>
    <row r="82" spans="1:20" x14ac:dyDescent="0.25">
      <c r="A82" s="24">
        <v>81</v>
      </c>
      <c r="B82" s="26">
        <v>2.0499999999999998</v>
      </c>
      <c r="C82" s="25">
        <v>90.6</v>
      </c>
      <c r="D82" s="25">
        <v>30.4</v>
      </c>
      <c r="E82" s="26">
        <v>40</v>
      </c>
      <c r="F82" s="26">
        <v>282</v>
      </c>
      <c r="G82" s="24">
        <v>2</v>
      </c>
      <c r="I82" s="13">
        <v>66</v>
      </c>
      <c r="J82" s="4">
        <v>1.98</v>
      </c>
      <c r="K82" s="3">
        <v>91</v>
      </c>
      <c r="L82" s="3">
        <v>30.4</v>
      </c>
      <c r="M82" s="4">
        <v>40</v>
      </c>
      <c r="N82" s="4">
        <v>447</v>
      </c>
      <c r="O82" s="4">
        <f t="shared" ref="O82:O116" si="8">SQRT((J82-$K$11)^2+(K82-$L$11)^2+(L82-$M$11)^2+(M82-$N$11)^2+(N82-$O$11)^2)</f>
        <v>77.731648679438209</v>
      </c>
      <c r="P82" s="4">
        <f t="shared" ref="P82:P116" si="9">SQRT((J82-$K$12)^2+(K82-$L$12)^2+(L82-$M$12)^2+(M82-$N$12)^2+(N82-$O$12)^2)</f>
        <v>205.25127934766581</v>
      </c>
      <c r="Q82" s="4">
        <f t="shared" ref="Q82:Q116" si="10">SQRT((J82-$K$13)^2+(K82-$L$13)^2+(L82-$M$13)^2+(M82-$N$13)^2+(N82-$O$13)^2)</f>
        <v>5.9039855888486983</v>
      </c>
      <c r="R82" s="4">
        <f t="shared" ref="R82:R116" si="11">MIN(O82:Q82)</f>
        <v>5.9039855888486983</v>
      </c>
      <c r="S82" s="2">
        <f t="shared" ref="S82:S116" si="12">IF(AND(O82&lt;P82,O82&lt;Q82),1,IF(AND(P82&lt;O82,P82&lt;Q82),2,3))</f>
        <v>3</v>
      </c>
      <c r="T82" t="str">
        <f>IF(S82='ITERASI-1'!R78,"Aman","Berubah")</f>
        <v>Berubah</v>
      </c>
    </row>
    <row r="83" spans="1:20" x14ac:dyDescent="0.25">
      <c r="A83" s="24">
        <v>82</v>
      </c>
      <c r="B83" s="26">
        <v>2.12</v>
      </c>
      <c r="C83" s="25">
        <v>90.5</v>
      </c>
      <c r="D83" s="25">
        <v>30.4</v>
      </c>
      <c r="E83" s="26">
        <v>40</v>
      </c>
      <c r="F83" s="26">
        <v>280</v>
      </c>
      <c r="G83" s="24">
        <v>2</v>
      </c>
      <c r="I83" s="13">
        <v>67</v>
      </c>
      <c r="J83" s="4">
        <v>1.91</v>
      </c>
      <c r="K83" s="3">
        <v>91.5</v>
      </c>
      <c r="L83" s="3">
        <v>30.4</v>
      </c>
      <c r="M83" s="4">
        <v>43</v>
      </c>
      <c r="N83" s="4">
        <v>398</v>
      </c>
      <c r="O83" s="4">
        <f t="shared" si="8"/>
        <v>28.735395387749175</v>
      </c>
      <c r="P83" s="4">
        <f t="shared" si="9"/>
        <v>156.28774389914366</v>
      </c>
      <c r="Q83" s="4">
        <f t="shared" si="10"/>
        <v>54.904666430398528</v>
      </c>
      <c r="R83" s="4">
        <f t="shared" si="11"/>
        <v>28.735395387749175</v>
      </c>
      <c r="S83" s="2">
        <f t="shared" si="12"/>
        <v>1</v>
      </c>
      <c r="T83" t="str">
        <f>IF(S83='ITERASI-1'!R79,"Aman","Berubah")</f>
        <v>Aman</v>
      </c>
    </row>
    <row r="84" spans="1:20" x14ac:dyDescent="0.25">
      <c r="A84" s="20">
        <v>83</v>
      </c>
      <c r="B84" s="22">
        <v>1.78</v>
      </c>
      <c r="C84" s="21">
        <v>90.4</v>
      </c>
      <c r="D84" s="21">
        <v>30</v>
      </c>
      <c r="E84" s="22">
        <v>40</v>
      </c>
      <c r="F84" s="22">
        <v>347</v>
      </c>
      <c r="G84" s="20">
        <v>1</v>
      </c>
      <c r="I84" s="13">
        <v>68</v>
      </c>
      <c r="J84" s="4">
        <v>1.88</v>
      </c>
      <c r="K84" s="3">
        <v>91.4</v>
      </c>
      <c r="L84" s="3">
        <v>30.3</v>
      </c>
      <c r="M84" s="4">
        <v>42</v>
      </c>
      <c r="N84" s="4">
        <v>390</v>
      </c>
      <c r="O84" s="4">
        <f t="shared" si="8"/>
        <v>20.711376658500445</v>
      </c>
      <c r="P84" s="4">
        <f t="shared" si="9"/>
        <v>148.27010935350287</v>
      </c>
      <c r="Q84" s="4">
        <f t="shared" si="10"/>
        <v>62.860027408786031</v>
      </c>
      <c r="R84" s="4">
        <f t="shared" si="11"/>
        <v>20.711376658500445</v>
      </c>
      <c r="S84" s="2">
        <f t="shared" si="12"/>
        <v>1</v>
      </c>
      <c r="T84" t="str">
        <f>IF(S84='ITERASI-1'!R80,"Aman","Berubah")</f>
        <v>Aman</v>
      </c>
    </row>
    <row r="85" spans="1:20" x14ac:dyDescent="0.25">
      <c r="A85" s="24">
        <v>84</v>
      </c>
      <c r="B85" s="26">
        <v>2.19</v>
      </c>
      <c r="C85" s="25">
        <v>78.5</v>
      </c>
      <c r="D85" s="25">
        <v>33.4</v>
      </c>
      <c r="E85" s="26">
        <v>40</v>
      </c>
      <c r="F85" s="26">
        <v>219</v>
      </c>
      <c r="G85" s="24">
        <v>2</v>
      </c>
      <c r="I85" s="13">
        <v>69</v>
      </c>
      <c r="J85" s="4">
        <v>1.95</v>
      </c>
      <c r="K85" s="3">
        <v>91.3</v>
      </c>
      <c r="L85" s="3">
        <v>30.4</v>
      </c>
      <c r="M85" s="4">
        <v>42</v>
      </c>
      <c r="N85" s="4">
        <v>380</v>
      </c>
      <c r="O85" s="4">
        <f t="shared" si="8"/>
        <v>10.717424197241177</v>
      </c>
      <c r="P85" s="4">
        <f t="shared" si="9"/>
        <v>138.27162337784952</v>
      </c>
      <c r="Q85" s="4">
        <f t="shared" si="10"/>
        <v>72.856898523749948</v>
      </c>
      <c r="R85" s="4">
        <f t="shared" si="11"/>
        <v>10.717424197241177</v>
      </c>
      <c r="S85" s="2">
        <f t="shared" si="12"/>
        <v>1</v>
      </c>
      <c r="T85" t="str">
        <f>IF(S85='ITERASI-1'!R81,"Aman","Berubah")</f>
        <v>Aman</v>
      </c>
    </row>
    <row r="86" spans="1:20" x14ac:dyDescent="0.25">
      <c r="A86" s="24">
        <v>85</v>
      </c>
      <c r="B86" s="26">
        <v>2.19</v>
      </c>
      <c r="C86" s="25">
        <v>82.4</v>
      </c>
      <c r="D86" s="25">
        <v>32.200000000000003</v>
      </c>
      <c r="E86" s="26">
        <v>40</v>
      </c>
      <c r="F86" s="26">
        <v>297</v>
      </c>
      <c r="G86" s="24">
        <v>2</v>
      </c>
      <c r="I86" s="13">
        <v>70</v>
      </c>
      <c r="J86" s="4">
        <v>2.0499999999999998</v>
      </c>
      <c r="K86" s="3">
        <v>91.5</v>
      </c>
      <c r="L86" s="3">
        <v>30.3</v>
      </c>
      <c r="M86" s="4">
        <v>40</v>
      </c>
      <c r="N86" s="4">
        <v>390</v>
      </c>
      <c r="O86" s="4">
        <f t="shared" si="8"/>
        <v>20.795037823727974</v>
      </c>
      <c r="P86" s="4">
        <f t="shared" si="9"/>
        <v>148.25297151259764</v>
      </c>
      <c r="Q86" s="4">
        <f t="shared" si="10"/>
        <v>62.842851588970177</v>
      </c>
      <c r="R86" s="4">
        <f t="shared" si="11"/>
        <v>20.795037823727974</v>
      </c>
      <c r="S86" s="2">
        <f t="shared" si="12"/>
        <v>1</v>
      </c>
      <c r="T86" t="str">
        <f>IF(S86='ITERASI-1'!R82,"Aman","Berubah")</f>
        <v>Aman</v>
      </c>
    </row>
    <row r="87" spans="1:20" x14ac:dyDescent="0.25">
      <c r="A87" s="16">
        <v>86</v>
      </c>
      <c r="B87" s="18">
        <v>2.12</v>
      </c>
      <c r="C87" s="17">
        <v>85</v>
      </c>
      <c r="D87" s="17">
        <v>31.5</v>
      </c>
      <c r="E87" s="18">
        <v>40</v>
      </c>
      <c r="F87" s="18">
        <v>527</v>
      </c>
      <c r="G87" s="16">
        <v>3</v>
      </c>
      <c r="I87" s="13">
        <v>71</v>
      </c>
      <c r="J87" s="4">
        <v>2.08</v>
      </c>
      <c r="K87" s="3">
        <v>91.4</v>
      </c>
      <c r="L87" s="3">
        <v>30.3</v>
      </c>
      <c r="M87" s="4">
        <v>47</v>
      </c>
      <c r="N87" s="4">
        <v>382</v>
      </c>
      <c r="O87" s="4">
        <f t="shared" si="8"/>
        <v>13.726760594678215</v>
      </c>
      <c r="P87" s="4">
        <f t="shared" si="9"/>
        <v>140.44478254134015</v>
      </c>
      <c r="Q87" s="4">
        <f t="shared" si="10"/>
        <v>71.149462723434041</v>
      </c>
      <c r="R87" s="4">
        <f t="shared" si="11"/>
        <v>13.726760594678215</v>
      </c>
      <c r="S87" s="2">
        <f t="shared" si="12"/>
        <v>1</v>
      </c>
      <c r="T87" t="str">
        <f>IF(S87='ITERASI-1'!R83,"Aman","Berubah")</f>
        <v>Aman</v>
      </c>
    </row>
    <row r="88" spans="1:20" x14ac:dyDescent="0.25">
      <c r="A88" s="16">
        <v>87</v>
      </c>
      <c r="B88" s="17">
        <v>2.6</v>
      </c>
      <c r="C88" s="17">
        <v>86.4</v>
      </c>
      <c r="D88" s="17">
        <v>31.1</v>
      </c>
      <c r="E88" s="18">
        <v>42</v>
      </c>
      <c r="F88" s="18">
        <v>457</v>
      </c>
      <c r="G88" s="16">
        <v>3</v>
      </c>
      <c r="I88" s="13">
        <v>72</v>
      </c>
      <c r="J88" s="4">
        <v>1.98</v>
      </c>
      <c r="K88" s="3">
        <v>91.3</v>
      </c>
      <c r="L88" s="3">
        <v>30.4</v>
      </c>
      <c r="M88" s="4">
        <v>55</v>
      </c>
      <c r="N88" s="4">
        <v>393</v>
      </c>
      <c r="O88" s="4">
        <f t="shared" si="8"/>
        <v>27.122531342476318</v>
      </c>
      <c r="P88" s="4">
        <f t="shared" si="9"/>
        <v>152.02821594389746</v>
      </c>
      <c r="Q88" s="4">
        <f t="shared" si="10"/>
        <v>61.601558793859517</v>
      </c>
      <c r="R88" s="4">
        <f t="shared" si="11"/>
        <v>27.122531342476318</v>
      </c>
      <c r="S88" s="2">
        <f t="shared" si="12"/>
        <v>1</v>
      </c>
      <c r="T88" t="str">
        <f>IF(S88='ITERASI-1'!R84,"Aman","Berubah")</f>
        <v>Aman</v>
      </c>
    </row>
    <row r="89" spans="1:20" x14ac:dyDescent="0.25">
      <c r="A89" s="16">
        <v>88</v>
      </c>
      <c r="B89" s="18">
        <v>2.93</v>
      </c>
      <c r="C89" s="17">
        <v>87.8</v>
      </c>
      <c r="D89" s="17">
        <v>30.7</v>
      </c>
      <c r="E89" s="18">
        <v>40</v>
      </c>
      <c r="F89" s="18">
        <v>527</v>
      </c>
      <c r="G89" s="16">
        <v>3</v>
      </c>
      <c r="I89" s="13">
        <v>73</v>
      </c>
      <c r="J89" s="4">
        <v>1.95</v>
      </c>
      <c r="K89" s="3">
        <v>91.3</v>
      </c>
      <c r="L89" s="3">
        <v>30.3</v>
      </c>
      <c r="M89" s="4">
        <v>50</v>
      </c>
      <c r="N89" s="4">
        <v>362</v>
      </c>
      <c r="O89" s="4">
        <f t="shared" si="8"/>
        <v>10.953683463730881</v>
      </c>
      <c r="P89" s="4">
        <f t="shared" si="9"/>
        <v>120.69617571218178</v>
      </c>
      <c r="Q89" s="4">
        <f t="shared" si="10"/>
        <v>91.345772548596898</v>
      </c>
      <c r="R89" s="4">
        <f t="shared" si="11"/>
        <v>10.953683463730881</v>
      </c>
      <c r="S89" s="2">
        <f t="shared" si="12"/>
        <v>1</v>
      </c>
      <c r="T89" t="str">
        <f>IF(S89='ITERASI-1'!R85,"Aman","Berubah")</f>
        <v>Aman</v>
      </c>
    </row>
    <row r="90" spans="1:20" x14ac:dyDescent="0.25">
      <c r="A90" s="24">
        <v>89</v>
      </c>
      <c r="B90" s="26">
        <v>2.5299999999999998</v>
      </c>
      <c r="C90" s="25">
        <v>88.6</v>
      </c>
      <c r="D90" s="25">
        <v>30.5</v>
      </c>
      <c r="E90" s="26">
        <v>40</v>
      </c>
      <c r="F90" s="26">
        <v>242</v>
      </c>
      <c r="G90" s="24">
        <v>2</v>
      </c>
      <c r="I90" s="13">
        <v>74</v>
      </c>
      <c r="J90" s="4">
        <v>2.0099999999999998</v>
      </c>
      <c r="K90" s="3">
        <v>91.2</v>
      </c>
      <c r="L90" s="3">
        <v>30.4</v>
      </c>
      <c r="M90" s="4">
        <v>47</v>
      </c>
      <c r="N90" s="4">
        <v>364</v>
      </c>
      <c r="O90" s="4">
        <f t="shared" si="8"/>
        <v>7.4099841266324331</v>
      </c>
      <c r="P90" s="4">
        <f t="shared" si="9"/>
        <v>122.47253981390659</v>
      </c>
      <c r="Q90" s="4">
        <f t="shared" si="10"/>
        <v>89.084565979934652</v>
      </c>
      <c r="R90" s="4">
        <f t="shared" si="11"/>
        <v>7.4099841266324331</v>
      </c>
      <c r="S90" s="2">
        <f t="shared" si="12"/>
        <v>1</v>
      </c>
      <c r="T90" t="str">
        <f>IF(S90='ITERASI-1'!R86,"Aman","Berubah")</f>
        <v>Aman</v>
      </c>
    </row>
    <row r="91" spans="1:20" x14ac:dyDescent="0.25">
      <c r="A91" s="24">
        <v>90</v>
      </c>
      <c r="B91" s="26">
        <v>2.4500000000000002</v>
      </c>
      <c r="C91" s="25">
        <v>88.9</v>
      </c>
      <c r="D91" s="25">
        <v>30.3</v>
      </c>
      <c r="E91" s="26">
        <v>40</v>
      </c>
      <c r="F91" s="26">
        <v>225</v>
      </c>
      <c r="G91" s="24">
        <v>2</v>
      </c>
      <c r="I91" s="13">
        <v>75</v>
      </c>
      <c r="J91" s="4">
        <v>1.98</v>
      </c>
      <c r="K91" s="3">
        <v>91.2</v>
      </c>
      <c r="L91" s="3">
        <v>30.4</v>
      </c>
      <c r="M91" s="4">
        <v>42</v>
      </c>
      <c r="N91" s="4">
        <v>357</v>
      </c>
      <c r="O91" s="4">
        <f t="shared" si="8"/>
        <v>12.300577483338397</v>
      </c>
      <c r="P91" s="4">
        <f t="shared" si="9"/>
        <v>115.27585635539184</v>
      </c>
      <c r="Q91" s="4">
        <f t="shared" si="10"/>
        <v>95.851101780313385</v>
      </c>
      <c r="R91" s="4">
        <f t="shared" si="11"/>
        <v>12.300577483338397</v>
      </c>
      <c r="S91" s="2">
        <f t="shared" si="12"/>
        <v>1</v>
      </c>
      <c r="T91" t="str">
        <f>IF(S91='ITERASI-1'!R87,"Aman","Berubah")</f>
        <v>Aman</v>
      </c>
    </row>
    <row r="92" spans="1:20" x14ac:dyDescent="0.25">
      <c r="A92" s="24">
        <v>91</v>
      </c>
      <c r="B92" s="26">
        <v>2.37</v>
      </c>
      <c r="C92" s="25">
        <v>89.2</v>
      </c>
      <c r="D92" s="25">
        <v>30.2</v>
      </c>
      <c r="E92" s="26">
        <v>40</v>
      </c>
      <c r="F92" s="26">
        <v>221</v>
      </c>
      <c r="G92" s="24">
        <v>2</v>
      </c>
      <c r="I92" s="14">
        <v>76</v>
      </c>
      <c r="J92" s="5">
        <v>1.95</v>
      </c>
      <c r="K92" s="6">
        <v>91</v>
      </c>
      <c r="L92" s="6">
        <v>30.4</v>
      </c>
      <c r="M92" s="5">
        <v>40</v>
      </c>
      <c r="N92" s="5">
        <v>410</v>
      </c>
      <c r="O92" s="4">
        <f t="shared" si="8"/>
        <v>40.752595190453121</v>
      </c>
      <c r="P92" s="4">
        <f t="shared" si="9"/>
        <v>168.25145188768829</v>
      </c>
      <c r="Q92" s="4">
        <f t="shared" si="10"/>
        <v>42.842533334292902</v>
      </c>
      <c r="R92" s="4">
        <f t="shared" si="11"/>
        <v>40.752595190453121</v>
      </c>
      <c r="S92" s="2">
        <f t="shared" si="12"/>
        <v>1</v>
      </c>
      <c r="T92" t="str">
        <f>IF(S92='ITERASI-1'!R88,"Aman","Berubah")</f>
        <v>Berubah</v>
      </c>
    </row>
    <row r="93" spans="1:20" x14ac:dyDescent="0.25">
      <c r="A93" s="24">
        <v>92</v>
      </c>
      <c r="B93" s="26">
        <v>2.41</v>
      </c>
      <c r="C93" s="25">
        <v>90.3</v>
      </c>
      <c r="D93" s="25">
        <v>30.1</v>
      </c>
      <c r="E93" s="26">
        <v>40</v>
      </c>
      <c r="F93" s="26">
        <v>189</v>
      </c>
      <c r="G93" s="24">
        <v>2</v>
      </c>
      <c r="I93" s="13">
        <v>77</v>
      </c>
      <c r="J93" s="4">
        <v>2.0499999999999998</v>
      </c>
      <c r="K93" s="3">
        <v>91</v>
      </c>
      <c r="L93" s="3">
        <v>30.4</v>
      </c>
      <c r="M93" s="4">
        <v>45</v>
      </c>
      <c r="N93" s="4">
        <v>413</v>
      </c>
      <c r="O93" s="4">
        <f t="shared" si="8"/>
        <v>43.82646952953899</v>
      </c>
      <c r="P93" s="4">
        <f t="shared" si="9"/>
        <v>171.33488156017199</v>
      </c>
      <c r="Q93" s="4">
        <f t="shared" si="10"/>
        <v>40.110802732347949</v>
      </c>
      <c r="R93" s="4">
        <f t="shared" si="11"/>
        <v>40.110802732347949</v>
      </c>
      <c r="S93" s="2">
        <f t="shared" si="12"/>
        <v>3</v>
      </c>
      <c r="T93" t="str">
        <f>IF(S93='ITERASI-1'!R89,"Aman","Berubah")</f>
        <v>Aman</v>
      </c>
    </row>
    <row r="94" spans="1:20" x14ac:dyDescent="0.25">
      <c r="A94" s="24">
        <v>93</v>
      </c>
      <c r="B94" s="25">
        <v>1.2</v>
      </c>
      <c r="C94" s="25">
        <v>90.5</v>
      </c>
      <c r="D94" s="25">
        <v>30</v>
      </c>
      <c r="E94" s="26">
        <v>40</v>
      </c>
      <c r="F94" s="26">
        <v>188</v>
      </c>
      <c r="G94" s="24">
        <v>2</v>
      </c>
      <c r="I94" s="13">
        <v>78</v>
      </c>
      <c r="J94" s="4">
        <v>2.08</v>
      </c>
      <c r="K94" s="3">
        <v>91</v>
      </c>
      <c r="L94" s="3">
        <v>30.4</v>
      </c>
      <c r="M94" s="4">
        <v>41</v>
      </c>
      <c r="N94" s="4">
        <v>354</v>
      </c>
      <c r="O94" s="4">
        <f t="shared" si="8"/>
        <v>15.325380574620162</v>
      </c>
      <c r="P94" s="4">
        <f t="shared" si="9"/>
        <v>112.26047844191382</v>
      </c>
      <c r="Q94" s="4">
        <f t="shared" si="10"/>
        <v>98.839551188614067</v>
      </c>
      <c r="R94" s="4">
        <f t="shared" si="11"/>
        <v>15.325380574620162</v>
      </c>
      <c r="S94" s="2">
        <f t="shared" si="12"/>
        <v>1</v>
      </c>
      <c r="T94" t="str">
        <f>IF(S94='ITERASI-1'!R90,"Aman","Berubah")</f>
        <v>Aman</v>
      </c>
    </row>
    <row r="95" spans="1:20" x14ac:dyDescent="0.25">
      <c r="A95" s="24">
        <v>94</v>
      </c>
      <c r="B95" s="26">
        <v>1.23</v>
      </c>
      <c r="C95" s="25">
        <v>90.4</v>
      </c>
      <c r="D95" s="25">
        <v>30</v>
      </c>
      <c r="E95" s="26">
        <v>40</v>
      </c>
      <c r="F95" s="26">
        <v>195</v>
      </c>
      <c r="G95" s="24">
        <v>2</v>
      </c>
      <c r="I95" s="13">
        <v>79</v>
      </c>
      <c r="J95" s="4">
        <v>2.12</v>
      </c>
      <c r="K95" s="3">
        <v>91.1</v>
      </c>
      <c r="L95" s="3">
        <v>30.3</v>
      </c>
      <c r="M95" s="4">
        <v>43</v>
      </c>
      <c r="N95" s="4">
        <v>404</v>
      </c>
      <c r="O95" s="4">
        <f t="shared" si="8"/>
        <v>34.731977913112623</v>
      </c>
      <c r="P95" s="4">
        <f t="shared" si="9"/>
        <v>162.28635547652658</v>
      </c>
      <c r="Q95" s="4">
        <f t="shared" si="10"/>
        <v>48.912574175767915</v>
      </c>
      <c r="R95" s="4">
        <f t="shared" si="11"/>
        <v>34.731977913112623</v>
      </c>
      <c r="S95" s="2">
        <f t="shared" si="12"/>
        <v>1</v>
      </c>
      <c r="T95" t="str">
        <f>IF(S95='ITERASI-1'!R91,"Aman","Berubah")</f>
        <v>Berubah</v>
      </c>
    </row>
    <row r="96" spans="1:20" x14ac:dyDescent="0.25">
      <c r="A96" s="20">
        <v>95</v>
      </c>
      <c r="B96" s="22">
        <v>1.34</v>
      </c>
      <c r="C96" s="21">
        <v>91.3</v>
      </c>
      <c r="D96" s="21">
        <v>29.8</v>
      </c>
      <c r="E96" s="22">
        <v>40</v>
      </c>
      <c r="F96" s="22">
        <v>352</v>
      </c>
      <c r="G96" s="20">
        <v>1</v>
      </c>
      <c r="I96" s="13">
        <v>80</v>
      </c>
      <c r="J96" s="4">
        <v>1.98</v>
      </c>
      <c r="K96" s="3">
        <v>91</v>
      </c>
      <c r="L96" s="3">
        <v>30.4</v>
      </c>
      <c r="M96" s="4">
        <v>48</v>
      </c>
      <c r="N96" s="4">
        <v>413</v>
      </c>
      <c r="O96" s="4">
        <f t="shared" si="8"/>
        <v>44.144186552972172</v>
      </c>
      <c r="P96" s="4">
        <f t="shared" si="9"/>
        <v>171.45444332356047</v>
      </c>
      <c r="Q96" s="4">
        <f t="shared" si="10"/>
        <v>40.565055312423752</v>
      </c>
      <c r="R96" s="4">
        <f t="shared" si="11"/>
        <v>40.565055312423752</v>
      </c>
      <c r="S96" s="2">
        <f t="shared" si="12"/>
        <v>3</v>
      </c>
      <c r="T96" t="str">
        <f>IF(S96='ITERASI-1'!R92,"Aman","Berubah")</f>
        <v>Aman</v>
      </c>
    </row>
    <row r="97" spans="1:20" x14ac:dyDescent="0.25">
      <c r="A97" s="20">
        <v>96</v>
      </c>
      <c r="B97" s="22">
        <v>1.36</v>
      </c>
      <c r="C97" s="21">
        <v>91.1</v>
      </c>
      <c r="D97" s="21">
        <v>29.9</v>
      </c>
      <c r="E97" s="22">
        <v>40</v>
      </c>
      <c r="F97" s="22">
        <v>352</v>
      </c>
      <c r="G97" s="20">
        <v>1</v>
      </c>
      <c r="I97" s="13">
        <v>81</v>
      </c>
      <c r="J97" s="4">
        <v>2.0499999999999998</v>
      </c>
      <c r="K97" s="3">
        <v>90.6</v>
      </c>
      <c r="L97" s="3">
        <v>30.4</v>
      </c>
      <c r="M97" s="4">
        <v>40</v>
      </c>
      <c r="N97" s="4">
        <v>282</v>
      </c>
      <c r="O97" s="4">
        <f t="shared" si="8"/>
        <v>87.31490574212944</v>
      </c>
      <c r="P97" s="4">
        <f t="shared" si="9"/>
        <v>40.259390982913402</v>
      </c>
      <c r="Q97" s="4">
        <f t="shared" si="10"/>
        <v>170.83631492113534</v>
      </c>
      <c r="R97" s="4">
        <f t="shared" si="11"/>
        <v>40.259390982913402</v>
      </c>
      <c r="S97" s="2">
        <f t="shared" si="12"/>
        <v>2</v>
      </c>
      <c r="T97" t="str">
        <f>IF(S97='ITERASI-1'!R93,"Aman","Berubah")</f>
        <v>Berubah</v>
      </c>
    </row>
    <row r="98" spans="1:20" x14ac:dyDescent="0.25">
      <c r="A98" s="20">
        <v>97</v>
      </c>
      <c r="B98" s="22">
        <v>1.45</v>
      </c>
      <c r="C98" s="21">
        <v>91.1</v>
      </c>
      <c r="D98" s="21">
        <v>30</v>
      </c>
      <c r="E98" s="22">
        <v>40</v>
      </c>
      <c r="F98" s="22">
        <v>338</v>
      </c>
      <c r="G98" s="20">
        <v>1</v>
      </c>
      <c r="I98" s="13">
        <v>82</v>
      </c>
      <c r="J98" s="4">
        <v>2.12</v>
      </c>
      <c r="K98" s="3">
        <v>90.5</v>
      </c>
      <c r="L98" s="3">
        <v>30.4</v>
      </c>
      <c r="M98" s="4">
        <v>40</v>
      </c>
      <c r="N98" s="4">
        <v>280</v>
      </c>
      <c r="O98" s="4">
        <f t="shared" si="8"/>
        <v>89.31553778462596</v>
      </c>
      <c r="P98" s="4">
        <f t="shared" si="9"/>
        <v>38.262323565392379</v>
      </c>
      <c r="Q98" s="4">
        <f t="shared" si="10"/>
        <v>172.83681343731914</v>
      </c>
      <c r="R98" s="4">
        <f t="shared" si="11"/>
        <v>38.262323565392379</v>
      </c>
      <c r="S98" s="2">
        <f t="shared" si="12"/>
        <v>2</v>
      </c>
      <c r="T98" t="str">
        <f>IF(S98='ITERASI-1'!R94,"Aman","Berubah")</f>
        <v>Berubah</v>
      </c>
    </row>
    <row r="99" spans="1:20" x14ac:dyDescent="0.25">
      <c r="A99" s="24">
        <v>98</v>
      </c>
      <c r="B99" s="25">
        <v>1.6</v>
      </c>
      <c r="C99" s="25">
        <v>91.3</v>
      </c>
      <c r="D99" s="25">
        <v>29.9</v>
      </c>
      <c r="E99" s="26">
        <v>40</v>
      </c>
      <c r="F99" s="26">
        <v>255</v>
      </c>
      <c r="G99" s="24">
        <v>2</v>
      </c>
      <c r="I99" s="13">
        <v>83</v>
      </c>
      <c r="J99" s="4">
        <v>1.78</v>
      </c>
      <c r="K99" s="3">
        <v>90.4</v>
      </c>
      <c r="L99" s="3">
        <v>30</v>
      </c>
      <c r="M99" s="4">
        <v>40</v>
      </c>
      <c r="N99" s="4">
        <v>347</v>
      </c>
      <c r="O99" s="4">
        <f t="shared" si="8"/>
        <v>22.384846952576616</v>
      </c>
      <c r="P99" s="4">
        <f t="shared" si="9"/>
        <v>105.253367846755</v>
      </c>
      <c r="Q99" s="4">
        <f t="shared" si="10"/>
        <v>105.83640227177665</v>
      </c>
      <c r="R99" s="4">
        <f t="shared" si="11"/>
        <v>22.384846952576616</v>
      </c>
      <c r="S99" s="2">
        <f t="shared" si="12"/>
        <v>1</v>
      </c>
      <c r="T99" t="str">
        <f>IF(S99='ITERASI-1'!R95,"Aman","Berubah")</f>
        <v>Aman</v>
      </c>
    </row>
    <row r="100" spans="1:20" x14ac:dyDescent="0.25">
      <c r="A100" s="20">
        <v>99</v>
      </c>
      <c r="B100" s="22">
        <v>1.72</v>
      </c>
      <c r="C100" s="21">
        <v>91</v>
      </c>
      <c r="D100" s="21">
        <v>30</v>
      </c>
      <c r="E100" s="22">
        <v>40</v>
      </c>
      <c r="F100" s="22">
        <v>367</v>
      </c>
      <c r="G100" s="20">
        <v>1</v>
      </c>
      <c r="I100" s="14">
        <v>84</v>
      </c>
      <c r="J100" s="5">
        <v>2.19</v>
      </c>
      <c r="K100" s="6">
        <v>78.5</v>
      </c>
      <c r="L100" s="6">
        <v>33.4</v>
      </c>
      <c r="M100" s="5">
        <v>40</v>
      </c>
      <c r="N100" s="5">
        <v>219</v>
      </c>
      <c r="O100" s="4">
        <f t="shared" si="8"/>
        <v>150.88180290575229</v>
      </c>
      <c r="P100" s="4">
        <f t="shared" si="9"/>
        <v>26.147181948606814</v>
      </c>
      <c r="Q100" s="4">
        <f t="shared" si="10"/>
        <v>234.1896200286568</v>
      </c>
      <c r="R100" s="4">
        <f t="shared" si="11"/>
        <v>26.147181948606814</v>
      </c>
      <c r="S100" s="2">
        <f t="shared" si="12"/>
        <v>2</v>
      </c>
      <c r="T100" t="str">
        <f>IF(S100='ITERASI-1'!R96,"Aman","Berubah")</f>
        <v>Berubah</v>
      </c>
    </row>
    <row r="101" spans="1:20" x14ac:dyDescent="0.25">
      <c r="A101" s="24">
        <v>100</v>
      </c>
      <c r="B101" s="26">
        <v>1.78</v>
      </c>
      <c r="C101" s="25">
        <v>88.7</v>
      </c>
      <c r="D101" s="25">
        <v>30</v>
      </c>
      <c r="E101" s="26">
        <v>40</v>
      </c>
      <c r="F101" s="26">
        <v>312</v>
      </c>
      <c r="G101" s="24">
        <v>2</v>
      </c>
      <c r="I101" s="13">
        <v>85</v>
      </c>
      <c r="J101" s="4">
        <v>2.19</v>
      </c>
      <c r="K101" s="3">
        <v>82.4</v>
      </c>
      <c r="L101" s="3">
        <v>32.200000000000003</v>
      </c>
      <c r="M101" s="4">
        <v>40</v>
      </c>
      <c r="N101" s="4">
        <v>297</v>
      </c>
      <c r="O101" s="4">
        <f t="shared" si="8"/>
        <v>72.88971771169291</v>
      </c>
      <c r="P101" s="4">
        <f t="shared" si="9"/>
        <v>55.951350165943374</v>
      </c>
      <c r="Q101" s="4">
        <f t="shared" si="10"/>
        <v>156.08457043912657</v>
      </c>
      <c r="R101" s="4">
        <f t="shared" si="11"/>
        <v>55.951350165943374</v>
      </c>
      <c r="S101" s="2">
        <f t="shared" si="12"/>
        <v>2</v>
      </c>
      <c r="T101" t="str">
        <f>IF(S101='ITERASI-1'!R97,"Aman","Berubah")</f>
        <v>Berubah</v>
      </c>
    </row>
    <row r="102" spans="1:20" x14ac:dyDescent="0.25">
      <c r="I102" s="13">
        <v>86</v>
      </c>
      <c r="J102" s="4">
        <v>2.12</v>
      </c>
      <c r="K102" s="3">
        <v>85</v>
      </c>
      <c r="L102" s="3">
        <v>31.5</v>
      </c>
      <c r="M102" s="4">
        <v>40</v>
      </c>
      <c r="N102" s="4">
        <v>527</v>
      </c>
      <c r="O102" s="4">
        <f t="shared" si="8"/>
        <v>157.85067666339054</v>
      </c>
      <c r="P102" s="4">
        <f t="shared" si="9"/>
        <v>285.31636358207658</v>
      </c>
      <c r="Q102" s="4">
        <f t="shared" si="10"/>
        <v>74.423192481689938</v>
      </c>
      <c r="R102" s="4">
        <f t="shared" si="11"/>
        <v>74.423192481689938</v>
      </c>
      <c r="S102" s="2">
        <f t="shared" si="12"/>
        <v>3</v>
      </c>
      <c r="T102" t="str">
        <f>IF(S102='ITERASI-1'!R98,"Aman","Berubah")</f>
        <v>Berubah</v>
      </c>
    </row>
    <row r="103" spans="1:20" x14ac:dyDescent="0.25">
      <c r="I103" s="13">
        <v>87</v>
      </c>
      <c r="J103" s="3">
        <v>2.6</v>
      </c>
      <c r="K103" s="3">
        <v>86.4</v>
      </c>
      <c r="L103" s="3">
        <v>31.1</v>
      </c>
      <c r="M103" s="4">
        <v>42</v>
      </c>
      <c r="N103" s="4">
        <v>457</v>
      </c>
      <c r="O103" s="4">
        <f t="shared" si="8"/>
        <v>87.854671985939035</v>
      </c>
      <c r="P103" s="4">
        <f t="shared" si="9"/>
        <v>215.31650764899854</v>
      </c>
      <c r="Q103" s="4">
        <f t="shared" si="10"/>
        <v>6.584900340931533</v>
      </c>
      <c r="R103" s="4">
        <f t="shared" si="11"/>
        <v>6.584900340931533</v>
      </c>
      <c r="S103" s="2">
        <f t="shared" si="12"/>
        <v>3</v>
      </c>
      <c r="T103" t="str">
        <f>IF(S103='ITERASI-1'!R99,"Aman","Berubah")</f>
        <v>Berubah</v>
      </c>
    </row>
    <row r="104" spans="1:20" x14ac:dyDescent="0.25">
      <c r="I104" s="13">
        <v>88</v>
      </c>
      <c r="J104" s="4">
        <v>2.93</v>
      </c>
      <c r="K104" s="3">
        <v>87.8</v>
      </c>
      <c r="L104" s="3">
        <v>30.7</v>
      </c>
      <c r="M104" s="4">
        <v>40</v>
      </c>
      <c r="N104" s="4">
        <v>527</v>
      </c>
      <c r="O104" s="4">
        <f t="shared" si="8"/>
        <v>157.76357891295319</v>
      </c>
      <c r="P104" s="4">
        <f t="shared" si="9"/>
        <v>285.2725120234357</v>
      </c>
      <c r="Q104" s="4">
        <f t="shared" si="10"/>
        <v>74.254699935424981</v>
      </c>
      <c r="R104" s="4">
        <f t="shared" si="11"/>
        <v>74.254699935424981</v>
      </c>
      <c r="S104" s="2">
        <f t="shared" si="12"/>
        <v>3</v>
      </c>
      <c r="T104" t="str">
        <f>IF(S104='ITERASI-1'!R100,"Aman","Berubah")</f>
        <v>Berubah</v>
      </c>
    </row>
    <row r="105" spans="1:20" x14ac:dyDescent="0.25">
      <c r="I105" s="13">
        <v>89</v>
      </c>
      <c r="J105" s="4">
        <v>2.5299999999999998</v>
      </c>
      <c r="K105" s="3">
        <v>88.6</v>
      </c>
      <c r="L105" s="3">
        <v>30.5</v>
      </c>
      <c r="M105" s="4">
        <v>40</v>
      </c>
      <c r="N105" s="4">
        <v>242</v>
      </c>
      <c r="O105" s="4">
        <f t="shared" si="8"/>
        <v>127.33663193057848</v>
      </c>
      <c r="P105" s="4">
        <f t="shared" si="9"/>
        <v>2.6911180132507373</v>
      </c>
      <c r="Q105" s="4">
        <f t="shared" si="10"/>
        <v>210.85068839307431</v>
      </c>
      <c r="R105" s="4">
        <f t="shared" si="11"/>
        <v>2.6911180132507373</v>
      </c>
      <c r="S105" s="2">
        <f t="shared" si="12"/>
        <v>2</v>
      </c>
      <c r="T105" t="str">
        <f>IF(S105='ITERASI-1'!R101,"Aman","Berubah")</f>
        <v>Berubah</v>
      </c>
    </row>
    <row r="106" spans="1:20" x14ac:dyDescent="0.25">
      <c r="I106" s="13">
        <v>90</v>
      </c>
      <c r="J106" s="4">
        <v>2.4500000000000002</v>
      </c>
      <c r="K106" s="3">
        <v>88.9</v>
      </c>
      <c r="L106" s="3">
        <v>30.3</v>
      </c>
      <c r="M106" s="4">
        <v>40</v>
      </c>
      <c r="N106" s="4">
        <v>225</v>
      </c>
      <c r="O106" s="4">
        <f t="shared" si="8"/>
        <v>144.32522393801074</v>
      </c>
      <c r="P106" s="4">
        <f t="shared" si="9"/>
        <v>16.916847110535773</v>
      </c>
      <c r="Q106" s="4">
        <f t="shared" si="10"/>
        <v>227.84574313008349</v>
      </c>
      <c r="R106" s="4">
        <f t="shared" si="11"/>
        <v>16.916847110535773</v>
      </c>
      <c r="S106" s="2">
        <f t="shared" si="12"/>
        <v>2</v>
      </c>
      <c r="T106" t="str">
        <f>IF(S106='ITERASI-1'!R102,"Aman","Berubah")</f>
        <v>Berubah</v>
      </c>
    </row>
    <row r="107" spans="1:20" x14ac:dyDescent="0.25">
      <c r="I107" s="13">
        <v>91</v>
      </c>
      <c r="J107" s="4">
        <v>2.37</v>
      </c>
      <c r="K107" s="3">
        <v>89.2</v>
      </c>
      <c r="L107" s="3">
        <v>30.2</v>
      </c>
      <c r="M107" s="4">
        <v>40</v>
      </c>
      <c r="N107" s="4">
        <v>221</v>
      </c>
      <c r="O107" s="4">
        <f t="shared" si="8"/>
        <v>148.31931375051468</v>
      </c>
      <c r="P107" s="4">
        <f t="shared" si="9"/>
        <v>20.853382883832161</v>
      </c>
      <c r="Q107" s="4">
        <f t="shared" si="10"/>
        <v>231.84261075673729</v>
      </c>
      <c r="R107" s="4">
        <f t="shared" si="11"/>
        <v>20.853382883832161</v>
      </c>
      <c r="S107" s="2">
        <f t="shared" si="12"/>
        <v>2</v>
      </c>
      <c r="T107" t="str">
        <f>IF(S107='ITERASI-1'!R103,"Aman","Berubah")</f>
        <v>Berubah</v>
      </c>
    </row>
    <row r="108" spans="1:20" x14ac:dyDescent="0.25">
      <c r="I108" s="13">
        <v>92</v>
      </c>
      <c r="J108" s="4">
        <v>2.41</v>
      </c>
      <c r="K108" s="3">
        <v>90.3</v>
      </c>
      <c r="L108" s="3">
        <v>30.1</v>
      </c>
      <c r="M108" s="4">
        <v>40</v>
      </c>
      <c r="N108" s="4">
        <v>189</v>
      </c>
      <c r="O108" s="4">
        <f t="shared" si="8"/>
        <v>180.30522278835119</v>
      </c>
      <c r="P108" s="4">
        <f t="shared" si="9"/>
        <v>52.766297599083913</v>
      </c>
      <c r="Q108" s="4">
        <f t="shared" si="10"/>
        <v>263.83675330748241</v>
      </c>
      <c r="R108" s="4">
        <f t="shared" si="11"/>
        <v>52.766297599083913</v>
      </c>
      <c r="S108" s="2">
        <f t="shared" si="12"/>
        <v>2</v>
      </c>
      <c r="T108" t="str">
        <f>IF(S108='ITERASI-1'!R104,"Aman","Berubah")</f>
        <v>Berubah</v>
      </c>
    </row>
    <row r="109" spans="1:20" x14ac:dyDescent="0.25">
      <c r="I109" s="13">
        <v>93</v>
      </c>
      <c r="J109" s="3">
        <v>1.2</v>
      </c>
      <c r="K109" s="3">
        <v>90.5</v>
      </c>
      <c r="L109" s="3">
        <v>30</v>
      </c>
      <c r="M109" s="4">
        <v>40</v>
      </c>
      <c r="N109" s="4">
        <v>188</v>
      </c>
      <c r="O109" s="4">
        <f t="shared" si="8"/>
        <v>181.30322222662494</v>
      </c>
      <c r="P109" s="4">
        <f t="shared" si="9"/>
        <v>53.754162672511058</v>
      </c>
      <c r="Q109" s="4">
        <f t="shared" si="10"/>
        <v>264.83392861533684</v>
      </c>
      <c r="R109" s="4">
        <f t="shared" si="11"/>
        <v>53.754162672511058</v>
      </c>
      <c r="S109" s="2">
        <f t="shared" si="12"/>
        <v>2</v>
      </c>
      <c r="T109" t="str">
        <f>IF(S109='ITERASI-1'!R105,"Aman","Berubah")</f>
        <v>Berubah</v>
      </c>
    </row>
    <row r="110" spans="1:20" x14ac:dyDescent="0.25">
      <c r="I110" s="13">
        <v>94</v>
      </c>
      <c r="J110" s="4">
        <v>1.23</v>
      </c>
      <c r="K110" s="3">
        <v>90.4</v>
      </c>
      <c r="L110" s="3">
        <v>30</v>
      </c>
      <c r="M110" s="4">
        <v>40</v>
      </c>
      <c r="N110" s="4">
        <v>195</v>
      </c>
      <c r="O110" s="4">
        <f t="shared" si="8"/>
        <v>174.3040860529579</v>
      </c>
      <c r="P110" s="4">
        <f t="shared" si="9"/>
        <v>46.755814949007764</v>
      </c>
      <c r="Q110" s="4">
        <f t="shared" si="10"/>
        <v>257.83411487976787</v>
      </c>
      <c r="R110" s="4">
        <f t="shared" si="11"/>
        <v>46.755814949007764</v>
      </c>
      <c r="S110" s="2">
        <f t="shared" si="12"/>
        <v>2</v>
      </c>
      <c r="T110" t="str">
        <f>IF(S110='ITERASI-1'!R106,"Aman","Berubah")</f>
        <v>Berubah</v>
      </c>
    </row>
    <row r="111" spans="1:20" x14ac:dyDescent="0.25">
      <c r="I111" s="13">
        <v>95</v>
      </c>
      <c r="J111" s="4">
        <v>1.34</v>
      </c>
      <c r="K111" s="3">
        <v>91.3</v>
      </c>
      <c r="L111" s="3">
        <v>29.8</v>
      </c>
      <c r="M111" s="4">
        <v>40</v>
      </c>
      <c r="N111" s="4">
        <v>352</v>
      </c>
      <c r="O111" s="4">
        <f t="shared" si="8"/>
        <v>17.394354632761701</v>
      </c>
      <c r="P111" s="4">
        <f t="shared" si="9"/>
        <v>110.25208575040696</v>
      </c>
      <c r="Q111" s="4">
        <f t="shared" si="10"/>
        <v>100.83493960841813</v>
      </c>
      <c r="R111" s="4">
        <f t="shared" si="11"/>
        <v>17.394354632761701</v>
      </c>
      <c r="S111" s="2">
        <f t="shared" si="12"/>
        <v>1</v>
      </c>
      <c r="T111" t="str">
        <f>IF(S111='ITERASI-1'!R107,"Aman","Berubah")</f>
        <v>Aman</v>
      </c>
    </row>
    <row r="112" spans="1:20" x14ac:dyDescent="0.25">
      <c r="I112" s="13">
        <v>96</v>
      </c>
      <c r="J112" s="4">
        <v>1.36</v>
      </c>
      <c r="K112" s="3">
        <v>91.1</v>
      </c>
      <c r="L112" s="3">
        <v>29.9</v>
      </c>
      <c r="M112" s="4">
        <v>40</v>
      </c>
      <c r="N112" s="4">
        <v>352</v>
      </c>
      <c r="O112" s="4">
        <f t="shared" si="8"/>
        <v>17.393379672266448</v>
      </c>
      <c r="P112" s="4">
        <f t="shared" si="9"/>
        <v>110.25128077403495</v>
      </c>
      <c r="Q112" s="4">
        <f t="shared" si="10"/>
        <v>100.83426325328772</v>
      </c>
      <c r="R112" s="4">
        <f t="shared" si="11"/>
        <v>17.393379672266448</v>
      </c>
      <c r="S112" s="2">
        <f t="shared" si="12"/>
        <v>1</v>
      </c>
      <c r="T112" t="str">
        <f>IF(S112='ITERASI-1'!R108,"Aman","Berubah")</f>
        <v>Aman</v>
      </c>
    </row>
    <row r="113" spans="9:20" x14ac:dyDescent="0.25">
      <c r="I113" s="13">
        <v>97</v>
      </c>
      <c r="J113" s="4">
        <v>1.45</v>
      </c>
      <c r="K113" s="3">
        <v>91.1</v>
      </c>
      <c r="L113" s="3">
        <v>30</v>
      </c>
      <c r="M113" s="4">
        <v>40</v>
      </c>
      <c r="N113" s="4">
        <v>338</v>
      </c>
      <c r="O113" s="4">
        <f t="shared" si="8"/>
        <v>31.346734515048702</v>
      </c>
      <c r="P113" s="4">
        <f t="shared" si="9"/>
        <v>96.251168348591676</v>
      </c>
      <c r="Q113" s="4">
        <f t="shared" si="10"/>
        <v>114.83423631115706</v>
      </c>
      <c r="R113" s="4">
        <f t="shared" si="11"/>
        <v>31.346734515048702</v>
      </c>
      <c r="S113" s="2">
        <f t="shared" si="12"/>
        <v>1</v>
      </c>
      <c r="T113" t="str">
        <f>IF(S113='ITERASI-1'!R109,"Aman","Berubah")</f>
        <v>Aman</v>
      </c>
    </row>
    <row r="114" spans="9:20" x14ac:dyDescent="0.25">
      <c r="I114" s="13">
        <v>98</v>
      </c>
      <c r="J114" s="3">
        <v>1.6</v>
      </c>
      <c r="K114" s="3">
        <v>91.3</v>
      </c>
      <c r="L114" s="3">
        <v>29.9</v>
      </c>
      <c r="M114" s="4">
        <v>40</v>
      </c>
      <c r="N114" s="4">
        <v>255</v>
      </c>
      <c r="O114" s="4">
        <f t="shared" si="8"/>
        <v>114.30659089960771</v>
      </c>
      <c r="P114" s="4">
        <f t="shared" si="9"/>
        <v>13.266339881578125</v>
      </c>
      <c r="Q114" s="4">
        <f t="shared" si="10"/>
        <v>197.83434378076691</v>
      </c>
      <c r="R114" s="4">
        <f t="shared" si="11"/>
        <v>13.266339881578125</v>
      </c>
      <c r="S114" s="2">
        <f t="shared" si="12"/>
        <v>2</v>
      </c>
      <c r="T114" t="str">
        <f>IF(S114='ITERASI-1'!R110,"Aman","Berubah")</f>
        <v>Berubah</v>
      </c>
    </row>
    <row r="115" spans="9:20" x14ac:dyDescent="0.25">
      <c r="I115" s="13">
        <v>99</v>
      </c>
      <c r="J115" s="4">
        <v>1.72</v>
      </c>
      <c r="K115" s="3">
        <v>91</v>
      </c>
      <c r="L115" s="3">
        <v>30</v>
      </c>
      <c r="M115" s="4">
        <v>40</v>
      </c>
      <c r="N115" s="4">
        <v>367</v>
      </c>
      <c r="O115" s="4">
        <f t="shared" si="8"/>
        <v>2.9510093906341943</v>
      </c>
      <c r="P115" s="4">
        <f t="shared" si="9"/>
        <v>125.25133263841828</v>
      </c>
      <c r="Q115" s="4">
        <f t="shared" si="10"/>
        <v>85.835333123953077</v>
      </c>
      <c r="R115" s="4">
        <f t="shared" si="11"/>
        <v>2.9510093906341943</v>
      </c>
      <c r="S115" s="2">
        <f t="shared" si="12"/>
        <v>1</v>
      </c>
      <c r="T115" t="str">
        <f>IF(S115='ITERASI-1'!R111,"Aman","Berubah")</f>
        <v>Aman</v>
      </c>
    </row>
    <row r="116" spans="9:20" x14ac:dyDescent="0.25">
      <c r="I116" s="13">
        <v>100</v>
      </c>
      <c r="J116" s="4">
        <v>1.78</v>
      </c>
      <c r="K116" s="3">
        <v>88.7</v>
      </c>
      <c r="L116" s="3">
        <v>30</v>
      </c>
      <c r="M116" s="4">
        <v>40</v>
      </c>
      <c r="N116" s="4">
        <v>312</v>
      </c>
      <c r="O116" s="4">
        <f t="shared" si="8"/>
        <v>57.379240204307457</v>
      </c>
      <c r="P116" s="4">
        <f t="shared" si="9"/>
        <v>70.289472217557446</v>
      </c>
      <c r="Q116" s="4">
        <f t="shared" si="10"/>
        <v>140.85203481845761</v>
      </c>
      <c r="R116" s="4">
        <f t="shared" si="11"/>
        <v>57.379240204307457</v>
      </c>
      <c r="S116" s="2">
        <f t="shared" si="12"/>
        <v>1</v>
      </c>
      <c r="T116" t="str">
        <f>IF(S116='ITERASI-1'!R112,"Aman","Berubah")</f>
        <v>Aman</v>
      </c>
    </row>
  </sheetData>
  <mergeCells count="6">
    <mergeCell ref="I13:J13"/>
    <mergeCell ref="I6:K6"/>
    <mergeCell ref="I7:N7"/>
    <mergeCell ref="I8:K8"/>
    <mergeCell ref="I11:J11"/>
    <mergeCell ref="I12:J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3FF-DFD1-452A-AB44-A4DA364A5123}">
  <dimension ref="A1:T116"/>
  <sheetViews>
    <sheetView topLeftCell="C30" workbookViewId="0">
      <selection activeCell="I42" sqref="I42:T42"/>
    </sheetView>
  </sheetViews>
  <sheetFormatPr defaultRowHeight="15" x14ac:dyDescent="0.25"/>
  <sheetData>
    <row r="1" spans="1:2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29" t="s">
        <v>18</v>
      </c>
      <c r="I1" s="23" t="s">
        <v>31</v>
      </c>
    </row>
    <row r="2" spans="1:20" x14ac:dyDescent="0.25">
      <c r="A2" s="16">
        <v>1</v>
      </c>
      <c r="B2" s="17">
        <v>0.89</v>
      </c>
      <c r="C2" s="17">
        <v>90.7</v>
      </c>
      <c r="D2" s="17">
        <v>29.8</v>
      </c>
      <c r="E2" s="18">
        <v>39</v>
      </c>
      <c r="F2" s="18">
        <v>431</v>
      </c>
      <c r="G2" s="18">
        <v>3</v>
      </c>
      <c r="I2" s="27" t="s">
        <v>32</v>
      </c>
    </row>
    <row r="3" spans="1:20" x14ac:dyDescent="0.25">
      <c r="A3" s="16">
        <v>2</v>
      </c>
      <c r="B3" s="17">
        <v>0.86</v>
      </c>
      <c r="C3" s="17">
        <v>90.9</v>
      </c>
      <c r="D3" s="17">
        <v>29.7</v>
      </c>
      <c r="E3" s="18">
        <v>40</v>
      </c>
      <c r="F3" s="18">
        <v>463</v>
      </c>
      <c r="G3" s="18">
        <v>3</v>
      </c>
      <c r="I3" s="19" t="s">
        <v>30</v>
      </c>
    </row>
    <row r="4" spans="1:20" x14ac:dyDescent="0.25">
      <c r="A4" s="16">
        <v>3</v>
      </c>
      <c r="B4" s="17">
        <v>0.84</v>
      </c>
      <c r="C4" s="17">
        <v>92.1</v>
      </c>
      <c r="D4" s="17">
        <v>29.6</v>
      </c>
      <c r="E4" s="18">
        <v>39</v>
      </c>
      <c r="F4" s="18">
        <v>470</v>
      </c>
      <c r="G4" s="18">
        <v>3</v>
      </c>
      <c r="I4">
        <f>30+49+21</f>
        <v>100</v>
      </c>
    </row>
    <row r="5" spans="1:20" x14ac:dyDescent="0.25">
      <c r="A5" s="16">
        <v>4</v>
      </c>
      <c r="B5" s="17">
        <v>0.84</v>
      </c>
      <c r="C5" s="17">
        <v>91.8</v>
      </c>
      <c r="D5" s="17">
        <v>29.6</v>
      </c>
      <c r="E5" s="18">
        <v>40</v>
      </c>
      <c r="F5" s="18">
        <v>470</v>
      </c>
      <c r="G5" s="18">
        <v>3</v>
      </c>
    </row>
    <row r="6" spans="1:20" x14ac:dyDescent="0.25">
      <c r="A6" s="16">
        <v>5</v>
      </c>
      <c r="B6" s="17">
        <v>0.84</v>
      </c>
      <c r="C6" s="17">
        <v>91.8</v>
      </c>
      <c r="D6" s="17">
        <v>29.5</v>
      </c>
      <c r="E6" s="18">
        <v>40</v>
      </c>
      <c r="F6" s="18">
        <v>503</v>
      </c>
      <c r="G6" s="18">
        <v>3</v>
      </c>
      <c r="I6" s="8" t="s">
        <v>6</v>
      </c>
      <c r="J6" s="8"/>
      <c r="K6" s="8"/>
    </row>
    <row r="7" spans="1:20" x14ac:dyDescent="0.25">
      <c r="A7" s="16">
        <v>6</v>
      </c>
      <c r="B7" s="17">
        <v>0.82</v>
      </c>
      <c r="C7" s="17">
        <v>91.9</v>
      </c>
      <c r="D7" s="17">
        <v>29.4</v>
      </c>
      <c r="E7" s="18">
        <v>39</v>
      </c>
      <c r="F7" s="18">
        <v>499</v>
      </c>
      <c r="G7" s="18">
        <v>3</v>
      </c>
      <c r="I7" s="30" t="s">
        <v>7</v>
      </c>
      <c r="J7" s="30"/>
      <c r="K7" s="30"/>
      <c r="L7" s="30"/>
      <c r="M7" s="30"/>
      <c r="N7" s="30"/>
    </row>
    <row r="8" spans="1:20" x14ac:dyDescent="0.25">
      <c r="A8" s="16">
        <v>7</v>
      </c>
      <c r="B8" s="17">
        <v>0.82</v>
      </c>
      <c r="C8" s="17">
        <v>92.1</v>
      </c>
      <c r="D8" s="17">
        <v>29.4</v>
      </c>
      <c r="E8" s="18">
        <v>40</v>
      </c>
      <c r="F8" s="18">
        <v>496</v>
      </c>
      <c r="G8" s="18">
        <v>3</v>
      </c>
      <c r="I8" s="8" t="s">
        <v>29</v>
      </c>
      <c r="J8" s="8"/>
      <c r="K8" s="8"/>
    </row>
    <row r="9" spans="1:20" x14ac:dyDescent="0.25">
      <c r="A9" s="16">
        <v>8</v>
      </c>
      <c r="B9" s="17">
        <v>0.82</v>
      </c>
      <c r="C9" s="17">
        <v>92.1</v>
      </c>
      <c r="D9" s="17">
        <v>29.3</v>
      </c>
      <c r="E9" s="18">
        <v>39</v>
      </c>
      <c r="F9" s="18">
        <v>492</v>
      </c>
      <c r="G9" s="18">
        <v>3</v>
      </c>
      <c r="I9" s="8" t="s">
        <v>23</v>
      </c>
      <c r="J9" s="8"/>
      <c r="K9" s="8"/>
    </row>
    <row r="10" spans="1:20" x14ac:dyDescent="0.25">
      <c r="A10" s="20">
        <v>9</v>
      </c>
      <c r="B10" s="21">
        <v>0.8</v>
      </c>
      <c r="C10" s="21">
        <v>92.3</v>
      </c>
      <c r="D10" s="21">
        <v>29.2</v>
      </c>
      <c r="E10" s="22">
        <v>39</v>
      </c>
      <c r="F10" s="22">
        <v>393</v>
      </c>
      <c r="G10" s="22">
        <v>1</v>
      </c>
      <c r="I10" s="4" t="s">
        <v>24</v>
      </c>
      <c r="J10" s="4"/>
      <c r="K10" s="4" t="s">
        <v>1</v>
      </c>
      <c r="L10" s="4" t="s">
        <v>12</v>
      </c>
      <c r="M10" s="4" t="s">
        <v>13</v>
      </c>
      <c r="N10" s="4" t="s">
        <v>4</v>
      </c>
      <c r="O10" s="4" t="s">
        <v>5</v>
      </c>
    </row>
    <row r="11" spans="1:20" x14ac:dyDescent="0.25">
      <c r="A11" s="24">
        <v>10</v>
      </c>
      <c r="B11" s="25">
        <v>0.8</v>
      </c>
      <c r="C11" s="25">
        <v>92.3</v>
      </c>
      <c r="D11" s="25">
        <v>29.4</v>
      </c>
      <c r="E11" s="26">
        <v>40</v>
      </c>
      <c r="F11" s="26">
        <v>250</v>
      </c>
      <c r="G11" s="26">
        <v>2</v>
      </c>
      <c r="I11" s="39" t="s">
        <v>25</v>
      </c>
      <c r="J11" s="40"/>
      <c r="K11" s="9">
        <f>SUM(B10,B14,B17:B18,B30:B32,B58:B61,B66,B68:B77,B79:B80,B84,B96:B98,B100:B101,)/30</f>
        <v>1.6393333333333333</v>
      </c>
      <c r="L11" s="9">
        <f t="shared" ref="L11:O11" si="0">SUM(C10,C14,C17:C18,C30:C32,C58:C61,C66,C68:C77,C79:C80,C84,C96:C98,C100:C101,)/30</f>
        <v>91.24</v>
      </c>
      <c r="M11" s="9">
        <f t="shared" si="0"/>
        <v>30.103333333333321</v>
      </c>
      <c r="N11" s="9">
        <f t="shared" si="0"/>
        <v>41.533333333333331</v>
      </c>
      <c r="O11" s="9">
        <f t="shared" si="0"/>
        <v>367.86666666666667</v>
      </c>
    </row>
    <row r="12" spans="1:20" x14ac:dyDescent="0.25">
      <c r="A12" s="24">
        <v>11</v>
      </c>
      <c r="B12" s="26">
        <v>0.82</v>
      </c>
      <c r="C12" s="25">
        <v>92.8</v>
      </c>
      <c r="D12" s="25">
        <v>29.4</v>
      </c>
      <c r="E12" s="26">
        <v>40</v>
      </c>
      <c r="F12" s="26">
        <v>231</v>
      </c>
      <c r="G12" s="26">
        <v>2</v>
      </c>
      <c r="I12" s="39" t="s">
        <v>26</v>
      </c>
      <c r="J12" s="40"/>
      <c r="K12" s="9">
        <f>SUM(B11:B13,B15:B16,B19:B26,B37:B57,B62:B65,B82:B83,B85:B86,B90:B95,B99,)/49</f>
        <v>1.3446938775510202</v>
      </c>
      <c r="L12" s="9">
        <f t="shared" ref="L12:O12" si="1">SUM(C11:C13,C15:C16,C19:C26,C37:C57,C62:C65,C82:C83,C85:C86,C90:C95,C99,)/49</f>
        <v>90.981632653061212</v>
      </c>
      <c r="M12" s="9">
        <f t="shared" si="1"/>
        <v>30.304081632653077</v>
      </c>
      <c r="N12" s="9">
        <f t="shared" si="1"/>
        <v>39.632653061224488</v>
      </c>
      <c r="O12" s="9">
        <f t="shared" si="1"/>
        <v>237.18367346938774</v>
      </c>
    </row>
    <row r="13" spans="1:20" x14ac:dyDescent="0.25">
      <c r="A13" s="24">
        <v>12</v>
      </c>
      <c r="B13" s="25">
        <v>0.8</v>
      </c>
      <c r="C13" s="25">
        <v>92.6</v>
      </c>
      <c r="D13" s="25">
        <v>29.4</v>
      </c>
      <c r="E13" s="26">
        <v>40</v>
      </c>
      <c r="F13" s="26">
        <v>229</v>
      </c>
      <c r="G13" s="26">
        <v>2</v>
      </c>
      <c r="I13" s="39" t="s">
        <v>27</v>
      </c>
      <c r="J13" s="40"/>
      <c r="K13" s="1">
        <f>SUM(B2:B9,B27:B29,B33:B36,B67,B78,B81,B87:B89,)/21</f>
        <v>1.2319047619047621</v>
      </c>
      <c r="L13" s="1">
        <f t="shared" ref="L13:O13" si="2">SUM(C2:C9,C27:C29,C33:C36,C67,C78,C81,C87:C89,)/21</f>
        <v>90.847619047619048</v>
      </c>
      <c r="M13" s="1">
        <f t="shared" si="2"/>
        <v>29.933333333333341</v>
      </c>
      <c r="N13" s="1">
        <f t="shared" si="2"/>
        <v>40.333333333333336</v>
      </c>
      <c r="O13" s="1">
        <f t="shared" si="2"/>
        <v>459.23809523809524</v>
      </c>
    </row>
    <row r="14" spans="1:20" x14ac:dyDescent="0.25">
      <c r="A14" s="20">
        <v>13</v>
      </c>
      <c r="B14" s="21">
        <v>0.8</v>
      </c>
      <c r="C14" s="21">
        <v>92.3</v>
      </c>
      <c r="D14" s="21">
        <v>29.4</v>
      </c>
      <c r="E14" s="22">
        <v>40</v>
      </c>
      <c r="F14" s="22">
        <v>327</v>
      </c>
      <c r="G14" s="22">
        <v>1</v>
      </c>
    </row>
    <row r="15" spans="1:20" x14ac:dyDescent="0.25">
      <c r="A15" s="24">
        <v>14</v>
      </c>
      <c r="B15" s="25">
        <v>0.8</v>
      </c>
      <c r="C15" s="25">
        <v>92.2</v>
      </c>
      <c r="D15" s="25">
        <v>29.4</v>
      </c>
      <c r="E15" s="26">
        <v>40</v>
      </c>
      <c r="F15" s="26">
        <v>241</v>
      </c>
      <c r="G15" s="26">
        <v>2</v>
      </c>
    </row>
    <row r="16" spans="1:20" x14ac:dyDescent="0.25">
      <c r="A16" s="24">
        <v>15</v>
      </c>
      <c r="B16" s="25">
        <v>0.8</v>
      </c>
      <c r="C16" s="25">
        <v>92</v>
      </c>
      <c r="D16" s="25">
        <v>29.4</v>
      </c>
      <c r="E16" s="26">
        <v>39</v>
      </c>
      <c r="F16" s="26">
        <v>236</v>
      </c>
      <c r="G16" s="26">
        <v>2</v>
      </c>
      <c r="I16" s="15" t="s">
        <v>0</v>
      </c>
      <c r="J16" s="15" t="s">
        <v>1</v>
      </c>
      <c r="K16" s="15" t="s">
        <v>12</v>
      </c>
      <c r="L16" s="15" t="s">
        <v>13</v>
      </c>
      <c r="M16" s="15" t="s">
        <v>4</v>
      </c>
      <c r="N16" s="15" t="s">
        <v>5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0" t="s">
        <v>28</v>
      </c>
    </row>
    <row r="17" spans="1:20" x14ac:dyDescent="0.25">
      <c r="A17" s="20">
        <v>16</v>
      </c>
      <c r="B17" s="21">
        <v>0.8</v>
      </c>
      <c r="C17" s="21">
        <v>91.8</v>
      </c>
      <c r="D17" s="21">
        <v>29.6</v>
      </c>
      <c r="E17" s="22">
        <v>39</v>
      </c>
      <c r="F17" s="22">
        <v>359</v>
      </c>
      <c r="G17" s="22">
        <v>1</v>
      </c>
      <c r="I17" s="13">
        <v>1</v>
      </c>
      <c r="J17" s="3">
        <v>0.89</v>
      </c>
      <c r="K17" s="3">
        <v>90.7</v>
      </c>
      <c r="L17" s="3">
        <v>29.8</v>
      </c>
      <c r="M17" s="4">
        <v>39</v>
      </c>
      <c r="N17" s="4">
        <v>431</v>
      </c>
      <c r="O17" s="4">
        <f>SQRT((J17-$K$11)^2+(K17-$L$11)^2+(L17-$M$11)^2+(M17-$N$11)^2+(N17-$O$11)^2)</f>
        <v>63.19161864607608</v>
      </c>
      <c r="P17" s="4">
        <f>SQRT((J17-$K$12)^2+(K17-$L$12)^2+(L17-$M$12)^2+(M17-$N$12)^2+(N17-$O$12)^2)</f>
        <v>193.81875255372665</v>
      </c>
      <c r="Q17" s="4">
        <f>SQRT((J17-$K$13)^2+(K17-$L$13)^2+(L17-$M$13)^2+(M17-$N$13)^2+(N17-$O$13)^2)</f>
        <v>28.272323365452756</v>
      </c>
      <c r="R17" s="4">
        <f>MIN(O17:Q17)</f>
        <v>28.272323365452756</v>
      </c>
      <c r="S17" s="2">
        <f>IF(AND(O17&lt;P17,O17&lt;Q17),1,IF(AND(P17&lt;O17,P17&lt;Q17),2,3))</f>
        <v>3</v>
      </c>
      <c r="T17" t="str">
        <f>IF(S17='ITERASI-2'!S17,"Aman","Berubah")</f>
        <v>Aman</v>
      </c>
    </row>
    <row r="18" spans="1:20" x14ac:dyDescent="0.25">
      <c r="A18" s="20">
        <v>17</v>
      </c>
      <c r="B18" s="22">
        <v>0.82</v>
      </c>
      <c r="C18" s="21">
        <v>92</v>
      </c>
      <c r="D18" s="21">
        <v>29.5</v>
      </c>
      <c r="E18" s="22">
        <v>39</v>
      </c>
      <c r="F18" s="22">
        <v>393</v>
      </c>
      <c r="G18" s="22">
        <v>1</v>
      </c>
      <c r="I18" s="13">
        <v>2</v>
      </c>
      <c r="J18" s="3">
        <v>0.86</v>
      </c>
      <c r="K18" s="3">
        <v>90.9</v>
      </c>
      <c r="L18" s="3">
        <v>29.7</v>
      </c>
      <c r="M18" s="4">
        <v>40</v>
      </c>
      <c r="N18" s="4">
        <v>463</v>
      </c>
      <c r="O18" s="4">
        <f t="shared" ref="O18:O81" si="3">SQRT((J18-$K$11)^2+(K18-$L$11)^2+(L18-$M$11)^2+(M18-$N$11)^2+(N18-$O$11)^2)</f>
        <v>95.150343459413961</v>
      </c>
      <c r="P18" s="4">
        <f t="shared" ref="P18:P81" si="4">SQRT((J18-$K$12)^2+(K18-$L$12)^2+(L18-$M$12)^2+(M18-$N$12)^2+(N18-$O$12)^2)</f>
        <v>225.81796823596082</v>
      </c>
      <c r="Q18" s="4">
        <f t="shared" ref="Q18:Q81" si="5">SQRT((J18-$K$13)^2+(K18-$L$13)^2+(L18-$M$13)^2+(M18-$N$13)^2+(N18-$O$13)^2)</f>
        <v>3.8024386792290334</v>
      </c>
      <c r="R18" s="4">
        <f t="shared" ref="R18:R81" si="6">MIN(O18:Q18)</f>
        <v>3.8024386792290334</v>
      </c>
      <c r="S18" s="2">
        <f t="shared" ref="S18:S81" si="7">IF(AND(O18&lt;P18,O18&lt;Q18),1,IF(AND(P18&lt;O18,P18&lt;Q18),2,3))</f>
        <v>3</v>
      </c>
      <c r="T18" t="str">
        <f>IF(S18='ITERASI-2'!S18,"Aman","Berubah")</f>
        <v>Aman</v>
      </c>
    </row>
    <row r="19" spans="1:20" x14ac:dyDescent="0.25">
      <c r="A19" s="24">
        <v>18</v>
      </c>
      <c r="B19" s="25">
        <v>0.8</v>
      </c>
      <c r="C19" s="25">
        <v>91.7</v>
      </c>
      <c r="D19" s="25">
        <v>29.6</v>
      </c>
      <c r="E19" s="26">
        <v>39</v>
      </c>
      <c r="F19" s="26">
        <v>248</v>
      </c>
      <c r="G19" s="26">
        <v>2</v>
      </c>
      <c r="I19" s="13">
        <v>3</v>
      </c>
      <c r="J19" s="3">
        <v>0.84</v>
      </c>
      <c r="K19" s="3">
        <v>92.1</v>
      </c>
      <c r="L19" s="3">
        <v>29.6</v>
      </c>
      <c r="M19" s="4">
        <v>39</v>
      </c>
      <c r="N19" s="4">
        <v>470</v>
      </c>
      <c r="O19" s="4">
        <f t="shared" si="3"/>
        <v>102.17273331852181</v>
      </c>
      <c r="P19" s="4">
        <f t="shared" si="4"/>
        <v>232.82148384864041</v>
      </c>
      <c r="Q19" s="4">
        <f t="shared" si="5"/>
        <v>10.928381874069348</v>
      </c>
      <c r="R19" s="4">
        <f t="shared" si="6"/>
        <v>10.928381874069348</v>
      </c>
      <c r="S19" s="2">
        <f t="shared" si="7"/>
        <v>3</v>
      </c>
      <c r="T19" t="str">
        <f>IF(S19='ITERASI-2'!S19,"Aman","Berubah")</f>
        <v>Aman</v>
      </c>
    </row>
    <row r="20" spans="1:20" x14ac:dyDescent="0.25">
      <c r="A20" s="24">
        <v>19</v>
      </c>
      <c r="B20" s="26">
        <v>0.78</v>
      </c>
      <c r="C20" s="25">
        <v>91.6</v>
      </c>
      <c r="D20" s="25">
        <v>29.6</v>
      </c>
      <c r="E20" s="26">
        <v>40</v>
      </c>
      <c r="F20" s="26">
        <v>235</v>
      </c>
      <c r="G20" s="26">
        <v>2</v>
      </c>
      <c r="I20" s="13">
        <v>4</v>
      </c>
      <c r="J20" s="3">
        <v>0.84</v>
      </c>
      <c r="K20" s="3">
        <v>91.8</v>
      </c>
      <c r="L20" s="3">
        <v>29.6</v>
      </c>
      <c r="M20" s="4">
        <v>40</v>
      </c>
      <c r="N20" s="4">
        <v>470</v>
      </c>
      <c r="O20" s="4">
        <f t="shared" si="3"/>
        <v>102.15074530864231</v>
      </c>
      <c r="P20" s="4">
        <f t="shared" si="4"/>
        <v>232.81966629765645</v>
      </c>
      <c r="Q20" s="4">
        <f t="shared" si="5"/>
        <v>10.821341651911386</v>
      </c>
      <c r="R20" s="4">
        <f t="shared" si="6"/>
        <v>10.821341651911386</v>
      </c>
      <c r="S20" s="2">
        <f t="shared" si="7"/>
        <v>3</v>
      </c>
      <c r="T20" t="str">
        <f>IF(S20='ITERASI-2'!S20,"Aman","Berubah")</f>
        <v>Aman</v>
      </c>
    </row>
    <row r="21" spans="1:20" x14ac:dyDescent="0.25">
      <c r="A21" s="24">
        <v>20</v>
      </c>
      <c r="B21" s="25">
        <v>0.8</v>
      </c>
      <c r="C21" s="25">
        <v>92.8</v>
      </c>
      <c r="D21" s="25">
        <v>29.4</v>
      </c>
      <c r="E21" s="26">
        <v>40</v>
      </c>
      <c r="F21" s="26">
        <v>216</v>
      </c>
      <c r="G21" s="26">
        <v>2</v>
      </c>
      <c r="I21" s="13">
        <v>5</v>
      </c>
      <c r="J21" s="3">
        <v>0.84</v>
      </c>
      <c r="K21" s="3">
        <v>91.8</v>
      </c>
      <c r="L21" s="3">
        <v>29.5</v>
      </c>
      <c r="M21" s="4">
        <v>40</v>
      </c>
      <c r="N21" s="4">
        <v>503</v>
      </c>
      <c r="O21" s="4">
        <f t="shared" si="3"/>
        <v>135.14690316014563</v>
      </c>
      <c r="P21" s="4">
        <f t="shared" si="4"/>
        <v>265.81953536619363</v>
      </c>
      <c r="Q21" s="4">
        <f t="shared" si="5"/>
        <v>43.777435010513955</v>
      </c>
      <c r="R21" s="4">
        <f t="shared" si="6"/>
        <v>43.777435010513955</v>
      </c>
      <c r="S21" s="2">
        <f t="shared" si="7"/>
        <v>3</v>
      </c>
      <c r="T21" t="str">
        <f>IF(S21='ITERASI-2'!S21,"Aman","Berubah")</f>
        <v>Aman</v>
      </c>
    </row>
    <row r="22" spans="1:20" x14ac:dyDescent="0.25">
      <c r="A22" s="24">
        <v>21</v>
      </c>
      <c r="B22" s="25">
        <v>0.8</v>
      </c>
      <c r="C22" s="25">
        <v>92.3</v>
      </c>
      <c r="D22" s="25">
        <v>29.4</v>
      </c>
      <c r="E22" s="26">
        <v>39</v>
      </c>
      <c r="F22" s="26">
        <v>205</v>
      </c>
      <c r="G22" s="26">
        <v>2</v>
      </c>
      <c r="I22" s="13">
        <v>6</v>
      </c>
      <c r="J22" s="3">
        <v>0.82</v>
      </c>
      <c r="K22" s="3">
        <v>91.9</v>
      </c>
      <c r="L22" s="3">
        <v>29.4</v>
      </c>
      <c r="M22" s="4">
        <v>39</v>
      </c>
      <c r="N22" s="4">
        <v>499</v>
      </c>
      <c r="O22" s="4">
        <f t="shared" si="3"/>
        <v>131.16390690192853</v>
      </c>
      <c r="P22" s="4">
        <f t="shared" si="4"/>
        <v>261.82078823830551</v>
      </c>
      <c r="Q22" s="4">
        <f t="shared" si="5"/>
        <v>39.803874983710074</v>
      </c>
      <c r="R22" s="4">
        <f t="shared" si="6"/>
        <v>39.803874983710074</v>
      </c>
      <c r="S22" s="2">
        <f t="shared" si="7"/>
        <v>3</v>
      </c>
      <c r="T22" t="str">
        <f>IF(S22='ITERASI-2'!S22,"Aman","Berubah")</f>
        <v>Aman</v>
      </c>
    </row>
    <row r="23" spans="1:20" x14ac:dyDescent="0.25">
      <c r="A23" s="24">
        <v>22</v>
      </c>
      <c r="B23" s="25">
        <v>0.8</v>
      </c>
      <c r="C23" s="25">
        <v>92.2</v>
      </c>
      <c r="D23" s="25">
        <v>29.5</v>
      </c>
      <c r="E23" s="26">
        <v>39</v>
      </c>
      <c r="F23" s="26">
        <v>197</v>
      </c>
      <c r="G23" s="26">
        <v>2</v>
      </c>
      <c r="I23" s="13">
        <v>7</v>
      </c>
      <c r="J23" s="3">
        <v>0.82</v>
      </c>
      <c r="K23" s="3">
        <v>92.1</v>
      </c>
      <c r="L23" s="3">
        <v>29.4</v>
      </c>
      <c r="M23" s="4">
        <v>40</v>
      </c>
      <c r="N23" s="4">
        <v>496</v>
      </c>
      <c r="O23" s="4">
        <f t="shared" si="3"/>
        <v>128.14994267306994</v>
      </c>
      <c r="P23" s="4">
        <f t="shared" si="4"/>
        <v>258.82111435383376</v>
      </c>
      <c r="Q23" s="4">
        <f t="shared" si="5"/>
        <v>36.790913563836355</v>
      </c>
      <c r="R23" s="4">
        <f t="shared" si="6"/>
        <v>36.790913563836355</v>
      </c>
      <c r="S23" s="2">
        <f t="shared" si="7"/>
        <v>3</v>
      </c>
      <c r="T23" t="str">
        <f>IF(S23='ITERASI-2'!S23,"Aman","Berubah")</f>
        <v>Aman</v>
      </c>
    </row>
    <row r="24" spans="1:20" x14ac:dyDescent="0.25">
      <c r="A24" s="24">
        <v>23</v>
      </c>
      <c r="B24" s="25">
        <v>0.8</v>
      </c>
      <c r="C24" s="25">
        <v>91.9</v>
      </c>
      <c r="D24" s="25">
        <v>29.5</v>
      </c>
      <c r="E24" s="26">
        <v>39</v>
      </c>
      <c r="F24" s="26">
        <v>192</v>
      </c>
      <c r="G24" s="26">
        <v>2</v>
      </c>
      <c r="I24" s="13">
        <v>8</v>
      </c>
      <c r="J24" s="3">
        <v>0.82</v>
      </c>
      <c r="K24" s="3">
        <v>92.1</v>
      </c>
      <c r="L24" s="3">
        <v>29.3</v>
      </c>
      <c r="M24" s="4">
        <v>39</v>
      </c>
      <c r="N24" s="4">
        <v>492</v>
      </c>
      <c r="O24" s="4">
        <f t="shared" si="3"/>
        <v>124.1674614131165</v>
      </c>
      <c r="P24" s="4">
        <f t="shared" si="4"/>
        <v>254.82208449340564</v>
      </c>
      <c r="Q24" s="4">
        <f t="shared" si="5"/>
        <v>32.821630308377024</v>
      </c>
      <c r="R24" s="4">
        <f t="shared" si="6"/>
        <v>32.821630308377024</v>
      </c>
      <c r="S24" s="2">
        <f t="shared" si="7"/>
        <v>3</v>
      </c>
      <c r="T24" t="str">
        <f>IF(S24='ITERASI-2'!S24,"Aman","Berubah")</f>
        <v>Aman</v>
      </c>
    </row>
    <row r="25" spans="1:20" x14ac:dyDescent="0.25">
      <c r="A25" s="24">
        <v>24</v>
      </c>
      <c r="B25" s="26">
        <v>0.78</v>
      </c>
      <c r="C25" s="25">
        <v>92.1</v>
      </c>
      <c r="D25" s="25">
        <v>29.5</v>
      </c>
      <c r="E25" s="26">
        <v>40</v>
      </c>
      <c r="F25" s="26">
        <v>176</v>
      </c>
      <c r="G25" s="26">
        <v>2</v>
      </c>
      <c r="I25" s="14">
        <v>9</v>
      </c>
      <c r="J25" s="6">
        <v>0.8</v>
      </c>
      <c r="K25" s="6">
        <v>92.3</v>
      </c>
      <c r="L25" s="6">
        <v>29.2</v>
      </c>
      <c r="M25" s="5">
        <v>39</v>
      </c>
      <c r="N25" s="5">
        <v>393</v>
      </c>
      <c r="O25" s="4">
        <f t="shared" si="3"/>
        <v>25.312967304877105</v>
      </c>
      <c r="P25" s="4">
        <f t="shared" si="4"/>
        <v>155.82805152963806</v>
      </c>
      <c r="Q25" s="4">
        <f t="shared" si="5"/>
        <v>66.272896182985136</v>
      </c>
      <c r="R25" s="4">
        <f t="shared" si="6"/>
        <v>25.312967304877105</v>
      </c>
      <c r="S25" s="2">
        <f t="shared" si="7"/>
        <v>1</v>
      </c>
      <c r="T25" t="str">
        <f>IF(S25='ITERASI-2'!S25,"Aman","Berubah")</f>
        <v>Aman</v>
      </c>
    </row>
    <row r="26" spans="1:20" x14ac:dyDescent="0.25">
      <c r="A26" s="24">
        <v>25</v>
      </c>
      <c r="B26" s="26">
        <v>0.78</v>
      </c>
      <c r="C26" s="25">
        <v>91.8</v>
      </c>
      <c r="D26" s="25">
        <v>29.5</v>
      </c>
      <c r="E26" s="26">
        <v>39</v>
      </c>
      <c r="F26" s="26">
        <v>174</v>
      </c>
      <c r="G26" s="26">
        <v>2</v>
      </c>
      <c r="I26" s="13">
        <v>10</v>
      </c>
      <c r="J26" s="3">
        <v>0.8</v>
      </c>
      <c r="K26" s="3">
        <v>92.3</v>
      </c>
      <c r="L26" s="3">
        <v>29.4</v>
      </c>
      <c r="M26" s="4">
        <v>40</v>
      </c>
      <c r="N26" s="4">
        <v>250</v>
      </c>
      <c r="O26" s="4">
        <f t="shared" si="3"/>
        <v>117.88649193374297</v>
      </c>
      <c r="P26" s="4">
        <f t="shared" si="4"/>
        <v>12.932336099596236</v>
      </c>
      <c r="Q26" s="4">
        <f t="shared" si="5"/>
        <v>209.24452682585502</v>
      </c>
      <c r="R26" s="4">
        <f t="shared" si="6"/>
        <v>12.932336099596236</v>
      </c>
      <c r="S26" s="2">
        <f t="shared" si="7"/>
        <v>2</v>
      </c>
      <c r="T26" t="str">
        <f>IF(S26='ITERASI-2'!S26,"Aman","Berubah")</f>
        <v>Aman</v>
      </c>
    </row>
    <row r="27" spans="1:20" x14ac:dyDescent="0.25">
      <c r="A27" s="16">
        <v>26</v>
      </c>
      <c r="B27" s="18">
        <v>0.78</v>
      </c>
      <c r="C27" s="17">
        <v>92</v>
      </c>
      <c r="D27" s="17">
        <v>29.6</v>
      </c>
      <c r="E27" s="18">
        <v>39</v>
      </c>
      <c r="F27" s="18">
        <v>416</v>
      </c>
      <c r="G27" s="18">
        <v>3</v>
      </c>
      <c r="I27" s="13">
        <v>11</v>
      </c>
      <c r="J27" s="4">
        <v>0.82</v>
      </c>
      <c r="K27" s="3">
        <v>92.8</v>
      </c>
      <c r="L27" s="3">
        <v>29.4</v>
      </c>
      <c r="M27" s="4">
        <v>40</v>
      </c>
      <c r="N27" s="4">
        <v>231</v>
      </c>
      <c r="O27" s="4">
        <f t="shared" si="3"/>
        <v>136.88840396631281</v>
      </c>
      <c r="P27" s="4">
        <f t="shared" si="4"/>
        <v>6.5400220505355291</v>
      </c>
      <c r="Q27" s="4">
        <f t="shared" si="5"/>
        <v>228.24768373498446</v>
      </c>
      <c r="R27" s="4">
        <f t="shared" si="6"/>
        <v>6.5400220505355291</v>
      </c>
      <c r="S27" s="2">
        <f t="shared" si="7"/>
        <v>2</v>
      </c>
      <c r="T27" t="str">
        <f>IF(S27='ITERASI-2'!S27,"Aman","Berubah")</f>
        <v>Aman</v>
      </c>
    </row>
    <row r="28" spans="1:20" x14ac:dyDescent="0.25">
      <c r="A28" s="16">
        <v>27</v>
      </c>
      <c r="B28" s="18">
        <v>0.78</v>
      </c>
      <c r="C28" s="17">
        <v>91.8</v>
      </c>
      <c r="D28" s="17">
        <v>29.6</v>
      </c>
      <c r="E28" s="18">
        <v>39</v>
      </c>
      <c r="F28" s="18">
        <v>447</v>
      </c>
      <c r="G28" s="18">
        <v>3</v>
      </c>
      <c r="I28" s="13">
        <v>12</v>
      </c>
      <c r="J28" s="3">
        <v>0.8</v>
      </c>
      <c r="K28" s="3">
        <v>92.6</v>
      </c>
      <c r="L28" s="3">
        <v>29.4</v>
      </c>
      <c r="M28" s="4">
        <v>40</v>
      </c>
      <c r="N28" s="4">
        <v>229</v>
      </c>
      <c r="O28" s="4">
        <f t="shared" si="3"/>
        <v>138.88610794620334</v>
      </c>
      <c r="P28" s="4">
        <f t="shared" si="4"/>
        <v>8.4166871817460596</v>
      </c>
      <c r="Q28" s="4">
        <f t="shared" si="5"/>
        <v>230.24602805509457</v>
      </c>
      <c r="R28" s="4">
        <f t="shared" si="6"/>
        <v>8.4166871817460596</v>
      </c>
      <c r="S28" s="2">
        <f t="shared" si="7"/>
        <v>2</v>
      </c>
      <c r="T28" t="str">
        <f>IF(S28='ITERASI-2'!S28,"Aman","Berubah")</f>
        <v>Aman</v>
      </c>
    </row>
    <row r="29" spans="1:20" x14ac:dyDescent="0.25">
      <c r="A29" s="16">
        <v>28</v>
      </c>
      <c r="B29" s="18">
        <v>0.78</v>
      </c>
      <c r="C29" s="17">
        <v>91.9</v>
      </c>
      <c r="D29" s="17">
        <v>29.6</v>
      </c>
      <c r="E29" s="18">
        <v>40</v>
      </c>
      <c r="F29" s="18">
        <v>416</v>
      </c>
      <c r="G29" s="18">
        <v>3</v>
      </c>
      <c r="I29" s="13">
        <v>13</v>
      </c>
      <c r="J29" s="3">
        <v>0.8</v>
      </c>
      <c r="K29" s="3">
        <v>92.3</v>
      </c>
      <c r="L29" s="3">
        <v>29.4</v>
      </c>
      <c r="M29" s="4">
        <v>40</v>
      </c>
      <c r="N29" s="4">
        <v>327</v>
      </c>
      <c r="O29" s="4">
        <f t="shared" si="3"/>
        <v>40.923811085696535</v>
      </c>
      <c r="P29" s="4">
        <f t="shared" si="4"/>
        <v>89.832953879448979</v>
      </c>
      <c r="Q29" s="4">
        <f t="shared" si="5"/>
        <v>132.24827159516792</v>
      </c>
      <c r="R29" s="4">
        <f t="shared" si="6"/>
        <v>40.923811085696535</v>
      </c>
      <c r="S29" s="2">
        <f t="shared" si="7"/>
        <v>1</v>
      </c>
      <c r="T29" t="str">
        <f>IF(S29='ITERASI-2'!S29,"Aman","Berubah")</f>
        <v>Aman</v>
      </c>
    </row>
    <row r="30" spans="1:20" x14ac:dyDescent="0.25">
      <c r="A30" s="20">
        <v>29</v>
      </c>
      <c r="B30" s="21">
        <v>0.8</v>
      </c>
      <c r="C30" s="21">
        <v>91.9</v>
      </c>
      <c r="D30" s="21">
        <v>29.8</v>
      </c>
      <c r="E30" s="22">
        <v>39</v>
      </c>
      <c r="F30" s="22">
        <v>410</v>
      </c>
      <c r="G30" s="22">
        <v>1</v>
      </c>
      <c r="I30" s="13">
        <v>14</v>
      </c>
      <c r="J30" s="3">
        <v>0.8</v>
      </c>
      <c r="K30" s="3">
        <v>92.2</v>
      </c>
      <c r="L30" s="3">
        <v>29.4</v>
      </c>
      <c r="M30" s="4">
        <v>40</v>
      </c>
      <c r="N30" s="4">
        <v>241</v>
      </c>
      <c r="O30" s="4">
        <f t="shared" si="3"/>
        <v>126.88428973062207</v>
      </c>
      <c r="P30" s="4">
        <f t="shared" si="4"/>
        <v>4.159058303572051</v>
      </c>
      <c r="Q30" s="4">
        <f t="shared" si="5"/>
        <v>218.2436190239504</v>
      </c>
      <c r="R30" s="4">
        <f t="shared" si="6"/>
        <v>4.159058303572051</v>
      </c>
      <c r="S30" s="2">
        <f t="shared" si="7"/>
        <v>2</v>
      </c>
      <c r="T30" t="str">
        <f>IF(S30='ITERASI-2'!S30,"Aman","Berubah")</f>
        <v>Aman</v>
      </c>
    </row>
    <row r="31" spans="1:20" x14ac:dyDescent="0.25">
      <c r="A31" s="20">
        <v>30</v>
      </c>
      <c r="B31" s="22">
        <v>0.78</v>
      </c>
      <c r="C31" s="21">
        <v>91.7</v>
      </c>
      <c r="D31" s="21">
        <v>29.7</v>
      </c>
      <c r="E31" s="22">
        <v>39</v>
      </c>
      <c r="F31" s="22">
        <v>343</v>
      </c>
      <c r="G31" s="22">
        <v>1</v>
      </c>
      <c r="I31" s="13">
        <v>15</v>
      </c>
      <c r="J31" s="3">
        <v>0.8</v>
      </c>
      <c r="K31" s="3">
        <v>92</v>
      </c>
      <c r="L31" s="3">
        <v>29.4</v>
      </c>
      <c r="M31" s="4">
        <v>39</v>
      </c>
      <c r="N31" s="4">
        <v>236</v>
      </c>
      <c r="O31" s="4">
        <f t="shared" si="3"/>
        <v>131.89773430115386</v>
      </c>
      <c r="P31" s="4">
        <f t="shared" si="4"/>
        <v>1.9880794375634232</v>
      </c>
      <c r="Q31" s="4">
        <f t="shared" si="5"/>
        <v>223.24610615044975</v>
      </c>
      <c r="R31" s="4">
        <f t="shared" si="6"/>
        <v>1.9880794375634232</v>
      </c>
      <c r="S31" s="2">
        <f t="shared" si="7"/>
        <v>2</v>
      </c>
      <c r="T31" t="str">
        <f>IF(S31='ITERASI-2'!S31,"Aman","Berubah")</f>
        <v>Aman</v>
      </c>
    </row>
    <row r="32" spans="1:20" x14ac:dyDescent="0.25">
      <c r="A32" s="20">
        <v>31</v>
      </c>
      <c r="B32" s="21">
        <v>0.8</v>
      </c>
      <c r="C32" s="21">
        <v>91.6</v>
      </c>
      <c r="D32" s="21">
        <v>29.6</v>
      </c>
      <c r="E32" s="22">
        <v>39</v>
      </c>
      <c r="F32" s="22">
        <v>390</v>
      </c>
      <c r="G32" s="22">
        <v>1</v>
      </c>
      <c r="I32" s="13">
        <v>16</v>
      </c>
      <c r="J32" s="3">
        <v>0.8</v>
      </c>
      <c r="K32" s="3">
        <v>91.8</v>
      </c>
      <c r="L32" s="3">
        <v>29.6</v>
      </c>
      <c r="M32" s="4">
        <v>39</v>
      </c>
      <c r="N32" s="4">
        <v>359</v>
      </c>
      <c r="O32" s="4">
        <f t="shared" si="3"/>
        <v>9.2901550280091971</v>
      </c>
      <c r="P32" s="4">
        <f t="shared" si="4"/>
        <v>121.8239705755351</v>
      </c>
      <c r="Q32" s="4">
        <f t="shared" si="5"/>
        <v>100.25297101359219</v>
      </c>
      <c r="R32" s="4">
        <f t="shared" si="6"/>
        <v>9.2901550280091971</v>
      </c>
      <c r="S32" s="2">
        <f t="shared" si="7"/>
        <v>1</v>
      </c>
      <c r="T32" t="str">
        <f>IF(S32='ITERASI-2'!S32,"Aman","Berubah")</f>
        <v>Aman</v>
      </c>
    </row>
    <row r="33" spans="1:20" x14ac:dyDescent="0.25">
      <c r="A33" s="16">
        <v>32</v>
      </c>
      <c r="B33" s="17">
        <v>0.8</v>
      </c>
      <c r="C33" s="17">
        <v>91.7</v>
      </c>
      <c r="D33" s="17">
        <v>29.7</v>
      </c>
      <c r="E33" s="18">
        <v>39</v>
      </c>
      <c r="F33" s="18">
        <v>419</v>
      </c>
      <c r="G33" s="18">
        <v>3</v>
      </c>
      <c r="I33" s="13">
        <v>17</v>
      </c>
      <c r="J33" s="4">
        <v>0.82</v>
      </c>
      <c r="K33" s="3">
        <v>92</v>
      </c>
      <c r="L33" s="3">
        <v>29.5</v>
      </c>
      <c r="M33" s="4">
        <v>39</v>
      </c>
      <c r="N33" s="4">
        <v>393</v>
      </c>
      <c r="O33" s="4">
        <f t="shared" si="3"/>
        <v>25.292590623430492</v>
      </c>
      <c r="P33" s="4">
        <f t="shared" si="4"/>
        <v>155.82389671157847</v>
      </c>
      <c r="Q33" s="4">
        <f t="shared" si="5"/>
        <v>66.264232159731705</v>
      </c>
      <c r="R33" s="4">
        <f t="shared" si="6"/>
        <v>25.292590623430492</v>
      </c>
      <c r="S33" s="2">
        <f t="shared" si="7"/>
        <v>1</v>
      </c>
      <c r="T33" t="str">
        <f>IF(S33='ITERASI-2'!S33,"Aman","Berubah")</f>
        <v>Aman</v>
      </c>
    </row>
    <row r="34" spans="1:20" x14ac:dyDescent="0.25">
      <c r="A34" s="16">
        <v>33</v>
      </c>
      <c r="B34" s="18">
        <v>0.78</v>
      </c>
      <c r="C34" s="17">
        <v>91.5</v>
      </c>
      <c r="D34" s="17">
        <v>29.8</v>
      </c>
      <c r="E34" s="18">
        <v>39</v>
      </c>
      <c r="F34" s="18">
        <v>431</v>
      </c>
      <c r="G34" s="18">
        <v>3</v>
      </c>
      <c r="I34" s="13">
        <v>18</v>
      </c>
      <c r="J34" s="3">
        <v>0.8</v>
      </c>
      <c r="K34" s="3">
        <v>91.7</v>
      </c>
      <c r="L34" s="3">
        <v>29.6</v>
      </c>
      <c r="M34" s="4">
        <v>39</v>
      </c>
      <c r="N34" s="4">
        <v>248</v>
      </c>
      <c r="O34" s="4">
        <f t="shared" si="3"/>
        <v>119.89831099913145</v>
      </c>
      <c r="P34" s="4">
        <f t="shared" si="4"/>
        <v>10.895028385623059</v>
      </c>
      <c r="Q34" s="4">
        <f t="shared" si="5"/>
        <v>211.2447274222929</v>
      </c>
      <c r="R34" s="4">
        <f t="shared" si="6"/>
        <v>10.895028385623059</v>
      </c>
      <c r="S34" s="2">
        <f t="shared" si="7"/>
        <v>2</v>
      </c>
      <c r="T34" t="str">
        <f>IF(S34='ITERASI-2'!S34,"Aman","Berubah")</f>
        <v>Aman</v>
      </c>
    </row>
    <row r="35" spans="1:20" x14ac:dyDescent="0.25">
      <c r="A35" s="16">
        <v>34</v>
      </c>
      <c r="B35" s="18">
        <v>0.78</v>
      </c>
      <c r="C35" s="17">
        <v>91.6</v>
      </c>
      <c r="D35" s="17">
        <v>29.7</v>
      </c>
      <c r="E35" s="18">
        <v>40</v>
      </c>
      <c r="F35" s="18">
        <v>444</v>
      </c>
      <c r="G35" s="18">
        <v>3</v>
      </c>
      <c r="I35" s="13">
        <v>19</v>
      </c>
      <c r="J35" s="4">
        <v>0.78</v>
      </c>
      <c r="K35" s="3">
        <v>91.6</v>
      </c>
      <c r="L35" s="3">
        <v>29.6</v>
      </c>
      <c r="M35" s="4">
        <v>40</v>
      </c>
      <c r="N35" s="4">
        <v>235</v>
      </c>
      <c r="O35" s="4">
        <f t="shared" si="3"/>
        <v>132.87973367088168</v>
      </c>
      <c r="P35" s="4">
        <f t="shared" si="4"/>
        <v>2.4698910686260582</v>
      </c>
      <c r="Q35" s="4">
        <f t="shared" si="5"/>
        <v>224.24030831508108</v>
      </c>
      <c r="R35" s="4">
        <f t="shared" si="6"/>
        <v>2.4698910686260582</v>
      </c>
      <c r="S35" s="2">
        <f t="shared" si="7"/>
        <v>2</v>
      </c>
      <c r="T35" t="str">
        <f>IF(S35='ITERASI-2'!S35,"Aman","Berubah")</f>
        <v>Aman</v>
      </c>
    </row>
    <row r="36" spans="1:20" x14ac:dyDescent="0.25">
      <c r="A36" s="16">
        <v>35</v>
      </c>
      <c r="B36" s="18">
        <v>0.78</v>
      </c>
      <c r="C36" s="17">
        <v>91.7</v>
      </c>
      <c r="D36" s="17">
        <v>29.8</v>
      </c>
      <c r="E36" s="18">
        <v>40</v>
      </c>
      <c r="F36" s="18">
        <v>463</v>
      </c>
      <c r="G36" s="18">
        <v>3</v>
      </c>
      <c r="I36" s="13">
        <v>20</v>
      </c>
      <c r="J36" s="3">
        <v>0.8</v>
      </c>
      <c r="K36" s="3">
        <v>92.8</v>
      </c>
      <c r="L36" s="3">
        <v>29.4</v>
      </c>
      <c r="M36" s="4">
        <v>40</v>
      </c>
      <c r="N36" s="4">
        <v>216</v>
      </c>
      <c r="O36" s="4">
        <f t="shared" si="3"/>
        <v>151.88636645129733</v>
      </c>
      <c r="P36" s="4">
        <f t="shared" si="4"/>
        <v>21.290924833323359</v>
      </c>
      <c r="Q36" s="4">
        <f t="shared" si="5"/>
        <v>243.24712714381403</v>
      </c>
      <c r="R36" s="4">
        <f t="shared" si="6"/>
        <v>21.290924833323359</v>
      </c>
      <c r="S36" s="2">
        <f t="shared" si="7"/>
        <v>2</v>
      </c>
      <c r="T36" t="str">
        <f>IF(S36='ITERASI-2'!S36,"Aman","Berubah")</f>
        <v>Aman</v>
      </c>
    </row>
    <row r="37" spans="1:20" x14ac:dyDescent="0.25">
      <c r="A37" s="24">
        <v>36</v>
      </c>
      <c r="B37" s="26">
        <v>0.82</v>
      </c>
      <c r="C37" s="25">
        <v>92</v>
      </c>
      <c r="D37" s="25">
        <v>29.9</v>
      </c>
      <c r="E37" s="26">
        <v>39</v>
      </c>
      <c r="F37" s="26">
        <v>282</v>
      </c>
      <c r="G37" s="26">
        <v>2</v>
      </c>
      <c r="I37" s="13">
        <v>21</v>
      </c>
      <c r="J37" s="3">
        <v>0.8</v>
      </c>
      <c r="K37" s="3">
        <v>92.3</v>
      </c>
      <c r="L37" s="3">
        <v>29.4</v>
      </c>
      <c r="M37" s="4">
        <v>39</v>
      </c>
      <c r="N37" s="4">
        <v>205</v>
      </c>
      <c r="O37" s="4">
        <f t="shared" si="3"/>
        <v>162.89349786627798</v>
      </c>
      <c r="P37" s="4">
        <f t="shared" si="4"/>
        <v>32.234162550937569</v>
      </c>
      <c r="Q37" s="4">
        <f t="shared" si="5"/>
        <v>254.2466661426875</v>
      </c>
      <c r="R37" s="4">
        <f t="shared" si="6"/>
        <v>32.234162550937569</v>
      </c>
      <c r="S37" s="2">
        <f t="shared" si="7"/>
        <v>2</v>
      </c>
      <c r="T37" t="str">
        <f>IF(S37='ITERASI-2'!S37,"Aman","Berubah")</f>
        <v>Aman</v>
      </c>
    </row>
    <row r="38" spans="1:20" x14ac:dyDescent="0.25">
      <c r="A38" s="24">
        <v>37</v>
      </c>
      <c r="B38" s="26">
        <v>0.91</v>
      </c>
      <c r="C38" s="25">
        <v>92.7</v>
      </c>
      <c r="D38" s="25">
        <v>30</v>
      </c>
      <c r="E38" s="26">
        <v>39</v>
      </c>
      <c r="F38" s="26">
        <v>224</v>
      </c>
      <c r="G38" s="26">
        <v>2</v>
      </c>
      <c r="I38" s="13">
        <v>22</v>
      </c>
      <c r="J38" s="3">
        <v>0.8</v>
      </c>
      <c r="K38" s="3">
        <v>92.2</v>
      </c>
      <c r="L38" s="3">
        <v>29.5</v>
      </c>
      <c r="M38" s="4">
        <v>39</v>
      </c>
      <c r="N38" s="4">
        <v>197</v>
      </c>
      <c r="O38" s="4">
        <f t="shared" si="3"/>
        <v>170.89126849289613</v>
      </c>
      <c r="P38" s="4">
        <f t="shared" si="4"/>
        <v>40.218845347356151</v>
      </c>
      <c r="Q38" s="4">
        <f t="shared" si="5"/>
        <v>262.24568561870296</v>
      </c>
      <c r="R38" s="4">
        <f t="shared" si="6"/>
        <v>40.218845347356151</v>
      </c>
      <c r="S38" s="2">
        <f t="shared" si="7"/>
        <v>2</v>
      </c>
      <c r="T38" t="str">
        <f>IF(S38='ITERASI-2'!S38,"Aman","Berubah")</f>
        <v>Aman</v>
      </c>
    </row>
    <row r="39" spans="1:20" x14ac:dyDescent="0.25">
      <c r="A39" s="24">
        <v>38</v>
      </c>
      <c r="B39" s="26">
        <v>0.91</v>
      </c>
      <c r="C39" s="25">
        <v>92.5</v>
      </c>
      <c r="D39" s="25">
        <v>30.1</v>
      </c>
      <c r="E39" s="26">
        <v>39</v>
      </c>
      <c r="F39" s="26">
        <v>217</v>
      </c>
      <c r="G39" s="26">
        <v>2</v>
      </c>
      <c r="I39" s="13">
        <v>23</v>
      </c>
      <c r="J39" s="3">
        <v>0.8</v>
      </c>
      <c r="K39" s="3">
        <v>91.9</v>
      </c>
      <c r="L39" s="3">
        <v>29.5</v>
      </c>
      <c r="M39" s="4">
        <v>39</v>
      </c>
      <c r="N39" s="4">
        <v>192</v>
      </c>
      <c r="O39" s="4">
        <f t="shared" si="3"/>
        <v>175.8891875976968</v>
      </c>
      <c r="P39" s="4">
        <f t="shared" si="4"/>
        <v>45.2078669631765</v>
      </c>
      <c r="Q39" s="4">
        <f t="shared" si="5"/>
        <v>267.24419385541961</v>
      </c>
      <c r="R39" s="4">
        <f t="shared" si="6"/>
        <v>45.2078669631765</v>
      </c>
      <c r="S39" s="2">
        <f t="shared" si="7"/>
        <v>2</v>
      </c>
      <c r="T39" t="str">
        <f>IF(S39='ITERASI-2'!S39,"Aman","Berubah")</f>
        <v>Aman</v>
      </c>
    </row>
    <row r="40" spans="1:20" x14ac:dyDescent="0.25">
      <c r="A40" s="24">
        <v>39</v>
      </c>
      <c r="B40" s="26">
        <v>0.91</v>
      </c>
      <c r="C40" s="25">
        <v>92.8</v>
      </c>
      <c r="D40" s="25">
        <v>30</v>
      </c>
      <c r="E40" s="26">
        <v>39</v>
      </c>
      <c r="F40" s="26">
        <v>224</v>
      </c>
      <c r="G40" s="26">
        <v>2</v>
      </c>
      <c r="I40" s="13">
        <v>24</v>
      </c>
      <c r="J40" s="4">
        <v>0.78</v>
      </c>
      <c r="K40" s="3">
        <v>92.1</v>
      </c>
      <c r="L40" s="3">
        <v>29.5</v>
      </c>
      <c r="M40" s="4">
        <v>40</v>
      </c>
      <c r="N40" s="4">
        <v>176</v>
      </c>
      <c r="O40" s="4">
        <f t="shared" si="3"/>
        <v>191.87759367309613</v>
      </c>
      <c r="P40" s="4">
        <f t="shared" si="4"/>
        <v>61.202884041130787</v>
      </c>
      <c r="Q40" s="4">
        <f t="shared" si="5"/>
        <v>283.24175214638979</v>
      </c>
      <c r="R40" s="4">
        <f t="shared" si="6"/>
        <v>61.202884041130787</v>
      </c>
      <c r="S40" s="2">
        <f t="shared" si="7"/>
        <v>2</v>
      </c>
      <c r="T40" t="str">
        <f>IF(S40='ITERASI-2'!S40,"Aman","Berubah")</f>
        <v>Aman</v>
      </c>
    </row>
    <row r="41" spans="1:20" x14ac:dyDescent="0.25">
      <c r="A41" s="24">
        <v>40</v>
      </c>
      <c r="B41" s="26">
        <v>0.91</v>
      </c>
      <c r="C41" s="25">
        <v>93.2</v>
      </c>
      <c r="D41" s="25">
        <v>30.1</v>
      </c>
      <c r="E41" s="26">
        <v>39</v>
      </c>
      <c r="F41" s="26">
        <v>219</v>
      </c>
      <c r="G41" s="26">
        <v>2</v>
      </c>
      <c r="I41" s="13">
        <v>25</v>
      </c>
      <c r="J41" s="4">
        <v>0.78</v>
      </c>
      <c r="K41" s="3">
        <v>91.8</v>
      </c>
      <c r="L41" s="3">
        <v>29.5</v>
      </c>
      <c r="M41" s="4">
        <v>39</v>
      </c>
      <c r="N41" s="4">
        <v>174</v>
      </c>
      <c r="O41" s="4">
        <f t="shared" si="3"/>
        <v>193.88686981616655</v>
      </c>
      <c r="P41" s="4">
        <f t="shared" si="4"/>
        <v>63.199778437459244</v>
      </c>
      <c r="Q41" s="4">
        <f t="shared" si="5"/>
        <v>285.24348858125495</v>
      </c>
      <c r="R41" s="4">
        <f t="shared" si="6"/>
        <v>63.199778437459244</v>
      </c>
      <c r="S41" s="2">
        <f t="shared" si="7"/>
        <v>2</v>
      </c>
      <c r="T41" t="str">
        <f>IF(S41='ITERASI-2'!S41,"Aman","Berubah")</f>
        <v>Aman</v>
      </c>
    </row>
    <row r="42" spans="1:20" x14ac:dyDescent="0.25">
      <c r="A42" s="24">
        <v>41</v>
      </c>
      <c r="B42" s="26">
        <v>0.91</v>
      </c>
      <c r="C42" s="25">
        <v>92.3</v>
      </c>
      <c r="D42" s="25">
        <v>30</v>
      </c>
      <c r="E42" s="26">
        <v>40</v>
      </c>
      <c r="F42" s="26">
        <v>223</v>
      </c>
      <c r="G42" s="26">
        <v>2</v>
      </c>
      <c r="I42" s="13">
        <v>26</v>
      </c>
      <c r="J42" s="5">
        <v>0.78</v>
      </c>
      <c r="K42" s="6">
        <v>92</v>
      </c>
      <c r="L42" s="6">
        <v>29.6</v>
      </c>
      <c r="M42" s="5">
        <v>39</v>
      </c>
      <c r="N42" s="5">
        <v>416</v>
      </c>
      <c r="O42" s="4">
        <f t="shared" si="3"/>
        <v>48.216231227438101</v>
      </c>
      <c r="P42" s="4">
        <f t="shared" si="4"/>
        <v>178.82262319396983</v>
      </c>
      <c r="Q42" s="4">
        <f t="shared" si="5"/>
        <v>43.277638203588765</v>
      </c>
      <c r="R42" s="4">
        <f t="shared" si="6"/>
        <v>43.277638203588765</v>
      </c>
      <c r="S42" s="2">
        <f t="shared" si="7"/>
        <v>3</v>
      </c>
      <c r="T42" t="str">
        <f>IF(S42='ITERASI-2'!S42,"Aman","Berubah")</f>
        <v>Aman</v>
      </c>
    </row>
    <row r="43" spans="1:20" x14ac:dyDescent="0.25">
      <c r="A43" s="24">
        <v>42</v>
      </c>
      <c r="B43" s="26">
        <v>0.91</v>
      </c>
      <c r="C43" s="25">
        <v>93.4</v>
      </c>
      <c r="D43" s="25">
        <v>30</v>
      </c>
      <c r="E43" s="26">
        <v>39</v>
      </c>
      <c r="F43" s="26">
        <v>223</v>
      </c>
      <c r="G43" s="26">
        <v>2</v>
      </c>
      <c r="I43" s="13">
        <v>27</v>
      </c>
      <c r="J43" s="5">
        <v>0.78</v>
      </c>
      <c r="K43" s="6">
        <v>91.8</v>
      </c>
      <c r="L43" s="6">
        <v>29.6</v>
      </c>
      <c r="M43" s="5">
        <v>39</v>
      </c>
      <c r="N43" s="5">
        <v>447</v>
      </c>
      <c r="O43" s="4">
        <f t="shared" si="3"/>
        <v>79.18211679694123</v>
      </c>
      <c r="P43" s="4">
        <f t="shared" si="4"/>
        <v>209.82081751802346</v>
      </c>
      <c r="Q43" s="4">
        <f t="shared" si="5"/>
        <v>12.360061138112082</v>
      </c>
      <c r="R43" s="4">
        <f t="shared" si="6"/>
        <v>12.360061138112082</v>
      </c>
      <c r="S43" s="2">
        <f t="shared" si="7"/>
        <v>3</v>
      </c>
      <c r="T43" t="str">
        <f>IF(S43='ITERASI-2'!S43,"Aman","Berubah")</f>
        <v>Aman</v>
      </c>
    </row>
    <row r="44" spans="1:20" x14ac:dyDescent="0.25">
      <c r="A44" s="24">
        <v>43</v>
      </c>
      <c r="B44" s="26">
        <v>0.91</v>
      </c>
      <c r="C44" s="25">
        <v>92.2</v>
      </c>
      <c r="D44" s="25">
        <v>30</v>
      </c>
      <c r="E44" s="26">
        <v>40</v>
      </c>
      <c r="F44" s="26">
        <v>234</v>
      </c>
      <c r="G44" s="26">
        <v>2</v>
      </c>
      <c r="I44" s="13">
        <v>28</v>
      </c>
      <c r="J44" s="5">
        <v>0.78</v>
      </c>
      <c r="K44" s="6">
        <v>91.9</v>
      </c>
      <c r="L44" s="6">
        <v>29.6</v>
      </c>
      <c r="M44" s="5">
        <v>40</v>
      </c>
      <c r="N44" s="5">
        <v>416</v>
      </c>
      <c r="O44" s="4">
        <f t="shared" si="3"/>
        <v>48.172567786148896</v>
      </c>
      <c r="P44" s="4">
        <f t="shared" si="4"/>
        <v>178.82133985176569</v>
      </c>
      <c r="Q44" s="4">
        <f t="shared" si="5"/>
        <v>43.255829961099849</v>
      </c>
      <c r="R44" s="4">
        <f t="shared" si="6"/>
        <v>43.255829961099849</v>
      </c>
      <c r="S44" s="2">
        <f t="shared" si="7"/>
        <v>3</v>
      </c>
      <c r="T44" t="str">
        <f>IF(S44='ITERASI-2'!S44,"Aman","Berubah")</f>
        <v>Aman</v>
      </c>
    </row>
    <row r="45" spans="1:20" x14ac:dyDescent="0.25">
      <c r="A45" s="24">
        <v>44</v>
      </c>
      <c r="B45" s="26">
        <v>0.91</v>
      </c>
      <c r="C45" s="25">
        <v>92.8</v>
      </c>
      <c r="D45" s="25">
        <v>30</v>
      </c>
      <c r="E45" s="26">
        <v>39</v>
      </c>
      <c r="F45" s="26">
        <v>238</v>
      </c>
      <c r="G45" s="26">
        <v>2</v>
      </c>
      <c r="I45" s="13">
        <v>29</v>
      </c>
      <c r="J45" s="6">
        <v>0.8</v>
      </c>
      <c r="K45" s="6">
        <v>91.9</v>
      </c>
      <c r="L45" s="6">
        <v>29.8</v>
      </c>
      <c r="M45" s="5">
        <v>39</v>
      </c>
      <c r="N45" s="5">
        <v>410</v>
      </c>
      <c r="O45" s="4">
        <f t="shared" si="3"/>
        <v>42.224017420315541</v>
      </c>
      <c r="P45" s="4">
        <f t="shared" si="4"/>
        <v>172.82151820224129</v>
      </c>
      <c r="Q45" s="4">
        <f t="shared" si="5"/>
        <v>49.269459359968458</v>
      </c>
      <c r="R45" s="4">
        <f t="shared" si="6"/>
        <v>42.224017420315541</v>
      </c>
      <c r="S45" s="2">
        <f t="shared" si="7"/>
        <v>1</v>
      </c>
      <c r="T45" t="str">
        <f>IF(S45='ITERASI-2'!S45,"Aman","Berubah")</f>
        <v>Aman</v>
      </c>
    </row>
    <row r="46" spans="1:20" x14ac:dyDescent="0.25">
      <c r="A46" s="24">
        <v>45</v>
      </c>
      <c r="B46" s="26">
        <v>0.91</v>
      </c>
      <c r="C46" s="25">
        <v>94.3</v>
      </c>
      <c r="D46" s="25">
        <v>30</v>
      </c>
      <c r="E46" s="26">
        <v>40</v>
      </c>
      <c r="F46" s="26">
        <v>244</v>
      </c>
      <c r="G46" s="26">
        <v>2</v>
      </c>
      <c r="I46" s="13">
        <v>30</v>
      </c>
      <c r="J46" s="5">
        <v>0.78</v>
      </c>
      <c r="K46" s="6">
        <v>91.7</v>
      </c>
      <c r="L46" s="6">
        <v>29.7</v>
      </c>
      <c r="M46" s="5">
        <v>39</v>
      </c>
      <c r="N46" s="5">
        <v>343</v>
      </c>
      <c r="O46" s="4">
        <f t="shared" si="3"/>
        <v>25.017626195233724</v>
      </c>
      <c r="P46" s="4">
        <f t="shared" si="4"/>
        <v>105.82388698100459</v>
      </c>
      <c r="Q46" s="4">
        <f t="shared" si="5"/>
        <v>116.24997969034031</v>
      </c>
      <c r="R46" s="4">
        <f t="shared" si="6"/>
        <v>25.017626195233724</v>
      </c>
      <c r="S46" s="2">
        <f t="shared" si="7"/>
        <v>1</v>
      </c>
      <c r="T46" t="str">
        <f>IF(S46='ITERASI-2'!S46,"Aman","Berubah")</f>
        <v>Aman</v>
      </c>
    </row>
    <row r="47" spans="1:20" x14ac:dyDescent="0.25">
      <c r="A47" s="24">
        <v>46</v>
      </c>
      <c r="B47" s="26">
        <v>0.93</v>
      </c>
      <c r="C47" s="25">
        <v>93.5</v>
      </c>
      <c r="D47" s="25">
        <v>30.2</v>
      </c>
      <c r="E47" s="26">
        <v>39</v>
      </c>
      <c r="F47" s="26">
        <v>255</v>
      </c>
      <c r="G47" s="26">
        <v>2</v>
      </c>
      <c r="I47" s="13">
        <v>31</v>
      </c>
      <c r="J47" s="6">
        <v>0.8</v>
      </c>
      <c r="K47" s="6">
        <v>91.6</v>
      </c>
      <c r="L47" s="6">
        <v>29.6</v>
      </c>
      <c r="M47" s="5">
        <v>39</v>
      </c>
      <c r="N47" s="5">
        <v>390</v>
      </c>
      <c r="O47" s="4">
        <f t="shared" si="3"/>
        <v>22.302234128246226</v>
      </c>
      <c r="P47" s="4">
        <f t="shared" si="4"/>
        <v>152.82147985393945</v>
      </c>
      <c r="Q47" s="4">
        <f t="shared" si="5"/>
        <v>69.257168148209018</v>
      </c>
      <c r="R47" s="4">
        <f t="shared" si="6"/>
        <v>22.302234128246226</v>
      </c>
      <c r="S47" s="2">
        <f t="shared" si="7"/>
        <v>1</v>
      </c>
      <c r="T47" t="str">
        <f>IF(S47='ITERASI-2'!S47,"Aman","Berubah")</f>
        <v>Aman</v>
      </c>
    </row>
    <row r="48" spans="1:20" x14ac:dyDescent="0.25">
      <c r="A48" s="24">
        <v>47</v>
      </c>
      <c r="B48" s="26">
        <v>0.91</v>
      </c>
      <c r="C48" s="25">
        <v>92</v>
      </c>
      <c r="D48" s="25">
        <v>30.2</v>
      </c>
      <c r="E48" s="26">
        <v>39</v>
      </c>
      <c r="F48" s="26">
        <v>253</v>
      </c>
      <c r="G48" s="26">
        <v>2</v>
      </c>
      <c r="I48" s="13">
        <v>32</v>
      </c>
      <c r="J48" s="6">
        <v>0.8</v>
      </c>
      <c r="K48" s="6">
        <v>91.7</v>
      </c>
      <c r="L48" s="6">
        <v>29.7</v>
      </c>
      <c r="M48" s="5">
        <v>39</v>
      </c>
      <c r="N48" s="5">
        <v>419</v>
      </c>
      <c r="O48" s="4">
        <f t="shared" si="3"/>
        <v>51.206584672069049</v>
      </c>
      <c r="P48" s="4">
        <f t="shared" si="4"/>
        <v>181.82066576895596</v>
      </c>
      <c r="Q48" s="4">
        <f t="shared" si="5"/>
        <v>40.272194199268348</v>
      </c>
      <c r="R48" s="4">
        <f t="shared" si="6"/>
        <v>40.272194199268348</v>
      </c>
      <c r="S48" s="2">
        <f t="shared" si="7"/>
        <v>3</v>
      </c>
      <c r="T48" t="str">
        <f>IF(S48='ITERASI-2'!S48,"Aman","Berubah")</f>
        <v>Aman</v>
      </c>
    </row>
    <row r="49" spans="1:20" x14ac:dyDescent="0.25">
      <c r="A49" s="24">
        <v>48</v>
      </c>
      <c r="B49" s="26">
        <v>0.93</v>
      </c>
      <c r="C49" s="25">
        <v>92.5</v>
      </c>
      <c r="D49" s="25">
        <v>30.2</v>
      </c>
      <c r="E49" s="26">
        <v>39</v>
      </c>
      <c r="F49" s="26">
        <v>235</v>
      </c>
      <c r="G49" s="26">
        <v>2</v>
      </c>
      <c r="I49" s="13">
        <v>33</v>
      </c>
      <c r="J49" s="5">
        <v>0.78</v>
      </c>
      <c r="K49" s="6">
        <v>91.5</v>
      </c>
      <c r="L49" s="6">
        <v>29.8</v>
      </c>
      <c r="M49" s="5">
        <v>39</v>
      </c>
      <c r="N49" s="5">
        <v>431</v>
      </c>
      <c r="O49" s="4">
        <f t="shared" si="3"/>
        <v>63.191246390971301</v>
      </c>
      <c r="P49" s="4">
        <f t="shared" si="4"/>
        <v>193.81953039332979</v>
      </c>
      <c r="Q49" s="4">
        <f t="shared" si="5"/>
        <v>28.281007709276455</v>
      </c>
      <c r="R49" s="4">
        <f t="shared" si="6"/>
        <v>28.281007709276455</v>
      </c>
      <c r="S49" s="2">
        <f t="shared" si="7"/>
        <v>3</v>
      </c>
      <c r="T49" t="str">
        <f>IF(S49='ITERASI-2'!S49,"Aman","Berubah")</f>
        <v>Aman</v>
      </c>
    </row>
    <row r="50" spans="1:20" x14ac:dyDescent="0.25">
      <c r="A50" s="24">
        <v>49</v>
      </c>
      <c r="B50" s="26">
        <v>0.91</v>
      </c>
      <c r="C50" s="25">
        <v>92.1</v>
      </c>
      <c r="D50" s="25">
        <v>30.2</v>
      </c>
      <c r="E50" s="26">
        <v>39</v>
      </c>
      <c r="F50" s="26">
        <v>231</v>
      </c>
      <c r="G50" s="26">
        <v>2</v>
      </c>
      <c r="I50" s="13">
        <v>34</v>
      </c>
      <c r="J50" s="5">
        <v>0.78</v>
      </c>
      <c r="K50" s="6">
        <v>91.6</v>
      </c>
      <c r="L50" s="6">
        <v>29.7</v>
      </c>
      <c r="M50" s="5">
        <v>40</v>
      </c>
      <c r="N50" s="5">
        <v>444</v>
      </c>
      <c r="O50" s="4">
        <f t="shared" si="3"/>
        <v>76.155540094671451</v>
      </c>
      <c r="P50" s="4">
        <f t="shared" si="4"/>
        <v>206.81923033257877</v>
      </c>
      <c r="Q50" s="4">
        <f t="shared" si="5"/>
        <v>15.268771956256149</v>
      </c>
      <c r="R50" s="4">
        <f t="shared" si="6"/>
        <v>15.268771956256149</v>
      </c>
      <c r="S50" s="2">
        <f t="shared" si="7"/>
        <v>3</v>
      </c>
      <c r="T50" t="str">
        <f>IF(S50='ITERASI-2'!S50,"Aman","Berubah")</f>
        <v>Aman</v>
      </c>
    </row>
    <row r="51" spans="1:20" x14ac:dyDescent="0.25">
      <c r="A51" s="24">
        <v>50</v>
      </c>
      <c r="B51" s="26">
        <v>0.93</v>
      </c>
      <c r="C51" s="25">
        <v>92.2</v>
      </c>
      <c r="D51" s="25">
        <v>30.1</v>
      </c>
      <c r="E51" s="26">
        <v>39</v>
      </c>
      <c r="F51" s="26">
        <v>232</v>
      </c>
      <c r="G51" s="26">
        <v>2</v>
      </c>
      <c r="I51" s="13">
        <v>35</v>
      </c>
      <c r="J51" s="5">
        <v>0.78</v>
      </c>
      <c r="K51" s="6">
        <v>91.7</v>
      </c>
      <c r="L51" s="6">
        <v>29.8</v>
      </c>
      <c r="M51" s="5">
        <v>40</v>
      </c>
      <c r="N51" s="5">
        <v>463</v>
      </c>
      <c r="O51" s="4">
        <f t="shared" si="3"/>
        <v>95.151165453246591</v>
      </c>
      <c r="P51" s="4">
        <f t="shared" si="4"/>
        <v>225.81903662150896</v>
      </c>
      <c r="Q51" s="4">
        <f t="shared" si="5"/>
        <v>3.9002035239644428</v>
      </c>
      <c r="R51" s="4">
        <f t="shared" si="6"/>
        <v>3.9002035239644428</v>
      </c>
      <c r="S51" s="2">
        <f t="shared" si="7"/>
        <v>3</v>
      </c>
      <c r="T51" t="str">
        <f>IF(S51='ITERASI-2'!S51,"Aman","Berubah")</f>
        <v>Aman</v>
      </c>
    </row>
    <row r="52" spans="1:20" x14ac:dyDescent="0.25">
      <c r="A52" s="24">
        <v>51</v>
      </c>
      <c r="B52" s="26">
        <v>1.91</v>
      </c>
      <c r="C52" s="25">
        <v>81.8</v>
      </c>
      <c r="D52" s="25">
        <v>33.4</v>
      </c>
      <c r="E52" s="26">
        <v>40</v>
      </c>
      <c r="F52" s="26">
        <v>268</v>
      </c>
      <c r="G52" s="26">
        <v>2</v>
      </c>
      <c r="I52" s="13">
        <v>36</v>
      </c>
      <c r="J52" s="5">
        <v>0.82</v>
      </c>
      <c r="K52" s="6">
        <v>92</v>
      </c>
      <c r="L52" s="6">
        <v>29.9</v>
      </c>
      <c r="M52" s="5">
        <v>39</v>
      </c>
      <c r="N52" s="5">
        <v>282</v>
      </c>
      <c r="O52" s="4">
        <f t="shared" si="3"/>
        <v>85.911538653301847</v>
      </c>
      <c r="P52" s="4">
        <f t="shared" si="4"/>
        <v>44.837250487497947</v>
      </c>
      <c r="Q52" s="4">
        <f t="shared" si="5"/>
        <v>177.24733831544353</v>
      </c>
      <c r="R52" s="4">
        <f t="shared" si="6"/>
        <v>44.837250487497947</v>
      </c>
      <c r="S52" s="2">
        <f t="shared" si="7"/>
        <v>2</v>
      </c>
      <c r="T52" t="str">
        <f>IF(S52='ITERASI-2'!S52,"Aman","Berubah")</f>
        <v>Aman</v>
      </c>
    </row>
    <row r="53" spans="1:20" x14ac:dyDescent="0.25">
      <c r="A53" s="24">
        <v>52</v>
      </c>
      <c r="B53" s="26">
        <v>1.91</v>
      </c>
      <c r="C53" s="25">
        <v>84.1</v>
      </c>
      <c r="D53" s="25">
        <v>32.4</v>
      </c>
      <c r="E53" s="26">
        <v>40</v>
      </c>
      <c r="F53" s="26">
        <v>269</v>
      </c>
      <c r="G53" s="26">
        <v>2</v>
      </c>
      <c r="I53" s="13">
        <v>37</v>
      </c>
      <c r="J53" s="5">
        <v>0.91</v>
      </c>
      <c r="K53" s="6">
        <v>92.7</v>
      </c>
      <c r="L53" s="6">
        <v>30</v>
      </c>
      <c r="M53" s="5">
        <v>39</v>
      </c>
      <c r="N53" s="5">
        <v>224</v>
      </c>
      <c r="O53" s="4">
        <f t="shared" si="3"/>
        <v>143.89826183955262</v>
      </c>
      <c r="P53" s="4">
        <f t="shared" si="4"/>
        <v>13.320799780374964</v>
      </c>
      <c r="Q53" s="4">
        <f t="shared" si="5"/>
        <v>235.24939662268608</v>
      </c>
      <c r="R53" s="4">
        <f t="shared" si="6"/>
        <v>13.320799780374964</v>
      </c>
      <c r="S53" s="2">
        <f t="shared" si="7"/>
        <v>2</v>
      </c>
      <c r="T53" t="str">
        <f>IF(S53='ITERASI-2'!S53,"Aman","Berubah")</f>
        <v>Aman</v>
      </c>
    </row>
    <row r="54" spans="1:20" x14ac:dyDescent="0.25">
      <c r="A54" s="24">
        <v>53</v>
      </c>
      <c r="B54" s="26">
        <v>1.85</v>
      </c>
      <c r="C54" s="25">
        <v>85.9</v>
      </c>
      <c r="D54" s="25">
        <v>31.9</v>
      </c>
      <c r="E54" s="26">
        <v>40</v>
      </c>
      <c r="F54" s="26">
        <v>269</v>
      </c>
      <c r="G54" s="26">
        <v>2</v>
      </c>
      <c r="I54" s="13">
        <v>38</v>
      </c>
      <c r="J54" s="5">
        <v>0.91</v>
      </c>
      <c r="K54" s="6">
        <v>92.5</v>
      </c>
      <c r="L54" s="6">
        <v>30.1</v>
      </c>
      <c r="M54" s="5">
        <v>39</v>
      </c>
      <c r="N54" s="5">
        <v>217</v>
      </c>
      <c r="O54" s="4">
        <f t="shared" si="3"/>
        <v>150.89495825610317</v>
      </c>
      <c r="P54" s="4">
        <f t="shared" si="4"/>
        <v>20.256282287106881</v>
      </c>
      <c r="Q54" s="4">
        <f t="shared" si="5"/>
        <v>242.2476714555242</v>
      </c>
      <c r="R54" s="4">
        <f t="shared" si="6"/>
        <v>20.256282287106881</v>
      </c>
      <c r="S54" s="2">
        <f t="shared" si="7"/>
        <v>2</v>
      </c>
      <c r="T54" t="str">
        <f>IF(S54='ITERASI-2'!S54,"Aman","Berubah")</f>
        <v>Aman</v>
      </c>
    </row>
    <row r="55" spans="1:20" x14ac:dyDescent="0.25">
      <c r="A55" s="24">
        <v>54</v>
      </c>
      <c r="B55" s="26">
        <v>1.91</v>
      </c>
      <c r="C55" s="25">
        <v>99.9</v>
      </c>
      <c r="D55" s="25">
        <v>32.200000000000003</v>
      </c>
      <c r="E55" s="26">
        <v>40</v>
      </c>
      <c r="F55" s="26">
        <v>264</v>
      </c>
      <c r="G55" s="26">
        <v>2</v>
      </c>
      <c r="I55" s="13">
        <v>39</v>
      </c>
      <c r="J55" s="5">
        <v>0.91</v>
      </c>
      <c r="K55" s="6">
        <v>92.8</v>
      </c>
      <c r="L55" s="6">
        <v>30</v>
      </c>
      <c r="M55" s="5">
        <v>39</v>
      </c>
      <c r="N55" s="5">
        <v>224</v>
      </c>
      <c r="O55" s="4">
        <f t="shared" si="3"/>
        <v>143.89931118822093</v>
      </c>
      <c r="P55" s="4">
        <f t="shared" si="4"/>
        <v>13.334068406087672</v>
      </c>
      <c r="Q55" s="4">
        <f t="shared" si="5"/>
        <v>235.25020528689947</v>
      </c>
      <c r="R55" s="4">
        <f t="shared" si="6"/>
        <v>13.334068406087672</v>
      </c>
      <c r="S55" s="2">
        <f t="shared" si="7"/>
        <v>2</v>
      </c>
      <c r="T55" t="str">
        <f>IF(S55='ITERASI-2'!S55,"Aman","Berubah")</f>
        <v>Aman</v>
      </c>
    </row>
    <row r="56" spans="1:20" x14ac:dyDescent="0.25">
      <c r="A56" s="24">
        <v>55</v>
      </c>
      <c r="B56" s="26">
        <v>1.81</v>
      </c>
      <c r="C56" s="25">
        <v>91.9</v>
      </c>
      <c r="D56" s="25">
        <v>31.2</v>
      </c>
      <c r="E56" s="26">
        <v>40</v>
      </c>
      <c r="F56" s="26">
        <v>264</v>
      </c>
      <c r="G56" s="26">
        <v>2</v>
      </c>
      <c r="I56" s="13">
        <v>40</v>
      </c>
      <c r="J56" s="5">
        <v>0.91</v>
      </c>
      <c r="K56" s="6">
        <v>93.2</v>
      </c>
      <c r="L56" s="6">
        <v>30.1</v>
      </c>
      <c r="M56" s="5">
        <v>39</v>
      </c>
      <c r="N56" s="5">
        <v>219</v>
      </c>
      <c r="O56" s="4">
        <f t="shared" si="3"/>
        <v>148.9029071591433</v>
      </c>
      <c r="P56" s="4">
        <f t="shared" si="4"/>
        <v>18.335702672739959</v>
      </c>
      <c r="Q56" s="4">
        <f t="shared" si="5"/>
        <v>240.25358535931267</v>
      </c>
      <c r="R56" s="4">
        <f t="shared" si="6"/>
        <v>18.335702672739959</v>
      </c>
      <c r="S56" s="2">
        <f t="shared" si="7"/>
        <v>2</v>
      </c>
      <c r="T56" t="str">
        <f>IF(S56='ITERASI-2'!S56,"Aman","Berubah")</f>
        <v>Aman</v>
      </c>
    </row>
    <row r="57" spans="1:20" x14ac:dyDescent="0.25">
      <c r="A57" s="24">
        <v>56</v>
      </c>
      <c r="B57" s="26">
        <v>1.81</v>
      </c>
      <c r="C57" s="25">
        <v>90</v>
      </c>
      <c r="D57" s="25">
        <v>30.9</v>
      </c>
      <c r="E57" s="26">
        <v>40</v>
      </c>
      <c r="F57" s="26">
        <v>242</v>
      </c>
      <c r="G57" s="26">
        <v>2</v>
      </c>
      <c r="I57" s="13">
        <v>41</v>
      </c>
      <c r="J57" s="5">
        <v>0.91</v>
      </c>
      <c r="K57" s="6">
        <v>92.3</v>
      </c>
      <c r="L57" s="6">
        <v>30</v>
      </c>
      <c r="M57" s="5">
        <v>40</v>
      </c>
      <c r="N57" s="5">
        <v>223</v>
      </c>
      <c r="O57" s="4">
        <f t="shared" si="3"/>
        <v>144.88053156691245</v>
      </c>
      <c r="P57" s="4">
        <f t="shared" si="4"/>
        <v>14.259419824369193</v>
      </c>
      <c r="Q57" s="4">
        <f t="shared" si="5"/>
        <v>236.24302366500791</v>
      </c>
      <c r="R57" s="4">
        <f t="shared" si="6"/>
        <v>14.259419824369193</v>
      </c>
      <c r="S57" s="2">
        <f t="shared" si="7"/>
        <v>2</v>
      </c>
      <c r="T57" t="str">
        <f>IF(S57='ITERASI-2'!S57,"Aman","Berubah")</f>
        <v>Aman</v>
      </c>
    </row>
    <row r="58" spans="1:20" x14ac:dyDescent="0.25">
      <c r="A58" s="20">
        <v>57</v>
      </c>
      <c r="B58" s="22">
        <v>1.98</v>
      </c>
      <c r="C58" s="21">
        <v>90.4</v>
      </c>
      <c r="D58" s="21">
        <v>30.6</v>
      </c>
      <c r="E58" s="22">
        <v>40</v>
      </c>
      <c r="F58" s="22">
        <v>354</v>
      </c>
      <c r="G58" s="22">
        <v>1</v>
      </c>
      <c r="I58" s="13">
        <v>42</v>
      </c>
      <c r="J58" s="5">
        <v>0.91</v>
      </c>
      <c r="K58" s="6">
        <v>93.4</v>
      </c>
      <c r="L58" s="6">
        <v>30</v>
      </c>
      <c r="M58" s="5">
        <v>39</v>
      </c>
      <c r="N58" s="5">
        <v>223</v>
      </c>
      <c r="O58" s="4">
        <f t="shared" si="3"/>
        <v>144.90678760423123</v>
      </c>
      <c r="P58" s="4">
        <f t="shared" si="4"/>
        <v>14.412035526369184</v>
      </c>
      <c r="Q58" s="4">
        <f t="shared" si="5"/>
        <v>236.2558742870691</v>
      </c>
      <c r="R58" s="4">
        <f t="shared" si="6"/>
        <v>14.412035526369184</v>
      </c>
      <c r="S58" s="2">
        <f t="shared" si="7"/>
        <v>2</v>
      </c>
      <c r="T58" t="str">
        <f>IF(S58='ITERASI-2'!S58,"Aman","Berubah")</f>
        <v>Aman</v>
      </c>
    </row>
    <row r="59" spans="1:20" x14ac:dyDescent="0.25">
      <c r="A59" s="20">
        <v>58</v>
      </c>
      <c r="B59" s="22">
        <v>2.08</v>
      </c>
      <c r="C59" s="21">
        <v>90.8</v>
      </c>
      <c r="D59" s="21">
        <v>30.5</v>
      </c>
      <c r="E59" s="22">
        <v>40</v>
      </c>
      <c r="F59" s="22">
        <v>343</v>
      </c>
      <c r="G59" s="22">
        <v>1</v>
      </c>
      <c r="I59" s="13">
        <v>43</v>
      </c>
      <c r="J59" s="5">
        <v>0.91</v>
      </c>
      <c r="K59" s="6">
        <v>92.2</v>
      </c>
      <c r="L59" s="6">
        <v>30</v>
      </c>
      <c r="M59" s="5">
        <v>40</v>
      </c>
      <c r="N59" s="5">
        <v>234</v>
      </c>
      <c r="O59" s="4">
        <f t="shared" si="3"/>
        <v>133.88091634151763</v>
      </c>
      <c r="P59" s="4">
        <f t="shared" si="4"/>
        <v>3.4693751500371204</v>
      </c>
      <c r="Q59" s="4">
        <f t="shared" si="5"/>
        <v>225.24264174209313</v>
      </c>
      <c r="R59" s="4">
        <f t="shared" si="6"/>
        <v>3.4693751500371204</v>
      </c>
      <c r="S59" s="2">
        <f t="shared" si="7"/>
        <v>2</v>
      </c>
      <c r="T59" t="str">
        <f>IF(S59='ITERASI-2'!S59,"Aman","Berubah")</f>
        <v>Aman</v>
      </c>
    </row>
    <row r="60" spans="1:20" x14ac:dyDescent="0.25">
      <c r="A60" s="20">
        <v>59</v>
      </c>
      <c r="B60" s="22">
        <v>2.19</v>
      </c>
      <c r="C60" s="21">
        <v>91</v>
      </c>
      <c r="D60" s="21">
        <v>30.5</v>
      </c>
      <c r="E60" s="22">
        <v>40</v>
      </c>
      <c r="F60" s="22">
        <v>369</v>
      </c>
      <c r="G60" s="22">
        <v>1</v>
      </c>
      <c r="I60" s="13">
        <v>44</v>
      </c>
      <c r="J60" s="5">
        <v>0.91</v>
      </c>
      <c r="K60" s="6">
        <v>92.8</v>
      </c>
      <c r="L60" s="6">
        <v>30</v>
      </c>
      <c r="M60" s="5">
        <v>39</v>
      </c>
      <c r="N60" s="5">
        <v>238</v>
      </c>
      <c r="O60" s="4">
        <f t="shared" si="3"/>
        <v>129.90282942945385</v>
      </c>
      <c r="P60" s="4">
        <f t="shared" si="4"/>
        <v>2.1574343826333773</v>
      </c>
      <c r="Q60" s="4">
        <f t="shared" si="5"/>
        <v>221.25097157043555</v>
      </c>
      <c r="R60" s="4">
        <f t="shared" si="6"/>
        <v>2.1574343826333773</v>
      </c>
      <c r="S60" s="2">
        <f t="shared" si="7"/>
        <v>2</v>
      </c>
      <c r="T60" t="str">
        <f>IF(S60='ITERASI-2'!S60,"Aman","Berubah")</f>
        <v>Aman</v>
      </c>
    </row>
    <row r="61" spans="1:20" x14ac:dyDescent="0.25">
      <c r="A61" s="20">
        <v>60</v>
      </c>
      <c r="B61" s="22">
        <v>1.98</v>
      </c>
      <c r="C61" s="21">
        <v>91.1</v>
      </c>
      <c r="D61" s="21">
        <v>30.3</v>
      </c>
      <c r="E61" s="22">
        <v>40</v>
      </c>
      <c r="F61" s="22">
        <v>393</v>
      </c>
      <c r="G61" s="22">
        <v>1</v>
      </c>
      <c r="I61" s="13">
        <v>45</v>
      </c>
      <c r="J61" s="5">
        <v>0.91</v>
      </c>
      <c r="K61" s="6">
        <v>94.3</v>
      </c>
      <c r="L61" s="6">
        <v>30</v>
      </c>
      <c r="M61" s="5">
        <v>40</v>
      </c>
      <c r="N61" s="5">
        <v>244</v>
      </c>
      <c r="O61" s="4">
        <f t="shared" si="3"/>
        <v>123.91613465207472</v>
      </c>
      <c r="P61" s="4">
        <f t="shared" si="4"/>
        <v>7.6085634255806225</v>
      </c>
      <c r="Q61" s="4">
        <f t="shared" si="5"/>
        <v>215.26629033407673</v>
      </c>
      <c r="R61" s="4">
        <f t="shared" si="6"/>
        <v>7.6085634255806225</v>
      </c>
      <c r="S61" s="2">
        <f t="shared" si="7"/>
        <v>2</v>
      </c>
      <c r="T61" t="str">
        <f>IF(S61='ITERASI-2'!S61,"Aman","Berubah")</f>
        <v>Aman</v>
      </c>
    </row>
    <row r="62" spans="1:20" x14ac:dyDescent="0.25">
      <c r="A62" s="24">
        <v>61</v>
      </c>
      <c r="B62" s="26">
        <v>2.0099999999999998</v>
      </c>
      <c r="C62" s="25">
        <v>91.2</v>
      </c>
      <c r="D62" s="25">
        <v>30.3</v>
      </c>
      <c r="E62" s="26">
        <v>40</v>
      </c>
      <c r="F62" s="26">
        <v>298</v>
      </c>
      <c r="G62" s="26">
        <v>2</v>
      </c>
      <c r="I62" s="13">
        <v>46</v>
      </c>
      <c r="J62" s="5">
        <v>0.93</v>
      </c>
      <c r="K62" s="6">
        <v>93.5</v>
      </c>
      <c r="L62" s="6">
        <v>30.2</v>
      </c>
      <c r="M62" s="5">
        <v>39</v>
      </c>
      <c r="N62" s="5">
        <v>255</v>
      </c>
      <c r="O62" s="4">
        <f t="shared" si="3"/>
        <v>112.91998193607917</v>
      </c>
      <c r="P62" s="4">
        <f t="shared" si="4"/>
        <v>18.009628509043058</v>
      </c>
      <c r="Q62" s="4">
        <f t="shared" si="5"/>
        <v>204.2600663531077</v>
      </c>
      <c r="R62" s="4">
        <f t="shared" si="6"/>
        <v>18.009628509043058</v>
      </c>
      <c r="S62" s="2">
        <f t="shared" si="7"/>
        <v>2</v>
      </c>
      <c r="T62" t="str">
        <f>IF(S62='ITERASI-2'!S62,"Aman","Berubah")</f>
        <v>Aman</v>
      </c>
    </row>
    <row r="63" spans="1:20" x14ac:dyDescent="0.25">
      <c r="A63" s="24">
        <v>62</v>
      </c>
      <c r="B63" s="26">
        <v>2.12</v>
      </c>
      <c r="C63" s="25">
        <v>91.2</v>
      </c>
      <c r="D63" s="25">
        <v>30.4</v>
      </c>
      <c r="E63" s="26">
        <v>40</v>
      </c>
      <c r="F63" s="26">
        <v>261</v>
      </c>
      <c r="G63" s="26">
        <v>2</v>
      </c>
      <c r="I63" s="13">
        <v>47</v>
      </c>
      <c r="J63" s="5">
        <v>0.91</v>
      </c>
      <c r="K63" s="6">
        <v>92</v>
      </c>
      <c r="L63" s="6">
        <v>30.2</v>
      </c>
      <c r="M63" s="5">
        <v>39</v>
      </c>
      <c r="N63" s="5">
        <v>253</v>
      </c>
      <c r="O63" s="4">
        <f t="shared" si="3"/>
        <v>114.89946805988463</v>
      </c>
      <c r="P63" s="4">
        <f t="shared" si="4"/>
        <v>15.867996049456691</v>
      </c>
      <c r="Q63" s="4">
        <f t="shared" si="5"/>
        <v>206.24604825514032</v>
      </c>
      <c r="R63" s="4">
        <f t="shared" si="6"/>
        <v>15.867996049456691</v>
      </c>
      <c r="S63" s="2">
        <f t="shared" si="7"/>
        <v>2</v>
      </c>
      <c r="T63" t="str">
        <f>IF(S63='ITERASI-2'!S63,"Aman","Berubah")</f>
        <v>Aman</v>
      </c>
    </row>
    <row r="64" spans="1:20" x14ac:dyDescent="0.25">
      <c r="A64" s="24">
        <v>63</v>
      </c>
      <c r="B64" s="26">
        <v>2.23</v>
      </c>
      <c r="C64" s="25">
        <v>91.1</v>
      </c>
      <c r="D64" s="25">
        <v>30.4</v>
      </c>
      <c r="E64" s="26">
        <v>40</v>
      </c>
      <c r="F64" s="26">
        <v>266</v>
      </c>
      <c r="G64" s="26">
        <v>2</v>
      </c>
      <c r="I64" s="13">
        <v>48</v>
      </c>
      <c r="J64" s="5">
        <v>0.93</v>
      </c>
      <c r="K64" s="6">
        <v>92.5</v>
      </c>
      <c r="L64" s="6">
        <v>30.2</v>
      </c>
      <c r="M64" s="5">
        <v>39</v>
      </c>
      <c r="N64" s="5">
        <v>235</v>
      </c>
      <c r="O64" s="4">
        <f t="shared" si="3"/>
        <v>132.89871702582803</v>
      </c>
      <c r="P64" s="4">
        <f t="shared" si="4"/>
        <v>2.7671145829850592</v>
      </c>
      <c r="Q64" s="4">
        <f t="shared" si="5"/>
        <v>224.24850892301382</v>
      </c>
      <c r="R64" s="4">
        <f t="shared" si="6"/>
        <v>2.7671145829850592</v>
      </c>
      <c r="S64" s="2">
        <f t="shared" si="7"/>
        <v>2</v>
      </c>
      <c r="T64" t="str">
        <f>IF(S64='ITERASI-2'!S64,"Aman","Berubah")</f>
        <v>Aman</v>
      </c>
    </row>
    <row r="65" spans="1:20" x14ac:dyDescent="0.25">
      <c r="A65" s="24">
        <v>64</v>
      </c>
      <c r="B65" s="26">
        <v>2.0099999999999998</v>
      </c>
      <c r="C65" s="25">
        <v>91</v>
      </c>
      <c r="D65" s="25">
        <v>30.4</v>
      </c>
      <c r="E65" s="26">
        <v>40</v>
      </c>
      <c r="F65" s="26">
        <v>264</v>
      </c>
      <c r="G65" s="26">
        <v>2</v>
      </c>
      <c r="I65" s="13">
        <v>49</v>
      </c>
      <c r="J65" s="5">
        <v>0.91</v>
      </c>
      <c r="K65" s="6">
        <v>92.1</v>
      </c>
      <c r="L65" s="6">
        <v>30.2</v>
      </c>
      <c r="M65" s="5">
        <v>39</v>
      </c>
      <c r="N65" s="5">
        <v>231</v>
      </c>
      <c r="O65" s="4">
        <f t="shared" si="3"/>
        <v>136.89478840985063</v>
      </c>
      <c r="P65" s="4">
        <f t="shared" si="4"/>
        <v>6.3315562658813596</v>
      </c>
      <c r="Q65" s="4">
        <f t="shared" si="5"/>
        <v>228.24580847745779</v>
      </c>
      <c r="R65" s="4">
        <f t="shared" si="6"/>
        <v>6.3315562658813596</v>
      </c>
      <c r="S65" s="2">
        <f t="shared" si="7"/>
        <v>2</v>
      </c>
      <c r="T65" t="str">
        <f>IF(S65='ITERASI-2'!S65,"Aman","Berubah")</f>
        <v>Aman</v>
      </c>
    </row>
    <row r="66" spans="1:20" x14ac:dyDescent="0.25">
      <c r="A66" s="20">
        <v>65</v>
      </c>
      <c r="B66" s="22">
        <v>1.98</v>
      </c>
      <c r="C66" s="21">
        <v>91.5</v>
      </c>
      <c r="D66" s="21">
        <v>30.4</v>
      </c>
      <c r="E66" s="22">
        <v>40</v>
      </c>
      <c r="F66" s="22">
        <v>310</v>
      </c>
      <c r="G66" s="22">
        <v>1</v>
      </c>
      <c r="I66" s="13">
        <v>50</v>
      </c>
      <c r="J66" s="5">
        <v>0.93</v>
      </c>
      <c r="K66" s="6">
        <v>92.2</v>
      </c>
      <c r="L66" s="6">
        <v>30.1</v>
      </c>
      <c r="M66" s="5">
        <v>39</v>
      </c>
      <c r="N66" s="5">
        <v>232</v>
      </c>
      <c r="O66" s="4">
        <f t="shared" si="3"/>
        <v>135.89552477465097</v>
      </c>
      <c r="P66" s="4">
        <f t="shared" si="4"/>
        <v>5.3822634504511555</v>
      </c>
      <c r="Q66" s="4">
        <f t="shared" si="5"/>
        <v>227.246292739219</v>
      </c>
      <c r="R66" s="4">
        <f t="shared" si="6"/>
        <v>5.3822634504511555</v>
      </c>
      <c r="S66" s="2">
        <f t="shared" si="7"/>
        <v>2</v>
      </c>
      <c r="T66" t="str">
        <f>IF(S66='ITERASI-2'!S66,"Aman","Berubah")</f>
        <v>Aman</v>
      </c>
    </row>
    <row r="67" spans="1:20" x14ac:dyDescent="0.25">
      <c r="A67" s="16">
        <v>66</v>
      </c>
      <c r="B67" s="18">
        <v>1.98</v>
      </c>
      <c r="C67" s="17">
        <v>91</v>
      </c>
      <c r="D67" s="17">
        <v>30.4</v>
      </c>
      <c r="E67" s="18">
        <v>40</v>
      </c>
      <c r="F67" s="18">
        <v>447</v>
      </c>
      <c r="G67" s="18">
        <v>3</v>
      </c>
      <c r="I67" s="14">
        <v>51</v>
      </c>
      <c r="J67" s="5">
        <v>1.91</v>
      </c>
      <c r="K67" s="6">
        <v>81.8</v>
      </c>
      <c r="L67" s="6">
        <v>33.4</v>
      </c>
      <c r="M67" s="5">
        <v>40</v>
      </c>
      <c r="N67" s="5">
        <v>268</v>
      </c>
      <c r="O67" s="4">
        <f t="shared" si="3"/>
        <v>100.3780707813105</v>
      </c>
      <c r="P67" s="4">
        <f t="shared" si="4"/>
        <v>32.310796714718421</v>
      </c>
      <c r="Q67" s="4">
        <f t="shared" si="5"/>
        <v>191.48487455349166</v>
      </c>
      <c r="R67" s="4">
        <f t="shared" si="6"/>
        <v>32.310796714718421</v>
      </c>
      <c r="S67" s="2">
        <f t="shared" si="7"/>
        <v>2</v>
      </c>
      <c r="T67" t="str">
        <f>IF(S67='ITERASI-2'!S67,"Aman","Berubah")</f>
        <v>Aman</v>
      </c>
    </row>
    <row r="68" spans="1:20" x14ac:dyDescent="0.25">
      <c r="A68" s="20">
        <v>67</v>
      </c>
      <c r="B68" s="22">
        <v>1.91</v>
      </c>
      <c r="C68" s="21">
        <v>91.5</v>
      </c>
      <c r="D68" s="21">
        <v>30.4</v>
      </c>
      <c r="E68" s="22">
        <v>43</v>
      </c>
      <c r="F68" s="22">
        <v>398</v>
      </c>
      <c r="G68" s="22">
        <v>1</v>
      </c>
      <c r="I68" s="13">
        <v>52</v>
      </c>
      <c r="J68" s="4">
        <v>1.91</v>
      </c>
      <c r="K68" s="3">
        <v>84.1</v>
      </c>
      <c r="L68" s="3">
        <v>32.4</v>
      </c>
      <c r="M68" s="4">
        <v>40</v>
      </c>
      <c r="N68" s="4">
        <v>269</v>
      </c>
      <c r="O68" s="4">
        <f t="shared" si="3"/>
        <v>99.162979115752222</v>
      </c>
      <c r="P68" s="4">
        <f t="shared" si="4"/>
        <v>32.626413999431627</v>
      </c>
      <c r="Q68" s="4">
        <f t="shared" si="5"/>
        <v>190.37520482283892</v>
      </c>
      <c r="R68" s="4">
        <f t="shared" si="6"/>
        <v>32.626413999431627</v>
      </c>
      <c r="S68" s="2">
        <f t="shared" si="7"/>
        <v>2</v>
      </c>
      <c r="T68" t="str">
        <f>IF(S68='ITERASI-2'!S68,"Aman","Berubah")</f>
        <v>Aman</v>
      </c>
    </row>
    <row r="69" spans="1:20" x14ac:dyDescent="0.25">
      <c r="A69" s="20">
        <v>68</v>
      </c>
      <c r="B69" s="22">
        <v>1.88</v>
      </c>
      <c r="C69" s="21">
        <v>91.4</v>
      </c>
      <c r="D69" s="21">
        <v>30.3</v>
      </c>
      <c r="E69" s="22">
        <v>42</v>
      </c>
      <c r="F69" s="22">
        <v>390</v>
      </c>
      <c r="G69" s="22">
        <v>1</v>
      </c>
      <c r="I69" s="13">
        <v>53</v>
      </c>
      <c r="J69" s="4">
        <v>1.85</v>
      </c>
      <c r="K69" s="3">
        <v>85.9</v>
      </c>
      <c r="L69" s="3">
        <v>31.9</v>
      </c>
      <c r="M69" s="4">
        <v>40</v>
      </c>
      <c r="N69" s="4">
        <v>269</v>
      </c>
      <c r="O69" s="4">
        <f t="shared" si="3"/>
        <v>99.039168415553874</v>
      </c>
      <c r="P69" s="4">
        <f t="shared" si="4"/>
        <v>32.26513377950333</v>
      </c>
      <c r="Q69" s="4">
        <f t="shared" si="5"/>
        <v>190.31387953765011</v>
      </c>
      <c r="R69" s="4">
        <f t="shared" si="6"/>
        <v>32.26513377950333</v>
      </c>
      <c r="S69" s="2">
        <f t="shared" si="7"/>
        <v>2</v>
      </c>
      <c r="T69" t="str">
        <f>IF(S69='ITERASI-2'!S69,"Aman","Berubah")</f>
        <v>Aman</v>
      </c>
    </row>
    <row r="70" spans="1:20" x14ac:dyDescent="0.25">
      <c r="A70" s="20">
        <v>69</v>
      </c>
      <c r="B70" s="22">
        <v>1.95</v>
      </c>
      <c r="C70" s="21">
        <v>91.3</v>
      </c>
      <c r="D70" s="21">
        <v>30.4</v>
      </c>
      <c r="E70" s="22">
        <v>42</v>
      </c>
      <c r="F70" s="22">
        <v>380</v>
      </c>
      <c r="G70" s="22">
        <v>1</v>
      </c>
      <c r="I70" s="13">
        <v>54</v>
      </c>
      <c r="J70" s="4">
        <v>1.91</v>
      </c>
      <c r="K70" s="3">
        <v>99.9</v>
      </c>
      <c r="L70" s="3">
        <v>32.200000000000003</v>
      </c>
      <c r="M70" s="4">
        <v>40</v>
      </c>
      <c r="N70" s="4">
        <v>264</v>
      </c>
      <c r="O70" s="4">
        <f t="shared" si="3"/>
        <v>104.25977377258744</v>
      </c>
      <c r="P70" s="4">
        <f t="shared" si="4"/>
        <v>28.331990151990954</v>
      </c>
      <c r="Q70" s="4">
        <f t="shared" si="5"/>
        <v>195.46244686677642</v>
      </c>
      <c r="R70" s="4">
        <f t="shared" si="6"/>
        <v>28.331990151990954</v>
      </c>
      <c r="S70" s="2">
        <f t="shared" si="7"/>
        <v>2</v>
      </c>
      <c r="T70" t="str">
        <f>IF(S70='ITERASI-2'!S70,"Aman","Berubah")</f>
        <v>Aman</v>
      </c>
    </row>
    <row r="71" spans="1:20" x14ac:dyDescent="0.25">
      <c r="A71" s="20">
        <v>70</v>
      </c>
      <c r="B71" s="22">
        <v>2.0499999999999998</v>
      </c>
      <c r="C71" s="21">
        <v>91.5</v>
      </c>
      <c r="D71" s="21">
        <v>30.3</v>
      </c>
      <c r="E71" s="22">
        <v>40</v>
      </c>
      <c r="F71" s="22">
        <v>390</v>
      </c>
      <c r="G71" s="22">
        <v>1</v>
      </c>
      <c r="I71" s="13">
        <v>55</v>
      </c>
      <c r="J71" s="4">
        <v>1.81</v>
      </c>
      <c r="K71" s="3">
        <v>91.9</v>
      </c>
      <c r="L71" s="3">
        <v>31.2</v>
      </c>
      <c r="M71" s="4">
        <v>40</v>
      </c>
      <c r="N71" s="4">
        <v>264</v>
      </c>
      <c r="O71" s="4">
        <f t="shared" si="3"/>
        <v>103.88600945480795</v>
      </c>
      <c r="P71" s="4">
        <f t="shared" si="4"/>
        <v>26.853545212174652</v>
      </c>
      <c r="Q71" s="4">
        <f t="shared" si="5"/>
        <v>195.24618072456207</v>
      </c>
      <c r="R71" s="4">
        <f t="shared" si="6"/>
        <v>26.853545212174652</v>
      </c>
      <c r="S71" s="2">
        <f t="shared" si="7"/>
        <v>2</v>
      </c>
      <c r="T71" t="str">
        <f>IF(S71='ITERASI-2'!S71,"Aman","Berubah")</f>
        <v>Aman</v>
      </c>
    </row>
    <row r="72" spans="1:20" x14ac:dyDescent="0.25">
      <c r="A72" s="20">
        <v>71</v>
      </c>
      <c r="B72" s="22">
        <v>2.08</v>
      </c>
      <c r="C72" s="21">
        <v>91.4</v>
      </c>
      <c r="D72" s="21">
        <v>30.3</v>
      </c>
      <c r="E72" s="22">
        <v>47</v>
      </c>
      <c r="F72" s="22">
        <v>382</v>
      </c>
      <c r="G72" s="22">
        <v>1</v>
      </c>
      <c r="I72" s="13">
        <v>56</v>
      </c>
      <c r="J72" s="4">
        <v>1.81</v>
      </c>
      <c r="K72" s="3">
        <v>90</v>
      </c>
      <c r="L72" s="3">
        <v>30.9</v>
      </c>
      <c r="M72" s="4">
        <v>40</v>
      </c>
      <c r="N72" s="4">
        <v>242</v>
      </c>
      <c r="O72" s="4">
        <f t="shared" si="3"/>
        <v>125.88475004454583</v>
      </c>
      <c r="P72" s="4">
        <f t="shared" si="4"/>
        <v>4.9866999284690445</v>
      </c>
      <c r="Q72" s="4">
        <f t="shared" si="5"/>
        <v>217.24292446564397</v>
      </c>
      <c r="R72" s="4">
        <f t="shared" si="6"/>
        <v>4.9866999284690445</v>
      </c>
      <c r="S72" s="2">
        <f t="shared" si="7"/>
        <v>2</v>
      </c>
      <c r="T72" t="str">
        <f>IF(S72='ITERASI-2'!S72,"Aman","Berubah")</f>
        <v>Aman</v>
      </c>
    </row>
    <row r="73" spans="1:20" x14ac:dyDescent="0.25">
      <c r="A73" s="20">
        <v>72</v>
      </c>
      <c r="B73" s="22">
        <v>1.98</v>
      </c>
      <c r="C73" s="21">
        <v>91.3</v>
      </c>
      <c r="D73" s="21">
        <v>30.4</v>
      </c>
      <c r="E73" s="22">
        <v>55</v>
      </c>
      <c r="F73" s="22">
        <v>393</v>
      </c>
      <c r="G73" s="22">
        <v>1</v>
      </c>
      <c r="I73" s="13">
        <v>57</v>
      </c>
      <c r="J73" s="4">
        <v>1.98</v>
      </c>
      <c r="K73" s="3">
        <v>90.4</v>
      </c>
      <c r="L73" s="3">
        <v>30.6</v>
      </c>
      <c r="M73" s="4">
        <v>40</v>
      </c>
      <c r="N73" s="4">
        <v>354</v>
      </c>
      <c r="O73" s="4">
        <f t="shared" si="3"/>
        <v>13.989420542363838</v>
      </c>
      <c r="P73" s="4">
        <f t="shared" si="4"/>
        <v>116.82045439893012</v>
      </c>
      <c r="Q73" s="4">
        <f t="shared" si="5"/>
        <v>105.24434547373561</v>
      </c>
      <c r="R73" s="4">
        <f t="shared" si="6"/>
        <v>13.989420542363838</v>
      </c>
      <c r="S73" s="2">
        <f t="shared" si="7"/>
        <v>1</v>
      </c>
      <c r="T73" t="str">
        <f>IF(S73='ITERASI-2'!S73,"Aman","Berubah")</f>
        <v>Aman</v>
      </c>
    </row>
    <row r="74" spans="1:20" x14ac:dyDescent="0.25">
      <c r="A74" s="20">
        <v>73</v>
      </c>
      <c r="B74" s="22">
        <v>1.95</v>
      </c>
      <c r="C74" s="21">
        <v>91.3</v>
      </c>
      <c r="D74" s="21">
        <v>30.3</v>
      </c>
      <c r="E74" s="22">
        <v>50</v>
      </c>
      <c r="F74" s="22">
        <v>362</v>
      </c>
      <c r="G74" s="22">
        <v>1</v>
      </c>
      <c r="I74" s="13">
        <v>58</v>
      </c>
      <c r="J74" s="4">
        <v>2.08</v>
      </c>
      <c r="K74" s="3">
        <v>90.8</v>
      </c>
      <c r="L74" s="3">
        <v>30.5</v>
      </c>
      <c r="M74" s="4">
        <v>40</v>
      </c>
      <c r="N74" s="4">
        <v>343</v>
      </c>
      <c r="O74" s="4">
        <f t="shared" si="3"/>
        <v>24.924834077236664</v>
      </c>
      <c r="P74" s="4">
        <f t="shared" si="4"/>
        <v>105.81985614112135</v>
      </c>
      <c r="Q74" s="4">
        <f t="shared" si="5"/>
        <v>116.24305802889606</v>
      </c>
      <c r="R74" s="4">
        <f t="shared" si="6"/>
        <v>24.924834077236664</v>
      </c>
      <c r="S74" s="2">
        <f t="shared" si="7"/>
        <v>1</v>
      </c>
      <c r="T74" t="str">
        <f>IF(S74='ITERASI-2'!S74,"Aman","Berubah")</f>
        <v>Aman</v>
      </c>
    </row>
    <row r="75" spans="1:20" x14ac:dyDescent="0.25">
      <c r="A75" s="20">
        <v>74</v>
      </c>
      <c r="B75" s="22">
        <v>2.0099999999999998</v>
      </c>
      <c r="C75" s="21">
        <v>91.2</v>
      </c>
      <c r="D75" s="21">
        <v>30.4</v>
      </c>
      <c r="E75" s="22">
        <v>47</v>
      </c>
      <c r="F75" s="22">
        <v>364</v>
      </c>
      <c r="G75" s="22">
        <v>1</v>
      </c>
      <c r="I75" s="13">
        <v>59</v>
      </c>
      <c r="J75" s="4">
        <v>2.19</v>
      </c>
      <c r="K75" s="3">
        <v>91</v>
      </c>
      <c r="L75" s="3">
        <v>30.5</v>
      </c>
      <c r="M75" s="4">
        <v>40</v>
      </c>
      <c r="N75" s="4">
        <v>369</v>
      </c>
      <c r="O75" s="4">
        <f t="shared" si="3"/>
        <v>2.0380710924248353</v>
      </c>
      <c r="P75" s="4">
        <f t="shared" si="4"/>
        <v>131.81969559821161</v>
      </c>
      <c r="Q75" s="4">
        <f t="shared" si="5"/>
        <v>90.24570472250565</v>
      </c>
      <c r="R75" s="4">
        <f t="shared" si="6"/>
        <v>2.0380710924248353</v>
      </c>
      <c r="S75" s="2">
        <f t="shared" si="7"/>
        <v>1</v>
      </c>
      <c r="T75" t="str">
        <f>IF(S75='ITERASI-2'!S75,"Aman","Berubah")</f>
        <v>Aman</v>
      </c>
    </row>
    <row r="76" spans="1:20" x14ac:dyDescent="0.25">
      <c r="A76" s="20">
        <v>75</v>
      </c>
      <c r="B76" s="22">
        <v>1.98</v>
      </c>
      <c r="C76" s="21">
        <v>91.2</v>
      </c>
      <c r="D76" s="21">
        <v>30.4</v>
      </c>
      <c r="E76" s="22">
        <v>42</v>
      </c>
      <c r="F76" s="22">
        <v>357</v>
      </c>
      <c r="G76" s="22">
        <v>1</v>
      </c>
      <c r="I76" s="13">
        <v>60</v>
      </c>
      <c r="J76" s="4">
        <v>1.98</v>
      </c>
      <c r="K76" s="3">
        <v>91.1</v>
      </c>
      <c r="L76" s="3">
        <v>30.3</v>
      </c>
      <c r="M76" s="4">
        <v>40</v>
      </c>
      <c r="N76" s="4">
        <v>393</v>
      </c>
      <c r="O76" s="4">
        <f t="shared" si="3"/>
        <v>25.183524120168542</v>
      </c>
      <c r="P76" s="4">
        <f t="shared" si="4"/>
        <v>155.81809971446057</v>
      </c>
      <c r="Q76" s="4">
        <f t="shared" si="5"/>
        <v>66.244653814152556</v>
      </c>
      <c r="R76" s="4">
        <f t="shared" si="6"/>
        <v>25.183524120168542</v>
      </c>
      <c r="S76" s="2">
        <f t="shared" si="7"/>
        <v>1</v>
      </c>
      <c r="T76" t="str">
        <f>IF(S76='ITERASI-2'!S76,"Aman","Berubah")</f>
        <v>Aman</v>
      </c>
    </row>
    <row r="77" spans="1:20" x14ac:dyDescent="0.25">
      <c r="A77" s="20">
        <v>76</v>
      </c>
      <c r="B77" s="22">
        <v>1.95</v>
      </c>
      <c r="C77" s="21">
        <v>91</v>
      </c>
      <c r="D77" s="21">
        <v>30.4</v>
      </c>
      <c r="E77" s="22">
        <v>40</v>
      </c>
      <c r="F77" s="22">
        <v>410</v>
      </c>
      <c r="G77" s="22">
        <v>1</v>
      </c>
      <c r="I77" s="13">
        <v>61</v>
      </c>
      <c r="J77" s="4">
        <v>2.0099999999999998</v>
      </c>
      <c r="K77" s="3">
        <v>91.2</v>
      </c>
      <c r="L77" s="3">
        <v>30.3</v>
      </c>
      <c r="M77" s="4">
        <v>40</v>
      </c>
      <c r="N77" s="4">
        <v>298</v>
      </c>
      <c r="O77" s="4">
        <f t="shared" si="3"/>
        <v>69.88476152765908</v>
      </c>
      <c r="P77" s="4">
        <f t="shared" si="4"/>
        <v>60.821467013267466</v>
      </c>
      <c r="Q77" s="4">
        <f t="shared" si="5"/>
        <v>161.24111918521211</v>
      </c>
      <c r="R77" s="4">
        <f t="shared" si="6"/>
        <v>60.821467013267466</v>
      </c>
      <c r="S77" s="2">
        <f t="shared" si="7"/>
        <v>2</v>
      </c>
      <c r="T77" t="str">
        <f>IF(S77='ITERASI-2'!S77,"Aman","Berubah")</f>
        <v>Aman</v>
      </c>
    </row>
    <row r="78" spans="1:20" x14ac:dyDescent="0.25">
      <c r="A78" s="16">
        <v>77</v>
      </c>
      <c r="B78" s="18">
        <v>2.0499999999999998</v>
      </c>
      <c r="C78" s="17">
        <v>91</v>
      </c>
      <c r="D78" s="17">
        <v>30.4</v>
      </c>
      <c r="E78" s="18">
        <v>45</v>
      </c>
      <c r="F78" s="18">
        <v>413</v>
      </c>
      <c r="G78" s="18">
        <v>3</v>
      </c>
      <c r="I78" s="13">
        <v>62</v>
      </c>
      <c r="J78" s="4">
        <v>2.12</v>
      </c>
      <c r="K78" s="3">
        <v>91.2</v>
      </c>
      <c r="L78" s="3">
        <v>30.4</v>
      </c>
      <c r="M78" s="4">
        <v>40</v>
      </c>
      <c r="N78" s="4">
        <v>261</v>
      </c>
      <c r="O78" s="4">
        <f t="shared" si="3"/>
        <v>106.87916638480633</v>
      </c>
      <c r="P78" s="4">
        <f t="shared" si="4"/>
        <v>23.832967448496284</v>
      </c>
      <c r="Q78" s="4">
        <f t="shared" si="5"/>
        <v>198.24122724096654</v>
      </c>
      <c r="R78" s="4">
        <f t="shared" si="6"/>
        <v>23.832967448496284</v>
      </c>
      <c r="S78" s="2">
        <f t="shared" si="7"/>
        <v>2</v>
      </c>
      <c r="T78" t="str">
        <f>IF(S78='ITERASI-2'!S78,"Aman","Berubah")</f>
        <v>Aman</v>
      </c>
    </row>
    <row r="79" spans="1:20" x14ac:dyDescent="0.25">
      <c r="A79" s="20">
        <v>78</v>
      </c>
      <c r="B79" s="22">
        <v>2.08</v>
      </c>
      <c r="C79" s="21">
        <v>91</v>
      </c>
      <c r="D79" s="21">
        <v>30.4</v>
      </c>
      <c r="E79" s="22">
        <v>41</v>
      </c>
      <c r="F79" s="22">
        <v>354</v>
      </c>
      <c r="G79" s="22">
        <v>1</v>
      </c>
      <c r="I79" s="13">
        <v>63</v>
      </c>
      <c r="J79" s="4">
        <v>2.23</v>
      </c>
      <c r="K79" s="3">
        <v>91.1</v>
      </c>
      <c r="L79" s="3">
        <v>30.4</v>
      </c>
      <c r="M79" s="4">
        <v>40</v>
      </c>
      <c r="N79" s="4">
        <v>266</v>
      </c>
      <c r="O79" s="4">
        <f t="shared" si="3"/>
        <v>101.88044653961384</v>
      </c>
      <c r="P79" s="4">
        <f t="shared" si="4"/>
        <v>28.832665443638003</v>
      </c>
      <c r="Q79" s="4">
        <f t="shared" si="5"/>
        <v>193.24168864503719</v>
      </c>
      <c r="R79" s="4">
        <f t="shared" si="6"/>
        <v>28.832665443638003</v>
      </c>
      <c r="S79" s="2">
        <f t="shared" si="7"/>
        <v>2</v>
      </c>
      <c r="T79" t="str">
        <f>IF(S79='ITERASI-2'!S79,"Aman","Berubah")</f>
        <v>Aman</v>
      </c>
    </row>
    <row r="80" spans="1:20" x14ac:dyDescent="0.25">
      <c r="A80" s="20">
        <v>79</v>
      </c>
      <c r="B80" s="22">
        <v>2.12</v>
      </c>
      <c r="C80" s="21">
        <v>91.1</v>
      </c>
      <c r="D80" s="21">
        <v>30.3</v>
      </c>
      <c r="E80" s="22">
        <v>43</v>
      </c>
      <c r="F80" s="22">
        <v>404</v>
      </c>
      <c r="G80" s="22">
        <v>1</v>
      </c>
      <c r="I80" s="13">
        <v>64</v>
      </c>
      <c r="J80" s="4">
        <v>2.0099999999999998</v>
      </c>
      <c r="K80" s="3">
        <v>91</v>
      </c>
      <c r="L80" s="3">
        <v>30.4</v>
      </c>
      <c r="M80" s="4">
        <v>40</v>
      </c>
      <c r="N80" s="4">
        <v>264</v>
      </c>
      <c r="O80" s="4">
        <f t="shared" si="3"/>
        <v>103.87934616873773</v>
      </c>
      <c r="P80" s="4">
        <f t="shared" si="4"/>
        <v>26.827271242134241</v>
      </c>
      <c r="Q80" s="4">
        <f t="shared" si="5"/>
        <v>195.24054746195173</v>
      </c>
      <c r="R80" s="4">
        <f t="shared" si="6"/>
        <v>26.827271242134241</v>
      </c>
      <c r="S80" s="2">
        <f t="shared" si="7"/>
        <v>2</v>
      </c>
      <c r="T80" t="str">
        <f>IF(S80='ITERASI-2'!S80,"Aman","Berubah")</f>
        <v>Aman</v>
      </c>
    </row>
    <row r="81" spans="1:20" x14ac:dyDescent="0.25">
      <c r="A81" s="16">
        <v>80</v>
      </c>
      <c r="B81" s="18">
        <v>1.98</v>
      </c>
      <c r="C81" s="17">
        <v>91</v>
      </c>
      <c r="D81" s="17">
        <v>30.4</v>
      </c>
      <c r="E81" s="18">
        <v>48</v>
      </c>
      <c r="F81" s="18">
        <v>413</v>
      </c>
      <c r="G81" s="18">
        <v>3</v>
      </c>
      <c r="I81" s="13">
        <v>65</v>
      </c>
      <c r="J81" s="4">
        <v>1.98</v>
      </c>
      <c r="K81" s="3">
        <v>91.5</v>
      </c>
      <c r="L81" s="3">
        <v>30.4</v>
      </c>
      <c r="M81" s="4">
        <v>40</v>
      </c>
      <c r="N81" s="4">
        <v>310</v>
      </c>
      <c r="O81" s="4">
        <f t="shared" si="3"/>
        <v>57.889324465838364</v>
      </c>
      <c r="P81" s="4">
        <f t="shared" si="4"/>
        <v>72.821932630869952</v>
      </c>
      <c r="Q81" s="4">
        <f t="shared" si="5"/>
        <v>149.24249799094079</v>
      </c>
      <c r="R81" s="4">
        <f t="shared" si="6"/>
        <v>57.889324465838364</v>
      </c>
      <c r="S81" s="2">
        <f t="shared" si="7"/>
        <v>1</v>
      </c>
      <c r="T81" t="str">
        <f>IF(S81='ITERASI-2'!S81,"Aman","Berubah")</f>
        <v>Aman</v>
      </c>
    </row>
    <row r="82" spans="1:20" x14ac:dyDescent="0.25">
      <c r="A82" s="24">
        <v>81</v>
      </c>
      <c r="B82" s="26">
        <v>2.0499999999999998</v>
      </c>
      <c r="C82" s="25">
        <v>90.6</v>
      </c>
      <c r="D82" s="25">
        <v>30.4</v>
      </c>
      <c r="E82" s="26">
        <v>40</v>
      </c>
      <c r="F82" s="26">
        <v>282</v>
      </c>
      <c r="G82" s="26">
        <v>2</v>
      </c>
      <c r="I82" s="13">
        <v>66</v>
      </c>
      <c r="J82" s="4">
        <v>1.98</v>
      </c>
      <c r="K82" s="3">
        <v>91</v>
      </c>
      <c r="L82" s="3">
        <v>30.4</v>
      </c>
      <c r="M82" s="4">
        <v>40</v>
      </c>
      <c r="N82" s="4">
        <v>447</v>
      </c>
      <c r="O82" s="4">
        <f t="shared" ref="O82:O116" si="8">SQRT((J82-$K$11)^2+(K82-$L$11)^2+(L82-$M$11)^2+(M82-$N$11)^2+(N82-$O$11)^2)</f>
        <v>79.149840305868224</v>
      </c>
      <c r="P82" s="4">
        <f t="shared" ref="P82:P116" si="9">SQRT((J82-$K$12)^2+(K82-$L$12)^2+(L82-$M$12)^2+(M82-$N$12)^2+(N82-$O$12)^2)</f>
        <v>209.81763265782925</v>
      </c>
      <c r="Q82" s="4">
        <f t="shared" ref="Q82:Q116" si="10">SQRT((J82-$K$13)^2+(K82-$L$13)^2+(L82-$M$13)^2+(M82-$N$13)^2+(N82-$O$13)^2)</f>
        <v>12.275289421658764</v>
      </c>
      <c r="R82" s="4">
        <f t="shared" ref="R82:R116" si="11">MIN(O82:Q82)</f>
        <v>12.275289421658764</v>
      </c>
      <c r="S82" s="2">
        <f t="shared" ref="S82:S116" si="12">IF(AND(O82&lt;P82,O82&lt;Q82),1,IF(AND(P82&lt;O82,P82&lt;Q82),2,3))</f>
        <v>3</v>
      </c>
      <c r="T82" t="str">
        <f>IF(S82='ITERASI-2'!S82,"Aman","Berubah")</f>
        <v>Aman</v>
      </c>
    </row>
    <row r="83" spans="1:20" x14ac:dyDescent="0.25">
      <c r="A83" s="24">
        <v>82</v>
      </c>
      <c r="B83" s="26">
        <v>2.12</v>
      </c>
      <c r="C83" s="25">
        <v>90.5</v>
      </c>
      <c r="D83" s="25">
        <v>30.4</v>
      </c>
      <c r="E83" s="26">
        <v>40</v>
      </c>
      <c r="F83" s="26">
        <v>280</v>
      </c>
      <c r="G83" s="26">
        <v>2</v>
      </c>
      <c r="I83" s="13">
        <v>67</v>
      </c>
      <c r="J83" s="4">
        <v>1.91</v>
      </c>
      <c r="K83" s="3">
        <v>91.5</v>
      </c>
      <c r="L83" s="3">
        <v>30.4</v>
      </c>
      <c r="M83" s="4">
        <v>43</v>
      </c>
      <c r="N83" s="4">
        <v>398</v>
      </c>
      <c r="O83" s="4">
        <f t="shared" si="8"/>
        <v>30.172798352894681</v>
      </c>
      <c r="P83" s="4">
        <f t="shared" si="9"/>
        <v>160.85343446833278</v>
      </c>
      <c r="Q83" s="4">
        <f t="shared" si="10"/>
        <v>61.305127121129672</v>
      </c>
      <c r="R83" s="4">
        <f t="shared" si="11"/>
        <v>30.172798352894681</v>
      </c>
      <c r="S83" s="2">
        <f t="shared" si="12"/>
        <v>1</v>
      </c>
      <c r="T83" t="str">
        <f>IF(S83='ITERASI-2'!S83,"Aman","Berubah")</f>
        <v>Aman</v>
      </c>
    </row>
    <row r="84" spans="1:20" x14ac:dyDescent="0.25">
      <c r="A84" s="20">
        <v>83</v>
      </c>
      <c r="B84" s="22">
        <v>1.78</v>
      </c>
      <c r="C84" s="21">
        <v>90.4</v>
      </c>
      <c r="D84" s="21">
        <v>30</v>
      </c>
      <c r="E84" s="22">
        <v>40</v>
      </c>
      <c r="F84" s="22">
        <v>347</v>
      </c>
      <c r="G84" s="22">
        <v>1</v>
      </c>
      <c r="I84" s="13">
        <v>68</v>
      </c>
      <c r="J84" s="4">
        <v>1.88</v>
      </c>
      <c r="K84" s="3">
        <v>91.4</v>
      </c>
      <c r="L84" s="3">
        <v>30.3</v>
      </c>
      <c r="M84" s="4">
        <v>42</v>
      </c>
      <c r="N84" s="4">
        <v>390</v>
      </c>
      <c r="O84" s="4">
        <f t="shared" si="8"/>
        <v>22.141012182021946</v>
      </c>
      <c r="P84" s="4">
        <f t="shared" si="9"/>
        <v>152.83617237545789</v>
      </c>
      <c r="Q84" s="4">
        <f t="shared" si="10"/>
        <v>69.264357403905535</v>
      </c>
      <c r="R84" s="4">
        <f t="shared" si="11"/>
        <v>22.141012182021946</v>
      </c>
      <c r="S84" s="2">
        <f t="shared" si="12"/>
        <v>1</v>
      </c>
      <c r="T84" t="str">
        <f>IF(S84='ITERASI-2'!S84,"Aman","Berubah")</f>
        <v>Aman</v>
      </c>
    </row>
    <row r="85" spans="1:20" x14ac:dyDescent="0.25">
      <c r="A85" s="24">
        <v>84</v>
      </c>
      <c r="B85" s="26">
        <v>2.19</v>
      </c>
      <c r="C85" s="25">
        <v>78.5</v>
      </c>
      <c r="D85" s="25">
        <v>33.4</v>
      </c>
      <c r="E85" s="26">
        <v>40</v>
      </c>
      <c r="F85" s="26">
        <v>219</v>
      </c>
      <c r="G85" s="26">
        <v>2</v>
      </c>
      <c r="I85" s="13">
        <v>69</v>
      </c>
      <c r="J85" s="4">
        <v>1.95</v>
      </c>
      <c r="K85" s="3">
        <v>91.3</v>
      </c>
      <c r="L85" s="3">
        <v>30.4</v>
      </c>
      <c r="M85" s="4">
        <v>42</v>
      </c>
      <c r="N85" s="4">
        <v>380</v>
      </c>
      <c r="O85" s="4">
        <f t="shared" si="8"/>
        <v>12.150048577863558</v>
      </c>
      <c r="P85" s="4">
        <f t="shared" si="9"/>
        <v>142.83761552486675</v>
      </c>
      <c r="Q85" s="4">
        <f t="shared" si="10"/>
        <v>79.261539234448747</v>
      </c>
      <c r="R85" s="4">
        <f t="shared" si="11"/>
        <v>12.150048577863558</v>
      </c>
      <c r="S85" s="2">
        <f t="shared" si="12"/>
        <v>1</v>
      </c>
      <c r="T85" t="str">
        <f>IF(S85='ITERASI-2'!S85,"Aman","Berubah")</f>
        <v>Aman</v>
      </c>
    </row>
    <row r="86" spans="1:20" x14ac:dyDescent="0.25">
      <c r="A86" s="24">
        <v>85</v>
      </c>
      <c r="B86" s="26">
        <v>2.19</v>
      </c>
      <c r="C86" s="25">
        <v>82.4</v>
      </c>
      <c r="D86" s="25">
        <v>32.200000000000003</v>
      </c>
      <c r="E86" s="26">
        <v>40</v>
      </c>
      <c r="F86" s="26">
        <v>297</v>
      </c>
      <c r="G86" s="26">
        <v>2</v>
      </c>
      <c r="I86" s="13">
        <v>70</v>
      </c>
      <c r="J86" s="4">
        <v>2.0499999999999998</v>
      </c>
      <c r="K86" s="3">
        <v>91.5</v>
      </c>
      <c r="L86" s="3">
        <v>30.3</v>
      </c>
      <c r="M86" s="4">
        <v>40</v>
      </c>
      <c r="N86" s="4">
        <v>390</v>
      </c>
      <c r="O86" s="4">
        <f t="shared" si="8"/>
        <v>22.192577147425762</v>
      </c>
      <c r="P86" s="4">
        <f t="shared" si="9"/>
        <v>152.81927488434368</v>
      </c>
      <c r="Q86" s="4">
        <f t="shared" si="10"/>
        <v>69.247774465904143</v>
      </c>
      <c r="R86" s="4">
        <f t="shared" si="11"/>
        <v>22.192577147425762</v>
      </c>
      <c r="S86" s="2">
        <f t="shared" si="12"/>
        <v>1</v>
      </c>
      <c r="T86" t="str">
        <f>IF(S86='ITERASI-2'!S86,"Aman","Berubah")</f>
        <v>Aman</v>
      </c>
    </row>
    <row r="87" spans="1:20" x14ac:dyDescent="0.25">
      <c r="A87" s="16">
        <v>86</v>
      </c>
      <c r="B87" s="18">
        <v>2.12</v>
      </c>
      <c r="C87" s="17">
        <v>85</v>
      </c>
      <c r="D87" s="17">
        <v>31.5</v>
      </c>
      <c r="E87" s="18">
        <v>40</v>
      </c>
      <c r="F87" s="18">
        <v>527</v>
      </c>
      <c r="G87" s="18">
        <v>3</v>
      </c>
      <c r="I87" s="13">
        <v>71</v>
      </c>
      <c r="J87" s="4">
        <v>2.08</v>
      </c>
      <c r="K87" s="3">
        <v>91.4</v>
      </c>
      <c r="L87" s="3">
        <v>30.3</v>
      </c>
      <c r="M87" s="4">
        <v>47</v>
      </c>
      <c r="N87" s="4">
        <v>382</v>
      </c>
      <c r="O87" s="4">
        <f t="shared" si="8"/>
        <v>15.162256443037899</v>
      </c>
      <c r="P87" s="4">
        <f t="shared" si="9"/>
        <v>145.00607557522414</v>
      </c>
      <c r="Q87" s="4">
        <f t="shared" si="10"/>
        <v>77.532745566937024</v>
      </c>
      <c r="R87" s="4">
        <f t="shared" si="11"/>
        <v>15.162256443037899</v>
      </c>
      <c r="S87" s="2">
        <f t="shared" si="12"/>
        <v>1</v>
      </c>
      <c r="T87" t="str">
        <f>IF(S87='ITERASI-2'!S87,"Aman","Berubah")</f>
        <v>Aman</v>
      </c>
    </row>
    <row r="88" spans="1:20" x14ac:dyDescent="0.25">
      <c r="A88" s="16">
        <v>87</v>
      </c>
      <c r="B88" s="17">
        <v>2.6</v>
      </c>
      <c r="C88" s="17">
        <v>86.4</v>
      </c>
      <c r="D88" s="17">
        <v>31.1</v>
      </c>
      <c r="E88" s="18">
        <v>42</v>
      </c>
      <c r="F88" s="18">
        <v>457</v>
      </c>
      <c r="G88" s="18">
        <v>3</v>
      </c>
      <c r="I88" s="13">
        <v>72</v>
      </c>
      <c r="J88" s="4">
        <v>1.98</v>
      </c>
      <c r="K88" s="3">
        <v>91.3</v>
      </c>
      <c r="L88" s="3">
        <v>30.4</v>
      </c>
      <c r="M88" s="4">
        <v>55</v>
      </c>
      <c r="N88" s="4">
        <v>393</v>
      </c>
      <c r="O88" s="4">
        <f t="shared" si="8"/>
        <v>28.517419596528086</v>
      </c>
      <c r="P88" s="4">
        <f t="shared" si="9"/>
        <v>156.57393505114791</v>
      </c>
      <c r="Q88" s="4">
        <f t="shared" si="10"/>
        <v>67.849675346837159</v>
      </c>
      <c r="R88" s="4">
        <f t="shared" si="11"/>
        <v>28.517419596528086</v>
      </c>
      <c r="S88" s="2">
        <f t="shared" si="12"/>
        <v>1</v>
      </c>
      <c r="T88" t="str">
        <f>IF(S88='ITERASI-2'!S88,"Aman","Berubah")</f>
        <v>Aman</v>
      </c>
    </row>
    <row r="89" spans="1:20" x14ac:dyDescent="0.25">
      <c r="A89" s="16">
        <v>88</v>
      </c>
      <c r="B89" s="18">
        <v>2.93</v>
      </c>
      <c r="C89" s="17">
        <v>87.8</v>
      </c>
      <c r="D89" s="17">
        <v>30.7</v>
      </c>
      <c r="E89" s="18">
        <v>40</v>
      </c>
      <c r="F89" s="18">
        <v>527</v>
      </c>
      <c r="G89" s="18">
        <v>3</v>
      </c>
      <c r="I89" s="13">
        <v>73</v>
      </c>
      <c r="J89" s="4">
        <v>1.95</v>
      </c>
      <c r="K89" s="3">
        <v>91.3</v>
      </c>
      <c r="L89" s="3">
        <v>30.3</v>
      </c>
      <c r="M89" s="4">
        <v>50</v>
      </c>
      <c r="N89" s="4">
        <v>362</v>
      </c>
      <c r="O89" s="4">
        <f t="shared" si="8"/>
        <v>10.307328159022488</v>
      </c>
      <c r="P89" s="4">
        <f t="shared" si="9"/>
        <v>125.24801404044119</v>
      </c>
      <c r="Q89" s="4">
        <f t="shared" si="10"/>
        <v>97.72178039576859</v>
      </c>
      <c r="R89" s="4">
        <f t="shared" si="11"/>
        <v>10.307328159022488</v>
      </c>
      <c r="S89" s="2">
        <f t="shared" si="12"/>
        <v>1</v>
      </c>
      <c r="T89" t="str">
        <f>IF(S89='ITERASI-2'!S89,"Aman","Berubah")</f>
        <v>Aman</v>
      </c>
    </row>
    <row r="90" spans="1:20" x14ac:dyDescent="0.25">
      <c r="A90" s="24">
        <v>89</v>
      </c>
      <c r="B90" s="26">
        <v>2.5299999999999998</v>
      </c>
      <c r="C90" s="25">
        <v>88.6</v>
      </c>
      <c r="D90" s="25">
        <v>30.5</v>
      </c>
      <c r="E90" s="26">
        <v>40</v>
      </c>
      <c r="F90" s="26">
        <v>242</v>
      </c>
      <c r="G90" s="26">
        <v>2</v>
      </c>
      <c r="I90" s="13">
        <v>74</v>
      </c>
      <c r="J90" s="4">
        <v>2.0099999999999998</v>
      </c>
      <c r="K90" s="3">
        <v>91.2</v>
      </c>
      <c r="L90" s="3">
        <v>30.4</v>
      </c>
      <c r="M90" s="4">
        <v>47</v>
      </c>
      <c r="N90" s="4">
        <v>364</v>
      </c>
      <c r="O90" s="4">
        <f t="shared" si="8"/>
        <v>6.7128652931847608</v>
      </c>
      <c r="P90" s="4">
        <f t="shared" si="9"/>
        <v>127.03211402044417</v>
      </c>
      <c r="Q90" s="4">
        <f t="shared" si="10"/>
        <v>95.476104923367444</v>
      </c>
      <c r="R90" s="4">
        <f t="shared" si="11"/>
        <v>6.7128652931847608</v>
      </c>
      <c r="S90" s="2">
        <f t="shared" si="12"/>
        <v>1</v>
      </c>
      <c r="T90" t="str">
        <f>IF(S90='ITERASI-2'!S90,"Aman","Berubah")</f>
        <v>Aman</v>
      </c>
    </row>
    <row r="91" spans="1:20" x14ac:dyDescent="0.25">
      <c r="A91" s="24">
        <v>90</v>
      </c>
      <c r="B91" s="26">
        <v>2.4500000000000002</v>
      </c>
      <c r="C91" s="25">
        <v>88.9</v>
      </c>
      <c r="D91" s="25">
        <v>30.3</v>
      </c>
      <c r="E91" s="26">
        <v>40</v>
      </c>
      <c r="F91" s="26">
        <v>225</v>
      </c>
      <c r="G91" s="26">
        <v>2</v>
      </c>
      <c r="I91" s="13">
        <v>75</v>
      </c>
      <c r="J91" s="4">
        <v>1.98</v>
      </c>
      <c r="K91" s="3">
        <v>91.2</v>
      </c>
      <c r="L91" s="3">
        <v>30.4</v>
      </c>
      <c r="M91" s="4">
        <v>42</v>
      </c>
      <c r="N91" s="4">
        <v>357</v>
      </c>
      <c r="O91" s="4">
        <f t="shared" si="8"/>
        <v>10.886132789522241</v>
      </c>
      <c r="P91" s="4">
        <f t="shared" si="9"/>
        <v>119.84163272135211</v>
      </c>
      <c r="Q91" s="4">
        <f t="shared" si="10"/>
        <v>102.25608780063048</v>
      </c>
      <c r="R91" s="4">
        <f t="shared" si="11"/>
        <v>10.886132789522241</v>
      </c>
      <c r="S91" s="2">
        <f t="shared" si="12"/>
        <v>1</v>
      </c>
      <c r="T91" t="str">
        <f>IF(S91='ITERASI-2'!S91,"Aman","Berubah")</f>
        <v>Aman</v>
      </c>
    </row>
    <row r="92" spans="1:20" x14ac:dyDescent="0.25">
      <c r="A92" s="24">
        <v>91</v>
      </c>
      <c r="B92" s="26">
        <v>2.37</v>
      </c>
      <c r="C92" s="25">
        <v>89.2</v>
      </c>
      <c r="D92" s="25">
        <v>30.2</v>
      </c>
      <c r="E92" s="26">
        <v>40</v>
      </c>
      <c r="F92" s="26">
        <v>221</v>
      </c>
      <c r="G92" s="26">
        <v>2</v>
      </c>
      <c r="I92" s="14">
        <v>76</v>
      </c>
      <c r="J92" s="5">
        <v>1.95</v>
      </c>
      <c r="K92" s="6">
        <v>91</v>
      </c>
      <c r="L92" s="6">
        <v>30.4</v>
      </c>
      <c r="M92" s="5">
        <v>40</v>
      </c>
      <c r="N92" s="5">
        <v>410</v>
      </c>
      <c r="O92" s="4">
        <f t="shared" si="8"/>
        <v>42.164096264212482</v>
      </c>
      <c r="P92" s="4">
        <f t="shared" si="9"/>
        <v>172.8178046166052</v>
      </c>
      <c r="Q92" s="4">
        <f t="shared" si="10"/>
        <v>49.246906423553646</v>
      </c>
      <c r="R92" s="4">
        <f t="shared" si="11"/>
        <v>42.164096264212482</v>
      </c>
      <c r="S92" s="2">
        <f t="shared" si="12"/>
        <v>1</v>
      </c>
      <c r="T92" t="str">
        <f>IF(S92='ITERASI-2'!S92,"Aman","Berubah")</f>
        <v>Aman</v>
      </c>
    </row>
    <row r="93" spans="1:20" x14ac:dyDescent="0.25">
      <c r="A93" s="24">
        <v>92</v>
      </c>
      <c r="B93" s="26">
        <v>2.41</v>
      </c>
      <c r="C93" s="25">
        <v>90.3</v>
      </c>
      <c r="D93" s="25">
        <v>30.1</v>
      </c>
      <c r="E93" s="26">
        <v>40</v>
      </c>
      <c r="F93" s="26">
        <v>189</v>
      </c>
      <c r="G93" s="26">
        <v>2</v>
      </c>
      <c r="I93" s="13">
        <v>77</v>
      </c>
      <c r="J93" s="4">
        <v>2.0499999999999998</v>
      </c>
      <c r="K93" s="3">
        <v>91</v>
      </c>
      <c r="L93" s="3">
        <v>30.4</v>
      </c>
      <c r="M93" s="4">
        <v>45</v>
      </c>
      <c r="N93" s="4">
        <v>413</v>
      </c>
      <c r="O93" s="4">
        <f t="shared" si="8"/>
        <v>45.269745015603711</v>
      </c>
      <c r="P93" s="4">
        <f t="shared" si="9"/>
        <v>175.89967618588457</v>
      </c>
      <c r="Q93" s="4">
        <f t="shared" si="10"/>
        <v>46.482787207481053</v>
      </c>
      <c r="R93" s="4">
        <f t="shared" si="11"/>
        <v>45.269745015603711</v>
      </c>
      <c r="S93" s="2">
        <f t="shared" si="12"/>
        <v>1</v>
      </c>
      <c r="T93" t="str">
        <f>IF(S93='ITERASI-2'!S93,"Aman","Berubah")</f>
        <v>Berubah</v>
      </c>
    </row>
    <row r="94" spans="1:20" x14ac:dyDescent="0.25">
      <c r="A94" s="24">
        <v>93</v>
      </c>
      <c r="B94" s="25">
        <v>1.2</v>
      </c>
      <c r="C94" s="25">
        <v>90.5</v>
      </c>
      <c r="D94" s="25">
        <v>30</v>
      </c>
      <c r="E94" s="26">
        <v>40</v>
      </c>
      <c r="F94" s="26">
        <v>188</v>
      </c>
      <c r="G94" s="26">
        <v>2</v>
      </c>
      <c r="I94" s="13">
        <v>78</v>
      </c>
      <c r="J94" s="4">
        <v>2.08</v>
      </c>
      <c r="K94" s="3">
        <v>91</v>
      </c>
      <c r="L94" s="3">
        <v>30.4</v>
      </c>
      <c r="M94" s="4">
        <v>41</v>
      </c>
      <c r="N94" s="4">
        <v>354</v>
      </c>
      <c r="O94" s="4">
        <f t="shared" si="8"/>
        <v>13.88915717785321</v>
      </c>
      <c r="P94" s="4">
        <f t="shared" si="9"/>
        <v>116.82668357247817</v>
      </c>
      <c r="Q94" s="4">
        <f t="shared" si="10"/>
        <v>105.24476897714278</v>
      </c>
      <c r="R94" s="4">
        <f t="shared" si="11"/>
        <v>13.88915717785321</v>
      </c>
      <c r="S94" s="2">
        <f t="shared" si="12"/>
        <v>1</v>
      </c>
      <c r="T94" t="str">
        <f>IF(S94='ITERASI-2'!S94,"Aman","Berubah")</f>
        <v>Aman</v>
      </c>
    </row>
    <row r="95" spans="1:20" x14ac:dyDescent="0.25">
      <c r="A95" s="24">
        <v>94</v>
      </c>
      <c r="B95" s="26">
        <v>1.23</v>
      </c>
      <c r="C95" s="25">
        <v>90.4</v>
      </c>
      <c r="D95" s="25">
        <v>30</v>
      </c>
      <c r="E95" s="26">
        <v>40</v>
      </c>
      <c r="F95" s="26">
        <v>195</v>
      </c>
      <c r="G95" s="26">
        <v>2</v>
      </c>
      <c r="I95" s="13">
        <v>79</v>
      </c>
      <c r="J95" s="4">
        <v>2.12</v>
      </c>
      <c r="K95" s="3">
        <v>91.1</v>
      </c>
      <c r="L95" s="3">
        <v>30.3</v>
      </c>
      <c r="M95" s="4">
        <v>43</v>
      </c>
      <c r="N95" s="4">
        <v>404</v>
      </c>
      <c r="O95" s="4">
        <f t="shared" si="8"/>
        <v>36.167087346247705</v>
      </c>
      <c r="P95" s="4">
        <f t="shared" si="9"/>
        <v>166.8521529667687</v>
      </c>
      <c r="Q95" s="4">
        <f t="shared" si="10"/>
        <v>55.311347211810777</v>
      </c>
      <c r="R95" s="4">
        <f t="shared" si="11"/>
        <v>36.167087346247705</v>
      </c>
      <c r="S95" s="2">
        <f t="shared" si="12"/>
        <v>1</v>
      </c>
      <c r="T95" t="str">
        <f>IF(S95='ITERASI-2'!S95,"Aman","Berubah")</f>
        <v>Aman</v>
      </c>
    </row>
    <row r="96" spans="1:20" x14ac:dyDescent="0.25">
      <c r="A96" s="20">
        <v>95</v>
      </c>
      <c r="B96" s="22">
        <v>1.34</v>
      </c>
      <c r="C96" s="21">
        <v>91.3</v>
      </c>
      <c r="D96" s="21">
        <v>29.8</v>
      </c>
      <c r="E96" s="22">
        <v>40</v>
      </c>
      <c r="F96" s="22">
        <v>352</v>
      </c>
      <c r="G96" s="22">
        <v>1</v>
      </c>
      <c r="I96" s="13">
        <v>80</v>
      </c>
      <c r="J96" s="4">
        <v>1.98</v>
      </c>
      <c r="K96" s="3">
        <v>91</v>
      </c>
      <c r="L96" s="3">
        <v>30.4</v>
      </c>
      <c r="M96" s="4">
        <v>48</v>
      </c>
      <c r="N96" s="4">
        <v>413</v>
      </c>
      <c r="O96" s="4">
        <f t="shared" si="8"/>
        <v>45.597118554185457</v>
      </c>
      <c r="P96" s="4">
        <f t="shared" si="9"/>
        <v>176.01649445740748</v>
      </c>
      <c r="Q96" s="4">
        <f t="shared" si="10"/>
        <v>46.877925223314122</v>
      </c>
      <c r="R96" s="4">
        <f t="shared" si="11"/>
        <v>45.597118554185457</v>
      </c>
      <c r="S96" s="2">
        <f t="shared" si="12"/>
        <v>1</v>
      </c>
      <c r="T96" t="str">
        <f>IF(S96='ITERASI-2'!S96,"Aman","Berubah")</f>
        <v>Berubah</v>
      </c>
    </row>
    <row r="97" spans="1:20" x14ac:dyDescent="0.25">
      <c r="A97" s="20">
        <v>96</v>
      </c>
      <c r="B97" s="22">
        <v>1.36</v>
      </c>
      <c r="C97" s="21">
        <v>91.1</v>
      </c>
      <c r="D97" s="21">
        <v>29.9</v>
      </c>
      <c r="E97" s="22">
        <v>40</v>
      </c>
      <c r="F97" s="22">
        <v>352</v>
      </c>
      <c r="G97" s="22">
        <v>1</v>
      </c>
      <c r="I97" s="13">
        <v>81</v>
      </c>
      <c r="J97" s="4">
        <v>2.0499999999999998</v>
      </c>
      <c r="K97" s="3">
        <v>90.6</v>
      </c>
      <c r="L97" s="3">
        <v>30.4</v>
      </c>
      <c r="M97" s="4">
        <v>40</v>
      </c>
      <c r="N97" s="4">
        <v>282</v>
      </c>
      <c r="O97" s="4">
        <f t="shared" si="8"/>
        <v>85.88423495483778</v>
      </c>
      <c r="P97" s="4">
        <f t="shared" si="9"/>
        <v>44.825108678209901</v>
      </c>
      <c r="Q97" s="4">
        <f t="shared" si="10"/>
        <v>177.24108408472441</v>
      </c>
      <c r="R97" s="4">
        <f t="shared" si="11"/>
        <v>44.825108678209901</v>
      </c>
      <c r="S97" s="2">
        <f t="shared" si="12"/>
        <v>2</v>
      </c>
      <c r="T97" t="str">
        <f>IF(S97='ITERASI-2'!S97,"Aman","Berubah")</f>
        <v>Aman</v>
      </c>
    </row>
    <row r="98" spans="1:20" x14ac:dyDescent="0.25">
      <c r="A98" s="20">
        <v>97</v>
      </c>
      <c r="B98" s="22">
        <v>1.45</v>
      </c>
      <c r="C98" s="21">
        <v>91.1</v>
      </c>
      <c r="D98" s="21">
        <v>30</v>
      </c>
      <c r="E98" s="22">
        <v>40</v>
      </c>
      <c r="F98" s="22">
        <v>338</v>
      </c>
      <c r="G98" s="22">
        <v>1</v>
      </c>
      <c r="I98" s="13">
        <v>82</v>
      </c>
      <c r="J98" s="4">
        <v>2.12</v>
      </c>
      <c r="K98" s="3">
        <v>90.5</v>
      </c>
      <c r="L98" s="3">
        <v>30.4</v>
      </c>
      <c r="M98" s="4">
        <v>40</v>
      </c>
      <c r="N98" s="4">
        <v>280</v>
      </c>
      <c r="O98" s="4">
        <f t="shared" si="8"/>
        <v>87.884975244792443</v>
      </c>
      <c r="P98" s="4">
        <f t="shared" si="9"/>
        <v>42.82773670506807</v>
      </c>
      <c r="Q98" s="4">
        <f t="shared" si="10"/>
        <v>179.24154994203656</v>
      </c>
      <c r="R98" s="4">
        <f t="shared" si="11"/>
        <v>42.82773670506807</v>
      </c>
      <c r="S98" s="2">
        <f t="shared" si="12"/>
        <v>2</v>
      </c>
      <c r="T98" t="str">
        <f>IF(S98='ITERASI-2'!S98,"Aman","Berubah")</f>
        <v>Aman</v>
      </c>
    </row>
    <row r="99" spans="1:20" x14ac:dyDescent="0.25">
      <c r="A99" s="24">
        <v>98</v>
      </c>
      <c r="B99" s="25">
        <v>1.6</v>
      </c>
      <c r="C99" s="25">
        <v>91.3</v>
      </c>
      <c r="D99" s="25">
        <v>29.9</v>
      </c>
      <c r="E99" s="26">
        <v>40</v>
      </c>
      <c r="F99" s="26">
        <v>255</v>
      </c>
      <c r="G99" s="26">
        <v>2</v>
      </c>
      <c r="I99" s="13">
        <v>83</v>
      </c>
      <c r="J99" s="4">
        <v>1.78</v>
      </c>
      <c r="K99" s="3">
        <v>90.4</v>
      </c>
      <c r="L99" s="3">
        <v>30</v>
      </c>
      <c r="M99" s="4">
        <v>40</v>
      </c>
      <c r="N99" s="4">
        <v>347</v>
      </c>
      <c r="O99" s="4">
        <f t="shared" si="8"/>
        <v>20.940509873873133</v>
      </c>
      <c r="P99" s="4">
        <f t="shared" si="9"/>
        <v>109.81976493352255</v>
      </c>
      <c r="Q99" s="4">
        <f t="shared" si="10"/>
        <v>112.24084082647059</v>
      </c>
      <c r="R99" s="4">
        <f t="shared" si="11"/>
        <v>20.940509873873133</v>
      </c>
      <c r="S99" s="2">
        <f t="shared" si="12"/>
        <v>1</v>
      </c>
      <c r="T99" t="str">
        <f>IF(S99='ITERASI-2'!S99,"Aman","Berubah")</f>
        <v>Aman</v>
      </c>
    </row>
    <row r="100" spans="1:20" x14ac:dyDescent="0.25">
      <c r="A100" s="20">
        <v>99</v>
      </c>
      <c r="B100" s="22">
        <v>1.72</v>
      </c>
      <c r="C100" s="21">
        <v>91</v>
      </c>
      <c r="D100" s="21">
        <v>30</v>
      </c>
      <c r="E100" s="22">
        <v>40</v>
      </c>
      <c r="F100" s="22">
        <v>367</v>
      </c>
      <c r="G100" s="22">
        <v>1</v>
      </c>
      <c r="I100" s="14">
        <v>84</v>
      </c>
      <c r="J100" s="5">
        <v>2.19</v>
      </c>
      <c r="K100" s="6">
        <v>78.5</v>
      </c>
      <c r="L100" s="6">
        <v>33.4</v>
      </c>
      <c r="M100" s="5">
        <v>40</v>
      </c>
      <c r="N100" s="5">
        <v>219</v>
      </c>
      <c r="O100" s="4">
        <f t="shared" si="8"/>
        <v>149.45606177216249</v>
      </c>
      <c r="P100" s="4">
        <f t="shared" si="9"/>
        <v>22.290610832335506</v>
      </c>
      <c r="Q100" s="4">
        <f t="shared" si="10"/>
        <v>240.58232049580741</v>
      </c>
      <c r="R100" s="4">
        <f t="shared" si="11"/>
        <v>22.290610832335506</v>
      </c>
      <c r="S100" s="2">
        <f t="shared" si="12"/>
        <v>2</v>
      </c>
      <c r="T100" t="str">
        <f>IF(S100='ITERASI-2'!S100,"Aman","Berubah")</f>
        <v>Aman</v>
      </c>
    </row>
    <row r="101" spans="1:20" x14ac:dyDescent="0.25">
      <c r="A101" s="20">
        <v>100</v>
      </c>
      <c r="B101" s="22">
        <v>1.78</v>
      </c>
      <c r="C101" s="21">
        <v>88.7</v>
      </c>
      <c r="D101" s="21">
        <v>30</v>
      </c>
      <c r="E101" s="22">
        <v>40</v>
      </c>
      <c r="F101" s="22">
        <v>312</v>
      </c>
      <c r="G101" s="22">
        <v>1</v>
      </c>
      <c r="I101" s="13">
        <v>85</v>
      </c>
      <c r="J101" s="4">
        <v>2.19</v>
      </c>
      <c r="K101" s="3">
        <v>82.4</v>
      </c>
      <c r="L101" s="3">
        <v>32.200000000000003</v>
      </c>
      <c r="M101" s="4">
        <v>40</v>
      </c>
      <c r="N101" s="4">
        <v>297</v>
      </c>
      <c r="O101" s="4">
        <f t="shared" si="8"/>
        <v>71.465239105766969</v>
      </c>
      <c r="P101" s="4">
        <f t="shared" si="9"/>
        <v>60.46553837748106</v>
      </c>
      <c r="Q101" s="4">
        <f t="shared" si="10"/>
        <v>162.47685573469568</v>
      </c>
      <c r="R101" s="4">
        <f t="shared" si="11"/>
        <v>60.46553837748106</v>
      </c>
      <c r="S101" s="2">
        <f t="shared" si="12"/>
        <v>2</v>
      </c>
      <c r="T101" t="str">
        <f>IF(S101='ITERASI-2'!S101,"Aman","Berubah")</f>
        <v>Aman</v>
      </c>
    </row>
    <row r="102" spans="1:20" x14ac:dyDescent="0.25">
      <c r="I102" s="13">
        <v>86</v>
      </c>
      <c r="J102" s="4">
        <v>2.12</v>
      </c>
      <c r="K102" s="3">
        <v>85</v>
      </c>
      <c r="L102" s="3">
        <v>31.5</v>
      </c>
      <c r="M102" s="4">
        <v>40</v>
      </c>
      <c r="N102" s="4">
        <v>527</v>
      </c>
      <c r="O102" s="4">
        <f t="shared" si="8"/>
        <v>159.26985969451692</v>
      </c>
      <c r="P102" s="4">
        <f t="shared" si="9"/>
        <v>289.88178507279986</v>
      </c>
      <c r="Q102" s="4">
        <f t="shared" si="10"/>
        <v>68.038405729374716</v>
      </c>
      <c r="R102" s="4">
        <f t="shared" si="11"/>
        <v>68.038405729374716</v>
      </c>
      <c r="S102" s="2">
        <f t="shared" si="12"/>
        <v>3</v>
      </c>
      <c r="T102" t="str">
        <f>IF(S102='ITERASI-2'!S102,"Aman","Berubah")</f>
        <v>Aman</v>
      </c>
    </row>
    <row r="103" spans="1:20" x14ac:dyDescent="0.25">
      <c r="I103" s="13">
        <v>87</v>
      </c>
      <c r="J103" s="3">
        <v>2.6</v>
      </c>
      <c r="K103" s="3">
        <v>86.4</v>
      </c>
      <c r="L103" s="3">
        <v>31.1</v>
      </c>
      <c r="M103" s="4">
        <v>42</v>
      </c>
      <c r="N103" s="4">
        <v>457</v>
      </c>
      <c r="O103" s="4">
        <f t="shared" si="8"/>
        <v>89.276596674480018</v>
      </c>
      <c r="P103" s="4">
        <f t="shared" si="9"/>
        <v>219.88183730862679</v>
      </c>
      <c r="Q103" s="4">
        <f t="shared" si="10"/>
        <v>5.5498611655532466</v>
      </c>
      <c r="R103" s="4">
        <f t="shared" si="11"/>
        <v>5.5498611655532466</v>
      </c>
      <c r="S103" s="2">
        <f t="shared" si="12"/>
        <v>3</v>
      </c>
      <c r="T103" t="str">
        <f>IF(S103='ITERASI-2'!S103,"Aman","Berubah")</f>
        <v>Aman</v>
      </c>
    </row>
    <row r="104" spans="1:20" x14ac:dyDescent="0.25">
      <c r="I104" s="13">
        <v>88</v>
      </c>
      <c r="J104" s="4">
        <v>2.93</v>
      </c>
      <c r="K104" s="3">
        <v>87.8</v>
      </c>
      <c r="L104" s="3">
        <v>30.7</v>
      </c>
      <c r="M104" s="4">
        <v>40</v>
      </c>
      <c r="N104" s="4">
        <v>527</v>
      </c>
      <c r="O104" s="4">
        <f t="shared" si="8"/>
        <v>159.18424645813556</v>
      </c>
      <c r="P104" s="4">
        <f t="shared" si="9"/>
        <v>289.83862889660929</v>
      </c>
      <c r="Q104" s="4">
        <f t="shared" si="10"/>
        <v>67.856806107769259</v>
      </c>
      <c r="R104" s="4">
        <f t="shared" si="11"/>
        <v>67.856806107769259</v>
      </c>
      <c r="S104" s="2">
        <f t="shared" si="12"/>
        <v>3</v>
      </c>
      <c r="T104" t="str">
        <f>IF(S104='ITERASI-2'!S104,"Aman","Berubah")</f>
        <v>Aman</v>
      </c>
    </row>
    <row r="105" spans="1:20" x14ac:dyDescent="0.25">
      <c r="I105" s="13">
        <v>89</v>
      </c>
      <c r="J105" s="4">
        <v>2.5299999999999998</v>
      </c>
      <c r="K105" s="3">
        <v>88.6</v>
      </c>
      <c r="L105" s="3">
        <v>30.5</v>
      </c>
      <c r="M105" s="4">
        <v>40</v>
      </c>
      <c r="N105" s="4">
        <v>242</v>
      </c>
      <c r="O105" s="4">
        <f t="shared" si="8"/>
        <v>125.90746252881299</v>
      </c>
      <c r="P105" s="4">
        <f t="shared" si="9"/>
        <v>5.5179211418444165</v>
      </c>
      <c r="Q105" s="4">
        <f t="shared" si="10"/>
        <v>217.25459508955925</v>
      </c>
      <c r="R105" s="4">
        <f t="shared" si="11"/>
        <v>5.5179211418444165</v>
      </c>
      <c r="S105" s="2">
        <f t="shared" si="12"/>
        <v>2</v>
      </c>
      <c r="T105" t="str">
        <f>IF(S105='ITERASI-2'!S105,"Aman","Berubah")</f>
        <v>Aman</v>
      </c>
    </row>
    <row r="106" spans="1:20" x14ac:dyDescent="0.25">
      <c r="I106" s="13">
        <v>90</v>
      </c>
      <c r="J106" s="4">
        <v>2.4500000000000002</v>
      </c>
      <c r="K106" s="3">
        <v>88.9</v>
      </c>
      <c r="L106" s="3">
        <v>30.3</v>
      </c>
      <c r="M106" s="4">
        <v>40</v>
      </c>
      <c r="N106" s="4">
        <v>225</v>
      </c>
      <c r="O106" s="4">
        <f t="shared" si="8"/>
        <v>142.8964905579482</v>
      </c>
      <c r="P106" s="4">
        <f t="shared" si="9"/>
        <v>12.414981102217974</v>
      </c>
      <c r="Q106" s="4">
        <f t="shared" si="10"/>
        <v>234.24988322791165</v>
      </c>
      <c r="R106" s="4">
        <f t="shared" si="11"/>
        <v>12.414981102217974</v>
      </c>
      <c r="S106" s="2">
        <f t="shared" si="12"/>
        <v>2</v>
      </c>
      <c r="T106" t="str">
        <f>IF(S106='ITERASI-2'!S106,"Aman","Berubah")</f>
        <v>Aman</v>
      </c>
    </row>
    <row r="107" spans="1:20" x14ac:dyDescent="0.25">
      <c r="I107" s="13">
        <v>91</v>
      </c>
      <c r="J107" s="4">
        <v>2.37</v>
      </c>
      <c r="K107" s="3">
        <v>89.2</v>
      </c>
      <c r="L107" s="3">
        <v>30.2</v>
      </c>
      <c r="M107" s="4">
        <v>40</v>
      </c>
      <c r="N107" s="4">
        <v>221</v>
      </c>
      <c r="O107" s="4">
        <f t="shared" si="8"/>
        <v>146.89068625039204</v>
      </c>
      <c r="P107" s="4">
        <f t="shared" si="9"/>
        <v>16.318165683637162</v>
      </c>
      <c r="Q107" s="4">
        <f t="shared" si="10"/>
        <v>238.24689327291344</v>
      </c>
      <c r="R107" s="4">
        <f t="shared" si="11"/>
        <v>16.318165683637162</v>
      </c>
      <c r="S107" s="2">
        <f t="shared" si="12"/>
        <v>2</v>
      </c>
      <c r="T107" t="str">
        <f>IF(S107='ITERASI-2'!S107,"Aman","Berubah")</f>
        <v>Aman</v>
      </c>
    </row>
    <row r="108" spans="1:20" x14ac:dyDescent="0.25">
      <c r="I108" s="13">
        <v>92</v>
      </c>
      <c r="J108" s="4">
        <v>2.41</v>
      </c>
      <c r="K108" s="3">
        <v>90.3</v>
      </c>
      <c r="L108" s="3">
        <v>30.1</v>
      </c>
      <c r="M108" s="4">
        <v>40</v>
      </c>
      <c r="N108" s="4">
        <v>189</v>
      </c>
      <c r="O108" s="4">
        <f t="shared" si="8"/>
        <v>178.87736886978681</v>
      </c>
      <c r="P108" s="4">
        <f t="shared" si="9"/>
        <v>48.202100393022718</v>
      </c>
      <c r="Q108" s="4">
        <f t="shared" si="10"/>
        <v>270.24147498452948</v>
      </c>
      <c r="R108" s="4">
        <f t="shared" si="11"/>
        <v>48.202100393022718</v>
      </c>
      <c r="S108" s="2">
        <f t="shared" si="12"/>
        <v>2</v>
      </c>
      <c r="T108" t="str">
        <f>IF(S108='ITERASI-2'!S108,"Aman","Berubah")</f>
        <v>Aman</v>
      </c>
    </row>
    <row r="109" spans="1:20" x14ac:dyDescent="0.25">
      <c r="I109" s="13">
        <v>93</v>
      </c>
      <c r="J109" s="3">
        <v>1.2</v>
      </c>
      <c r="K109" s="3">
        <v>90.5</v>
      </c>
      <c r="L109" s="3">
        <v>30</v>
      </c>
      <c r="M109" s="4">
        <v>40</v>
      </c>
      <c r="N109" s="4">
        <v>188</v>
      </c>
      <c r="O109" s="4">
        <f t="shared" si="8"/>
        <v>179.87529063338422</v>
      </c>
      <c r="P109" s="4">
        <f t="shared" si="9"/>
        <v>49.188556104919321</v>
      </c>
      <c r="Q109" s="4">
        <f t="shared" si="10"/>
        <v>271.23853288362568</v>
      </c>
      <c r="R109" s="4">
        <f t="shared" si="11"/>
        <v>49.188556104919321</v>
      </c>
      <c r="S109" s="2">
        <f t="shared" si="12"/>
        <v>2</v>
      </c>
      <c r="T109" t="str">
        <f>IF(S109='ITERASI-2'!S109,"Aman","Berubah")</f>
        <v>Aman</v>
      </c>
    </row>
    <row r="110" spans="1:20" x14ac:dyDescent="0.25">
      <c r="I110" s="13">
        <v>94</v>
      </c>
      <c r="J110" s="4">
        <v>1.23</v>
      </c>
      <c r="K110" s="3">
        <v>90.4</v>
      </c>
      <c r="L110" s="3">
        <v>30</v>
      </c>
      <c r="M110" s="4">
        <v>40</v>
      </c>
      <c r="N110" s="4">
        <v>195</v>
      </c>
      <c r="O110" s="4">
        <f t="shared" si="8"/>
        <v>172.87602317010627</v>
      </c>
      <c r="P110" s="4">
        <f t="shared" si="9"/>
        <v>42.190534104385627</v>
      </c>
      <c r="Q110" s="4">
        <f t="shared" si="10"/>
        <v>264.23869303539209</v>
      </c>
      <c r="R110" s="4">
        <f t="shared" si="11"/>
        <v>42.190534104385627</v>
      </c>
      <c r="S110" s="2">
        <f t="shared" si="12"/>
        <v>2</v>
      </c>
      <c r="T110" t="str">
        <f>IF(S110='ITERASI-2'!S110,"Aman","Berubah")</f>
        <v>Aman</v>
      </c>
    </row>
    <row r="111" spans="1:20" x14ac:dyDescent="0.25">
      <c r="I111" s="13">
        <v>95</v>
      </c>
      <c r="J111" s="4">
        <v>1.34</v>
      </c>
      <c r="K111" s="3">
        <v>91.3</v>
      </c>
      <c r="L111" s="3">
        <v>29.8</v>
      </c>
      <c r="M111" s="4">
        <v>40</v>
      </c>
      <c r="N111" s="4">
        <v>352</v>
      </c>
      <c r="O111" s="4">
        <f t="shared" si="8"/>
        <v>15.946392500430246</v>
      </c>
      <c r="P111" s="4">
        <f t="shared" si="9"/>
        <v>114.81846219075601</v>
      </c>
      <c r="Q111" s="4">
        <f t="shared" si="10"/>
        <v>107.23970483123426</v>
      </c>
      <c r="R111" s="4">
        <f t="shared" si="11"/>
        <v>15.946392500430246</v>
      </c>
      <c r="S111" s="2">
        <f t="shared" si="12"/>
        <v>1</v>
      </c>
      <c r="T111" t="str">
        <f>IF(S111='ITERASI-2'!S111,"Aman","Berubah")</f>
        <v>Aman</v>
      </c>
    </row>
    <row r="112" spans="1:20" x14ac:dyDescent="0.25">
      <c r="I112" s="13">
        <v>96</v>
      </c>
      <c r="J112" s="4">
        <v>1.36</v>
      </c>
      <c r="K112" s="3">
        <v>91.1</v>
      </c>
      <c r="L112" s="3">
        <v>29.9</v>
      </c>
      <c r="M112" s="4">
        <v>40</v>
      </c>
      <c r="N112" s="4">
        <v>352</v>
      </c>
      <c r="O112" s="4">
        <f t="shared" si="8"/>
        <v>15.944942576810304</v>
      </c>
      <c r="P112" s="4">
        <f t="shared" si="9"/>
        <v>114.81768726476622</v>
      </c>
      <c r="Q112" s="4">
        <f t="shared" si="10"/>
        <v>107.23899196212241</v>
      </c>
      <c r="R112" s="4">
        <f t="shared" si="11"/>
        <v>15.944942576810304</v>
      </c>
      <c r="S112" s="2">
        <f t="shared" si="12"/>
        <v>1</v>
      </c>
      <c r="T112" t="str">
        <f>IF(S112='ITERASI-2'!S112,"Aman","Berubah")</f>
        <v>Aman</v>
      </c>
    </row>
    <row r="113" spans="9:20" x14ac:dyDescent="0.25">
      <c r="I113" s="13">
        <v>97</v>
      </c>
      <c r="J113" s="4">
        <v>1.45</v>
      </c>
      <c r="K113" s="3">
        <v>91.1</v>
      </c>
      <c r="L113" s="3">
        <v>30</v>
      </c>
      <c r="M113" s="4">
        <v>40</v>
      </c>
      <c r="N113" s="4">
        <v>338</v>
      </c>
      <c r="O113" s="4">
        <f t="shared" si="8"/>
        <v>29.90710640930978</v>
      </c>
      <c r="P113" s="4">
        <f t="shared" si="9"/>
        <v>100.81757884787764</v>
      </c>
      <c r="Q113" s="4">
        <f t="shared" si="10"/>
        <v>121.23903065512778</v>
      </c>
      <c r="R113" s="4">
        <f t="shared" si="11"/>
        <v>29.90710640930978</v>
      </c>
      <c r="S113" s="2">
        <f t="shared" si="12"/>
        <v>1</v>
      </c>
      <c r="T113" t="str">
        <f>IF(S113='ITERASI-2'!S113,"Aman","Berubah")</f>
        <v>Aman</v>
      </c>
    </row>
    <row r="114" spans="9:20" x14ac:dyDescent="0.25">
      <c r="I114" s="13">
        <v>98</v>
      </c>
      <c r="J114" s="3">
        <v>1.6</v>
      </c>
      <c r="K114" s="3">
        <v>91.3</v>
      </c>
      <c r="L114" s="3">
        <v>29.9</v>
      </c>
      <c r="M114" s="4">
        <v>40</v>
      </c>
      <c r="N114" s="4">
        <v>255</v>
      </c>
      <c r="O114" s="4">
        <f t="shared" si="8"/>
        <v>112.87728756092216</v>
      </c>
      <c r="P114" s="4">
        <f t="shared" si="9"/>
        <v>17.829364985002421</v>
      </c>
      <c r="Q114" s="4">
        <f t="shared" si="10"/>
        <v>204.23920267994063</v>
      </c>
      <c r="R114" s="4">
        <f t="shared" si="11"/>
        <v>17.829364985002421</v>
      </c>
      <c r="S114" s="2">
        <f t="shared" si="12"/>
        <v>2</v>
      </c>
      <c r="T114" t="str">
        <f>IF(S114='ITERASI-2'!S114,"Aman","Berubah")</f>
        <v>Aman</v>
      </c>
    </row>
    <row r="115" spans="9:20" x14ac:dyDescent="0.25">
      <c r="I115" s="13">
        <v>99</v>
      </c>
      <c r="J115" s="4">
        <v>1.72</v>
      </c>
      <c r="K115" s="3">
        <v>91</v>
      </c>
      <c r="L115" s="3">
        <v>30</v>
      </c>
      <c r="M115" s="4">
        <v>40</v>
      </c>
      <c r="N115" s="4">
        <v>367</v>
      </c>
      <c r="O115" s="4">
        <f t="shared" si="8"/>
        <v>1.7824160880981503</v>
      </c>
      <c r="P115" s="4">
        <f t="shared" si="9"/>
        <v>129.81774622662445</v>
      </c>
      <c r="Q115" s="4">
        <f t="shared" si="10"/>
        <v>92.240138907221862</v>
      </c>
      <c r="R115" s="4">
        <f t="shared" si="11"/>
        <v>1.7824160880981503</v>
      </c>
      <c r="S115" s="2">
        <f t="shared" si="12"/>
        <v>1</v>
      </c>
      <c r="T115" t="str">
        <f>IF(S115='ITERASI-2'!S115,"Aman","Berubah")</f>
        <v>Aman</v>
      </c>
    </row>
    <row r="116" spans="9:20" x14ac:dyDescent="0.25">
      <c r="I116" s="13">
        <v>100</v>
      </c>
      <c r="J116" s="4">
        <v>1.78</v>
      </c>
      <c r="K116" s="3">
        <v>88.7</v>
      </c>
      <c r="L116" s="3">
        <v>30</v>
      </c>
      <c r="M116" s="4">
        <v>40</v>
      </c>
      <c r="N116" s="4">
        <v>312</v>
      </c>
      <c r="O116" s="4">
        <f t="shared" si="8"/>
        <v>55.945666681562081</v>
      </c>
      <c r="P116" s="4">
        <f t="shared" si="9"/>
        <v>74.853894113343884</v>
      </c>
      <c r="Q116" s="4">
        <f t="shared" si="10"/>
        <v>147.25516941982607</v>
      </c>
      <c r="R116" s="4">
        <f t="shared" si="11"/>
        <v>55.945666681562081</v>
      </c>
      <c r="S116" s="2">
        <f t="shared" si="12"/>
        <v>1</v>
      </c>
      <c r="T116" t="str">
        <f>IF(S116='ITERASI-2'!S116,"Aman","Berubah")</f>
        <v>Aman</v>
      </c>
    </row>
  </sheetData>
  <mergeCells count="3">
    <mergeCell ref="I11:J11"/>
    <mergeCell ref="I12:J12"/>
    <mergeCell ref="I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A9A-EDE6-4AC0-8B4F-458F6D6A4DD9}">
  <dimension ref="A1:T116"/>
  <sheetViews>
    <sheetView topLeftCell="A34" workbookViewId="0">
      <selection activeCell="I48" sqref="I48:T48"/>
    </sheetView>
  </sheetViews>
  <sheetFormatPr defaultRowHeight="15" x14ac:dyDescent="0.25"/>
  <sheetData>
    <row r="1" spans="1:2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18</v>
      </c>
      <c r="I1" s="23" t="s">
        <v>33</v>
      </c>
    </row>
    <row r="2" spans="1:20" x14ac:dyDescent="0.25">
      <c r="A2" s="16">
        <v>1</v>
      </c>
      <c r="B2" s="17">
        <v>0.89</v>
      </c>
      <c r="C2" s="17">
        <v>90.7</v>
      </c>
      <c r="D2" s="17">
        <v>29.8</v>
      </c>
      <c r="E2" s="18">
        <v>39</v>
      </c>
      <c r="F2" s="18">
        <v>431</v>
      </c>
      <c r="G2" s="31">
        <v>3</v>
      </c>
      <c r="I2" s="27" t="s">
        <v>32</v>
      </c>
    </row>
    <row r="3" spans="1:20" x14ac:dyDescent="0.25">
      <c r="A3" s="16">
        <v>2</v>
      </c>
      <c r="B3" s="17">
        <v>0.86</v>
      </c>
      <c r="C3" s="17">
        <v>90.9</v>
      </c>
      <c r="D3" s="17">
        <v>29.7</v>
      </c>
      <c r="E3" s="18">
        <v>40</v>
      </c>
      <c r="F3" s="18">
        <v>463</v>
      </c>
      <c r="G3" s="31">
        <v>3</v>
      </c>
      <c r="I3" s="19" t="s">
        <v>34</v>
      </c>
    </row>
    <row r="4" spans="1:20" x14ac:dyDescent="0.25">
      <c r="A4" s="16">
        <v>3</v>
      </c>
      <c r="B4" s="17">
        <v>0.84</v>
      </c>
      <c r="C4" s="17">
        <v>92.1</v>
      </c>
      <c r="D4" s="17">
        <v>29.6</v>
      </c>
      <c r="E4" s="18">
        <v>39</v>
      </c>
      <c r="F4" s="18">
        <v>470</v>
      </c>
      <c r="G4" s="31">
        <v>3</v>
      </c>
      <c r="I4">
        <f>32+49+19</f>
        <v>100</v>
      </c>
    </row>
    <row r="5" spans="1:20" x14ac:dyDescent="0.25">
      <c r="A5" s="16">
        <v>4</v>
      </c>
      <c r="B5" s="17">
        <v>0.84</v>
      </c>
      <c r="C5" s="17">
        <v>91.8</v>
      </c>
      <c r="D5" s="17">
        <v>29.6</v>
      </c>
      <c r="E5" s="18">
        <v>40</v>
      </c>
      <c r="F5" s="18">
        <v>470</v>
      </c>
      <c r="G5" s="31">
        <v>3</v>
      </c>
    </row>
    <row r="6" spans="1:20" x14ac:dyDescent="0.25">
      <c r="A6" s="16">
        <v>5</v>
      </c>
      <c r="B6" s="17">
        <v>0.84</v>
      </c>
      <c r="C6" s="17">
        <v>91.8</v>
      </c>
      <c r="D6" s="17">
        <v>29.5</v>
      </c>
      <c r="E6" s="18">
        <v>40</v>
      </c>
      <c r="F6" s="18">
        <v>503</v>
      </c>
      <c r="G6" s="31">
        <v>3</v>
      </c>
      <c r="I6" s="8" t="s">
        <v>6</v>
      </c>
      <c r="J6" s="8"/>
      <c r="K6" s="8"/>
    </row>
    <row r="7" spans="1:20" x14ac:dyDescent="0.25">
      <c r="A7" s="16">
        <v>6</v>
      </c>
      <c r="B7" s="17">
        <v>0.82</v>
      </c>
      <c r="C7" s="17">
        <v>91.9</v>
      </c>
      <c r="D7" s="17">
        <v>29.4</v>
      </c>
      <c r="E7" s="18">
        <v>39</v>
      </c>
      <c r="F7" s="18">
        <v>499</v>
      </c>
      <c r="G7" s="31">
        <v>3</v>
      </c>
      <c r="I7" s="30" t="s">
        <v>7</v>
      </c>
      <c r="J7" s="30"/>
      <c r="K7" s="30"/>
      <c r="L7" s="30"/>
      <c r="M7" s="30"/>
      <c r="N7" s="30"/>
    </row>
    <row r="8" spans="1:20" x14ac:dyDescent="0.25">
      <c r="A8" s="16">
        <v>7</v>
      </c>
      <c r="B8" s="17">
        <v>0.82</v>
      </c>
      <c r="C8" s="17">
        <v>92.1</v>
      </c>
      <c r="D8" s="17">
        <v>29.4</v>
      </c>
      <c r="E8" s="18">
        <v>40</v>
      </c>
      <c r="F8" s="18">
        <v>496</v>
      </c>
      <c r="G8" s="31">
        <v>3</v>
      </c>
      <c r="I8" s="8" t="s">
        <v>35</v>
      </c>
      <c r="J8" s="8"/>
      <c r="K8" s="8"/>
    </row>
    <row r="9" spans="1:20" x14ac:dyDescent="0.25">
      <c r="A9" s="16">
        <v>8</v>
      </c>
      <c r="B9" s="17">
        <v>0.82</v>
      </c>
      <c r="C9" s="17">
        <v>92.1</v>
      </c>
      <c r="D9" s="17">
        <v>29.3</v>
      </c>
      <c r="E9" s="18">
        <v>39</v>
      </c>
      <c r="F9" s="18">
        <v>492</v>
      </c>
      <c r="G9" s="31">
        <v>3</v>
      </c>
      <c r="I9" s="8" t="s">
        <v>23</v>
      </c>
      <c r="J9" s="8"/>
      <c r="K9" s="8"/>
    </row>
    <row r="10" spans="1:20" x14ac:dyDescent="0.25">
      <c r="A10" s="20">
        <v>9</v>
      </c>
      <c r="B10" s="21">
        <v>0.8</v>
      </c>
      <c r="C10" s="21">
        <v>92.3</v>
      </c>
      <c r="D10" s="21">
        <v>29.2</v>
      </c>
      <c r="E10" s="22">
        <v>39</v>
      </c>
      <c r="F10" s="22">
        <v>393</v>
      </c>
      <c r="G10" s="32">
        <v>1</v>
      </c>
      <c r="I10" s="4" t="s">
        <v>24</v>
      </c>
      <c r="J10" s="4"/>
      <c r="K10" s="4" t="s">
        <v>1</v>
      </c>
      <c r="L10" s="4" t="s">
        <v>12</v>
      </c>
      <c r="M10" s="4" t="s">
        <v>13</v>
      </c>
      <c r="N10" s="4" t="s">
        <v>4</v>
      </c>
      <c r="O10" s="4" t="s">
        <v>5</v>
      </c>
    </row>
    <row r="11" spans="1:20" x14ac:dyDescent="0.25">
      <c r="A11" s="24">
        <v>10</v>
      </c>
      <c r="B11" s="25">
        <v>0.8</v>
      </c>
      <c r="C11" s="25">
        <v>92.3</v>
      </c>
      <c r="D11" s="25">
        <v>29.4</v>
      </c>
      <c r="E11" s="26">
        <v>40</v>
      </c>
      <c r="F11" s="26">
        <v>250</v>
      </c>
      <c r="G11" s="33">
        <v>2</v>
      </c>
      <c r="I11" s="39" t="s">
        <v>25</v>
      </c>
      <c r="J11" s="40"/>
      <c r="K11" s="9">
        <f>SUM(B10,B14,B17:B18,B30:B32,B58:B61,B66,B68:B81,B84,B96:B98,B100:B101,)/32</f>
        <v>1.6628124999999998</v>
      </c>
      <c r="L11" s="9">
        <f t="shared" ref="L11:O11" si="0">SUM(C10,C14,C17:C18,C30:C32,C58:C61,C66,C68:C81,C84,C96:C98,C100:C101,)/32</f>
        <v>91.224999999999994</v>
      </c>
      <c r="M11" s="9">
        <f t="shared" si="0"/>
        <v>30.121874999999989</v>
      </c>
      <c r="N11" s="9">
        <f t="shared" si="0"/>
        <v>41.84375</v>
      </c>
      <c r="O11" s="9">
        <f t="shared" si="0"/>
        <v>370.6875</v>
      </c>
    </row>
    <row r="12" spans="1:20" x14ac:dyDescent="0.25">
      <c r="A12" s="24">
        <v>11</v>
      </c>
      <c r="B12" s="26">
        <v>0.82</v>
      </c>
      <c r="C12" s="25">
        <v>92.8</v>
      </c>
      <c r="D12" s="25">
        <v>29.4</v>
      </c>
      <c r="E12" s="26">
        <v>40</v>
      </c>
      <c r="F12" s="26">
        <v>231</v>
      </c>
      <c r="G12" s="33">
        <v>2</v>
      </c>
      <c r="I12" s="39" t="s">
        <v>26</v>
      </c>
      <c r="J12" s="40"/>
      <c r="K12" s="9">
        <f>SUM(B11:B13,B15:B16,B19:B26,B37:B57,B62:B65,B82:B83,B85:B86,B90:B95,B99,)/49</f>
        <v>1.3446938775510202</v>
      </c>
      <c r="L12" s="9">
        <f t="shared" ref="L12:O12" si="1">SUM(C11:C13,C15:C16,C19:C26,C37:C57,C62:C65,C82:C83,C85:C86,C90:C95,C99,)/49</f>
        <v>90.981632653061212</v>
      </c>
      <c r="M12" s="9">
        <f t="shared" si="1"/>
        <v>30.304081632653077</v>
      </c>
      <c r="N12" s="9">
        <f t="shared" si="1"/>
        <v>39.632653061224488</v>
      </c>
      <c r="O12" s="9">
        <f t="shared" si="1"/>
        <v>237.18367346938774</v>
      </c>
    </row>
    <row r="13" spans="1:20" x14ac:dyDescent="0.25">
      <c r="A13" s="24">
        <v>12</v>
      </c>
      <c r="B13" s="25">
        <v>0.8</v>
      </c>
      <c r="C13" s="25">
        <v>92.6</v>
      </c>
      <c r="D13" s="25">
        <v>29.4</v>
      </c>
      <c r="E13" s="26">
        <v>40</v>
      </c>
      <c r="F13" s="26">
        <v>229</v>
      </c>
      <c r="G13" s="33">
        <v>2</v>
      </c>
      <c r="I13" s="39" t="s">
        <v>27</v>
      </c>
      <c r="J13" s="40"/>
      <c r="K13" s="1">
        <f>SUM(B2:B9,B27:B29,B33:B36,B67,B87:B89,)/19</f>
        <v>1.1494736842105262</v>
      </c>
      <c r="L13" s="1">
        <f t="shared" ref="L13:O13" si="2">SUM(C2:C9,C27:C29,C33:C36,C67,C87:C89,)/19</f>
        <v>90.831578947368413</v>
      </c>
      <c r="M13" s="1">
        <f t="shared" si="2"/>
        <v>29.884210526315794</v>
      </c>
      <c r="N13" s="1">
        <f t="shared" si="2"/>
        <v>39.684210526315788</v>
      </c>
      <c r="O13" s="1">
        <f t="shared" si="2"/>
        <v>464.10526315789474</v>
      </c>
    </row>
    <row r="14" spans="1:20" x14ac:dyDescent="0.25">
      <c r="A14" s="20">
        <v>13</v>
      </c>
      <c r="B14" s="21">
        <v>0.8</v>
      </c>
      <c r="C14" s="21">
        <v>92.3</v>
      </c>
      <c r="D14" s="21">
        <v>29.4</v>
      </c>
      <c r="E14" s="22">
        <v>40</v>
      </c>
      <c r="F14" s="22">
        <v>327</v>
      </c>
      <c r="G14" s="32">
        <v>1</v>
      </c>
    </row>
    <row r="15" spans="1:20" x14ac:dyDescent="0.25">
      <c r="A15" s="24">
        <v>14</v>
      </c>
      <c r="B15" s="25">
        <v>0.8</v>
      </c>
      <c r="C15" s="25">
        <v>92.2</v>
      </c>
      <c r="D15" s="25">
        <v>29.4</v>
      </c>
      <c r="E15" s="26">
        <v>40</v>
      </c>
      <c r="F15" s="26">
        <v>241</v>
      </c>
      <c r="G15" s="33">
        <v>2</v>
      </c>
    </row>
    <row r="16" spans="1:20" x14ac:dyDescent="0.25">
      <c r="A16" s="24">
        <v>15</v>
      </c>
      <c r="B16" s="25">
        <v>0.8</v>
      </c>
      <c r="C16" s="25">
        <v>92</v>
      </c>
      <c r="D16" s="25">
        <v>29.4</v>
      </c>
      <c r="E16" s="26">
        <v>39</v>
      </c>
      <c r="F16" s="26">
        <v>236</v>
      </c>
      <c r="G16" s="33">
        <v>2</v>
      </c>
      <c r="I16" s="15" t="s">
        <v>0</v>
      </c>
      <c r="J16" s="15" t="s">
        <v>1</v>
      </c>
      <c r="K16" s="15" t="s">
        <v>12</v>
      </c>
      <c r="L16" s="15" t="s">
        <v>13</v>
      </c>
      <c r="M16" s="15" t="s">
        <v>4</v>
      </c>
      <c r="N16" s="15" t="s">
        <v>5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0" t="s">
        <v>28</v>
      </c>
    </row>
    <row r="17" spans="1:20" x14ac:dyDescent="0.25">
      <c r="A17" s="20">
        <v>16</v>
      </c>
      <c r="B17" s="21">
        <v>0.8</v>
      </c>
      <c r="C17" s="21">
        <v>91.8</v>
      </c>
      <c r="D17" s="21">
        <v>29.6</v>
      </c>
      <c r="E17" s="22">
        <v>39</v>
      </c>
      <c r="F17" s="22">
        <v>359</v>
      </c>
      <c r="G17" s="32">
        <v>1</v>
      </c>
      <c r="I17" s="13">
        <v>1</v>
      </c>
      <c r="J17" s="3">
        <v>0.89</v>
      </c>
      <c r="K17" s="3">
        <v>90.7</v>
      </c>
      <c r="L17" s="3">
        <v>29.8</v>
      </c>
      <c r="M17" s="4">
        <v>39</v>
      </c>
      <c r="N17" s="4">
        <v>431</v>
      </c>
      <c r="O17" s="4">
        <f>SQRT((J17-$K$11)^2+(K17-$L$11)^2+(L17-$M$11)^2+(M17-$N$11)^2+(N17-$O$11)^2)</f>
        <v>60.387590099194064</v>
      </c>
      <c r="P17" s="4">
        <f>SQRT((J17-$K$12)^2+(K17-$L$12)^2+(L17-$M$12)^2+(M17-$N$12)^2+(N17-$O$12)^2)</f>
        <v>193.81875255372665</v>
      </c>
      <c r="Q17" s="4">
        <f>SQRT((J17-$K$13)^2+(K17-$L$13)^2+(L17-$M$13)^2+(M17-$N$13)^2+(N17-$O$13)^2)</f>
        <v>33.11371806098969</v>
      </c>
      <c r="R17" s="4">
        <f>MIN(O17:Q17)</f>
        <v>33.11371806098969</v>
      </c>
      <c r="S17" s="2">
        <f>IF(AND(O17&lt;P17,O17&lt;Q17),1,IF(AND(P17&lt;O17,P17&lt;Q17),2,3))</f>
        <v>3</v>
      </c>
      <c r="T17" t="str">
        <f>IF(S17='ITERASI-3'!S17,"Aman","Berubah")</f>
        <v>Aman</v>
      </c>
    </row>
    <row r="18" spans="1:20" x14ac:dyDescent="0.25">
      <c r="A18" s="20">
        <v>17</v>
      </c>
      <c r="B18" s="22">
        <v>0.82</v>
      </c>
      <c r="C18" s="21">
        <v>92</v>
      </c>
      <c r="D18" s="21">
        <v>29.5</v>
      </c>
      <c r="E18" s="22">
        <v>39</v>
      </c>
      <c r="F18" s="22">
        <v>393</v>
      </c>
      <c r="G18" s="32">
        <v>1</v>
      </c>
      <c r="I18" s="13">
        <v>2</v>
      </c>
      <c r="J18" s="3">
        <v>0.86</v>
      </c>
      <c r="K18" s="3">
        <v>90.9</v>
      </c>
      <c r="L18" s="3">
        <v>29.7</v>
      </c>
      <c r="M18" s="4">
        <v>40</v>
      </c>
      <c r="N18" s="4">
        <v>463</v>
      </c>
      <c r="O18" s="4">
        <f t="shared" ref="O18:O81" si="3">SQRT((J18-$K$11)^2+(K18-$L$11)^2+(L18-$M$11)^2+(M18-$N$11)^2+(N18-$O$11)^2)</f>
        <v>92.335936567179957</v>
      </c>
      <c r="P18" s="4">
        <f t="shared" ref="P18:P81" si="4">SQRT((J18-$K$12)^2+(K18-$L$12)^2+(L18-$M$12)^2+(M18-$N$12)^2+(N18-$O$12)^2)</f>
        <v>225.81796823596082</v>
      </c>
      <c r="Q18" s="4">
        <f t="shared" ref="Q18:Q81" si="5">SQRT((J18-$K$13)^2+(K18-$L$13)^2+(L18-$M$13)^2+(M18-$N$13)^2+(N18-$O$13)^2)</f>
        <v>1.2015571614319382</v>
      </c>
      <c r="R18" s="4">
        <f t="shared" ref="R18:R81" si="6">MIN(O18:Q18)</f>
        <v>1.2015571614319382</v>
      </c>
      <c r="S18" s="2">
        <f t="shared" ref="S18:S81" si="7">IF(AND(O18&lt;P18,O18&lt;Q18),1,IF(AND(P18&lt;O18,P18&lt;Q18),2,3))</f>
        <v>3</v>
      </c>
      <c r="T18" t="str">
        <f>IF(S18='ITERASI-3'!S18,"Aman","Berubah")</f>
        <v>Aman</v>
      </c>
    </row>
    <row r="19" spans="1:20" x14ac:dyDescent="0.25">
      <c r="A19" s="24">
        <v>18</v>
      </c>
      <c r="B19" s="25">
        <v>0.8</v>
      </c>
      <c r="C19" s="25">
        <v>91.7</v>
      </c>
      <c r="D19" s="25">
        <v>29.6</v>
      </c>
      <c r="E19" s="26">
        <v>39</v>
      </c>
      <c r="F19" s="26">
        <v>248</v>
      </c>
      <c r="G19" s="33">
        <v>2</v>
      </c>
      <c r="I19" s="13">
        <v>3</v>
      </c>
      <c r="J19" s="3">
        <v>0.84</v>
      </c>
      <c r="K19" s="3">
        <v>92.1</v>
      </c>
      <c r="L19" s="3">
        <v>29.6</v>
      </c>
      <c r="M19" s="4">
        <v>39</v>
      </c>
      <c r="N19" s="4">
        <v>470</v>
      </c>
      <c r="O19" s="4">
        <f t="shared" si="3"/>
        <v>99.361836583460359</v>
      </c>
      <c r="P19" s="4">
        <f t="shared" si="4"/>
        <v>232.82148384864041</v>
      </c>
      <c r="Q19" s="4">
        <f t="shared" si="5"/>
        <v>6.0828864886039886</v>
      </c>
      <c r="R19" s="4">
        <f t="shared" si="6"/>
        <v>6.0828864886039886</v>
      </c>
      <c r="S19" s="2">
        <f t="shared" si="7"/>
        <v>3</v>
      </c>
      <c r="T19" t="str">
        <f>IF(S19='ITERASI-3'!S19,"Aman","Berubah")</f>
        <v>Aman</v>
      </c>
    </row>
    <row r="20" spans="1:20" x14ac:dyDescent="0.25">
      <c r="A20" s="24">
        <v>19</v>
      </c>
      <c r="B20" s="26">
        <v>0.78</v>
      </c>
      <c r="C20" s="25">
        <v>91.6</v>
      </c>
      <c r="D20" s="25">
        <v>29.6</v>
      </c>
      <c r="E20" s="26">
        <v>40</v>
      </c>
      <c r="F20" s="26">
        <v>235</v>
      </c>
      <c r="G20" s="33">
        <v>2</v>
      </c>
      <c r="I20" s="13">
        <v>4</v>
      </c>
      <c r="J20" s="3">
        <v>0.84</v>
      </c>
      <c r="K20" s="3">
        <v>91.8</v>
      </c>
      <c r="L20" s="3">
        <v>29.6</v>
      </c>
      <c r="M20" s="4">
        <v>40</v>
      </c>
      <c r="N20" s="4">
        <v>470</v>
      </c>
      <c r="O20" s="4">
        <f t="shared" si="3"/>
        <v>99.336056239606577</v>
      </c>
      <c r="P20" s="4">
        <f t="shared" si="4"/>
        <v>232.81966629765645</v>
      </c>
      <c r="Q20" s="4">
        <f t="shared" si="5"/>
        <v>5.9968353611742957</v>
      </c>
      <c r="R20" s="4">
        <f t="shared" si="6"/>
        <v>5.9968353611742957</v>
      </c>
      <c r="S20" s="2">
        <f t="shared" si="7"/>
        <v>3</v>
      </c>
      <c r="T20" t="str">
        <f>IF(S20='ITERASI-3'!S20,"Aman","Berubah")</f>
        <v>Aman</v>
      </c>
    </row>
    <row r="21" spans="1:20" x14ac:dyDescent="0.25">
      <c r="A21" s="24">
        <v>20</v>
      </c>
      <c r="B21" s="25">
        <v>0.8</v>
      </c>
      <c r="C21" s="25">
        <v>92.8</v>
      </c>
      <c r="D21" s="25">
        <v>29.4</v>
      </c>
      <c r="E21" s="26">
        <v>40</v>
      </c>
      <c r="F21" s="26">
        <v>216</v>
      </c>
      <c r="G21" s="33">
        <v>2</v>
      </c>
      <c r="I21" s="13">
        <v>5</v>
      </c>
      <c r="J21" s="3">
        <v>0.84</v>
      </c>
      <c r="K21" s="3">
        <v>91.8</v>
      </c>
      <c r="L21" s="3">
        <v>29.5</v>
      </c>
      <c r="M21" s="4">
        <v>40</v>
      </c>
      <c r="N21" s="4">
        <v>503</v>
      </c>
      <c r="O21" s="4">
        <f t="shared" si="3"/>
        <v>132.3306141610409</v>
      </c>
      <c r="P21" s="4">
        <f t="shared" si="4"/>
        <v>265.81953536619363</v>
      </c>
      <c r="Q21" s="4">
        <f t="shared" si="5"/>
        <v>38.911200290317964</v>
      </c>
      <c r="R21" s="4">
        <f t="shared" si="6"/>
        <v>38.911200290317964</v>
      </c>
      <c r="S21" s="2">
        <f t="shared" si="7"/>
        <v>3</v>
      </c>
      <c r="T21" t="str">
        <f>IF(S21='ITERASI-3'!S21,"Aman","Berubah")</f>
        <v>Aman</v>
      </c>
    </row>
    <row r="22" spans="1:20" x14ac:dyDescent="0.25">
      <c r="A22" s="24">
        <v>21</v>
      </c>
      <c r="B22" s="25">
        <v>0.8</v>
      </c>
      <c r="C22" s="25">
        <v>92.3</v>
      </c>
      <c r="D22" s="25">
        <v>29.4</v>
      </c>
      <c r="E22" s="26">
        <v>39</v>
      </c>
      <c r="F22" s="26">
        <v>205</v>
      </c>
      <c r="G22" s="33">
        <v>2</v>
      </c>
      <c r="I22" s="13">
        <v>6</v>
      </c>
      <c r="J22" s="3">
        <v>0.82</v>
      </c>
      <c r="K22" s="3">
        <v>91.9</v>
      </c>
      <c r="L22" s="3">
        <v>29.4</v>
      </c>
      <c r="M22" s="4">
        <v>39</v>
      </c>
      <c r="N22" s="4">
        <v>499</v>
      </c>
      <c r="O22" s="4">
        <f t="shared" si="3"/>
        <v>128.35058095598276</v>
      </c>
      <c r="P22" s="4">
        <f t="shared" si="4"/>
        <v>261.82078823830551</v>
      </c>
      <c r="Q22" s="4">
        <f t="shared" si="5"/>
        <v>34.92270521612248</v>
      </c>
      <c r="R22" s="4">
        <f t="shared" si="6"/>
        <v>34.92270521612248</v>
      </c>
      <c r="S22" s="2">
        <f t="shared" si="7"/>
        <v>3</v>
      </c>
      <c r="T22" t="str">
        <f>IF(S22='ITERASI-3'!S22,"Aman","Berubah")</f>
        <v>Aman</v>
      </c>
    </row>
    <row r="23" spans="1:20" x14ac:dyDescent="0.25">
      <c r="A23" s="24">
        <v>22</v>
      </c>
      <c r="B23" s="25">
        <v>0.8</v>
      </c>
      <c r="C23" s="25">
        <v>92.2</v>
      </c>
      <c r="D23" s="25">
        <v>29.5</v>
      </c>
      <c r="E23" s="26">
        <v>39</v>
      </c>
      <c r="F23" s="26">
        <v>197</v>
      </c>
      <c r="G23" s="33">
        <v>2</v>
      </c>
      <c r="I23" s="13">
        <v>7</v>
      </c>
      <c r="J23" s="3">
        <v>0.82</v>
      </c>
      <c r="K23" s="3">
        <v>92.1</v>
      </c>
      <c r="L23" s="3">
        <v>29.4</v>
      </c>
      <c r="M23" s="4">
        <v>40</v>
      </c>
      <c r="N23" s="4">
        <v>496</v>
      </c>
      <c r="O23" s="4">
        <f t="shared" si="3"/>
        <v>125.33403022219576</v>
      </c>
      <c r="P23" s="4">
        <f t="shared" si="4"/>
        <v>258.82111435383376</v>
      </c>
      <c r="Q23" s="4">
        <f t="shared" si="5"/>
        <v>31.926883122659778</v>
      </c>
      <c r="R23" s="4">
        <f t="shared" si="6"/>
        <v>31.926883122659778</v>
      </c>
      <c r="S23" s="2">
        <f t="shared" si="7"/>
        <v>3</v>
      </c>
      <c r="T23" t="str">
        <f>IF(S23='ITERASI-3'!S23,"Aman","Berubah")</f>
        <v>Aman</v>
      </c>
    </row>
    <row r="24" spans="1:20" x14ac:dyDescent="0.25">
      <c r="A24" s="24">
        <v>23</v>
      </c>
      <c r="B24" s="25">
        <v>0.8</v>
      </c>
      <c r="C24" s="25">
        <v>91.9</v>
      </c>
      <c r="D24" s="25">
        <v>29.5</v>
      </c>
      <c r="E24" s="26">
        <v>39</v>
      </c>
      <c r="F24" s="26">
        <v>192</v>
      </c>
      <c r="G24" s="33">
        <v>2</v>
      </c>
      <c r="I24" s="13">
        <v>8</v>
      </c>
      <c r="J24" s="3">
        <v>0.82</v>
      </c>
      <c r="K24" s="3">
        <v>92.1</v>
      </c>
      <c r="L24" s="3">
        <v>29.3</v>
      </c>
      <c r="M24" s="4">
        <v>39</v>
      </c>
      <c r="N24" s="4">
        <v>492</v>
      </c>
      <c r="O24" s="4">
        <f t="shared" si="3"/>
        <v>121.35469091361192</v>
      </c>
      <c r="P24" s="4">
        <f t="shared" si="4"/>
        <v>254.82208449340564</v>
      </c>
      <c r="Q24" s="4">
        <f t="shared" si="5"/>
        <v>27.939993456495838</v>
      </c>
      <c r="R24" s="4">
        <f t="shared" si="6"/>
        <v>27.939993456495838</v>
      </c>
      <c r="S24" s="2">
        <f t="shared" si="7"/>
        <v>3</v>
      </c>
      <c r="T24" t="str">
        <f>IF(S24='ITERASI-3'!S24,"Aman","Berubah")</f>
        <v>Aman</v>
      </c>
    </row>
    <row r="25" spans="1:20" x14ac:dyDescent="0.25">
      <c r="A25" s="24">
        <v>24</v>
      </c>
      <c r="B25" s="26">
        <v>0.78</v>
      </c>
      <c r="C25" s="25">
        <v>92.1</v>
      </c>
      <c r="D25" s="25">
        <v>29.5</v>
      </c>
      <c r="E25" s="26">
        <v>40</v>
      </c>
      <c r="F25" s="26">
        <v>176</v>
      </c>
      <c r="G25" s="33">
        <v>2</v>
      </c>
      <c r="I25" s="14">
        <v>9</v>
      </c>
      <c r="J25" s="6">
        <v>0.8</v>
      </c>
      <c r="K25" s="6">
        <v>92.3</v>
      </c>
      <c r="L25" s="6">
        <v>29.2</v>
      </c>
      <c r="M25" s="5">
        <v>39</v>
      </c>
      <c r="N25" s="5">
        <v>393</v>
      </c>
      <c r="O25" s="4">
        <f t="shared" si="3"/>
        <v>22.55403498796349</v>
      </c>
      <c r="P25" s="4">
        <f t="shared" si="4"/>
        <v>155.82805152963806</v>
      </c>
      <c r="Q25" s="4">
        <f t="shared" si="5"/>
        <v>71.127864645902832</v>
      </c>
      <c r="R25" s="4">
        <f t="shared" si="6"/>
        <v>22.55403498796349</v>
      </c>
      <c r="S25" s="2">
        <f t="shared" si="7"/>
        <v>1</v>
      </c>
      <c r="T25" t="str">
        <f>IF(S25='ITERASI-3'!S25,"Aman","Berubah")</f>
        <v>Aman</v>
      </c>
    </row>
    <row r="26" spans="1:20" x14ac:dyDescent="0.25">
      <c r="A26" s="24">
        <v>25</v>
      </c>
      <c r="B26" s="26">
        <v>0.78</v>
      </c>
      <c r="C26" s="25">
        <v>91.8</v>
      </c>
      <c r="D26" s="25">
        <v>29.5</v>
      </c>
      <c r="E26" s="26">
        <v>39</v>
      </c>
      <c r="F26" s="26">
        <v>174</v>
      </c>
      <c r="G26" s="33">
        <v>2</v>
      </c>
      <c r="I26" s="13">
        <v>10</v>
      </c>
      <c r="J26" s="3">
        <v>0.8</v>
      </c>
      <c r="K26" s="3">
        <v>92.3</v>
      </c>
      <c r="L26" s="3">
        <v>29.4</v>
      </c>
      <c r="M26" s="4">
        <v>40</v>
      </c>
      <c r="N26" s="4">
        <v>250</v>
      </c>
      <c r="O26" s="4">
        <f t="shared" si="3"/>
        <v>120.71161188650527</v>
      </c>
      <c r="P26" s="4">
        <f t="shared" si="4"/>
        <v>12.932336099596236</v>
      </c>
      <c r="Q26" s="4">
        <f t="shared" si="5"/>
        <v>214.11136421727039</v>
      </c>
      <c r="R26" s="4">
        <f t="shared" si="6"/>
        <v>12.932336099596236</v>
      </c>
      <c r="S26" s="2">
        <f t="shared" si="7"/>
        <v>2</v>
      </c>
      <c r="T26" t="str">
        <f>IF(S26='ITERASI-3'!S26,"Aman","Berubah")</f>
        <v>Aman</v>
      </c>
    </row>
    <row r="27" spans="1:20" x14ac:dyDescent="0.25">
      <c r="A27" s="16">
        <v>26</v>
      </c>
      <c r="B27" s="18">
        <v>0.78</v>
      </c>
      <c r="C27" s="17">
        <v>92</v>
      </c>
      <c r="D27" s="17">
        <v>29.6</v>
      </c>
      <c r="E27" s="18">
        <v>39</v>
      </c>
      <c r="F27" s="18">
        <v>416</v>
      </c>
      <c r="G27" s="31">
        <v>3</v>
      </c>
      <c r="I27" s="13">
        <v>11</v>
      </c>
      <c r="J27" s="4">
        <v>0.82</v>
      </c>
      <c r="K27" s="3">
        <v>92.8</v>
      </c>
      <c r="L27" s="3">
        <v>29.4</v>
      </c>
      <c r="M27" s="4">
        <v>40</v>
      </c>
      <c r="N27" s="4">
        <v>231</v>
      </c>
      <c r="O27" s="4">
        <f t="shared" si="3"/>
        <v>139.7129526269425</v>
      </c>
      <c r="P27" s="4">
        <f t="shared" si="4"/>
        <v>6.5400220505355291</v>
      </c>
      <c r="Q27" s="4">
        <f t="shared" si="5"/>
        <v>233.11452363395523</v>
      </c>
      <c r="R27" s="4">
        <f t="shared" si="6"/>
        <v>6.5400220505355291</v>
      </c>
      <c r="S27" s="2">
        <f t="shared" si="7"/>
        <v>2</v>
      </c>
      <c r="T27" t="str">
        <f>IF(S27='ITERASI-3'!S27,"Aman","Berubah")</f>
        <v>Aman</v>
      </c>
    </row>
    <row r="28" spans="1:20" x14ac:dyDescent="0.25">
      <c r="A28" s="16">
        <v>27</v>
      </c>
      <c r="B28" s="18">
        <v>0.78</v>
      </c>
      <c r="C28" s="17">
        <v>91.8</v>
      </c>
      <c r="D28" s="17">
        <v>29.6</v>
      </c>
      <c r="E28" s="18">
        <v>39</v>
      </c>
      <c r="F28" s="18">
        <v>447</v>
      </c>
      <c r="G28" s="31">
        <v>3</v>
      </c>
      <c r="I28" s="13">
        <v>12</v>
      </c>
      <c r="J28" s="3">
        <v>0.8</v>
      </c>
      <c r="K28" s="3">
        <v>92.6</v>
      </c>
      <c r="L28" s="3">
        <v>29.4</v>
      </c>
      <c r="M28" s="4">
        <v>40</v>
      </c>
      <c r="N28" s="4">
        <v>229</v>
      </c>
      <c r="O28" s="4">
        <f t="shared" si="3"/>
        <v>141.71063207903026</v>
      </c>
      <c r="P28" s="4">
        <f t="shared" si="4"/>
        <v>8.4166871817460596</v>
      </c>
      <c r="Q28" s="4">
        <f t="shared" si="5"/>
        <v>235.11288436035096</v>
      </c>
      <c r="R28" s="4">
        <f t="shared" si="6"/>
        <v>8.4166871817460596</v>
      </c>
      <c r="S28" s="2">
        <f t="shared" si="7"/>
        <v>2</v>
      </c>
      <c r="T28" t="str">
        <f>IF(S28='ITERASI-3'!S28,"Aman","Berubah")</f>
        <v>Aman</v>
      </c>
    </row>
    <row r="29" spans="1:20" x14ac:dyDescent="0.25">
      <c r="A29" s="16">
        <v>28</v>
      </c>
      <c r="B29" s="18">
        <v>0.78</v>
      </c>
      <c r="C29" s="17">
        <v>91.9</v>
      </c>
      <c r="D29" s="17">
        <v>29.6</v>
      </c>
      <c r="E29" s="18">
        <v>40</v>
      </c>
      <c r="F29" s="18">
        <v>416</v>
      </c>
      <c r="G29" s="31">
        <v>3</v>
      </c>
      <c r="I29" s="13">
        <v>13</v>
      </c>
      <c r="J29" s="3">
        <v>0.8</v>
      </c>
      <c r="K29" s="3">
        <v>92.3</v>
      </c>
      <c r="L29" s="3">
        <v>29.4</v>
      </c>
      <c r="M29" s="4">
        <v>40</v>
      </c>
      <c r="N29" s="4">
        <v>327</v>
      </c>
      <c r="O29" s="4">
        <f t="shared" si="3"/>
        <v>43.75406545954651</v>
      </c>
      <c r="P29" s="4">
        <f t="shared" si="4"/>
        <v>89.832953879448979</v>
      </c>
      <c r="Q29" s="4">
        <f t="shared" si="5"/>
        <v>137.11479045188679</v>
      </c>
      <c r="R29" s="4">
        <f t="shared" si="6"/>
        <v>43.75406545954651</v>
      </c>
      <c r="S29" s="2">
        <f t="shared" si="7"/>
        <v>1</v>
      </c>
      <c r="T29" t="str">
        <f>IF(S29='ITERASI-3'!S29,"Aman","Berubah")</f>
        <v>Aman</v>
      </c>
    </row>
    <row r="30" spans="1:20" x14ac:dyDescent="0.25">
      <c r="A30" s="20">
        <v>29</v>
      </c>
      <c r="B30" s="21">
        <v>0.8</v>
      </c>
      <c r="C30" s="21">
        <v>91.9</v>
      </c>
      <c r="D30" s="21">
        <v>29.8</v>
      </c>
      <c r="E30" s="22">
        <v>39</v>
      </c>
      <c r="F30" s="22">
        <v>410</v>
      </c>
      <c r="G30" s="32">
        <v>1</v>
      </c>
      <c r="I30" s="13">
        <v>14</v>
      </c>
      <c r="J30" s="3">
        <v>0.8</v>
      </c>
      <c r="K30" s="3">
        <v>92.2</v>
      </c>
      <c r="L30" s="3">
        <v>29.4</v>
      </c>
      <c r="M30" s="4">
        <v>40</v>
      </c>
      <c r="N30" s="4">
        <v>241</v>
      </c>
      <c r="O30" s="4">
        <f t="shared" si="3"/>
        <v>129.70914865281586</v>
      </c>
      <c r="P30" s="4">
        <f t="shared" si="4"/>
        <v>4.159058303572051</v>
      </c>
      <c r="Q30" s="4">
        <f t="shared" si="5"/>
        <v>223.11048236156947</v>
      </c>
      <c r="R30" s="4">
        <f t="shared" si="6"/>
        <v>4.159058303572051</v>
      </c>
      <c r="S30" s="2">
        <f t="shared" si="7"/>
        <v>2</v>
      </c>
      <c r="T30" t="str">
        <f>IF(S30='ITERASI-3'!S30,"Aman","Berubah")</f>
        <v>Aman</v>
      </c>
    </row>
    <row r="31" spans="1:20" x14ac:dyDescent="0.25">
      <c r="A31" s="20">
        <v>30</v>
      </c>
      <c r="B31" s="22">
        <v>0.78</v>
      </c>
      <c r="C31" s="21">
        <v>91.7</v>
      </c>
      <c r="D31" s="21">
        <v>29.7</v>
      </c>
      <c r="E31" s="22">
        <v>39</v>
      </c>
      <c r="F31" s="22">
        <v>343</v>
      </c>
      <c r="G31" s="32">
        <v>1</v>
      </c>
      <c r="I31" s="13">
        <v>15</v>
      </c>
      <c r="J31" s="3">
        <v>0.8</v>
      </c>
      <c r="K31" s="3">
        <v>92</v>
      </c>
      <c r="L31" s="3">
        <v>29.4</v>
      </c>
      <c r="M31" s="4">
        <v>39</v>
      </c>
      <c r="N31" s="4">
        <v>236</v>
      </c>
      <c r="O31" s="4">
        <f t="shared" si="3"/>
        <v>134.7244437518236</v>
      </c>
      <c r="P31" s="4">
        <f t="shared" si="4"/>
        <v>1.9880794375634232</v>
      </c>
      <c r="Q31" s="4">
        <f t="shared" si="5"/>
        <v>228.1100633988398</v>
      </c>
      <c r="R31" s="4">
        <f t="shared" si="6"/>
        <v>1.9880794375634232</v>
      </c>
      <c r="S31" s="2">
        <f t="shared" si="7"/>
        <v>2</v>
      </c>
      <c r="T31" t="str">
        <f>IF(S31='ITERASI-3'!S31,"Aman","Berubah")</f>
        <v>Aman</v>
      </c>
    </row>
    <row r="32" spans="1:20" x14ac:dyDescent="0.25">
      <c r="A32" s="20">
        <v>31</v>
      </c>
      <c r="B32" s="21">
        <v>0.8</v>
      </c>
      <c r="C32" s="21">
        <v>91.6</v>
      </c>
      <c r="D32" s="21">
        <v>29.6</v>
      </c>
      <c r="E32" s="22">
        <v>39</v>
      </c>
      <c r="F32" s="22">
        <v>390</v>
      </c>
      <c r="G32" s="32">
        <v>1</v>
      </c>
      <c r="I32" s="13">
        <v>16</v>
      </c>
      <c r="J32" s="3">
        <v>0.8</v>
      </c>
      <c r="K32" s="3">
        <v>91.8</v>
      </c>
      <c r="L32" s="3">
        <v>29.6</v>
      </c>
      <c r="M32" s="4">
        <v>39</v>
      </c>
      <c r="N32" s="4">
        <v>359</v>
      </c>
      <c r="O32" s="4">
        <f t="shared" si="3"/>
        <v>12.084369832071561</v>
      </c>
      <c r="P32" s="4">
        <f t="shared" si="4"/>
        <v>121.8239705755351</v>
      </c>
      <c r="Q32" s="4">
        <f t="shared" si="5"/>
        <v>105.11291659139248</v>
      </c>
      <c r="R32" s="4">
        <f t="shared" si="6"/>
        <v>12.084369832071561</v>
      </c>
      <c r="S32" s="2">
        <f t="shared" si="7"/>
        <v>1</v>
      </c>
      <c r="T32" t="str">
        <f>IF(S32='ITERASI-3'!S32,"Aman","Berubah")</f>
        <v>Aman</v>
      </c>
    </row>
    <row r="33" spans="1:20" x14ac:dyDescent="0.25">
      <c r="A33" s="16">
        <v>32</v>
      </c>
      <c r="B33" s="17">
        <v>0.8</v>
      </c>
      <c r="C33" s="17">
        <v>91.7</v>
      </c>
      <c r="D33" s="17">
        <v>29.7</v>
      </c>
      <c r="E33" s="18">
        <v>39</v>
      </c>
      <c r="F33" s="18">
        <v>419</v>
      </c>
      <c r="G33" s="31">
        <v>3</v>
      </c>
      <c r="I33" s="13">
        <v>17</v>
      </c>
      <c r="J33" s="4">
        <v>0.82</v>
      </c>
      <c r="K33" s="3">
        <v>92</v>
      </c>
      <c r="L33" s="3">
        <v>29.5</v>
      </c>
      <c r="M33" s="4">
        <v>39</v>
      </c>
      <c r="N33" s="4">
        <v>393</v>
      </c>
      <c r="O33" s="4">
        <f t="shared" si="3"/>
        <v>22.530695877808153</v>
      </c>
      <c r="P33" s="4">
        <f t="shared" si="4"/>
        <v>155.82389671157847</v>
      </c>
      <c r="Q33" s="4">
        <f t="shared" si="5"/>
        <v>71.119954803072929</v>
      </c>
      <c r="R33" s="4">
        <f t="shared" si="6"/>
        <v>22.530695877808153</v>
      </c>
      <c r="S33" s="2">
        <f t="shared" si="7"/>
        <v>1</v>
      </c>
      <c r="T33" t="str">
        <f>IF(S33='ITERASI-3'!S33,"Aman","Berubah")</f>
        <v>Aman</v>
      </c>
    </row>
    <row r="34" spans="1:20" x14ac:dyDescent="0.25">
      <c r="A34" s="16">
        <v>33</v>
      </c>
      <c r="B34" s="18">
        <v>0.78</v>
      </c>
      <c r="C34" s="17">
        <v>91.5</v>
      </c>
      <c r="D34" s="17">
        <v>29.8</v>
      </c>
      <c r="E34" s="18">
        <v>39</v>
      </c>
      <c r="F34" s="18">
        <v>431</v>
      </c>
      <c r="G34" s="31">
        <v>3</v>
      </c>
      <c r="I34" s="13">
        <v>18</v>
      </c>
      <c r="J34" s="3">
        <v>0.8</v>
      </c>
      <c r="K34" s="3">
        <v>91.7</v>
      </c>
      <c r="L34" s="3">
        <v>29.6</v>
      </c>
      <c r="M34" s="4">
        <v>39</v>
      </c>
      <c r="N34" s="4">
        <v>248</v>
      </c>
      <c r="O34" s="4">
        <f t="shared" si="3"/>
        <v>122.72551484609173</v>
      </c>
      <c r="P34" s="4">
        <f t="shared" si="4"/>
        <v>10.895028385623059</v>
      </c>
      <c r="Q34" s="4">
        <f t="shared" si="5"/>
        <v>216.10856061524063</v>
      </c>
      <c r="R34" s="4">
        <f t="shared" si="6"/>
        <v>10.895028385623059</v>
      </c>
      <c r="S34" s="2">
        <f t="shared" si="7"/>
        <v>2</v>
      </c>
      <c r="T34" t="str">
        <f>IF(S34='ITERASI-3'!S34,"Aman","Berubah")</f>
        <v>Aman</v>
      </c>
    </row>
    <row r="35" spans="1:20" x14ac:dyDescent="0.25">
      <c r="A35" s="16">
        <v>34</v>
      </c>
      <c r="B35" s="18">
        <v>0.78</v>
      </c>
      <c r="C35" s="17">
        <v>91.6</v>
      </c>
      <c r="D35" s="17">
        <v>29.7</v>
      </c>
      <c r="E35" s="18">
        <v>40</v>
      </c>
      <c r="F35" s="18">
        <v>444</v>
      </c>
      <c r="G35" s="31">
        <v>3</v>
      </c>
      <c r="I35" s="13">
        <v>19</v>
      </c>
      <c r="J35" s="4">
        <v>0.78</v>
      </c>
      <c r="K35" s="3">
        <v>91.6</v>
      </c>
      <c r="L35" s="3">
        <v>29.6</v>
      </c>
      <c r="M35" s="4">
        <v>40</v>
      </c>
      <c r="N35" s="4">
        <v>235</v>
      </c>
      <c r="O35" s="4">
        <f t="shared" si="3"/>
        <v>135.70441926016366</v>
      </c>
      <c r="P35" s="4">
        <f t="shared" si="4"/>
        <v>2.4698910686260582</v>
      </c>
      <c r="Q35" s="4">
        <f t="shared" si="5"/>
        <v>229.10724363708061</v>
      </c>
      <c r="R35" s="4">
        <f t="shared" si="6"/>
        <v>2.4698910686260582</v>
      </c>
      <c r="S35" s="2">
        <f t="shared" si="7"/>
        <v>2</v>
      </c>
      <c r="T35" t="str">
        <f>IF(S35='ITERASI-3'!S35,"Aman","Berubah")</f>
        <v>Aman</v>
      </c>
    </row>
    <row r="36" spans="1:20" x14ac:dyDescent="0.25">
      <c r="A36" s="16">
        <v>35</v>
      </c>
      <c r="B36" s="18">
        <v>0.78</v>
      </c>
      <c r="C36" s="17">
        <v>91.7</v>
      </c>
      <c r="D36" s="17">
        <v>29.8</v>
      </c>
      <c r="E36" s="18">
        <v>40</v>
      </c>
      <c r="F36" s="18">
        <v>463</v>
      </c>
      <c r="G36" s="31">
        <v>3</v>
      </c>
      <c r="I36" s="13">
        <v>20</v>
      </c>
      <c r="J36" s="3">
        <v>0.8</v>
      </c>
      <c r="K36" s="3">
        <v>92.8</v>
      </c>
      <c r="L36" s="3">
        <v>29.4</v>
      </c>
      <c r="M36" s="4">
        <v>40</v>
      </c>
      <c r="N36" s="4">
        <v>216</v>
      </c>
      <c r="O36" s="4">
        <f t="shared" si="3"/>
        <v>154.71059512599092</v>
      </c>
      <c r="P36" s="4">
        <f t="shared" si="4"/>
        <v>21.290924833323359</v>
      </c>
      <c r="Q36" s="4">
        <f t="shared" si="5"/>
        <v>248.11399114675109</v>
      </c>
      <c r="R36" s="4">
        <f t="shared" si="6"/>
        <v>21.290924833323359</v>
      </c>
      <c r="S36" s="2">
        <f t="shared" si="7"/>
        <v>2</v>
      </c>
      <c r="T36" t="str">
        <f>IF(S36='ITERASI-3'!S36,"Aman","Berubah")</f>
        <v>Aman</v>
      </c>
    </row>
    <row r="37" spans="1:20" x14ac:dyDescent="0.25">
      <c r="A37" s="24">
        <v>36</v>
      </c>
      <c r="B37" s="26">
        <v>0.82</v>
      </c>
      <c r="C37" s="25">
        <v>92</v>
      </c>
      <c r="D37" s="25">
        <v>29.9</v>
      </c>
      <c r="E37" s="26">
        <v>39</v>
      </c>
      <c r="F37" s="26">
        <v>282</v>
      </c>
      <c r="G37" s="33">
        <v>2</v>
      </c>
      <c r="I37" s="13">
        <v>21</v>
      </c>
      <c r="J37" s="3">
        <v>0.8</v>
      </c>
      <c r="K37" s="3">
        <v>92.3</v>
      </c>
      <c r="L37" s="3">
        <v>29.4</v>
      </c>
      <c r="M37" s="4">
        <v>39</v>
      </c>
      <c r="N37" s="4">
        <v>205</v>
      </c>
      <c r="O37" s="4">
        <f t="shared" si="3"/>
        <v>165.71920752959895</v>
      </c>
      <c r="P37" s="4">
        <f t="shared" si="4"/>
        <v>32.234162550937569</v>
      </c>
      <c r="Q37" s="4">
        <f t="shared" si="5"/>
        <v>259.11101557487626</v>
      </c>
      <c r="R37" s="4">
        <f t="shared" si="6"/>
        <v>32.234162550937569</v>
      </c>
      <c r="S37" s="2">
        <f t="shared" si="7"/>
        <v>2</v>
      </c>
      <c r="T37" t="str">
        <f>IF(S37='ITERASI-3'!S37,"Aman","Berubah")</f>
        <v>Aman</v>
      </c>
    </row>
    <row r="38" spans="1:20" x14ac:dyDescent="0.25">
      <c r="A38" s="24">
        <v>37</v>
      </c>
      <c r="B38" s="26">
        <v>0.91</v>
      </c>
      <c r="C38" s="25">
        <v>92.7</v>
      </c>
      <c r="D38" s="25">
        <v>30</v>
      </c>
      <c r="E38" s="26">
        <v>39</v>
      </c>
      <c r="F38" s="26">
        <v>224</v>
      </c>
      <c r="G38" s="33">
        <v>2</v>
      </c>
      <c r="I38" s="13">
        <v>22</v>
      </c>
      <c r="J38" s="3">
        <v>0.8</v>
      </c>
      <c r="K38" s="3">
        <v>92.2</v>
      </c>
      <c r="L38" s="3">
        <v>29.5</v>
      </c>
      <c r="M38" s="4">
        <v>39</v>
      </c>
      <c r="N38" s="4">
        <v>197</v>
      </c>
      <c r="O38" s="4">
        <f t="shared" si="3"/>
        <v>173.71677054688266</v>
      </c>
      <c r="P38" s="4">
        <f t="shared" si="4"/>
        <v>40.218845347356151</v>
      </c>
      <c r="Q38" s="4">
        <f t="shared" si="5"/>
        <v>267.11014970692202</v>
      </c>
      <c r="R38" s="4">
        <f t="shared" si="6"/>
        <v>40.218845347356151</v>
      </c>
      <c r="S38" s="2">
        <f t="shared" si="7"/>
        <v>2</v>
      </c>
      <c r="T38" t="str">
        <f>IF(S38='ITERASI-3'!S38,"Aman","Berubah")</f>
        <v>Aman</v>
      </c>
    </row>
    <row r="39" spans="1:20" x14ac:dyDescent="0.25">
      <c r="A39" s="24">
        <v>38</v>
      </c>
      <c r="B39" s="26">
        <v>0.91</v>
      </c>
      <c r="C39" s="25">
        <v>92.5</v>
      </c>
      <c r="D39" s="25">
        <v>30.1</v>
      </c>
      <c r="E39" s="26">
        <v>39</v>
      </c>
      <c r="F39" s="26">
        <v>217</v>
      </c>
      <c r="G39" s="33">
        <v>2</v>
      </c>
      <c r="I39" s="13">
        <v>23</v>
      </c>
      <c r="J39" s="3">
        <v>0.8</v>
      </c>
      <c r="K39" s="3">
        <v>91.9</v>
      </c>
      <c r="L39" s="3">
        <v>29.5</v>
      </c>
      <c r="M39" s="4">
        <v>39</v>
      </c>
      <c r="N39" s="4">
        <v>192</v>
      </c>
      <c r="O39" s="4">
        <f t="shared" si="3"/>
        <v>178.71456675167326</v>
      </c>
      <c r="P39" s="4">
        <f t="shared" si="4"/>
        <v>45.2078669631765</v>
      </c>
      <c r="Q39" s="4">
        <f t="shared" si="5"/>
        <v>272.10871661047844</v>
      </c>
      <c r="R39" s="4">
        <f t="shared" si="6"/>
        <v>45.2078669631765</v>
      </c>
      <c r="S39" s="2">
        <f t="shared" si="7"/>
        <v>2</v>
      </c>
      <c r="T39" t="str">
        <f>IF(S39='ITERASI-3'!S39,"Aman","Berubah")</f>
        <v>Aman</v>
      </c>
    </row>
    <row r="40" spans="1:20" x14ac:dyDescent="0.25">
      <c r="A40" s="24">
        <v>39</v>
      </c>
      <c r="B40" s="26">
        <v>0.91</v>
      </c>
      <c r="C40" s="25">
        <v>92.8</v>
      </c>
      <c r="D40" s="25">
        <v>30</v>
      </c>
      <c r="E40" s="26">
        <v>39</v>
      </c>
      <c r="F40" s="26">
        <v>224</v>
      </c>
      <c r="G40" s="33">
        <v>2</v>
      </c>
      <c r="I40" s="13">
        <v>24</v>
      </c>
      <c r="J40" s="4">
        <v>0.78</v>
      </c>
      <c r="K40" s="3">
        <v>92.1</v>
      </c>
      <c r="L40" s="3">
        <v>29.5</v>
      </c>
      <c r="M40" s="4">
        <v>40</v>
      </c>
      <c r="N40" s="4">
        <v>176</v>
      </c>
      <c r="O40" s="4">
        <f t="shared" si="3"/>
        <v>194.70119101263424</v>
      </c>
      <c r="P40" s="4">
        <f t="shared" si="4"/>
        <v>61.202884041130787</v>
      </c>
      <c r="Q40" s="4">
        <f t="shared" si="5"/>
        <v>288.10872149723286</v>
      </c>
      <c r="R40" s="4">
        <f t="shared" si="6"/>
        <v>61.202884041130787</v>
      </c>
      <c r="S40" s="2">
        <f t="shared" si="7"/>
        <v>2</v>
      </c>
      <c r="T40" t="str">
        <f>IF(S40='ITERASI-3'!S40,"Aman","Berubah")</f>
        <v>Aman</v>
      </c>
    </row>
    <row r="41" spans="1:20" x14ac:dyDescent="0.25">
      <c r="A41" s="24">
        <v>40</v>
      </c>
      <c r="B41" s="26">
        <v>0.91</v>
      </c>
      <c r="C41" s="25">
        <v>93.2</v>
      </c>
      <c r="D41" s="25">
        <v>30.1</v>
      </c>
      <c r="E41" s="26">
        <v>39</v>
      </c>
      <c r="F41" s="26">
        <v>219</v>
      </c>
      <c r="G41" s="33">
        <v>2</v>
      </c>
      <c r="I41" s="13">
        <v>25</v>
      </c>
      <c r="J41" s="4">
        <v>0.78</v>
      </c>
      <c r="K41" s="3">
        <v>91.8</v>
      </c>
      <c r="L41" s="3">
        <v>29.5</v>
      </c>
      <c r="M41" s="4">
        <v>39</v>
      </c>
      <c r="N41" s="4">
        <v>174</v>
      </c>
      <c r="O41" s="4">
        <f t="shared" si="3"/>
        <v>196.71186106012593</v>
      </c>
      <c r="P41" s="4">
        <f t="shared" si="4"/>
        <v>63.199778437459244</v>
      </c>
      <c r="Q41" s="4">
        <f t="shared" si="5"/>
        <v>290.10817607200028</v>
      </c>
      <c r="R41" s="4">
        <f t="shared" si="6"/>
        <v>63.199778437459244</v>
      </c>
      <c r="S41" s="2">
        <f t="shared" si="7"/>
        <v>2</v>
      </c>
      <c r="T41" t="str">
        <f>IF(S41='ITERASI-3'!S41,"Aman","Berubah")</f>
        <v>Aman</v>
      </c>
    </row>
    <row r="42" spans="1:20" x14ac:dyDescent="0.25">
      <c r="A42" s="24">
        <v>41</v>
      </c>
      <c r="B42" s="26">
        <v>0.91</v>
      </c>
      <c r="C42" s="25">
        <v>92.3</v>
      </c>
      <c r="D42" s="25">
        <v>30</v>
      </c>
      <c r="E42" s="26">
        <v>40</v>
      </c>
      <c r="F42" s="26">
        <v>223</v>
      </c>
      <c r="G42" s="33">
        <v>2</v>
      </c>
      <c r="I42" s="13">
        <v>26</v>
      </c>
      <c r="J42" s="5">
        <v>0.78</v>
      </c>
      <c r="K42" s="6">
        <v>92</v>
      </c>
      <c r="L42" s="6">
        <v>29.6</v>
      </c>
      <c r="M42" s="5">
        <v>39</v>
      </c>
      <c r="N42" s="5">
        <v>416</v>
      </c>
      <c r="O42" s="4">
        <f t="shared" si="3"/>
        <v>45.419840452585049</v>
      </c>
      <c r="P42" s="4">
        <f t="shared" si="4"/>
        <v>178.82262319396983</v>
      </c>
      <c r="Q42" s="4">
        <f t="shared" si="5"/>
        <v>48.126572511632823</v>
      </c>
      <c r="R42" s="4">
        <f t="shared" si="6"/>
        <v>45.419840452585049</v>
      </c>
      <c r="S42" s="2">
        <f t="shared" si="7"/>
        <v>1</v>
      </c>
      <c r="T42" t="str">
        <f>IF(S42='ITERASI-3'!S42,"Aman","Berubah")</f>
        <v>Berubah</v>
      </c>
    </row>
    <row r="43" spans="1:20" x14ac:dyDescent="0.25">
      <c r="A43" s="24">
        <v>42</v>
      </c>
      <c r="B43" s="26">
        <v>0.91</v>
      </c>
      <c r="C43" s="25">
        <v>93.4</v>
      </c>
      <c r="D43" s="25">
        <v>30</v>
      </c>
      <c r="E43" s="26">
        <v>39</v>
      </c>
      <c r="F43" s="26">
        <v>223</v>
      </c>
      <c r="G43" s="33">
        <v>2</v>
      </c>
      <c r="I43" s="13">
        <v>27</v>
      </c>
      <c r="J43" s="5">
        <v>0.78</v>
      </c>
      <c r="K43" s="6">
        <v>91.8</v>
      </c>
      <c r="L43" s="6">
        <v>29.6</v>
      </c>
      <c r="M43" s="5">
        <v>39</v>
      </c>
      <c r="N43" s="5">
        <v>447</v>
      </c>
      <c r="O43" s="4">
        <f t="shared" si="3"/>
        <v>76.374517391197188</v>
      </c>
      <c r="P43" s="4">
        <f t="shared" si="4"/>
        <v>209.82081751802346</v>
      </c>
      <c r="Q43" s="4">
        <f t="shared" si="5"/>
        <v>17.152646953369189</v>
      </c>
      <c r="R43" s="4">
        <f t="shared" si="6"/>
        <v>17.152646953369189</v>
      </c>
      <c r="S43" s="2">
        <f t="shared" si="7"/>
        <v>3</v>
      </c>
      <c r="T43" t="str">
        <f>IF(S43='ITERASI-3'!S43,"Aman","Berubah")</f>
        <v>Aman</v>
      </c>
    </row>
    <row r="44" spans="1:20" x14ac:dyDescent="0.25">
      <c r="A44" s="24">
        <v>43</v>
      </c>
      <c r="B44" s="26">
        <v>0.91</v>
      </c>
      <c r="C44" s="25">
        <v>92.2</v>
      </c>
      <c r="D44" s="25">
        <v>30</v>
      </c>
      <c r="E44" s="26">
        <v>40</v>
      </c>
      <c r="F44" s="26">
        <v>234</v>
      </c>
      <c r="G44" s="33">
        <v>2</v>
      </c>
      <c r="I44" s="13">
        <v>28</v>
      </c>
      <c r="J44" s="5">
        <v>0.78</v>
      </c>
      <c r="K44" s="6">
        <v>91.9</v>
      </c>
      <c r="L44" s="6">
        <v>29.6</v>
      </c>
      <c r="M44" s="5">
        <v>40</v>
      </c>
      <c r="N44" s="5">
        <v>416</v>
      </c>
      <c r="O44" s="4">
        <f t="shared" si="3"/>
        <v>45.366611144522153</v>
      </c>
      <c r="P44" s="4">
        <f t="shared" si="4"/>
        <v>178.82133985176569</v>
      </c>
      <c r="Q44" s="4">
        <f t="shared" si="5"/>
        <v>48.120420576448559</v>
      </c>
      <c r="R44" s="4">
        <f t="shared" si="6"/>
        <v>45.366611144522153</v>
      </c>
      <c r="S44" s="2">
        <f t="shared" si="7"/>
        <v>1</v>
      </c>
      <c r="T44" t="str">
        <f>IF(S44='ITERASI-3'!S44,"Aman","Berubah")</f>
        <v>Berubah</v>
      </c>
    </row>
    <row r="45" spans="1:20" x14ac:dyDescent="0.25">
      <c r="A45" s="24">
        <v>44</v>
      </c>
      <c r="B45" s="26">
        <v>0.91</v>
      </c>
      <c r="C45" s="25">
        <v>92.8</v>
      </c>
      <c r="D45" s="25">
        <v>30</v>
      </c>
      <c r="E45" s="26">
        <v>39</v>
      </c>
      <c r="F45" s="26">
        <v>238</v>
      </c>
      <c r="G45" s="33">
        <v>2</v>
      </c>
      <c r="I45" s="13">
        <v>29</v>
      </c>
      <c r="J45" s="6">
        <v>0.8</v>
      </c>
      <c r="K45" s="6">
        <v>91.9</v>
      </c>
      <c r="L45" s="6">
        <v>29.8</v>
      </c>
      <c r="M45" s="5">
        <v>39</v>
      </c>
      <c r="N45" s="5">
        <v>410</v>
      </c>
      <c r="O45" s="4">
        <f t="shared" si="3"/>
        <v>39.431754262754801</v>
      </c>
      <c r="P45" s="4">
        <f t="shared" si="4"/>
        <v>172.82151820224129</v>
      </c>
      <c r="Q45" s="4">
        <f t="shared" si="5"/>
        <v>54.121330288932917</v>
      </c>
      <c r="R45" s="4">
        <f t="shared" si="6"/>
        <v>39.431754262754801</v>
      </c>
      <c r="S45" s="2">
        <f t="shared" si="7"/>
        <v>1</v>
      </c>
      <c r="T45" t="str">
        <f>IF(S45='ITERASI-3'!S45,"Aman","Berubah")</f>
        <v>Aman</v>
      </c>
    </row>
    <row r="46" spans="1:20" x14ac:dyDescent="0.25">
      <c r="A46" s="24">
        <v>45</v>
      </c>
      <c r="B46" s="26">
        <v>0.91</v>
      </c>
      <c r="C46" s="25">
        <v>94.3</v>
      </c>
      <c r="D46" s="25">
        <v>30</v>
      </c>
      <c r="E46" s="26">
        <v>40</v>
      </c>
      <c r="F46" s="26">
        <v>244</v>
      </c>
      <c r="G46" s="33">
        <v>2</v>
      </c>
      <c r="I46" s="13">
        <v>30</v>
      </c>
      <c r="J46" s="5">
        <v>0.78</v>
      </c>
      <c r="K46" s="6">
        <v>91.7</v>
      </c>
      <c r="L46" s="6">
        <v>29.7</v>
      </c>
      <c r="M46" s="5">
        <v>39</v>
      </c>
      <c r="N46" s="5">
        <v>343</v>
      </c>
      <c r="O46" s="4">
        <f t="shared" si="3"/>
        <v>27.854398786157301</v>
      </c>
      <c r="P46" s="4">
        <f t="shared" si="4"/>
        <v>105.82388698100459</v>
      </c>
      <c r="Q46" s="4">
        <f t="shared" si="5"/>
        <v>121.11101315748805</v>
      </c>
      <c r="R46" s="4">
        <f t="shared" si="6"/>
        <v>27.854398786157301</v>
      </c>
      <c r="S46" s="2">
        <f t="shared" si="7"/>
        <v>1</v>
      </c>
      <c r="T46" t="str">
        <f>IF(S46='ITERASI-3'!S46,"Aman","Berubah")</f>
        <v>Aman</v>
      </c>
    </row>
    <row r="47" spans="1:20" x14ac:dyDescent="0.25">
      <c r="A47" s="24">
        <v>46</v>
      </c>
      <c r="B47" s="26">
        <v>0.93</v>
      </c>
      <c r="C47" s="25">
        <v>93.5</v>
      </c>
      <c r="D47" s="25">
        <v>30.2</v>
      </c>
      <c r="E47" s="26">
        <v>39</v>
      </c>
      <c r="F47" s="26">
        <v>255</v>
      </c>
      <c r="G47" s="33">
        <v>2</v>
      </c>
      <c r="I47" s="13">
        <v>31</v>
      </c>
      <c r="J47" s="6">
        <v>0.8</v>
      </c>
      <c r="K47" s="6">
        <v>91.6</v>
      </c>
      <c r="L47" s="6">
        <v>29.6</v>
      </c>
      <c r="M47" s="5">
        <v>39</v>
      </c>
      <c r="N47" s="5">
        <v>390</v>
      </c>
      <c r="O47" s="4">
        <f t="shared" si="3"/>
        <v>19.550370693116825</v>
      </c>
      <c r="P47" s="4">
        <f t="shared" si="4"/>
        <v>152.82147985393945</v>
      </c>
      <c r="Q47" s="4">
        <f t="shared" si="5"/>
        <v>74.113774361710284</v>
      </c>
      <c r="R47" s="4">
        <f t="shared" si="6"/>
        <v>19.550370693116825</v>
      </c>
      <c r="S47" s="2">
        <f t="shared" si="7"/>
        <v>1</v>
      </c>
      <c r="T47" t="str">
        <f>IF(S47='ITERASI-3'!S47,"Aman","Berubah")</f>
        <v>Aman</v>
      </c>
    </row>
    <row r="48" spans="1:20" x14ac:dyDescent="0.25">
      <c r="A48" s="24">
        <v>47</v>
      </c>
      <c r="B48" s="26">
        <v>0.91</v>
      </c>
      <c r="C48" s="25">
        <v>92</v>
      </c>
      <c r="D48" s="25">
        <v>30.2</v>
      </c>
      <c r="E48" s="26">
        <v>39</v>
      </c>
      <c r="F48" s="26">
        <v>253</v>
      </c>
      <c r="G48" s="33">
        <v>2</v>
      </c>
      <c r="I48" s="13">
        <v>32</v>
      </c>
      <c r="J48" s="6">
        <v>0.8</v>
      </c>
      <c r="K48" s="6">
        <v>91.7</v>
      </c>
      <c r="L48" s="6">
        <v>29.7</v>
      </c>
      <c r="M48" s="5">
        <v>39</v>
      </c>
      <c r="N48" s="5">
        <v>419</v>
      </c>
      <c r="O48" s="4">
        <f t="shared" si="3"/>
        <v>48.40798094568995</v>
      </c>
      <c r="P48" s="4">
        <f t="shared" si="4"/>
        <v>181.82066576895596</v>
      </c>
      <c r="Q48" s="4">
        <f t="shared" si="5"/>
        <v>45.120539991071389</v>
      </c>
      <c r="R48" s="4">
        <f t="shared" si="6"/>
        <v>45.120539991071389</v>
      </c>
      <c r="S48" s="2">
        <f t="shared" si="7"/>
        <v>3</v>
      </c>
      <c r="T48" t="str">
        <f>IF(S48='ITERASI-3'!S48,"Aman","Berubah")</f>
        <v>Aman</v>
      </c>
    </row>
    <row r="49" spans="1:20" x14ac:dyDescent="0.25">
      <c r="A49" s="24">
        <v>48</v>
      </c>
      <c r="B49" s="26">
        <v>0.93</v>
      </c>
      <c r="C49" s="25">
        <v>92.5</v>
      </c>
      <c r="D49" s="25">
        <v>30.2</v>
      </c>
      <c r="E49" s="26">
        <v>39</v>
      </c>
      <c r="F49" s="26">
        <v>235</v>
      </c>
      <c r="G49" s="33">
        <v>2</v>
      </c>
      <c r="I49" s="13">
        <v>33</v>
      </c>
      <c r="J49" s="5">
        <v>0.78</v>
      </c>
      <c r="K49" s="6">
        <v>91.5</v>
      </c>
      <c r="L49" s="6">
        <v>29.8</v>
      </c>
      <c r="M49" s="5">
        <v>39</v>
      </c>
      <c r="N49" s="5">
        <v>431</v>
      </c>
      <c r="O49" s="4">
        <f t="shared" si="3"/>
        <v>60.387442045000391</v>
      </c>
      <c r="P49" s="4">
        <f t="shared" si="4"/>
        <v>193.81953039332979</v>
      </c>
      <c r="Q49" s="4">
        <f t="shared" si="5"/>
        <v>33.121246681208298</v>
      </c>
      <c r="R49" s="4">
        <f t="shared" si="6"/>
        <v>33.121246681208298</v>
      </c>
      <c r="S49" s="2">
        <f t="shared" si="7"/>
        <v>3</v>
      </c>
      <c r="T49" t="str">
        <f>IF(S49='ITERASI-3'!S49,"Aman","Berubah")</f>
        <v>Aman</v>
      </c>
    </row>
    <row r="50" spans="1:20" x14ac:dyDescent="0.25">
      <c r="A50" s="24">
        <v>49</v>
      </c>
      <c r="B50" s="26">
        <v>0.91</v>
      </c>
      <c r="C50" s="25">
        <v>92.1</v>
      </c>
      <c r="D50" s="25">
        <v>30.2</v>
      </c>
      <c r="E50" s="26">
        <v>39</v>
      </c>
      <c r="F50" s="26">
        <v>231</v>
      </c>
      <c r="G50" s="33">
        <v>2</v>
      </c>
      <c r="I50" s="13">
        <v>34</v>
      </c>
      <c r="J50" s="5">
        <v>0.78</v>
      </c>
      <c r="K50" s="6">
        <v>91.6</v>
      </c>
      <c r="L50" s="6">
        <v>29.7</v>
      </c>
      <c r="M50" s="5">
        <v>40</v>
      </c>
      <c r="N50" s="5">
        <v>444</v>
      </c>
      <c r="O50" s="4">
        <f t="shared" si="3"/>
        <v>73.343166223843113</v>
      </c>
      <c r="P50" s="4">
        <f t="shared" si="4"/>
        <v>206.81923033257877</v>
      </c>
      <c r="Q50" s="4">
        <f t="shared" si="5"/>
        <v>20.126655084125289</v>
      </c>
      <c r="R50" s="4">
        <f t="shared" si="6"/>
        <v>20.126655084125289</v>
      </c>
      <c r="S50" s="2">
        <f t="shared" si="7"/>
        <v>3</v>
      </c>
      <c r="T50" t="str">
        <f>IF(S50='ITERASI-3'!S50,"Aman","Berubah")</f>
        <v>Aman</v>
      </c>
    </row>
    <row r="51" spans="1:20" x14ac:dyDescent="0.25">
      <c r="A51" s="24">
        <v>50</v>
      </c>
      <c r="B51" s="26">
        <v>0.93</v>
      </c>
      <c r="C51" s="25">
        <v>92.2</v>
      </c>
      <c r="D51" s="25">
        <v>30.1</v>
      </c>
      <c r="E51" s="26">
        <v>39</v>
      </c>
      <c r="F51" s="26">
        <v>232</v>
      </c>
      <c r="G51" s="33">
        <v>2</v>
      </c>
      <c r="I51" s="13">
        <v>35</v>
      </c>
      <c r="J51" s="5">
        <v>0.78</v>
      </c>
      <c r="K51" s="6">
        <v>91.7</v>
      </c>
      <c r="L51" s="6">
        <v>29.8</v>
      </c>
      <c r="M51" s="5">
        <v>40</v>
      </c>
      <c r="N51" s="5">
        <v>463</v>
      </c>
      <c r="O51" s="4">
        <f t="shared" si="3"/>
        <v>92.336913835899253</v>
      </c>
      <c r="P51" s="4">
        <f t="shared" si="4"/>
        <v>225.81903662150896</v>
      </c>
      <c r="Q51" s="4">
        <f t="shared" si="5"/>
        <v>1.4896600218202289</v>
      </c>
      <c r="R51" s="4">
        <f t="shared" si="6"/>
        <v>1.4896600218202289</v>
      </c>
      <c r="S51" s="2">
        <f t="shared" si="7"/>
        <v>3</v>
      </c>
      <c r="T51" t="str">
        <f>IF(S51='ITERASI-3'!S51,"Aman","Berubah")</f>
        <v>Aman</v>
      </c>
    </row>
    <row r="52" spans="1:20" x14ac:dyDescent="0.25">
      <c r="A52" s="24">
        <v>51</v>
      </c>
      <c r="B52" s="26">
        <v>1.91</v>
      </c>
      <c r="C52" s="25">
        <v>81.8</v>
      </c>
      <c r="D52" s="25">
        <v>33.4</v>
      </c>
      <c r="E52" s="26">
        <v>40</v>
      </c>
      <c r="F52" s="26">
        <v>268</v>
      </c>
      <c r="G52" s="33">
        <v>2</v>
      </c>
      <c r="I52" s="13">
        <v>36</v>
      </c>
      <c r="J52" s="5">
        <v>0.82</v>
      </c>
      <c r="K52" s="6">
        <v>92</v>
      </c>
      <c r="L52" s="6">
        <v>29.9</v>
      </c>
      <c r="M52" s="5">
        <v>39</v>
      </c>
      <c r="N52" s="5">
        <v>282</v>
      </c>
      <c r="O52" s="4">
        <f t="shared" si="3"/>
        <v>88.740744625782142</v>
      </c>
      <c r="P52" s="4">
        <f t="shared" si="4"/>
        <v>44.837250487497947</v>
      </c>
      <c r="Q52" s="4">
        <f t="shared" si="5"/>
        <v>182.11059558362527</v>
      </c>
      <c r="R52" s="4">
        <f t="shared" si="6"/>
        <v>44.837250487497947</v>
      </c>
      <c r="S52" s="2">
        <f t="shared" si="7"/>
        <v>2</v>
      </c>
      <c r="T52" t="str">
        <f>IF(S52='ITERASI-3'!S52,"Aman","Berubah")</f>
        <v>Aman</v>
      </c>
    </row>
    <row r="53" spans="1:20" x14ac:dyDescent="0.25">
      <c r="A53" s="24">
        <v>52</v>
      </c>
      <c r="B53" s="26">
        <v>1.91</v>
      </c>
      <c r="C53" s="25">
        <v>84.1</v>
      </c>
      <c r="D53" s="25">
        <v>32.4</v>
      </c>
      <c r="E53" s="26">
        <v>40</v>
      </c>
      <c r="F53" s="26">
        <v>269</v>
      </c>
      <c r="G53" s="33">
        <v>2</v>
      </c>
      <c r="I53" s="13">
        <v>37</v>
      </c>
      <c r="J53" s="5">
        <v>0.91</v>
      </c>
      <c r="K53" s="6">
        <v>92.7</v>
      </c>
      <c r="L53" s="6">
        <v>30</v>
      </c>
      <c r="M53" s="5">
        <v>39</v>
      </c>
      <c r="N53" s="5">
        <v>224</v>
      </c>
      <c r="O53" s="4">
        <f t="shared" si="3"/>
        <v>146.72445868187171</v>
      </c>
      <c r="P53" s="4">
        <f t="shared" si="4"/>
        <v>13.320799780374964</v>
      </c>
      <c r="Q53" s="4">
        <f t="shared" si="5"/>
        <v>240.1136549474931</v>
      </c>
      <c r="R53" s="4">
        <f t="shared" si="6"/>
        <v>13.320799780374964</v>
      </c>
      <c r="S53" s="2">
        <f t="shared" si="7"/>
        <v>2</v>
      </c>
      <c r="T53" t="str">
        <f>IF(S53='ITERASI-3'!S53,"Aman","Berubah")</f>
        <v>Aman</v>
      </c>
    </row>
    <row r="54" spans="1:20" x14ac:dyDescent="0.25">
      <c r="A54" s="24">
        <v>53</v>
      </c>
      <c r="B54" s="26">
        <v>1.85</v>
      </c>
      <c r="C54" s="25">
        <v>85.9</v>
      </c>
      <c r="D54" s="25">
        <v>31.9</v>
      </c>
      <c r="E54" s="26">
        <v>40</v>
      </c>
      <c r="F54" s="26">
        <v>269</v>
      </c>
      <c r="G54" s="33">
        <v>2</v>
      </c>
      <c r="I54" s="13">
        <v>38</v>
      </c>
      <c r="J54" s="5">
        <v>0.91</v>
      </c>
      <c r="K54" s="6">
        <v>92.5</v>
      </c>
      <c r="L54" s="6">
        <v>30.1</v>
      </c>
      <c r="M54" s="5">
        <v>39</v>
      </c>
      <c r="N54" s="5">
        <v>217</v>
      </c>
      <c r="O54" s="4">
        <f t="shared" si="3"/>
        <v>153.7209400195311</v>
      </c>
      <c r="P54" s="4">
        <f t="shared" si="4"/>
        <v>20.256282287106881</v>
      </c>
      <c r="Q54" s="4">
        <f t="shared" si="5"/>
        <v>247.11205305676205</v>
      </c>
      <c r="R54" s="4">
        <f t="shared" si="6"/>
        <v>20.256282287106881</v>
      </c>
      <c r="S54" s="2">
        <f t="shared" si="7"/>
        <v>2</v>
      </c>
      <c r="T54" t="str">
        <f>IF(S54='ITERASI-3'!S54,"Aman","Berubah")</f>
        <v>Aman</v>
      </c>
    </row>
    <row r="55" spans="1:20" x14ac:dyDescent="0.25">
      <c r="A55" s="24">
        <v>54</v>
      </c>
      <c r="B55" s="26">
        <v>1.91</v>
      </c>
      <c r="C55" s="25">
        <v>99.9</v>
      </c>
      <c r="D55" s="25">
        <v>32.200000000000003</v>
      </c>
      <c r="E55" s="26">
        <v>40</v>
      </c>
      <c r="F55" s="26">
        <v>264</v>
      </c>
      <c r="G55" s="33">
        <v>2</v>
      </c>
      <c r="I55" s="13">
        <v>39</v>
      </c>
      <c r="J55" s="5">
        <v>0.91</v>
      </c>
      <c r="K55" s="6">
        <v>92.8</v>
      </c>
      <c r="L55" s="6">
        <v>30</v>
      </c>
      <c r="M55" s="5">
        <v>39</v>
      </c>
      <c r="N55" s="5">
        <v>224</v>
      </c>
      <c r="O55" s="4">
        <f t="shared" si="3"/>
        <v>146.72549804137071</v>
      </c>
      <c r="P55" s="4">
        <f t="shared" si="4"/>
        <v>13.334068406087672</v>
      </c>
      <c r="Q55" s="4">
        <f t="shared" si="5"/>
        <v>240.11445390991</v>
      </c>
      <c r="R55" s="4">
        <f t="shared" si="6"/>
        <v>13.334068406087672</v>
      </c>
      <c r="S55" s="2">
        <f t="shared" si="7"/>
        <v>2</v>
      </c>
      <c r="T55" t="str">
        <f>IF(S55='ITERASI-3'!S55,"Aman","Berubah")</f>
        <v>Aman</v>
      </c>
    </row>
    <row r="56" spans="1:20" x14ac:dyDescent="0.25">
      <c r="A56" s="24">
        <v>55</v>
      </c>
      <c r="B56" s="26">
        <v>1.81</v>
      </c>
      <c r="C56" s="25">
        <v>91.9</v>
      </c>
      <c r="D56" s="25">
        <v>31.2</v>
      </c>
      <c r="E56" s="26">
        <v>40</v>
      </c>
      <c r="F56" s="26">
        <v>264</v>
      </c>
      <c r="G56" s="33">
        <v>2</v>
      </c>
      <c r="I56" s="13">
        <v>40</v>
      </c>
      <c r="J56" s="5">
        <v>0.91</v>
      </c>
      <c r="K56" s="6">
        <v>93.2</v>
      </c>
      <c r="L56" s="6">
        <v>30.1</v>
      </c>
      <c r="M56" s="5">
        <v>39</v>
      </c>
      <c r="N56" s="5">
        <v>219</v>
      </c>
      <c r="O56" s="4">
        <f t="shared" si="3"/>
        <v>151.72887793853971</v>
      </c>
      <c r="P56" s="4">
        <f t="shared" si="4"/>
        <v>18.335702672739959</v>
      </c>
      <c r="Q56" s="4">
        <f t="shared" si="5"/>
        <v>245.11787267102756</v>
      </c>
      <c r="R56" s="4">
        <f t="shared" si="6"/>
        <v>18.335702672739959</v>
      </c>
      <c r="S56" s="2">
        <f t="shared" si="7"/>
        <v>2</v>
      </c>
      <c r="T56" t="str">
        <f>IF(S56='ITERASI-3'!S56,"Aman","Berubah")</f>
        <v>Aman</v>
      </c>
    </row>
    <row r="57" spans="1:20" x14ac:dyDescent="0.25">
      <c r="A57" s="24">
        <v>56</v>
      </c>
      <c r="B57" s="26">
        <v>1.81</v>
      </c>
      <c r="C57" s="25">
        <v>90</v>
      </c>
      <c r="D57" s="25">
        <v>30.9</v>
      </c>
      <c r="E57" s="26">
        <v>40</v>
      </c>
      <c r="F57" s="26">
        <v>242</v>
      </c>
      <c r="G57" s="33">
        <v>2</v>
      </c>
      <c r="I57" s="13">
        <v>41</v>
      </c>
      <c r="J57" s="5">
        <v>0.91</v>
      </c>
      <c r="K57" s="6">
        <v>92.3</v>
      </c>
      <c r="L57" s="6">
        <v>30</v>
      </c>
      <c r="M57" s="5">
        <v>40</v>
      </c>
      <c r="N57" s="5">
        <v>223</v>
      </c>
      <c r="O57" s="4">
        <f t="shared" si="3"/>
        <v>147.70488913874274</v>
      </c>
      <c r="P57" s="4">
        <f t="shared" si="4"/>
        <v>14.259419824369193</v>
      </c>
      <c r="Q57" s="4">
        <f t="shared" si="5"/>
        <v>241.11008825983373</v>
      </c>
      <c r="R57" s="4">
        <f t="shared" si="6"/>
        <v>14.259419824369193</v>
      </c>
      <c r="S57" s="2">
        <f t="shared" si="7"/>
        <v>2</v>
      </c>
      <c r="T57" t="str">
        <f>IF(S57='ITERASI-3'!S57,"Aman","Berubah")</f>
        <v>Aman</v>
      </c>
    </row>
    <row r="58" spans="1:20" x14ac:dyDescent="0.25">
      <c r="A58" s="20">
        <v>57</v>
      </c>
      <c r="B58" s="22">
        <v>1.98</v>
      </c>
      <c r="C58" s="21">
        <v>90.4</v>
      </c>
      <c r="D58" s="21">
        <v>30.6</v>
      </c>
      <c r="E58" s="22">
        <v>40</v>
      </c>
      <c r="F58" s="22">
        <v>354</v>
      </c>
      <c r="G58" s="32">
        <v>1</v>
      </c>
      <c r="I58" s="13">
        <v>42</v>
      </c>
      <c r="J58" s="5">
        <v>0.91</v>
      </c>
      <c r="K58" s="6">
        <v>93.4</v>
      </c>
      <c r="L58" s="6">
        <v>30</v>
      </c>
      <c r="M58" s="5">
        <v>39</v>
      </c>
      <c r="N58" s="5">
        <v>223</v>
      </c>
      <c r="O58" s="4">
        <f t="shared" si="3"/>
        <v>147.73285611362249</v>
      </c>
      <c r="P58" s="4">
        <f t="shared" si="4"/>
        <v>14.412035526369184</v>
      </c>
      <c r="Q58" s="4">
        <f t="shared" si="5"/>
        <v>241.12006056741367</v>
      </c>
      <c r="R58" s="4">
        <f t="shared" si="6"/>
        <v>14.412035526369184</v>
      </c>
      <c r="S58" s="2">
        <f t="shared" si="7"/>
        <v>2</v>
      </c>
      <c r="T58" t="str">
        <f>IF(S58='ITERASI-3'!S58,"Aman","Berubah")</f>
        <v>Aman</v>
      </c>
    </row>
    <row r="59" spans="1:20" x14ac:dyDescent="0.25">
      <c r="A59" s="20">
        <v>58</v>
      </c>
      <c r="B59" s="22">
        <v>2.08</v>
      </c>
      <c r="C59" s="21">
        <v>90.8</v>
      </c>
      <c r="D59" s="21">
        <v>30.5</v>
      </c>
      <c r="E59" s="22">
        <v>40</v>
      </c>
      <c r="F59" s="22">
        <v>343</v>
      </c>
      <c r="G59" s="32">
        <v>1</v>
      </c>
      <c r="I59" s="13">
        <v>43</v>
      </c>
      <c r="J59" s="5">
        <v>0.91</v>
      </c>
      <c r="K59" s="6">
        <v>92.2</v>
      </c>
      <c r="L59" s="6">
        <v>30</v>
      </c>
      <c r="M59" s="5">
        <v>40</v>
      </c>
      <c r="N59" s="5">
        <v>234</v>
      </c>
      <c r="O59" s="4">
        <f t="shared" si="3"/>
        <v>136.70553856917533</v>
      </c>
      <c r="P59" s="4">
        <f t="shared" si="4"/>
        <v>3.4693751500371204</v>
      </c>
      <c r="Q59" s="4">
        <f t="shared" si="5"/>
        <v>230.1097025050891</v>
      </c>
      <c r="R59" s="4">
        <f t="shared" si="6"/>
        <v>3.4693751500371204</v>
      </c>
      <c r="S59" s="2">
        <f t="shared" si="7"/>
        <v>2</v>
      </c>
      <c r="T59" t="str">
        <f>IF(S59='ITERASI-3'!S59,"Aman","Berubah")</f>
        <v>Aman</v>
      </c>
    </row>
    <row r="60" spans="1:20" x14ac:dyDescent="0.25">
      <c r="A60" s="20">
        <v>59</v>
      </c>
      <c r="B60" s="22">
        <v>2.19</v>
      </c>
      <c r="C60" s="21">
        <v>91</v>
      </c>
      <c r="D60" s="21">
        <v>30.5</v>
      </c>
      <c r="E60" s="22">
        <v>40</v>
      </c>
      <c r="F60" s="22">
        <v>369</v>
      </c>
      <c r="G60" s="32">
        <v>1</v>
      </c>
      <c r="I60" s="13">
        <v>44</v>
      </c>
      <c r="J60" s="5">
        <v>0.91</v>
      </c>
      <c r="K60" s="6">
        <v>92.8</v>
      </c>
      <c r="L60" s="6">
        <v>30</v>
      </c>
      <c r="M60" s="5">
        <v>39</v>
      </c>
      <c r="N60" s="5">
        <v>238</v>
      </c>
      <c r="O60" s="4">
        <f t="shared" si="3"/>
        <v>132.72950604702891</v>
      </c>
      <c r="P60" s="4">
        <f t="shared" si="4"/>
        <v>2.1574343826333773</v>
      </c>
      <c r="Q60" s="4">
        <f t="shared" si="5"/>
        <v>226.11502295962833</v>
      </c>
      <c r="R60" s="4">
        <f t="shared" si="6"/>
        <v>2.1574343826333773</v>
      </c>
      <c r="S60" s="2">
        <f t="shared" si="7"/>
        <v>2</v>
      </c>
      <c r="T60" t="str">
        <f>IF(S60='ITERASI-3'!S60,"Aman","Berubah")</f>
        <v>Aman</v>
      </c>
    </row>
    <row r="61" spans="1:20" x14ac:dyDescent="0.25">
      <c r="A61" s="20">
        <v>60</v>
      </c>
      <c r="B61" s="22">
        <v>1.98</v>
      </c>
      <c r="C61" s="21">
        <v>91.1</v>
      </c>
      <c r="D61" s="21">
        <v>30.3</v>
      </c>
      <c r="E61" s="22">
        <v>40</v>
      </c>
      <c r="F61" s="22">
        <v>393</v>
      </c>
      <c r="G61" s="32">
        <v>1</v>
      </c>
      <c r="I61" s="13">
        <v>45</v>
      </c>
      <c r="J61" s="5">
        <v>0.91</v>
      </c>
      <c r="K61" s="6">
        <v>94.3</v>
      </c>
      <c r="L61" s="6">
        <v>30</v>
      </c>
      <c r="M61" s="5">
        <v>40</v>
      </c>
      <c r="N61" s="5">
        <v>244</v>
      </c>
      <c r="O61" s="4">
        <f t="shared" si="3"/>
        <v>126.74051946985337</v>
      </c>
      <c r="P61" s="4">
        <f t="shared" si="4"/>
        <v>7.6085634255806225</v>
      </c>
      <c r="Q61" s="4">
        <f t="shared" si="5"/>
        <v>220.13297638528346</v>
      </c>
      <c r="R61" s="4">
        <f t="shared" si="6"/>
        <v>7.6085634255806225</v>
      </c>
      <c r="S61" s="2">
        <f t="shared" si="7"/>
        <v>2</v>
      </c>
      <c r="T61" t="str">
        <f>IF(S61='ITERASI-3'!S61,"Aman","Berubah")</f>
        <v>Aman</v>
      </c>
    </row>
    <row r="62" spans="1:20" x14ac:dyDescent="0.25">
      <c r="A62" s="24">
        <v>61</v>
      </c>
      <c r="B62" s="26">
        <v>2.0099999999999998</v>
      </c>
      <c r="C62" s="25">
        <v>91.2</v>
      </c>
      <c r="D62" s="25">
        <v>30.3</v>
      </c>
      <c r="E62" s="26">
        <v>40</v>
      </c>
      <c r="F62" s="26">
        <v>298</v>
      </c>
      <c r="G62" s="33">
        <v>2</v>
      </c>
      <c r="I62" s="13">
        <v>46</v>
      </c>
      <c r="J62" s="5">
        <v>0.93</v>
      </c>
      <c r="K62" s="6">
        <v>93.5</v>
      </c>
      <c r="L62" s="6">
        <v>30.2</v>
      </c>
      <c r="M62" s="5">
        <v>39</v>
      </c>
      <c r="N62" s="5">
        <v>255</v>
      </c>
      <c r="O62" s="4">
        <f t="shared" si="3"/>
        <v>115.74715250488144</v>
      </c>
      <c r="P62" s="4">
        <f t="shared" si="4"/>
        <v>18.009628509043058</v>
      </c>
      <c r="Q62" s="4">
        <f t="shared" si="5"/>
        <v>209.12376141170714</v>
      </c>
      <c r="R62" s="4">
        <f t="shared" si="6"/>
        <v>18.009628509043058</v>
      </c>
      <c r="S62" s="2">
        <f t="shared" si="7"/>
        <v>2</v>
      </c>
      <c r="T62" t="str">
        <f>IF(S62='ITERASI-3'!S62,"Aman","Berubah")</f>
        <v>Aman</v>
      </c>
    </row>
    <row r="63" spans="1:20" x14ac:dyDescent="0.25">
      <c r="A63" s="24">
        <v>62</v>
      </c>
      <c r="B63" s="26">
        <v>2.12</v>
      </c>
      <c r="C63" s="25">
        <v>91.2</v>
      </c>
      <c r="D63" s="25">
        <v>30.4</v>
      </c>
      <c r="E63" s="26">
        <v>40</v>
      </c>
      <c r="F63" s="26">
        <v>261</v>
      </c>
      <c r="G63" s="33">
        <v>2</v>
      </c>
      <c r="I63" s="13">
        <v>47</v>
      </c>
      <c r="J63" s="5">
        <v>0.91</v>
      </c>
      <c r="K63" s="6">
        <v>92</v>
      </c>
      <c r="L63" s="6">
        <v>30.2</v>
      </c>
      <c r="M63" s="5">
        <v>39</v>
      </c>
      <c r="N63" s="5">
        <v>253</v>
      </c>
      <c r="O63" s="4">
        <f t="shared" si="3"/>
        <v>117.72683647107945</v>
      </c>
      <c r="P63" s="4">
        <f t="shared" si="4"/>
        <v>15.867996049456691</v>
      </c>
      <c r="Q63" s="4">
        <f t="shared" si="5"/>
        <v>211.10997739425218</v>
      </c>
      <c r="R63" s="4">
        <f t="shared" si="6"/>
        <v>15.867996049456691</v>
      </c>
      <c r="S63" s="2">
        <f t="shared" si="7"/>
        <v>2</v>
      </c>
      <c r="T63" t="str">
        <f>IF(S63='ITERASI-3'!S63,"Aman","Berubah")</f>
        <v>Aman</v>
      </c>
    </row>
    <row r="64" spans="1:20" x14ac:dyDescent="0.25">
      <c r="A64" s="24">
        <v>63</v>
      </c>
      <c r="B64" s="26">
        <v>2.23</v>
      </c>
      <c r="C64" s="25">
        <v>91.1</v>
      </c>
      <c r="D64" s="25">
        <v>30.4</v>
      </c>
      <c r="E64" s="26">
        <v>40</v>
      </c>
      <c r="F64" s="26">
        <v>266</v>
      </c>
      <c r="G64" s="33">
        <v>2</v>
      </c>
      <c r="I64" s="13">
        <v>48</v>
      </c>
      <c r="J64" s="5">
        <v>0.93</v>
      </c>
      <c r="K64" s="6">
        <v>92.5</v>
      </c>
      <c r="L64" s="6">
        <v>30.2</v>
      </c>
      <c r="M64" s="5">
        <v>39</v>
      </c>
      <c r="N64" s="5">
        <v>235</v>
      </c>
      <c r="O64" s="4">
        <f t="shared" si="3"/>
        <v>135.725286196008</v>
      </c>
      <c r="P64" s="4">
        <f t="shared" si="4"/>
        <v>2.7671145829850592</v>
      </c>
      <c r="Q64" s="4">
        <f t="shared" si="5"/>
        <v>229.11268247565681</v>
      </c>
      <c r="R64" s="4">
        <f t="shared" si="6"/>
        <v>2.7671145829850592</v>
      </c>
      <c r="S64" s="2">
        <f t="shared" si="7"/>
        <v>2</v>
      </c>
      <c r="T64" t="str">
        <f>IF(S64='ITERASI-3'!S64,"Aman","Berubah")</f>
        <v>Aman</v>
      </c>
    </row>
    <row r="65" spans="1:20" x14ac:dyDescent="0.25">
      <c r="A65" s="24">
        <v>64</v>
      </c>
      <c r="B65" s="26">
        <v>2.0099999999999998</v>
      </c>
      <c r="C65" s="25">
        <v>91</v>
      </c>
      <c r="D65" s="25">
        <v>30.4</v>
      </c>
      <c r="E65" s="26">
        <v>40</v>
      </c>
      <c r="F65" s="26">
        <v>264</v>
      </c>
      <c r="G65" s="33">
        <v>2</v>
      </c>
      <c r="I65" s="13">
        <v>49</v>
      </c>
      <c r="J65" s="5">
        <v>0.91</v>
      </c>
      <c r="K65" s="6">
        <v>92.1</v>
      </c>
      <c r="L65" s="6">
        <v>30.2</v>
      </c>
      <c r="M65" s="5">
        <v>39</v>
      </c>
      <c r="N65" s="5">
        <v>231</v>
      </c>
      <c r="O65" s="4">
        <f t="shared" si="3"/>
        <v>139.72123326641616</v>
      </c>
      <c r="P65" s="4">
        <f t="shared" si="4"/>
        <v>6.3315562658813596</v>
      </c>
      <c r="Q65" s="4">
        <f t="shared" si="5"/>
        <v>233.11005516399234</v>
      </c>
      <c r="R65" s="4">
        <f t="shared" si="6"/>
        <v>6.3315562658813596</v>
      </c>
      <c r="S65" s="2">
        <f t="shared" si="7"/>
        <v>2</v>
      </c>
      <c r="T65" t="str">
        <f>IF(S65='ITERASI-3'!S65,"Aman","Berubah")</f>
        <v>Aman</v>
      </c>
    </row>
    <row r="66" spans="1:20" x14ac:dyDescent="0.25">
      <c r="A66" s="20">
        <v>65</v>
      </c>
      <c r="B66" s="22">
        <v>1.98</v>
      </c>
      <c r="C66" s="21">
        <v>91.5</v>
      </c>
      <c r="D66" s="21">
        <v>30.4</v>
      </c>
      <c r="E66" s="22">
        <v>40</v>
      </c>
      <c r="F66" s="22">
        <v>310</v>
      </c>
      <c r="G66" s="32">
        <v>1</v>
      </c>
      <c r="I66" s="13">
        <v>50</v>
      </c>
      <c r="J66" s="5">
        <v>0.93</v>
      </c>
      <c r="K66" s="6">
        <v>92.2</v>
      </c>
      <c r="L66" s="6">
        <v>30.1</v>
      </c>
      <c r="M66" s="5">
        <v>39</v>
      </c>
      <c r="N66" s="5">
        <v>232</v>
      </c>
      <c r="O66" s="4">
        <f t="shared" si="3"/>
        <v>138.72201587343042</v>
      </c>
      <c r="P66" s="4">
        <f t="shared" si="4"/>
        <v>5.3822634504511555</v>
      </c>
      <c r="Q66" s="4">
        <f t="shared" si="5"/>
        <v>232.11050954149445</v>
      </c>
      <c r="R66" s="4">
        <f t="shared" si="6"/>
        <v>5.3822634504511555</v>
      </c>
      <c r="S66" s="2">
        <f t="shared" si="7"/>
        <v>2</v>
      </c>
      <c r="T66" t="str">
        <f>IF(S66='ITERASI-3'!S66,"Aman","Berubah")</f>
        <v>Aman</v>
      </c>
    </row>
    <row r="67" spans="1:20" x14ac:dyDescent="0.25">
      <c r="A67" s="16">
        <v>66</v>
      </c>
      <c r="B67" s="18">
        <v>1.98</v>
      </c>
      <c r="C67" s="17">
        <v>91</v>
      </c>
      <c r="D67" s="17">
        <v>30.4</v>
      </c>
      <c r="E67" s="18">
        <v>40</v>
      </c>
      <c r="F67" s="18">
        <v>447</v>
      </c>
      <c r="G67" s="31">
        <v>3</v>
      </c>
      <c r="I67" s="14">
        <v>51</v>
      </c>
      <c r="J67" s="5">
        <v>1.91</v>
      </c>
      <c r="K67" s="6">
        <v>81.8</v>
      </c>
      <c r="L67" s="6">
        <v>33.4</v>
      </c>
      <c r="M67" s="5">
        <v>40</v>
      </c>
      <c r="N67" s="5">
        <v>268</v>
      </c>
      <c r="O67" s="4">
        <f t="shared" si="3"/>
        <v>103.18798331437766</v>
      </c>
      <c r="P67" s="4">
        <f t="shared" si="4"/>
        <v>32.310796714718421</v>
      </c>
      <c r="Q67" s="4">
        <f t="shared" si="5"/>
        <v>196.34633318552619</v>
      </c>
      <c r="R67" s="4">
        <f t="shared" si="6"/>
        <v>32.310796714718421</v>
      </c>
      <c r="S67" s="2">
        <f t="shared" si="7"/>
        <v>2</v>
      </c>
      <c r="T67" t="str">
        <f>IF(S67='ITERASI-3'!S67,"Aman","Berubah")</f>
        <v>Aman</v>
      </c>
    </row>
    <row r="68" spans="1:20" x14ac:dyDescent="0.25">
      <c r="A68" s="20">
        <v>67</v>
      </c>
      <c r="B68" s="22">
        <v>1.91</v>
      </c>
      <c r="C68" s="21">
        <v>91.5</v>
      </c>
      <c r="D68" s="21">
        <v>30.4</v>
      </c>
      <c r="E68" s="22">
        <v>43</v>
      </c>
      <c r="F68" s="22">
        <v>398</v>
      </c>
      <c r="G68" s="32">
        <v>1</v>
      </c>
      <c r="I68" s="13">
        <v>52</v>
      </c>
      <c r="J68" s="4">
        <v>1.91</v>
      </c>
      <c r="K68" s="3">
        <v>84.1</v>
      </c>
      <c r="L68" s="3">
        <v>32.4</v>
      </c>
      <c r="M68" s="4">
        <v>40</v>
      </c>
      <c r="N68" s="4">
        <v>269</v>
      </c>
      <c r="O68" s="4">
        <f t="shared" si="3"/>
        <v>101.97923146645243</v>
      </c>
      <c r="P68" s="4">
        <f t="shared" si="4"/>
        <v>32.626413999431627</v>
      </c>
      <c r="Q68" s="4">
        <f t="shared" si="5"/>
        <v>195.23930236246136</v>
      </c>
      <c r="R68" s="4">
        <f t="shared" si="6"/>
        <v>32.626413999431627</v>
      </c>
      <c r="S68" s="2">
        <f t="shared" si="7"/>
        <v>2</v>
      </c>
      <c r="T68" t="str">
        <f>IF(S68='ITERASI-3'!S68,"Aman","Berubah")</f>
        <v>Aman</v>
      </c>
    </row>
    <row r="69" spans="1:20" x14ac:dyDescent="0.25">
      <c r="A69" s="20">
        <v>68</v>
      </c>
      <c r="B69" s="22">
        <v>1.88</v>
      </c>
      <c r="C69" s="21">
        <v>91.4</v>
      </c>
      <c r="D69" s="21">
        <v>30.3</v>
      </c>
      <c r="E69" s="22">
        <v>42</v>
      </c>
      <c r="F69" s="22">
        <v>390</v>
      </c>
      <c r="G69" s="32">
        <v>1</v>
      </c>
      <c r="I69" s="13">
        <v>53</v>
      </c>
      <c r="J69" s="4">
        <v>1.85</v>
      </c>
      <c r="K69" s="3">
        <v>85.9</v>
      </c>
      <c r="L69" s="3">
        <v>31.9</v>
      </c>
      <c r="M69" s="4">
        <v>40</v>
      </c>
      <c r="N69" s="4">
        <v>269</v>
      </c>
      <c r="O69" s="4">
        <f t="shared" si="3"/>
        <v>101.85921393270361</v>
      </c>
      <c r="P69" s="4">
        <f t="shared" si="4"/>
        <v>32.26513377950333</v>
      </c>
      <c r="Q69" s="4">
        <f t="shared" si="5"/>
        <v>195.17950212596227</v>
      </c>
      <c r="R69" s="4">
        <f t="shared" si="6"/>
        <v>32.26513377950333</v>
      </c>
      <c r="S69" s="2">
        <f t="shared" si="7"/>
        <v>2</v>
      </c>
      <c r="T69" t="str">
        <f>IF(S69='ITERASI-3'!S69,"Aman","Berubah")</f>
        <v>Aman</v>
      </c>
    </row>
    <row r="70" spans="1:20" x14ac:dyDescent="0.25">
      <c r="A70" s="20">
        <v>69</v>
      </c>
      <c r="B70" s="22">
        <v>1.95</v>
      </c>
      <c r="C70" s="21">
        <v>91.3</v>
      </c>
      <c r="D70" s="21">
        <v>30.4</v>
      </c>
      <c r="E70" s="22">
        <v>42</v>
      </c>
      <c r="F70" s="22">
        <v>380</v>
      </c>
      <c r="G70" s="32">
        <v>1</v>
      </c>
      <c r="I70" s="13">
        <v>54</v>
      </c>
      <c r="J70" s="4">
        <v>1.91</v>
      </c>
      <c r="K70" s="3">
        <v>99.9</v>
      </c>
      <c r="L70" s="3">
        <v>32.200000000000003</v>
      </c>
      <c r="M70" s="4">
        <v>40</v>
      </c>
      <c r="N70" s="4">
        <v>264</v>
      </c>
      <c r="O70" s="4">
        <f t="shared" si="3"/>
        <v>107.07594221153639</v>
      </c>
      <c r="P70" s="4">
        <f t="shared" si="4"/>
        <v>28.331990151990954</v>
      </c>
      <c r="Q70" s="4">
        <f t="shared" si="5"/>
        <v>200.32571878826053</v>
      </c>
      <c r="R70" s="4">
        <f t="shared" si="6"/>
        <v>28.331990151990954</v>
      </c>
      <c r="S70" s="2">
        <f t="shared" si="7"/>
        <v>2</v>
      </c>
      <c r="T70" t="str">
        <f>IF(S70='ITERASI-3'!S70,"Aman","Berubah")</f>
        <v>Aman</v>
      </c>
    </row>
    <row r="71" spans="1:20" x14ac:dyDescent="0.25">
      <c r="A71" s="20">
        <v>70</v>
      </c>
      <c r="B71" s="22">
        <v>2.0499999999999998</v>
      </c>
      <c r="C71" s="21">
        <v>91.5</v>
      </c>
      <c r="D71" s="21">
        <v>30.3</v>
      </c>
      <c r="E71" s="22">
        <v>40</v>
      </c>
      <c r="F71" s="22">
        <v>390</v>
      </c>
      <c r="G71" s="32">
        <v>1</v>
      </c>
      <c r="I71" s="13">
        <v>55</v>
      </c>
      <c r="J71" s="4">
        <v>1.81</v>
      </c>
      <c r="K71" s="3">
        <v>91.9</v>
      </c>
      <c r="L71" s="3">
        <v>31.2</v>
      </c>
      <c r="M71" s="4">
        <v>40</v>
      </c>
      <c r="N71" s="4">
        <v>264</v>
      </c>
      <c r="O71" s="4">
        <f t="shared" si="3"/>
        <v>106.7111133527726</v>
      </c>
      <c r="P71" s="4">
        <f t="shared" si="4"/>
        <v>26.853545212174652</v>
      </c>
      <c r="Q71" s="4">
        <f t="shared" si="5"/>
        <v>200.11378060238783</v>
      </c>
      <c r="R71" s="4">
        <f t="shared" si="6"/>
        <v>26.853545212174652</v>
      </c>
      <c r="S71" s="2">
        <f t="shared" si="7"/>
        <v>2</v>
      </c>
      <c r="T71" t="str">
        <f>IF(S71='ITERASI-3'!S71,"Aman","Berubah")</f>
        <v>Aman</v>
      </c>
    </row>
    <row r="72" spans="1:20" x14ac:dyDescent="0.25">
      <c r="A72" s="20">
        <v>71</v>
      </c>
      <c r="B72" s="22">
        <v>2.08</v>
      </c>
      <c r="C72" s="21">
        <v>91.4</v>
      </c>
      <c r="D72" s="21">
        <v>30.3</v>
      </c>
      <c r="E72" s="22">
        <v>47</v>
      </c>
      <c r="F72" s="22">
        <v>382</v>
      </c>
      <c r="G72" s="32">
        <v>1</v>
      </c>
      <c r="I72" s="13">
        <v>56</v>
      </c>
      <c r="J72" s="4">
        <v>1.81</v>
      </c>
      <c r="K72" s="3">
        <v>90</v>
      </c>
      <c r="L72" s="3">
        <v>30.9</v>
      </c>
      <c r="M72" s="4">
        <v>40</v>
      </c>
      <c r="N72" s="4">
        <v>242</v>
      </c>
      <c r="O72" s="4">
        <f t="shared" si="3"/>
        <v>128.70897341672912</v>
      </c>
      <c r="P72" s="4">
        <f t="shared" si="4"/>
        <v>4.9866999284690445</v>
      </c>
      <c r="Q72" s="4">
        <f t="shared" si="5"/>
        <v>222.11034935870001</v>
      </c>
      <c r="R72" s="4">
        <f t="shared" si="6"/>
        <v>4.9866999284690445</v>
      </c>
      <c r="S72" s="2">
        <f t="shared" si="7"/>
        <v>2</v>
      </c>
      <c r="T72" t="str">
        <f>IF(S72='ITERASI-3'!S72,"Aman","Berubah")</f>
        <v>Aman</v>
      </c>
    </row>
    <row r="73" spans="1:20" x14ac:dyDescent="0.25">
      <c r="A73" s="20">
        <v>72</v>
      </c>
      <c r="B73" s="22">
        <v>1.98</v>
      </c>
      <c r="C73" s="21">
        <v>91.3</v>
      </c>
      <c r="D73" s="21">
        <v>30.4</v>
      </c>
      <c r="E73" s="22">
        <v>55</v>
      </c>
      <c r="F73" s="22">
        <v>393</v>
      </c>
      <c r="G73" s="32">
        <v>1</v>
      </c>
      <c r="I73" s="13">
        <v>57</v>
      </c>
      <c r="J73" s="4">
        <v>1.98</v>
      </c>
      <c r="K73" s="3">
        <v>90.4</v>
      </c>
      <c r="L73" s="3">
        <v>30.6</v>
      </c>
      <c r="M73" s="4">
        <v>40</v>
      </c>
      <c r="N73" s="4">
        <v>354</v>
      </c>
      <c r="O73" s="4">
        <f t="shared" si="3"/>
        <v>16.819093517139422</v>
      </c>
      <c r="P73" s="4">
        <f t="shared" si="4"/>
        <v>116.82045439893012</v>
      </c>
      <c r="Q73" s="4">
        <f t="shared" si="5"/>
        <v>110.11202062890595</v>
      </c>
      <c r="R73" s="4">
        <f t="shared" si="6"/>
        <v>16.819093517139422</v>
      </c>
      <c r="S73" s="2">
        <f t="shared" si="7"/>
        <v>1</v>
      </c>
      <c r="T73" t="str">
        <f>IF(S73='ITERASI-3'!S73,"Aman","Berubah")</f>
        <v>Aman</v>
      </c>
    </row>
    <row r="74" spans="1:20" x14ac:dyDescent="0.25">
      <c r="A74" s="20">
        <v>73</v>
      </c>
      <c r="B74" s="22">
        <v>1.95</v>
      </c>
      <c r="C74" s="21">
        <v>91.3</v>
      </c>
      <c r="D74" s="21">
        <v>30.3</v>
      </c>
      <c r="E74" s="22">
        <v>50</v>
      </c>
      <c r="F74" s="22">
        <v>362</v>
      </c>
      <c r="G74" s="32">
        <v>1</v>
      </c>
      <c r="I74" s="13">
        <v>58</v>
      </c>
      <c r="J74" s="4">
        <v>2.08</v>
      </c>
      <c r="K74" s="3">
        <v>90.8</v>
      </c>
      <c r="L74" s="3">
        <v>30.5</v>
      </c>
      <c r="M74" s="4">
        <v>40</v>
      </c>
      <c r="N74" s="4">
        <v>343</v>
      </c>
      <c r="O74" s="4">
        <f t="shared" si="3"/>
        <v>27.757786641558461</v>
      </c>
      <c r="P74" s="4">
        <f t="shared" si="4"/>
        <v>105.81985614112135</v>
      </c>
      <c r="Q74" s="4">
        <f t="shared" si="5"/>
        <v>121.11081933776528</v>
      </c>
      <c r="R74" s="4">
        <f t="shared" si="6"/>
        <v>27.757786641558461</v>
      </c>
      <c r="S74" s="2">
        <f t="shared" si="7"/>
        <v>1</v>
      </c>
      <c r="T74" t="str">
        <f>IF(S74='ITERASI-3'!S74,"Aman","Berubah")</f>
        <v>Aman</v>
      </c>
    </row>
    <row r="75" spans="1:20" x14ac:dyDescent="0.25">
      <c r="A75" s="20">
        <v>74</v>
      </c>
      <c r="B75" s="22">
        <v>2.0099999999999998</v>
      </c>
      <c r="C75" s="21">
        <v>91.2</v>
      </c>
      <c r="D75" s="21">
        <v>30.4</v>
      </c>
      <c r="E75" s="22">
        <v>47</v>
      </c>
      <c r="F75" s="22">
        <v>364</v>
      </c>
      <c r="G75" s="32">
        <v>1</v>
      </c>
      <c r="I75" s="13">
        <v>59</v>
      </c>
      <c r="J75" s="4">
        <v>2.19</v>
      </c>
      <c r="K75" s="3">
        <v>91</v>
      </c>
      <c r="L75" s="3">
        <v>30.5</v>
      </c>
      <c r="M75" s="4">
        <v>40</v>
      </c>
      <c r="N75" s="4">
        <v>369</v>
      </c>
      <c r="O75" s="4">
        <f t="shared" si="3"/>
        <v>2.59202632862424</v>
      </c>
      <c r="P75" s="4">
        <f t="shared" si="4"/>
        <v>131.81969559821161</v>
      </c>
      <c r="Q75" s="4">
        <f t="shared" si="5"/>
        <v>95.113621846004904</v>
      </c>
      <c r="R75" s="4">
        <f t="shared" si="6"/>
        <v>2.59202632862424</v>
      </c>
      <c r="S75" s="2">
        <f t="shared" si="7"/>
        <v>1</v>
      </c>
      <c r="T75" t="str">
        <f>IF(S75='ITERASI-3'!S75,"Aman","Berubah")</f>
        <v>Aman</v>
      </c>
    </row>
    <row r="76" spans="1:20" x14ac:dyDescent="0.25">
      <c r="A76" s="20">
        <v>75</v>
      </c>
      <c r="B76" s="22">
        <v>1.98</v>
      </c>
      <c r="C76" s="21">
        <v>91.2</v>
      </c>
      <c r="D76" s="21">
        <v>30.4</v>
      </c>
      <c r="E76" s="22">
        <v>42</v>
      </c>
      <c r="F76" s="22">
        <v>357</v>
      </c>
      <c r="G76" s="32">
        <v>1</v>
      </c>
      <c r="I76" s="13">
        <v>60</v>
      </c>
      <c r="J76" s="4">
        <v>1.98</v>
      </c>
      <c r="K76" s="3">
        <v>91.1</v>
      </c>
      <c r="L76" s="3">
        <v>30.3</v>
      </c>
      <c r="M76" s="4">
        <v>40</v>
      </c>
      <c r="N76" s="4">
        <v>393</v>
      </c>
      <c r="O76" s="4">
        <f t="shared" si="3"/>
        <v>22.391851905063174</v>
      </c>
      <c r="P76" s="4">
        <f t="shared" si="4"/>
        <v>155.81809971446057</v>
      </c>
      <c r="Q76" s="4">
        <f t="shared" si="5"/>
        <v>71.11253670383509</v>
      </c>
      <c r="R76" s="4">
        <f t="shared" si="6"/>
        <v>22.391851905063174</v>
      </c>
      <c r="S76" s="2">
        <f t="shared" si="7"/>
        <v>1</v>
      </c>
      <c r="T76" t="str">
        <f>IF(S76='ITERASI-3'!S76,"Aman","Berubah")</f>
        <v>Aman</v>
      </c>
    </row>
    <row r="77" spans="1:20" x14ac:dyDescent="0.25">
      <c r="A77" s="20">
        <v>76</v>
      </c>
      <c r="B77" s="22">
        <v>1.95</v>
      </c>
      <c r="C77" s="21">
        <v>91</v>
      </c>
      <c r="D77" s="21">
        <v>30.4</v>
      </c>
      <c r="E77" s="22">
        <v>40</v>
      </c>
      <c r="F77" s="22">
        <v>410</v>
      </c>
      <c r="G77" s="32">
        <v>1</v>
      </c>
      <c r="I77" s="13">
        <v>61</v>
      </c>
      <c r="J77" s="4">
        <v>2.0099999999999998</v>
      </c>
      <c r="K77" s="3">
        <v>91.2</v>
      </c>
      <c r="L77" s="3">
        <v>30.3</v>
      </c>
      <c r="M77" s="4">
        <v>40</v>
      </c>
      <c r="N77" s="4">
        <v>298</v>
      </c>
      <c r="O77" s="4">
        <f t="shared" si="3"/>
        <v>72.711931366098923</v>
      </c>
      <c r="P77" s="4">
        <f t="shared" si="4"/>
        <v>60.821467013267466</v>
      </c>
      <c r="Q77" s="4">
        <f t="shared" si="5"/>
        <v>166.10872130097133</v>
      </c>
      <c r="R77" s="4">
        <f t="shared" si="6"/>
        <v>60.821467013267466</v>
      </c>
      <c r="S77" s="2">
        <f t="shared" si="7"/>
        <v>2</v>
      </c>
      <c r="T77" t="str">
        <f>IF(S77='ITERASI-3'!S77,"Aman","Berubah")</f>
        <v>Aman</v>
      </c>
    </row>
    <row r="78" spans="1:20" x14ac:dyDescent="0.25">
      <c r="A78" s="20">
        <v>77</v>
      </c>
      <c r="B78" s="22">
        <v>2.0499999999999998</v>
      </c>
      <c r="C78" s="21">
        <v>91</v>
      </c>
      <c r="D78" s="21">
        <v>30.4</v>
      </c>
      <c r="E78" s="22">
        <v>45</v>
      </c>
      <c r="F78" s="22">
        <v>413</v>
      </c>
      <c r="G78" s="32">
        <v>1</v>
      </c>
      <c r="I78" s="13">
        <v>62</v>
      </c>
      <c r="J78" s="4">
        <v>2.12</v>
      </c>
      <c r="K78" s="3">
        <v>91.2</v>
      </c>
      <c r="L78" s="3">
        <v>30.4</v>
      </c>
      <c r="M78" s="4">
        <v>40</v>
      </c>
      <c r="N78" s="4">
        <v>261</v>
      </c>
      <c r="O78" s="4">
        <f t="shared" si="3"/>
        <v>109.7043028747655</v>
      </c>
      <c r="P78" s="4">
        <f t="shared" si="4"/>
        <v>23.832967448496284</v>
      </c>
      <c r="Q78" s="4">
        <f t="shared" si="5"/>
        <v>203.10881649896982</v>
      </c>
      <c r="R78" s="4">
        <f t="shared" si="6"/>
        <v>23.832967448496284</v>
      </c>
      <c r="S78" s="2">
        <f t="shared" si="7"/>
        <v>2</v>
      </c>
      <c r="T78" t="str">
        <f>IF(S78='ITERASI-3'!S78,"Aman","Berubah")</f>
        <v>Aman</v>
      </c>
    </row>
    <row r="79" spans="1:20" x14ac:dyDescent="0.25">
      <c r="A79" s="20">
        <v>78</v>
      </c>
      <c r="B79" s="22">
        <v>2.08</v>
      </c>
      <c r="C79" s="21">
        <v>91</v>
      </c>
      <c r="D79" s="21">
        <v>30.4</v>
      </c>
      <c r="E79" s="22">
        <v>41</v>
      </c>
      <c r="F79" s="22">
        <v>354</v>
      </c>
      <c r="G79" s="32">
        <v>1</v>
      </c>
      <c r="I79" s="13">
        <v>63</v>
      </c>
      <c r="J79" s="4">
        <v>2.23</v>
      </c>
      <c r="K79" s="3">
        <v>91.1</v>
      </c>
      <c r="L79" s="3">
        <v>30.4</v>
      </c>
      <c r="M79" s="4">
        <v>40</v>
      </c>
      <c r="N79" s="4">
        <v>266</v>
      </c>
      <c r="O79" s="4">
        <f t="shared" si="3"/>
        <v>104.70571498484829</v>
      </c>
      <c r="P79" s="4">
        <f t="shared" si="4"/>
        <v>28.832665443638003</v>
      </c>
      <c r="Q79" s="4">
        <f t="shared" si="5"/>
        <v>198.10931487341071</v>
      </c>
      <c r="R79" s="4">
        <f t="shared" si="6"/>
        <v>28.832665443638003</v>
      </c>
      <c r="S79" s="2">
        <f t="shared" si="7"/>
        <v>2</v>
      </c>
      <c r="T79" t="str">
        <f>IF(S79='ITERASI-3'!S79,"Aman","Berubah")</f>
        <v>Aman</v>
      </c>
    </row>
    <row r="80" spans="1:20" x14ac:dyDescent="0.25">
      <c r="A80" s="20">
        <v>79</v>
      </c>
      <c r="B80" s="22">
        <v>2.12</v>
      </c>
      <c r="C80" s="21">
        <v>91.1</v>
      </c>
      <c r="D80" s="21">
        <v>30.3</v>
      </c>
      <c r="E80" s="22">
        <v>43</v>
      </c>
      <c r="F80" s="22">
        <v>404</v>
      </c>
      <c r="G80" s="32">
        <v>1</v>
      </c>
      <c r="I80" s="13">
        <v>64</v>
      </c>
      <c r="J80" s="4">
        <v>2.0099999999999998</v>
      </c>
      <c r="K80" s="3">
        <v>91</v>
      </c>
      <c r="L80" s="3">
        <v>30.4</v>
      </c>
      <c r="M80" s="4">
        <v>40</v>
      </c>
      <c r="N80" s="4">
        <v>264</v>
      </c>
      <c r="O80" s="4">
        <f t="shared" si="3"/>
        <v>106.70459497129579</v>
      </c>
      <c r="P80" s="4">
        <f t="shared" si="4"/>
        <v>26.827271242134241</v>
      </c>
      <c r="Q80" s="4">
        <f t="shared" si="5"/>
        <v>200.10809822806846</v>
      </c>
      <c r="R80" s="4">
        <f t="shared" si="6"/>
        <v>26.827271242134241</v>
      </c>
      <c r="S80" s="2">
        <f t="shared" si="7"/>
        <v>2</v>
      </c>
      <c r="T80" t="str">
        <f>IF(S80='ITERASI-3'!S80,"Aman","Berubah")</f>
        <v>Aman</v>
      </c>
    </row>
    <row r="81" spans="1:20" x14ac:dyDescent="0.25">
      <c r="A81" s="20">
        <v>80</v>
      </c>
      <c r="B81" s="22">
        <v>1.98</v>
      </c>
      <c r="C81" s="21">
        <v>91</v>
      </c>
      <c r="D81" s="21">
        <v>30.4</v>
      </c>
      <c r="E81" s="22">
        <v>48</v>
      </c>
      <c r="F81" s="22">
        <v>413</v>
      </c>
      <c r="G81" s="32">
        <v>1</v>
      </c>
      <c r="I81" s="13">
        <v>65</v>
      </c>
      <c r="J81" s="4">
        <v>1.98</v>
      </c>
      <c r="K81" s="3">
        <v>91.5</v>
      </c>
      <c r="L81" s="3">
        <v>30.4</v>
      </c>
      <c r="M81" s="4">
        <v>40</v>
      </c>
      <c r="N81" s="4">
        <v>310</v>
      </c>
      <c r="O81" s="4">
        <f t="shared" si="3"/>
        <v>60.717589352166158</v>
      </c>
      <c r="P81" s="4">
        <f t="shared" si="4"/>
        <v>72.821932630869952</v>
      </c>
      <c r="Q81" s="4">
        <f t="shared" si="5"/>
        <v>154.1101374193199</v>
      </c>
      <c r="R81" s="4">
        <f t="shared" si="6"/>
        <v>60.717589352166158</v>
      </c>
      <c r="S81" s="2">
        <f t="shared" si="7"/>
        <v>1</v>
      </c>
      <c r="T81" t="str">
        <f>IF(S81='ITERASI-3'!S81,"Aman","Berubah")</f>
        <v>Aman</v>
      </c>
    </row>
    <row r="82" spans="1:20" x14ac:dyDescent="0.25">
      <c r="A82" s="24">
        <v>81</v>
      </c>
      <c r="B82" s="26">
        <v>2.0499999999999998</v>
      </c>
      <c r="C82" s="25">
        <v>90.6</v>
      </c>
      <c r="D82" s="25">
        <v>30.4</v>
      </c>
      <c r="E82" s="26">
        <v>40</v>
      </c>
      <c r="F82" s="26">
        <v>282</v>
      </c>
      <c r="G82" s="33">
        <v>2</v>
      </c>
      <c r="I82" s="13">
        <v>66</v>
      </c>
      <c r="J82" s="4">
        <v>1.98</v>
      </c>
      <c r="K82" s="3">
        <v>91</v>
      </c>
      <c r="L82" s="3">
        <v>30.4</v>
      </c>
      <c r="M82" s="4">
        <v>40</v>
      </c>
      <c r="N82" s="4">
        <v>447</v>
      </c>
      <c r="O82" s="4">
        <f t="shared" ref="O82:O116" si="8">SQRT((J82-$K$11)^2+(K82-$L$11)^2+(L82-$M$11)^2+(M82-$N$11)^2+(N82-$O$11)^2)</f>
        <v>76.336266981941691</v>
      </c>
      <c r="P82" s="4">
        <f t="shared" ref="P82:P116" si="9">SQRT((J82-$K$12)^2+(K82-$L$12)^2+(L82-$M$12)^2+(M82-$N$12)^2+(N82-$O$12)^2)</f>
        <v>209.81763265782925</v>
      </c>
      <c r="Q82" s="4">
        <f t="shared" ref="Q82:Q116" si="10">SQRT((J82-$K$13)^2+(K82-$L$13)^2+(L82-$M$13)^2+(M82-$N$13)^2+(N82-$O$13)^2)</f>
        <v>17.136917140660763</v>
      </c>
      <c r="R82" s="4">
        <f t="shared" ref="R82:R116" si="11">MIN(O82:Q82)</f>
        <v>17.136917140660763</v>
      </c>
      <c r="S82" s="2">
        <f t="shared" ref="S82:S116" si="12">IF(AND(O82&lt;P82,O82&lt;Q82),1,IF(AND(P82&lt;O82,P82&lt;Q82),2,3))</f>
        <v>3</v>
      </c>
      <c r="T82" t="str">
        <f>IF(S82='ITERASI-3'!S82,"Aman","Berubah")</f>
        <v>Aman</v>
      </c>
    </row>
    <row r="83" spans="1:20" x14ac:dyDescent="0.25">
      <c r="A83" s="24">
        <v>82</v>
      </c>
      <c r="B83" s="26">
        <v>2.12</v>
      </c>
      <c r="C83" s="25">
        <v>90.5</v>
      </c>
      <c r="D83" s="25">
        <v>30.4</v>
      </c>
      <c r="E83" s="26">
        <v>40</v>
      </c>
      <c r="F83" s="26">
        <v>280</v>
      </c>
      <c r="G83" s="33">
        <v>2</v>
      </c>
      <c r="I83" s="13">
        <v>67</v>
      </c>
      <c r="J83" s="4">
        <v>1.91</v>
      </c>
      <c r="K83" s="3">
        <v>91.5</v>
      </c>
      <c r="L83" s="3">
        <v>30.4</v>
      </c>
      <c r="M83" s="4">
        <v>43</v>
      </c>
      <c r="N83" s="4">
        <v>398</v>
      </c>
      <c r="O83" s="4">
        <f t="shared" si="8"/>
        <v>27.340878743893388</v>
      </c>
      <c r="P83" s="4">
        <f t="shared" si="9"/>
        <v>160.85343446833278</v>
      </c>
      <c r="Q83" s="4">
        <f t="shared" si="10"/>
        <v>66.198123106097825</v>
      </c>
      <c r="R83" s="4">
        <f t="shared" si="11"/>
        <v>27.340878743893388</v>
      </c>
      <c r="S83" s="2">
        <f t="shared" si="12"/>
        <v>1</v>
      </c>
      <c r="T83" t="str">
        <f>IF(S83='ITERASI-3'!S83,"Aman","Berubah")</f>
        <v>Aman</v>
      </c>
    </row>
    <row r="84" spans="1:20" x14ac:dyDescent="0.25">
      <c r="A84" s="20">
        <v>83</v>
      </c>
      <c r="B84" s="22">
        <v>1.78</v>
      </c>
      <c r="C84" s="21">
        <v>90.4</v>
      </c>
      <c r="D84" s="21">
        <v>30</v>
      </c>
      <c r="E84" s="22">
        <v>40</v>
      </c>
      <c r="F84" s="22">
        <v>347</v>
      </c>
      <c r="G84" s="32">
        <v>1</v>
      </c>
      <c r="I84" s="13">
        <v>68</v>
      </c>
      <c r="J84" s="4">
        <v>1.88</v>
      </c>
      <c r="K84" s="3">
        <v>91.4</v>
      </c>
      <c r="L84" s="3">
        <v>30.3</v>
      </c>
      <c r="M84" s="4">
        <v>42</v>
      </c>
      <c r="N84" s="4">
        <v>390</v>
      </c>
      <c r="O84" s="4">
        <f t="shared" si="8"/>
        <v>19.315967338921478</v>
      </c>
      <c r="P84" s="4">
        <f t="shared" si="9"/>
        <v>152.83617237545789</v>
      </c>
      <c r="Q84" s="4">
        <f t="shared" si="10"/>
        <v>74.148382050216171</v>
      </c>
      <c r="R84" s="4">
        <f t="shared" si="11"/>
        <v>19.315967338921478</v>
      </c>
      <c r="S84" s="2">
        <f t="shared" si="12"/>
        <v>1</v>
      </c>
      <c r="T84" t="str">
        <f>IF(S84='ITERASI-3'!S84,"Aman","Berubah")</f>
        <v>Aman</v>
      </c>
    </row>
    <row r="85" spans="1:20" x14ac:dyDescent="0.25">
      <c r="A85" s="24">
        <v>84</v>
      </c>
      <c r="B85" s="26">
        <v>2.19</v>
      </c>
      <c r="C85" s="25">
        <v>78.5</v>
      </c>
      <c r="D85" s="25">
        <v>33.4</v>
      </c>
      <c r="E85" s="26">
        <v>40</v>
      </c>
      <c r="F85" s="26">
        <v>219</v>
      </c>
      <c r="G85" s="33">
        <v>2</v>
      </c>
      <c r="I85" s="13">
        <v>69</v>
      </c>
      <c r="J85" s="4">
        <v>1.95</v>
      </c>
      <c r="K85" s="3">
        <v>91.3</v>
      </c>
      <c r="L85" s="3">
        <v>30.4</v>
      </c>
      <c r="M85" s="4">
        <v>42</v>
      </c>
      <c r="N85" s="4">
        <v>380</v>
      </c>
      <c r="O85" s="4">
        <f t="shared" si="8"/>
        <v>9.3226887477959526</v>
      </c>
      <c r="P85" s="4">
        <f t="shared" si="9"/>
        <v>142.83761552486675</v>
      </c>
      <c r="Q85" s="4">
        <f t="shared" si="10"/>
        <v>84.143832044845311</v>
      </c>
      <c r="R85" s="4">
        <f t="shared" si="11"/>
        <v>9.3226887477959526</v>
      </c>
      <c r="S85" s="2">
        <f t="shared" si="12"/>
        <v>1</v>
      </c>
      <c r="T85" t="str">
        <f>IF(S85='ITERASI-3'!S85,"Aman","Berubah")</f>
        <v>Aman</v>
      </c>
    </row>
    <row r="86" spans="1:20" x14ac:dyDescent="0.25">
      <c r="A86" s="24">
        <v>85</v>
      </c>
      <c r="B86" s="26">
        <v>2.19</v>
      </c>
      <c r="C86" s="25">
        <v>82.4</v>
      </c>
      <c r="D86" s="25">
        <v>32.200000000000003</v>
      </c>
      <c r="E86" s="26">
        <v>40</v>
      </c>
      <c r="F86" s="26">
        <v>297</v>
      </c>
      <c r="G86" s="33">
        <v>2</v>
      </c>
      <c r="I86" s="13">
        <v>70</v>
      </c>
      <c r="J86" s="4">
        <v>2.0499999999999998</v>
      </c>
      <c r="K86" s="3">
        <v>91.5</v>
      </c>
      <c r="L86" s="3">
        <v>30.3</v>
      </c>
      <c r="M86" s="4">
        <v>40</v>
      </c>
      <c r="N86" s="4">
        <v>390</v>
      </c>
      <c r="O86" s="4">
        <f t="shared" si="8"/>
        <v>19.406940459234711</v>
      </c>
      <c r="P86" s="4">
        <f t="shared" si="9"/>
        <v>152.81927488434368</v>
      </c>
      <c r="Q86" s="4">
        <f t="shared" si="10"/>
        <v>74.115587874130625</v>
      </c>
      <c r="R86" s="4">
        <f t="shared" si="11"/>
        <v>19.406940459234711</v>
      </c>
      <c r="S86" s="2">
        <f t="shared" si="12"/>
        <v>1</v>
      </c>
      <c r="T86" t="str">
        <f>IF(S86='ITERASI-3'!S86,"Aman","Berubah")</f>
        <v>Aman</v>
      </c>
    </row>
    <row r="87" spans="1:20" x14ac:dyDescent="0.25">
      <c r="A87" s="16">
        <v>86</v>
      </c>
      <c r="B87" s="18">
        <v>2.12</v>
      </c>
      <c r="C87" s="17">
        <v>85</v>
      </c>
      <c r="D87" s="17">
        <v>31.5</v>
      </c>
      <c r="E87" s="18">
        <v>40</v>
      </c>
      <c r="F87" s="18">
        <v>527</v>
      </c>
      <c r="G87" s="31">
        <v>3</v>
      </c>
      <c r="I87" s="13">
        <v>71</v>
      </c>
      <c r="J87" s="4">
        <v>2.08</v>
      </c>
      <c r="K87" s="3">
        <v>91.4</v>
      </c>
      <c r="L87" s="3">
        <v>30.3</v>
      </c>
      <c r="M87" s="4">
        <v>47</v>
      </c>
      <c r="N87" s="4">
        <v>382</v>
      </c>
      <c r="O87" s="4">
        <f t="shared" si="8"/>
        <v>12.441702827116602</v>
      </c>
      <c r="P87" s="4">
        <f t="shared" si="9"/>
        <v>145.00607557522414</v>
      </c>
      <c r="Q87" s="4">
        <f t="shared" si="10"/>
        <v>82.438806859720472</v>
      </c>
      <c r="R87" s="4">
        <f t="shared" si="11"/>
        <v>12.441702827116602</v>
      </c>
      <c r="S87" s="2">
        <f t="shared" si="12"/>
        <v>1</v>
      </c>
      <c r="T87" t="str">
        <f>IF(S87='ITERASI-3'!S87,"Aman","Berubah")</f>
        <v>Aman</v>
      </c>
    </row>
    <row r="88" spans="1:20" x14ac:dyDescent="0.25">
      <c r="A88" s="16">
        <v>87</v>
      </c>
      <c r="B88" s="17">
        <v>2.6</v>
      </c>
      <c r="C88" s="17">
        <v>86.4</v>
      </c>
      <c r="D88" s="17">
        <v>31.1</v>
      </c>
      <c r="E88" s="18">
        <v>42</v>
      </c>
      <c r="F88" s="18">
        <v>457</v>
      </c>
      <c r="G88" s="31">
        <v>3</v>
      </c>
      <c r="I88" s="13">
        <v>72</v>
      </c>
      <c r="J88" s="4">
        <v>1.98</v>
      </c>
      <c r="K88" s="3">
        <v>91.3</v>
      </c>
      <c r="L88" s="3">
        <v>30.4</v>
      </c>
      <c r="M88" s="4">
        <v>55</v>
      </c>
      <c r="N88" s="4">
        <v>393</v>
      </c>
      <c r="O88" s="4">
        <f t="shared" si="8"/>
        <v>25.905948288728617</v>
      </c>
      <c r="P88" s="4">
        <f t="shared" si="9"/>
        <v>156.57393505114791</v>
      </c>
      <c r="Q88" s="4">
        <f t="shared" si="10"/>
        <v>72.744120635145563</v>
      </c>
      <c r="R88" s="4">
        <f t="shared" si="11"/>
        <v>25.905948288728617</v>
      </c>
      <c r="S88" s="2">
        <f t="shared" si="12"/>
        <v>1</v>
      </c>
      <c r="T88" t="str">
        <f>IF(S88='ITERASI-3'!S88,"Aman","Berubah")</f>
        <v>Aman</v>
      </c>
    </row>
    <row r="89" spans="1:20" x14ac:dyDescent="0.25">
      <c r="A89" s="16">
        <v>88</v>
      </c>
      <c r="B89" s="18">
        <v>2.93</v>
      </c>
      <c r="C89" s="17">
        <v>87.8</v>
      </c>
      <c r="D89" s="17">
        <v>30.7</v>
      </c>
      <c r="E89" s="18">
        <v>40</v>
      </c>
      <c r="F89" s="18">
        <v>527</v>
      </c>
      <c r="G89" s="31">
        <v>3</v>
      </c>
      <c r="I89" s="13">
        <v>73</v>
      </c>
      <c r="J89" s="4">
        <v>1.95</v>
      </c>
      <c r="K89" s="3">
        <v>91.3</v>
      </c>
      <c r="L89" s="3">
        <v>30.3</v>
      </c>
      <c r="M89" s="4">
        <v>50</v>
      </c>
      <c r="N89" s="4">
        <v>362</v>
      </c>
      <c r="O89" s="4">
        <f t="shared" si="8"/>
        <v>11.92127931424649</v>
      </c>
      <c r="P89" s="4">
        <f t="shared" si="9"/>
        <v>125.24801404044119</v>
      </c>
      <c r="Q89" s="4">
        <f t="shared" si="10"/>
        <v>102.63008047624028</v>
      </c>
      <c r="R89" s="4">
        <f t="shared" si="11"/>
        <v>11.92127931424649</v>
      </c>
      <c r="S89" s="2">
        <f t="shared" si="12"/>
        <v>1</v>
      </c>
      <c r="T89" t="str">
        <f>IF(S89='ITERASI-3'!S89,"Aman","Berubah")</f>
        <v>Aman</v>
      </c>
    </row>
    <row r="90" spans="1:20" x14ac:dyDescent="0.25">
      <c r="A90" s="24">
        <v>89</v>
      </c>
      <c r="B90" s="26">
        <v>2.5299999999999998</v>
      </c>
      <c r="C90" s="25">
        <v>88.6</v>
      </c>
      <c r="D90" s="25">
        <v>30.5</v>
      </c>
      <c r="E90" s="26">
        <v>40</v>
      </c>
      <c r="F90" s="26">
        <v>242</v>
      </c>
      <c r="G90" s="33">
        <v>2</v>
      </c>
      <c r="I90" s="13">
        <v>74</v>
      </c>
      <c r="J90" s="4">
        <v>2.0099999999999998</v>
      </c>
      <c r="K90" s="3">
        <v>91.2</v>
      </c>
      <c r="L90" s="3">
        <v>30.4</v>
      </c>
      <c r="M90" s="4">
        <v>47</v>
      </c>
      <c r="N90" s="4">
        <v>364</v>
      </c>
      <c r="O90" s="4">
        <f t="shared" si="8"/>
        <v>8.4562455018927434</v>
      </c>
      <c r="P90" s="4">
        <f t="shared" si="9"/>
        <v>127.03211402044417</v>
      </c>
      <c r="Q90" s="4">
        <f t="shared" si="10"/>
        <v>100.37791971309217</v>
      </c>
      <c r="R90" s="4">
        <f t="shared" si="11"/>
        <v>8.4562455018927434</v>
      </c>
      <c r="S90" s="2">
        <f t="shared" si="12"/>
        <v>1</v>
      </c>
      <c r="T90" t="str">
        <f>IF(S90='ITERASI-3'!S90,"Aman","Berubah")</f>
        <v>Aman</v>
      </c>
    </row>
    <row r="91" spans="1:20" x14ac:dyDescent="0.25">
      <c r="A91" s="24">
        <v>90</v>
      </c>
      <c r="B91" s="26">
        <v>2.4500000000000002</v>
      </c>
      <c r="C91" s="25">
        <v>88.9</v>
      </c>
      <c r="D91" s="25">
        <v>30.3</v>
      </c>
      <c r="E91" s="26">
        <v>40</v>
      </c>
      <c r="F91" s="26">
        <v>225</v>
      </c>
      <c r="G91" s="33">
        <v>2</v>
      </c>
      <c r="I91" s="13">
        <v>75</v>
      </c>
      <c r="J91" s="4">
        <v>1.98</v>
      </c>
      <c r="K91" s="3">
        <v>91.2</v>
      </c>
      <c r="L91" s="3">
        <v>30.4</v>
      </c>
      <c r="M91" s="4">
        <v>42</v>
      </c>
      <c r="N91" s="4">
        <v>357</v>
      </c>
      <c r="O91" s="4">
        <f t="shared" si="8"/>
        <v>13.694913535261231</v>
      </c>
      <c r="P91" s="4">
        <f t="shared" si="9"/>
        <v>119.84163272135211</v>
      </c>
      <c r="Q91" s="4">
        <f t="shared" si="10"/>
        <v>107.1353901557404</v>
      </c>
      <c r="R91" s="4">
        <f t="shared" si="11"/>
        <v>13.694913535261231</v>
      </c>
      <c r="S91" s="2">
        <f t="shared" si="12"/>
        <v>1</v>
      </c>
      <c r="T91" t="str">
        <f>IF(S91='ITERASI-3'!S91,"Aman","Berubah")</f>
        <v>Aman</v>
      </c>
    </row>
    <row r="92" spans="1:20" x14ac:dyDescent="0.25">
      <c r="A92" s="24">
        <v>91</v>
      </c>
      <c r="B92" s="26">
        <v>2.37</v>
      </c>
      <c r="C92" s="25">
        <v>89.2</v>
      </c>
      <c r="D92" s="25">
        <v>30.2</v>
      </c>
      <c r="E92" s="26">
        <v>40</v>
      </c>
      <c r="F92" s="26">
        <v>221</v>
      </c>
      <c r="G92" s="33">
        <v>2</v>
      </c>
      <c r="I92" s="14">
        <v>76</v>
      </c>
      <c r="J92" s="5">
        <v>1.95</v>
      </c>
      <c r="K92" s="6">
        <v>91</v>
      </c>
      <c r="L92" s="6">
        <v>30.4</v>
      </c>
      <c r="M92" s="5">
        <v>40</v>
      </c>
      <c r="N92" s="5">
        <v>410</v>
      </c>
      <c r="O92" s="4">
        <f t="shared" si="8"/>
        <v>39.358385707346805</v>
      </c>
      <c r="P92" s="4">
        <f t="shared" si="9"/>
        <v>172.8178046166052</v>
      </c>
      <c r="Q92" s="4">
        <f t="shared" si="10"/>
        <v>54.11482672236081</v>
      </c>
      <c r="R92" s="4">
        <f t="shared" si="11"/>
        <v>39.358385707346805</v>
      </c>
      <c r="S92" s="2">
        <f t="shared" si="12"/>
        <v>1</v>
      </c>
      <c r="T92" t="str">
        <f>IF(S92='ITERASI-3'!S92,"Aman","Berubah")</f>
        <v>Aman</v>
      </c>
    </row>
    <row r="93" spans="1:20" x14ac:dyDescent="0.25">
      <c r="A93" s="24">
        <v>92</v>
      </c>
      <c r="B93" s="26">
        <v>2.41</v>
      </c>
      <c r="C93" s="25">
        <v>90.3</v>
      </c>
      <c r="D93" s="25">
        <v>30.1</v>
      </c>
      <c r="E93" s="26">
        <v>40</v>
      </c>
      <c r="F93" s="26">
        <v>189</v>
      </c>
      <c r="G93" s="33">
        <v>2</v>
      </c>
      <c r="I93" s="13">
        <v>77</v>
      </c>
      <c r="J93" s="4">
        <v>2.0499999999999998</v>
      </c>
      <c r="K93" s="3">
        <v>91</v>
      </c>
      <c r="L93" s="3">
        <v>30.4</v>
      </c>
      <c r="M93" s="4">
        <v>45</v>
      </c>
      <c r="N93" s="4">
        <v>413</v>
      </c>
      <c r="O93" s="4">
        <f t="shared" si="8"/>
        <v>42.433329624108936</v>
      </c>
      <c r="P93" s="4">
        <f t="shared" si="9"/>
        <v>175.89967618588457</v>
      </c>
      <c r="Q93" s="4">
        <f t="shared" si="10"/>
        <v>51.391739533156176</v>
      </c>
      <c r="R93" s="4">
        <f t="shared" si="11"/>
        <v>42.433329624108936</v>
      </c>
      <c r="S93" s="2">
        <f t="shared" si="12"/>
        <v>1</v>
      </c>
      <c r="T93" t="str">
        <f>IF(S93='ITERASI-3'!S93,"Aman","Berubah")</f>
        <v>Aman</v>
      </c>
    </row>
    <row r="94" spans="1:20" x14ac:dyDescent="0.25">
      <c r="A94" s="24">
        <v>93</v>
      </c>
      <c r="B94" s="25">
        <v>1.2</v>
      </c>
      <c r="C94" s="25">
        <v>90.5</v>
      </c>
      <c r="D94" s="25">
        <v>30</v>
      </c>
      <c r="E94" s="26">
        <v>40</v>
      </c>
      <c r="F94" s="26">
        <v>188</v>
      </c>
      <c r="G94" s="33">
        <v>2</v>
      </c>
      <c r="I94" s="13">
        <v>78</v>
      </c>
      <c r="J94" s="4">
        <v>2.08</v>
      </c>
      <c r="K94" s="3">
        <v>91</v>
      </c>
      <c r="L94" s="3">
        <v>30.4</v>
      </c>
      <c r="M94" s="4">
        <v>41</v>
      </c>
      <c r="N94" s="4">
        <v>354</v>
      </c>
      <c r="O94" s="4">
        <f t="shared" si="8"/>
        <v>16.717852560609611</v>
      </c>
      <c r="P94" s="4">
        <f t="shared" si="9"/>
        <v>116.82668357247817</v>
      </c>
      <c r="Q94" s="4">
        <f t="shared" si="10"/>
        <v>110.1183933803287</v>
      </c>
      <c r="R94" s="4">
        <f t="shared" si="11"/>
        <v>16.717852560609611</v>
      </c>
      <c r="S94" s="2">
        <f t="shared" si="12"/>
        <v>1</v>
      </c>
      <c r="T94" t="str">
        <f>IF(S94='ITERASI-3'!S94,"Aman","Berubah")</f>
        <v>Aman</v>
      </c>
    </row>
    <row r="95" spans="1:20" x14ac:dyDescent="0.25">
      <c r="A95" s="24">
        <v>94</v>
      </c>
      <c r="B95" s="26">
        <v>1.23</v>
      </c>
      <c r="C95" s="25">
        <v>90.4</v>
      </c>
      <c r="D95" s="25">
        <v>30</v>
      </c>
      <c r="E95" s="26">
        <v>40</v>
      </c>
      <c r="F95" s="26">
        <v>195</v>
      </c>
      <c r="G95" s="33">
        <v>2</v>
      </c>
      <c r="I95" s="13">
        <v>79</v>
      </c>
      <c r="J95" s="4">
        <v>2.12</v>
      </c>
      <c r="K95" s="3">
        <v>91.1</v>
      </c>
      <c r="L95" s="3">
        <v>30.3</v>
      </c>
      <c r="M95" s="4">
        <v>43</v>
      </c>
      <c r="N95" s="4">
        <v>404</v>
      </c>
      <c r="O95" s="4">
        <f t="shared" si="8"/>
        <v>33.336405688650373</v>
      </c>
      <c r="P95" s="4">
        <f t="shared" si="9"/>
        <v>166.8521529667687</v>
      </c>
      <c r="Q95" s="4">
        <f t="shared" si="10"/>
        <v>60.206511036524411</v>
      </c>
      <c r="R95" s="4">
        <f t="shared" si="11"/>
        <v>33.336405688650373</v>
      </c>
      <c r="S95" s="2">
        <f t="shared" si="12"/>
        <v>1</v>
      </c>
      <c r="T95" t="str">
        <f>IF(S95='ITERASI-3'!S95,"Aman","Berubah")</f>
        <v>Aman</v>
      </c>
    </row>
    <row r="96" spans="1:20" x14ac:dyDescent="0.25">
      <c r="A96" s="20">
        <v>95</v>
      </c>
      <c r="B96" s="22">
        <v>1.34</v>
      </c>
      <c r="C96" s="21">
        <v>91.3</v>
      </c>
      <c r="D96" s="21">
        <v>29.8</v>
      </c>
      <c r="E96" s="22">
        <v>40</v>
      </c>
      <c r="F96" s="22">
        <v>352</v>
      </c>
      <c r="G96" s="32">
        <v>1</v>
      </c>
      <c r="I96" s="13">
        <v>80</v>
      </c>
      <c r="J96" s="4">
        <v>1.98</v>
      </c>
      <c r="K96" s="3">
        <v>91</v>
      </c>
      <c r="L96" s="3">
        <v>30.4</v>
      </c>
      <c r="M96" s="4">
        <v>48</v>
      </c>
      <c r="N96" s="4">
        <v>413</v>
      </c>
      <c r="O96" s="4">
        <f t="shared" si="8"/>
        <v>42.760678861990499</v>
      </c>
      <c r="P96" s="4">
        <f t="shared" si="9"/>
        <v>176.01649445740748</v>
      </c>
      <c r="Q96" s="4">
        <f t="shared" si="10"/>
        <v>51.78691393973638</v>
      </c>
      <c r="R96" s="4">
        <f t="shared" si="11"/>
        <v>42.760678861990499</v>
      </c>
      <c r="S96" s="2">
        <f t="shared" si="12"/>
        <v>1</v>
      </c>
      <c r="T96" t="str">
        <f>IF(S96='ITERASI-3'!S96,"Aman","Berubah")</f>
        <v>Aman</v>
      </c>
    </row>
    <row r="97" spans="1:20" x14ac:dyDescent="0.25">
      <c r="A97" s="20">
        <v>96</v>
      </c>
      <c r="B97" s="22">
        <v>1.36</v>
      </c>
      <c r="C97" s="21">
        <v>91.1</v>
      </c>
      <c r="D97" s="21">
        <v>29.9</v>
      </c>
      <c r="E97" s="22">
        <v>40</v>
      </c>
      <c r="F97" s="22">
        <v>352</v>
      </c>
      <c r="G97" s="32">
        <v>1</v>
      </c>
      <c r="I97" s="13">
        <v>81</v>
      </c>
      <c r="J97" s="4">
        <v>2.0499999999999998</v>
      </c>
      <c r="K97" s="3">
        <v>90.6</v>
      </c>
      <c r="L97" s="3">
        <v>30.4</v>
      </c>
      <c r="M97" s="4">
        <v>40</v>
      </c>
      <c r="N97" s="4">
        <v>282</v>
      </c>
      <c r="O97" s="4">
        <f t="shared" si="8"/>
        <v>88.710145772556828</v>
      </c>
      <c r="P97" s="4">
        <f t="shared" si="9"/>
        <v>44.825108678209901</v>
      </c>
      <c r="Q97" s="4">
        <f t="shared" si="10"/>
        <v>182.10864122285147</v>
      </c>
      <c r="R97" s="4">
        <f t="shared" si="11"/>
        <v>44.825108678209901</v>
      </c>
      <c r="S97" s="2">
        <f t="shared" si="12"/>
        <v>2</v>
      </c>
      <c r="T97" t="str">
        <f>IF(S97='ITERASI-3'!S97,"Aman","Berubah")</f>
        <v>Aman</v>
      </c>
    </row>
    <row r="98" spans="1:20" x14ac:dyDescent="0.25">
      <c r="A98" s="20">
        <v>97</v>
      </c>
      <c r="B98" s="22">
        <v>1.45</v>
      </c>
      <c r="C98" s="21">
        <v>91.1</v>
      </c>
      <c r="D98" s="21">
        <v>30</v>
      </c>
      <c r="E98" s="22">
        <v>40</v>
      </c>
      <c r="F98" s="22">
        <v>338</v>
      </c>
      <c r="G98" s="32">
        <v>1</v>
      </c>
      <c r="I98" s="13">
        <v>82</v>
      </c>
      <c r="J98" s="4">
        <v>2.12</v>
      </c>
      <c r="K98" s="3">
        <v>90.5</v>
      </c>
      <c r="L98" s="3">
        <v>30.4</v>
      </c>
      <c r="M98" s="4">
        <v>40</v>
      </c>
      <c r="N98" s="4">
        <v>280</v>
      </c>
      <c r="O98" s="4">
        <f t="shared" si="8"/>
        <v>90.710716396897013</v>
      </c>
      <c r="P98" s="4">
        <f t="shared" si="9"/>
        <v>42.82773670506807</v>
      </c>
      <c r="Q98" s="4">
        <f t="shared" si="10"/>
        <v>184.10911316428229</v>
      </c>
      <c r="R98" s="4">
        <f t="shared" si="11"/>
        <v>42.82773670506807</v>
      </c>
      <c r="S98" s="2">
        <f t="shared" si="12"/>
        <v>2</v>
      </c>
      <c r="T98" t="str">
        <f>IF(S98='ITERASI-3'!S98,"Aman","Berubah")</f>
        <v>Aman</v>
      </c>
    </row>
    <row r="99" spans="1:20" x14ac:dyDescent="0.25">
      <c r="A99" s="24">
        <v>98</v>
      </c>
      <c r="B99" s="25">
        <v>1.6</v>
      </c>
      <c r="C99" s="25">
        <v>91.3</v>
      </c>
      <c r="D99" s="25">
        <v>29.9</v>
      </c>
      <c r="E99" s="26">
        <v>40</v>
      </c>
      <c r="F99" s="26">
        <v>255</v>
      </c>
      <c r="G99" s="33">
        <v>2</v>
      </c>
      <c r="I99" s="13">
        <v>83</v>
      </c>
      <c r="J99" s="4">
        <v>1.78</v>
      </c>
      <c r="K99" s="3">
        <v>90.4</v>
      </c>
      <c r="L99" s="3">
        <v>30</v>
      </c>
      <c r="M99" s="4">
        <v>40</v>
      </c>
      <c r="N99" s="4">
        <v>347</v>
      </c>
      <c r="O99" s="4">
        <f t="shared" si="8"/>
        <v>23.774067421000581</v>
      </c>
      <c r="P99" s="4">
        <f t="shared" si="9"/>
        <v>109.81976493352255</v>
      </c>
      <c r="Q99" s="4">
        <f t="shared" si="10"/>
        <v>117.10823887880989</v>
      </c>
      <c r="R99" s="4">
        <f t="shared" si="11"/>
        <v>23.774067421000581</v>
      </c>
      <c r="S99" s="2">
        <f t="shared" si="12"/>
        <v>1</v>
      </c>
      <c r="T99" t="str">
        <f>IF(S99='ITERASI-3'!S99,"Aman","Berubah")</f>
        <v>Aman</v>
      </c>
    </row>
    <row r="100" spans="1:20" x14ac:dyDescent="0.25">
      <c r="A100" s="20">
        <v>99</v>
      </c>
      <c r="B100" s="22">
        <v>1.72</v>
      </c>
      <c r="C100" s="21">
        <v>91</v>
      </c>
      <c r="D100" s="21">
        <v>30</v>
      </c>
      <c r="E100" s="22">
        <v>40</v>
      </c>
      <c r="F100" s="22">
        <v>367</v>
      </c>
      <c r="G100" s="32">
        <v>1</v>
      </c>
      <c r="I100" s="14">
        <v>84</v>
      </c>
      <c r="J100" s="5">
        <v>2.19</v>
      </c>
      <c r="K100" s="6">
        <v>78.5</v>
      </c>
      <c r="L100" s="6">
        <v>33.4</v>
      </c>
      <c r="M100" s="5">
        <v>40</v>
      </c>
      <c r="N100" s="5">
        <v>219</v>
      </c>
      <c r="O100" s="4">
        <f t="shared" si="8"/>
        <v>152.26768115883382</v>
      </c>
      <c r="P100" s="4">
        <f t="shared" si="9"/>
        <v>22.290610832335506</v>
      </c>
      <c r="Q100" s="4">
        <f t="shared" si="10"/>
        <v>245.44286720266456</v>
      </c>
      <c r="R100" s="4">
        <f t="shared" si="11"/>
        <v>22.290610832335506</v>
      </c>
      <c r="S100" s="2">
        <f t="shared" si="12"/>
        <v>2</v>
      </c>
      <c r="T100" t="str">
        <f>IF(S100='ITERASI-3'!S100,"Aman","Berubah")</f>
        <v>Aman</v>
      </c>
    </row>
    <row r="101" spans="1:20" x14ac:dyDescent="0.25">
      <c r="A101" s="20">
        <v>100</v>
      </c>
      <c r="B101" s="22">
        <v>1.78</v>
      </c>
      <c r="C101" s="21">
        <v>88.7</v>
      </c>
      <c r="D101" s="21">
        <v>30</v>
      </c>
      <c r="E101" s="22">
        <v>40</v>
      </c>
      <c r="F101" s="22">
        <v>312</v>
      </c>
      <c r="G101" s="32">
        <v>1</v>
      </c>
      <c r="I101" s="13">
        <v>85</v>
      </c>
      <c r="J101" s="4">
        <v>2.19</v>
      </c>
      <c r="K101" s="3">
        <v>82.4</v>
      </c>
      <c r="L101" s="3">
        <v>32.200000000000003</v>
      </c>
      <c r="M101" s="4">
        <v>40</v>
      </c>
      <c r="N101" s="4">
        <v>297</v>
      </c>
      <c r="O101" s="4">
        <f t="shared" si="8"/>
        <v>74.267921914432762</v>
      </c>
      <c r="P101" s="4">
        <f t="shared" si="9"/>
        <v>60.46553837748106</v>
      </c>
      <c r="Q101" s="4">
        <f t="shared" si="10"/>
        <v>167.33740107192691</v>
      </c>
      <c r="R101" s="4">
        <f t="shared" si="11"/>
        <v>60.46553837748106</v>
      </c>
      <c r="S101" s="2">
        <f t="shared" si="12"/>
        <v>2</v>
      </c>
      <c r="T101" t="str">
        <f>IF(S101='ITERASI-3'!S101,"Aman","Berubah")</f>
        <v>Aman</v>
      </c>
    </row>
    <row r="102" spans="1:20" x14ac:dyDescent="0.25">
      <c r="I102" s="13">
        <v>86</v>
      </c>
      <c r="J102" s="4">
        <v>2.12</v>
      </c>
      <c r="K102" s="3">
        <v>85</v>
      </c>
      <c r="L102" s="3">
        <v>31.5</v>
      </c>
      <c r="M102" s="4">
        <v>40</v>
      </c>
      <c r="N102" s="4">
        <v>527</v>
      </c>
      <c r="O102" s="4">
        <f t="shared" si="8"/>
        <v>156.45400584273412</v>
      </c>
      <c r="P102" s="4">
        <f t="shared" si="9"/>
        <v>289.88178507279986</v>
      </c>
      <c r="Q102" s="4">
        <f t="shared" si="10"/>
        <v>63.193414652174496</v>
      </c>
      <c r="R102" s="4">
        <f t="shared" si="11"/>
        <v>63.193414652174496</v>
      </c>
      <c r="S102" s="2">
        <f t="shared" si="12"/>
        <v>3</v>
      </c>
      <c r="T102" t="str">
        <f>IF(S102='ITERASI-3'!S102,"Aman","Berubah")</f>
        <v>Aman</v>
      </c>
    </row>
    <row r="103" spans="1:20" x14ac:dyDescent="0.25">
      <c r="I103" s="13">
        <v>87</v>
      </c>
      <c r="J103" s="3">
        <v>2.6</v>
      </c>
      <c r="K103" s="3">
        <v>86.4</v>
      </c>
      <c r="L103" s="3">
        <v>31.1</v>
      </c>
      <c r="M103" s="4">
        <v>42</v>
      </c>
      <c r="N103" s="4">
        <v>457</v>
      </c>
      <c r="O103" s="4">
        <f t="shared" si="8"/>
        <v>86.458011452023811</v>
      </c>
      <c r="P103" s="4">
        <f t="shared" si="9"/>
        <v>219.88183730862679</v>
      </c>
      <c r="Q103" s="4">
        <f t="shared" si="10"/>
        <v>8.8920587061287968</v>
      </c>
      <c r="R103" s="4">
        <f t="shared" si="11"/>
        <v>8.8920587061287968</v>
      </c>
      <c r="S103" s="2">
        <f t="shared" si="12"/>
        <v>3</v>
      </c>
      <c r="T103" t="str">
        <f>IF(S103='ITERASI-3'!S103,"Aman","Berubah")</f>
        <v>Aman</v>
      </c>
    </row>
    <row r="104" spans="1:20" x14ac:dyDescent="0.25">
      <c r="I104" s="13">
        <v>88</v>
      </c>
      <c r="J104" s="4">
        <v>2.93</v>
      </c>
      <c r="K104" s="3">
        <v>87.8</v>
      </c>
      <c r="L104" s="3">
        <v>30.7</v>
      </c>
      <c r="M104" s="4">
        <v>40</v>
      </c>
      <c r="N104" s="4">
        <v>527</v>
      </c>
      <c r="O104" s="4">
        <f t="shared" si="8"/>
        <v>156.36709272730079</v>
      </c>
      <c r="P104" s="4">
        <f t="shared" si="9"/>
        <v>289.83862889660929</v>
      </c>
      <c r="Q104" s="4">
        <f t="shared" si="10"/>
        <v>62.998999220385102</v>
      </c>
      <c r="R104" s="4">
        <f t="shared" si="11"/>
        <v>62.998999220385102</v>
      </c>
      <c r="S104" s="2">
        <f t="shared" si="12"/>
        <v>3</v>
      </c>
      <c r="T104" t="str">
        <f>IF(S104='ITERASI-3'!S104,"Aman","Berubah")</f>
        <v>Aman</v>
      </c>
    </row>
    <row r="105" spans="1:20" x14ac:dyDescent="0.25">
      <c r="I105" s="13">
        <v>89</v>
      </c>
      <c r="J105" s="4">
        <v>2.5299999999999998</v>
      </c>
      <c r="K105" s="3">
        <v>88.6</v>
      </c>
      <c r="L105" s="3">
        <v>30.5</v>
      </c>
      <c r="M105" s="4">
        <v>40</v>
      </c>
      <c r="N105" s="4">
        <v>242</v>
      </c>
      <c r="O105" s="4">
        <f t="shared" si="8"/>
        <v>128.73095077714714</v>
      </c>
      <c r="P105" s="4">
        <f t="shared" si="9"/>
        <v>5.5179211418444165</v>
      </c>
      <c r="Q105" s="4">
        <f t="shared" si="10"/>
        <v>222.12184187875849</v>
      </c>
      <c r="R105" s="4">
        <f t="shared" si="11"/>
        <v>5.5179211418444165</v>
      </c>
      <c r="S105" s="2">
        <f t="shared" si="12"/>
        <v>2</v>
      </c>
      <c r="T105" t="str">
        <f>IF(S105='ITERASI-3'!S105,"Aman","Berubah")</f>
        <v>Aman</v>
      </c>
    </row>
    <row r="106" spans="1:20" x14ac:dyDescent="0.25">
      <c r="I106" s="13">
        <v>90</v>
      </c>
      <c r="J106" s="4">
        <v>2.4500000000000002</v>
      </c>
      <c r="K106" s="3">
        <v>88.9</v>
      </c>
      <c r="L106" s="3">
        <v>30.3</v>
      </c>
      <c r="M106" s="4">
        <v>40</v>
      </c>
      <c r="N106" s="4">
        <v>225</v>
      </c>
      <c r="O106" s="4">
        <f t="shared" si="8"/>
        <v>145.7199508920734</v>
      </c>
      <c r="P106" s="4">
        <f t="shared" si="9"/>
        <v>12.414981102217974</v>
      </c>
      <c r="Q106" s="4">
        <f t="shared" si="10"/>
        <v>239.11717177905101</v>
      </c>
      <c r="R106" s="4">
        <f t="shared" si="11"/>
        <v>12.414981102217974</v>
      </c>
      <c r="S106" s="2">
        <f t="shared" si="12"/>
        <v>2</v>
      </c>
      <c r="T106" t="str">
        <f>IF(S106='ITERASI-3'!S106,"Aman","Berubah")</f>
        <v>Aman</v>
      </c>
    </row>
    <row r="107" spans="1:20" x14ac:dyDescent="0.25">
      <c r="I107" s="13">
        <v>91</v>
      </c>
      <c r="J107" s="4">
        <v>2.37</v>
      </c>
      <c r="K107" s="3">
        <v>89.2</v>
      </c>
      <c r="L107" s="3">
        <v>30.2</v>
      </c>
      <c r="M107" s="4">
        <v>40</v>
      </c>
      <c r="N107" s="4">
        <v>221</v>
      </c>
      <c r="O107" s="4">
        <f t="shared" si="8"/>
        <v>149.71424084898632</v>
      </c>
      <c r="P107" s="4">
        <f t="shared" si="9"/>
        <v>16.318165683637162</v>
      </c>
      <c r="Q107" s="4">
        <f t="shared" si="10"/>
        <v>243.11421216251767</v>
      </c>
      <c r="R107" s="4">
        <f t="shared" si="11"/>
        <v>16.318165683637162</v>
      </c>
      <c r="S107" s="2">
        <f t="shared" si="12"/>
        <v>2</v>
      </c>
      <c r="T107" t="str">
        <f>IF(S107='ITERASI-3'!S107,"Aman","Berubah")</f>
        <v>Aman</v>
      </c>
    </row>
    <row r="108" spans="1:20" x14ac:dyDescent="0.25">
      <c r="I108" s="13">
        <v>92</v>
      </c>
      <c r="J108" s="4">
        <v>2.41</v>
      </c>
      <c r="K108" s="3">
        <v>90.3</v>
      </c>
      <c r="L108" s="3">
        <v>30.1</v>
      </c>
      <c r="M108" s="4">
        <v>40</v>
      </c>
      <c r="N108" s="4">
        <v>189</v>
      </c>
      <c r="O108" s="4">
        <f t="shared" si="8"/>
        <v>181.70074700723794</v>
      </c>
      <c r="P108" s="4">
        <f t="shared" si="9"/>
        <v>48.202100393022718</v>
      </c>
      <c r="Q108" s="4">
        <f t="shared" si="10"/>
        <v>275.10893044034981</v>
      </c>
      <c r="R108" s="4">
        <f t="shared" si="11"/>
        <v>48.202100393022718</v>
      </c>
      <c r="S108" s="2">
        <f t="shared" si="12"/>
        <v>2</v>
      </c>
      <c r="T108" t="str">
        <f>IF(S108='ITERASI-3'!S108,"Aman","Berubah")</f>
        <v>Aman</v>
      </c>
    </row>
    <row r="109" spans="1:20" x14ac:dyDescent="0.25">
      <c r="I109" s="13">
        <v>93</v>
      </c>
      <c r="J109" s="3">
        <v>1.2</v>
      </c>
      <c r="K109" s="3">
        <v>90.5</v>
      </c>
      <c r="L109" s="3">
        <v>30</v>
      </c>
      <c r="M109" s="4">
        <v>40</v>
      </c>
      <c r="N109" s="4">
        <v>188</v>
      </c>
      <c r="O109" s="4">
        <f t="shared" si="8"/>
        <v>182.69886902835026</v>
      </c>
      <c r="P109" s="4">
        <f t="shared" si="9"/>
        <v>49.188556104919321</v>
      </c>
      <c r="Q109" s="4">
        <f t="shared" si="10"/>
        <v>276.10567174759581</v>
      </c>
      <c r="R109" s="4">
        <f t="shared" si="11"/>
        <v>49.188556104919321</v>
      </c>
      <c r="S109" s="2">
        <f t="shared" si="12"/>
        <v>2</v>
      </c>
      <c r="T109" t="str">
        <f>IF(S109='ITERASI-3'!S109,"Aman","Berubah")</f>
        <v>Aman</v>
      </c>
    </row>
    <row r="110" spans="1:20" x14ac:dyDescent="0.25">
      <c r="I110" s="13">
        <v>94</v>
      </c>
      <c r="J110" s="4">
        <v>1.23</v>
      </c>
      <c r="K110" s="3">
        <v>90.4</v>
      </c>
      <c r="L110" s="3">
        <v>30</v>
      </c>
      <c r="M110" s="4">
        <v>40</v>
      </c>
      <c r="N110" s="4">
        <v>195</v>
      </c>
      <c r="O110" s="4">
        <f t="shared" si="8"/>
        <v>175.69968661181011</v>
      </c>
      <c r="P110" s="4">
        <f t="shared" si="9"/>
        <v>42.190534104385627</v>
      </c>
      <c r="Q110" s="4">
        <f t="shared" si="10"/>
        <v>269.10583147592519</v>
      </c>
      <c r="R110" s="4">
        <f t="shared" si="11"/>
        <v>42.190534104385627</v>
      </c>
      <c r="S110" s="2">
        <f t="shared" si="12"/>
        <v>2</v>
      </c>
      <c r="T110" t="str">
        <f>IF(S110='ITERASI-3'!S110,"Aman","Berubah")</f>
        <v>Aman</v>
      </c>
    </row>
    <row r="111" spans="1:20" x14ac:dyDescent="0.25">
      <c r="I111" s="13">
        <v>95</v>
      </c>
      <c r="J111" s="4">
        <v>1.34</v>
      </c>
      <c r="K111" s="3">
        <v>91.3</v>
      </c>
      <c r="L111" s="3">
        <v>29.8</v>
      </c>
      <c r="M111" s="4">
        <v>40</v>
      </c>
      <c r="N111" s="4">
        <v>352</v>
      </c>
      <c r="O111" s="4">
        <f t="shared" si="8"/>
        <v>18.783916171509105</v>
      </c>
      <c r="P111" s="4">
        <f t="shared" si="9"/>
        <v>114.81846219075601</v>
      </c>
      <c r="Q111" s="4">
        <f t="shared" si="10"/>
        <v>112.10688007729419</v>
      </c>
      <c r="R111" s="4">
        <f t="shared" si="11"/>
        <v>18.783916171509105</v>
      </c>
      <c r="S111" s="2">
        <f t="shared" si="12"/>
        <v>1</v>
      </c>
      <c r="T111" t="str">
        <f>IF(S111='ITERASI-3'!S111,"Aman","Berubah")</f>
        <v>Aman</v>
      </c>
    </row>
    <row r="112" spans="1:20" x14ac:dyDescent="0.25">
      <c r="I112" s="13">
        <v>96</v>
      </c>
      <c r="J112" s="4">
        <v>1.36</v>
      </c>
      <c r="K112" s="3">
        <v>91.1</v>
      </c>
      <c r="L112" s="3">
        <v>29.9</v>
      </c>
      <c r="M112" s="4">
        <v>40</v>
      </c>
      <c r="N112" s="4">
        <v>352</v>
      </c>
      <c r="O112" s="4">
        <f t="shared" si="8"/>
        <v>18.782401849558038</v>
      </c>
      <c r="P112" s="4">
        <f t="shared" si="9"/>
        <v>114.81768726476622</v>
      </c>
      <c r="Q112" s="4">
        <f t="shared" si="10"/>
        <v>112.10622806602288</v>
      </c>
      <c r="R112" s="4">
        <f t="shared" si="11"/>
        <v>18.782401849558038</v>
      </c>
      <c r="S112" s="2">
        <f t="shared" si="12"/>
        <v>1</v>
      </c>
      <c r="T112" t="str">
        <f>IF(S112='ITERASI-3'!S112,"Aman","Berubah")</f>
        <v>Aman</v>
      </c>
    </row>
    <row r="113" spans="9:20" x14ac:dyDescent="0.25">
      <c r="I113" s="13">
        <v>97</v>
      </c>
      <c r="J113" s="4">
        <v>1.45</v>
      </c>
      <c r="K113" s="3">
        <v>91.1</v>
      </c>
      <c r="L113" s="3">
        <v>30</v>
      </c>
      <c r="M113" s="4">
        <v>40</v>
      </c>
      <c r="N113" s="4">
        <v>338</v>
      </c>
      <c r="O113" s="4">
        <f t="shared" si="8"/>
        <v>32.740614502300978</v>
      </c>
      <c r="P113" s="4">
        <f t="shared" si="9"/>
        <v>100.81757884787764</v>
      </c>
      <c r="Q113" s="4">
        <f t="shared" si="10"/>
        <v>126.10635547918974</v>
      </c>
      <c r="R113" s="4">
        <f t="shared" si="11"/>
        <v>32.740614502300978</v>
      </c>
      <c r="S113" s="2">
        <f t="shared" si="12"/>
        <v>1</v>
      </c>
      <c r="T113" t="str">
        <f>IF(S113='ITERASI-3'!S113,"Aman","Berubah")</f>
        <v>Aman</v>
      </c>
    </row>
    <row r="114" spans="9:20" x14ac:dyDescent="0.25">
      <c r="I114" s="13">
        <v>98</v>
      </c>
      <c r="J114" s="3">
        <v>1.6</v>
      </c>
      <c r="K114" s="3">
        <v>91.3</v>
      </c>
      <c r="L114" s="3">
        <v>29.9</v>
      </c>
      <c r="M114" s="4">
        <v>40</v>
      </c>
      <c r="N114" s="4">
        <v>255</v>
      </c>
      <c r="O114" s="4">
        <f t="shared" si="8"/>
        <v>115.70244539005337</v>
      </c>
      <c r="P114" s="4">
        <f t="shared" si="9"/>
        <v>17.829364985002421</v>
      </c>
      <c r="Q114" s="4">
        <f t="shared" si="10"/>
        <v>209.10651220102005</v>
      </c>
      <c r="R114" s="4">
        <f t="shared" si="11"/>
        <v>17.829364985002421</v>
      </c>
      <c r="S114" s="2">
        <f t="shared" si="12"/>
        <v>2</v>
      </c>
      <c r="T114" t="str">
        <f>IF(S114='ITERASI-3'!S114,"Aman","Berubah")</f>
        <v>Aman</v>
      </c>
    </row>
    <row r="115" spans="9:20" x14ac:dyDescent="0.25">
      <c r="I115" s="13">
        <v>99</v>
      </c>
      <c r="J115" s="4">
        <v>1.72</v>
      </c>
      <c r="K115" s="3">
        <v>91</v>
      </c>
      <c r="L115" s="3">
        <v>30</v>
      </c>
      <c r="M115" s="4">
        <v>40</v>
      </c>
      <c r="N115" s="4">
        <v>367</v>
      </c>
      <c r="O115" s="4">
        <f t="shared" si="8"/>
        <v>4.1310796698056116</v>
      </c>
      <c r="P115" s="4">
        <f t="shared" si="9"/>
        <v>129.81774622662445</v>
      </c>
      <c r="Q115" s="4">
        <f t="shared" si="10"/>
        <v>97.107667715200918</v>
      </c>
      <c r="R115" s="4">
        <f t="shared" si="11"/>
        <v>4.1310796698056116</v>
      </c>
      <c r="S115" s="2">
        <f t="shared" si="12"/>
        <v>1</v>
      </c>
      <c r="T115" t="str">
        <f>IF(S115='ITERASI-3'!S115,"Aman","Berubah")</f>
        <v>Aman</v>
      </c>
    </row>
    <row r="116" spans="9:20" x14ac:dyDescent="0.25">
      <c r="I116" s="13">
        <v>100</v>
      </c>
      <c r="J116" s="4">
        <v>1.78</v>
      </c>
      <c r="K116" s="3">
        <v>88.7</v>
      </c>
      <c r="L116" s="3">
        <v>30</v>
      </c>
      <c r="M116" s="4">
        <v>40</v>
      </c>
      <c r="N116" s="4">
        <v>312</v>
      </c>
      <c r="O116" s="4">
        <f t="shared" si="8"/>
        <v>58.770964614665644</v>
      </c>
      <c r="P116" s="4">
        <f t="shared" si="9"/>
        <v>74.853894113343884</v>
      </c>
      <c r="Q116" s="4">
        <f t="shared" si="10"/>
        <v>152.12187680531056</v>
      </c>
      <c r="R116" s="4">
        <f t="shared" si="11"/>
        <v>58.770964614665644</v>
      </c>
      <c r="S116" s="2">
        <f t="shared" si="12"/>
        <v>1</v>
      </c>
      <c r="T116" t="str">
        <f>IF(S116='ITERASI-3'!S116,"Aman","Berubah")</f>
        <v>Aman</v>
      </c>
    </row>
  </sheetData>
  <mergeCells count="3">
    <mergeCell ref="I11:J11"/>
    <mergeCell ref="I12:J12"/>
    <mergeCell ref="I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DD43-6EAC-4F81-821F-85D8F5810D32}">
  <dimension ref="A1:T116"/>
  <sheetViews>
    <sheetView topLeftCell="D95" workbookViewId="0">
      <selection activeCell="V103" sqref="V103"/>
    </sheetView>
  </sheetViews>
  <sheetFormatPr defaultRowHeight="15" x14ac:dyDescent="0.25"/>
  <sheetData>
    <row r="1" spans="1:2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18</v>
      </c>
      <c r="I1" s="23" t="s">
        <v>37</v>
      </c>
    </row>
    <row r="2" spans="1:20" x14ac:dyDescent="0.25">
      <c r="A2" s="16">
        <v>1</v>
      </c>
      <c r="B2" s="17">
        <v>0.89</v>
      </c>
      <c r="C2" s="17">
        <v>90.7</v>
      </c>
      <c r="D2" s="17">
        <v>29.8</v>
      </c>
      <c r="E2" s="18">
        <v>39</v>
      </c>
      <c r="F2" s="18">
        <v>431</v>
      </c>
      <c r="G2" s="31">
        <v>3</v>
      </c>
      <c r="I2" s="27" t="s">
        <v>32</v>
      </c>
    </row>
    <row r="3" spans="1:20" x14ac:dyDescent="0.25">
      <c r="A3" s="16">
        <v>2</v>
      </c>
      <c r="B3" s="17">
        <v>0.86</v>
      </c>
      <c r="C3" s="17">
        <v>90.9</v>
      </c>
      <c r="D3" s="17">
        <v>29.7</v>
      </c>
      <c r="E3" s="18">
        <v>40</v>
      </c>
      <c r="F3" s="18">
        <v>463</v>
      </c>
      <c r="G3" s="31">
        <v>3</v>
      </c>
      <c r="I3" s="19" t="s">
        <v>38</v>
      </c>
    </row>
    <row r="4" spans="1:20" x14ac:dyDescent="0.25">
      <c r="A4" s="16">
        <v>3</v>
      </c>
      <c r="B4" s="17">
        <v>0.84</v>
      </c>
      <c r="C4" s="17">
        <v>92.1</v>
      </c>
      <c r="D4" s="17">
        <v>29.6</v>
      </c>
      <c r="E4" s="18">
        <v>39</v>
      </c>
      <c r="F4" s="18">
        <v>470</v>
      </c>
      <c r="G4" s="31">
        <v>3</v>
      </c>
      <c r="I4">
        <f>34+49+17</f>
        <v>100</v>
      </c>
    </row>
    <row r="5" spans="1:20" x14ac:dyDescent="0.25">
      <c r="A5" s="16">
        <v>4</v>
      </c>
      <c r="B5" s="17">
        <v>0.84</v>
      </c>
      <c r="C5" s="17">
        <v>91.8</v>
      </c>
      <c r="D5" s="17">
        <v>29.6</v>
      </c>
      <c r="E5" s="18">
        <v>40</v>
      </c>
      <c r="F5" s="18">
        <v>470</v>
      </c>
      <c r="G5" s="31">
        <v>3</v>
      </c>
    </row>
    <row r="6" spans="1:20" x14ac:dyDescent="0.25">
      <c r="A6" s="16">
        <v>5</v>
      </c>
      <c r="B6" s="17">
        <v>0.84</v>
      </c>
      <c r="C6" s="17">
        <v>91.8</v>
      </c>
      <c r="D6" s="17">
        <v>29.5</v>
      </c>
      <c r="E6" s="18">
        <v>40</v>
      </c>
      <c r="F6" s="18">
        <v>503</v>
      </c>
      <c r="G6" s="31">
        <v>3</v>
      </c>
      <c r="I6" s="8" t="s">
        <v>6</v>
      </c>
      <c r="J6" s="8"/>
      <c r="K6" s="8"/>
    </row>
    <row r="7" spans="1:20" x14ac:dyDescent="0.25">
      <c r="A7" s="16">
        <v>6</v>
      </c>
      <c r="B7" s="17">
        <v>0.82</v>
      </c>
      <c r="C7" s="17">
        <v>91.9</v>
      </c>
      <c r="D7" s="17">
        <v>29.4</v>
      </c>
      <c r="E7" s="18">
        <v>39</v>
      </c>
      <c r="F7" s="18">
        <v>499</v>
      </c>
      <c r="G7" s="31">
        <v>3</v>
      </c>
      <c r="I7" s="30" t="s">
        <v>7</v>
      </c>
      <c r="J7" s="30"/>
      <c r="K7" s="30"/>
      <c r="L7" s="30"/>
      <c r="M7" s="30"/>
      <c r="N7" s="30"/>
    </row>
    <row r="8" spans="1:20" x14ac:dyDescent="0.25">
      <c r="A8" s="16">
        <v>7</v>
      </c>
      <c r="B8" s="17">
        <v>0.82</v>
      </c>
      <c r="C8" s="17">
        <v>92.1</v>
      </c>
      <c r="D8" s="17">
        <v>29.4</v>
      </c>
      <c r="E8" s="18">
        <v>40</v>
      </c>
      <c r="F8" s="18">
        <v>496</v>
      </c>
      <c r="G8" s="31">
        <v>3</v>
      </c>
      <c r="I8" s="8" t="s">
        <v>36</v>
      </c>
      <c r="J8" s="8"/>
      <c r="K8" s="8"/>
    </row>
    <row r="9" spans="1:20" x14ac:dyDescent="0.25">
      <c r="A9" s="16">
        <v>8</v>
      </c>
      <c r="B9" s="17">
        <v>0.82</v>
      </c>
      <c r="C9" s="17">
        <v>92.1</v>
      </c>
      <c r="D9" s="17">
        <v>29.3</v>
      </c>
      <c r="E9" s="18">
        <v>39</v>
      </c>
      <c r="F9" s="18">
        <v>492</v>
      </c>
      <c r="G9" s="31">
        <v>3</v>
      </c>
      <c r="I9" s="8" t="s">
        <v>23</v>
      </c>
      <c r="J9" s="8"/>
      <c r="K9" s="8"/>
    </row>
    <row r="10" spans="1:20" x14ac:dyDescent="0.25">
      <c r="A10" s="20">
        <v>9</v>
      </c>
      <c r="B10" s="21">
        <v>0.8</v>
      </c>
      <c r="C10" s="21">
        <v>92.3</v>
      </c>
      <c r="D10" s="21">
        <v>29.2</v>
      </c>
      <c r="E10" s="22">
        <v>39</v>
      </c>
      <c r="F10" s="22">
        <v>393</v>
      </c>
      <c r="G10" s="32">
        <v>1</v>
      </c>
      <c r="I10" s="4" t="s">
        <v>24</v>
      </c>
      <c r="J10" s="4"/>
      <c r="K10" s="4" t="s">
        <v>1</v>
      </c>
      <c r="L10" s="4" t="s">
        <v>12</v>
      </c>
      <c r="M10" s="4" t="s">
        <v>13</v>
      </c>
      <c r="N10" s="4" t="s">
        <v>4</v>
      </c>
      <c r="O10" s="4" t="s">
        <v>5</v>
      </c>
    </row>
    <row r="11" spans="1:20" x14ac:dyDescent="0.25">
      <c r="A11" s="24">
        <v>10</v>
      </c>
      <c r="B11" s="25">
        <v>0.8</v>
      </c>
      <c r="C11" s="25">
        <v>92.3</v>
      </c>
      <c r="D11" s="25">
        <v>29.4</v>
      </c>
      <c r="E11" s="26">
        <v>40</v>
      </c>
      <c r="F11" s="26">
        <v>250</v>
      </c>
      <c r="G11" s="33">
        <v>2</v>
      </c>
      <c r="I11" s="39" t="s">
        <v>25</v>
      </c>
      <c r="J11" s="40"/>
      <c r="K11" s="9">
        <f>SUM(B10,B14,B17:B18,B27,B29:B32,B58:B61,B66,B68:B81,B84,B96:B98,B100:B101,)/34</f>
        <v>1.6108823529411764</v>
      </c>
      <c r="L11" s="9">
        <f t="shared" ref="L11:O11" si="0">SUM(C10,C14,C17:C18,C27,C29:C32,C58:C61,C66,C68:C81,C84,C96:C98,C100:C101,)/34</f>
        <v>91.267647058823513</v>
      </c>
      <c r="M11" s="9">
        <f t="shared" si="0"/>
        <v>30.091176470588223</v>
      </c>
      <c r="N11" s="9">
        <f t="shared" si="0"/>
        <v>41.705882352941174</v>
      </c>
      <c r="O11" s="9">
        <f t="shared" si="0"/>
        <v>373.35294117647061</v>
      </c>
    </row>
    <row r="12" spans="1:20" x14ac:dyDescent="0.25">
      <c r="A12" s="24">
        <v>11</v>
      </c>
      <c r="B12" s="26">
        <v>0.82</v>
      </c>
      <c r="C12" s="25">
        <v>92.8</v>
      </c>
      <c r="D12" s="25">
        <v>29.4</v>
      </c>
      <c r="E12" s="26">
        <v>40</v>
      </c>
      <c r="F12" s="26">
        <v>231</v>
      </c>
      <c r="G12" s="33">
        <v>2</v>
      </c>
      <c r="I12" s="39" t="s">
        <v>26</v>
      </c>
      <c r="J12" s="40"/>
      <c r="K12" s="9">
        <f>SUM(B11:B13,B15:B16,B19:B26,B37:B57,B62:B65,B82:B83,B85:B86,B90:B95,B99,)/49</f>
        <v>1.3446938775510202</v>
      </c>
      <c r="L12" s="9">
        <f t="shared" ref="L12:O12" si="1">SUM(C11:C13,C15:C16,C19:C26,C37:C57,C62:C65,C82:C83,C85:C86,C90:C95,C99,)/49</f>
        <v>90.981632653061212</v>
      </c>
      <c r="M12" s="9">
        <f t="shared" si="1"/>
        <v>30.304081632653077</v>
      </c>
      <c r="N12" s="9">
        <f t="shared" si="1"/>
        <v>39.632653061224488</v>
      </c>
      <c r="O12" s="9">
        <f t="shared" si="1"/>
        <v>237.18367346938774</v>
      </c>
    </row>
    <row r="13" spans="1:20" x14ac:dyDescent="0.25">
      <c r="A13" s="24">
        <v>12</v>
      </c>
      <c r="B13" s="25">
        <v>0.8</v>
      </c>
      <c r="C13" s="25">
        <v>92.6</v>
      </c>
      <c r="D13" s="25">
        <v>29.4</v>
      </c>
      <c r="E13" s="26">
        <v>40</v>
      </c>
      <c r="F13" s="26">
        <v>229</v>
      </c>
      <c r="G13" s="33">
        <v>2</v>
      </c>
      <c r="I13" s="39" t="s">
        <v>27</v>
      </c>
      <c r="J13" s="40"/>
      <c r="K13" s="1">
        <f>SUM(B2:B9,B28,B33:B36,B67,B87:B89,)/17</f>
        <v>1.1929411764705884</v>
      </c>
      <c r="L13" s="1">
        <f t="shared" ref="L13:O13" si="2">SUM(C2:C9,C28,C33:C36,C67,C87:C89,)/17</f>
        <v>90.7</v>
      </c>
      <c r="M13" s="1">
        <f t="shared" si="2"/>
        <v>29.91764705882353</v>
      </c>
      <c r="N13" s="1">
        <f t="shared" si="2"/>
        <v>39.705882352941174</v>
      </c>
      <c r="O13" s="1">
        <f t="shared" si="2"/>
        <v>469.76470588235293</v>
      </c>
    </row>
    <row r="14" spans="1:20" x14ac:dyDescent="0.25">
      <c r="A14" s="20">
        <v>13</v>
      </c>
      <c r="B14" s="21">
        <v>0.8</v>
      </c>
      <c r="C14" s="21">
        <v>92.3</v>
      </c>
      <c r="D14" s="21">
        <v>29.4</v>
      </c>
      <c r="E14" s="22">
        <v>40</v>
      </c>
      <c r="F14" s="22">
        <v>327</v>
      </c>
      <c r="G14" s="32">
        <v>1</v>
      </c>
    </row>
    <row r="15" spans="1:20" x14ac:dyDescent="0.25">
      <c r="A15" s="24">
        <v>14</v>
      </c>
      <c r="B15" s="25">
        <v>0.8</v>
      </c>
      <c r="C15" s="25">
        <v>92.2</v>
      </c>
      <c r="D15" s="25">
        <v>29.4</v>
      </c>
      <c r="E15" s="26">
        <v>40</v>
      </c>
      <c r="F15" s="26">
        <v>241</v>
      </c>
      <c r="G15" s="33">
        <v>2</v>
      </c>
    </row>
    <row r="16" spans="1:20" x14ac:dyDescent="0.25">
      <c r="A16" s="24">
        <v>15</v>
      </c>
      <c r="B16" s="25">
        <v>0.8</v>
      </c>
      <c r="C16" s="25">
        <v>92</v>
      </c>
      <c r="D16" s="25">
        <v>29.4</v>
      </c>
      <c r="E16" s="26">
        <v>39</v>
      </c>
      <c r="F16" s="26">
        <v>236</v>
      </c>
      <c r="G16" s="33">
        <v>2</v>
      </c>
      <c r="I16" s="15" t="s">
        <v>0</v>
      </c>
      <c r="J16" s="15" t="s">
        <v>1</v>
      </c>
      <c r="K16" s="15" t="s">
        <v>12</v>
      </c>
      <c r="L16" s="15" t="s">
        <v>13</v>
      </c>
      <c r="M16" s="15" t="s">
        <v>4</v>
      </c>
      <c r="N16" s="15" t="s">
        <v>5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0" t="s">
        <v>28</v>
      </c>
    </row>
    <row r="17" spans="1:20" x14ac:dyDescent="0.25">
      <c r="A17" s="20">
        <v>16</v>
      </c>
      <c r="B17" s="21">
        <v>0.8</v>
      </c>
      <c r="C17" s="21">
        <v>91.8</v>
      </c>
      <c r="D17" s="21">
        <v>29.6</v>
      </c>
      <c r="E17" s="22">
        <v>39</v>
      </c>
      <c r="F17" s="22">
        <v>359</v>
      </c>
      <c r="G17" s="32">
        <v>1</v>
      </c>
      <c r="I17" s="13">
        <v>1</v>
      </c>
      <c r="J17" s="3">
        <v>0.89</v>
      </c>
      <c r="K17" s="3">
        <v>90.7</v>
      </c>
      <c r="L17" s="3">
        <v>29.8</v>
      </c>
      <c r="M17" s="4">
        <v>39</v>
      </c>
      <c r="N17" s="4">
        <v>431</v>
      </c>
      <c r="O17" s="4">
        <f>SQRT((J17-$K$11)^2+(K17-$L$11)^2+(L17-$M$11)^2+(M17-$N$11)^2+(N17-$O$11)^2)</f>
        <v>57.718557402265468</v>
      </c>
      <c r="P17" s="4">
        <f>SQRT((J17-$K$12)^2+(K17-$L$12)^2+(L17-$M$12)^2+(M17-$N$12)^2+(N17-$O$12)^2)</f>
        <v>193.81875255372665</v>
      </c>
      <c r="Q17" s="4">
        <f>SQRT((J17-$K$13)^2+(K17-$L$13)^2+(L17-$M$13)^2+(M17-$N$13)^2+(N17-$O$13)^2)</f>
        <v>38.772494196638583</v>
      </c>
      <c r="R17" s="4">
        <f>MIN(O17:Q17)</f>
        <v>38.772494196638583</v>
      </c>
      <c r="S17" s="2">
        <f>IF(AND(O17&lt;P17,O17&lt;Q17),1,IF(AND(P17&lt;O17,P17&lt;Q17),2,3))</f>
        <v>3</v>
      </c>
      <c r="T17" t="str">
        <f>IF(S17='ITERASI-4'!S17,"Aman","Berubah")</f>
        <v>Aman</v>
      </c>
    </row>
    <row r="18" spans="1:20" x14ac:dyDescent="0.25">
      <c r="A18" s="20">
        <v>17</v>
      </c>
      <c r="B18" s="22">
        <v>0.82</v>
      </c>
      <c r="C18" s="21">
        <v>92</v>
      </c>
      <c r="D18" s="21">
        <v>29.5</v>
      </c>
      <c r="E18" s="22">
        <v>39</v>
      </c>
      <c r="F18" s="22">
        <v>393</v>
      </c>
      <c r="G18" s="32">
        <v>1</v>
      </c>
      <c r="I18" s="13">
        <v>2</v>
      </c>
      <c r="J18" s="3">
        <v>0.86</v>
      </c>
      <c r="K18" s="3">
        <v>90.9</v>
      </c>
      <c r="L18" s="3">
        <v>29.7</v>
      </c>
      <c r="M18" s="4">
        <v>40</v>
      </c>
      <c r="N18" s="4">
        <v>463</v>
      </c>
      <c r="O18" s="4">
        <f t="shared" ref="O18:O81" si="3">SQRT((J18-$K$11)^2+(K18-$L$11)^2+(L18-$M$11)^2+(M18-$N$11)^2+(N18-$O$11)^2)</f>
        <v>89.668038887947006</v>
      </c>
      <c r="P18" s="4">
        <f t="shared" ref="P18:P81" si="4">SQRT((J18-$K$12)^2+(K18-$L$12)^2+(L18-$M$12)^2+(M18-$N$12)^2+(N18-$O$12)^2)</f>
        <v>225.81796823596082</v>
      </c>
      <c r="Q18" s="4">
        <f t="shared" ref="Q18:Q81" si="5">SQRT((J18-$K$13)^2+(K18-$L$13)^2+(L18-$M$13)^2+(M18-$N$13)^2+(N18-$O$13)^2)</f>
        <v>6.7857181590643654</v>
      </c>
      <c r="R18" s="4">
        <f t="shared" ref="R18:R81" si="6">MIN(O18:Q18)</f>
        <v>6.7857181590643654</v>
      </c>
      <c r="S18" s="2">
        <f t="shared" ref="S18:S81" si="7">IF(AND(O18&lt;P18,O18&lt;Q18),1,IF(AND(P18&lt;O18,P18&lt;Q18),2,3))</f>
        <v>3</v>
      </c>
      <c r="T18" t="str">
        <f>IF(S18='ITERASI-4'!S18,"Aman","Berubah")</f>
        <v>Aman</v>
      </c>
    </row>
    <row r="19" spans="1:20" x14ac:dyDescent="0.25">
      <c r="A19" s="24">
        <v>18</v>
      </c>
      <c r="B19" s="25">
        <v>0.8</v>
      </c>
      <c r="C19" s="25">
        <v>91.7</v>
      </c>
      <c r="D19" s="25">
        <v>29.6</v>
      </c>
      <c r="E19" s="26">
        <v>39</v>
      </c>
      <c r="F19" s="26">
        <v>248</v>
      </c>
      <c r="G19" s="33">
        <v>2</v>
      </c>
      <c r="I19" s="13">
        <v>3</v>
      </c>
      <c r="J19" s="3">
        <v>0.84</v>
      </c>
      <c r="K19" s="3">
        <v>92.1</v>
      </c>
      <c r="L19" s="3">
        <v>29.6</v>
      </c>
      <c r="M19" s="4">
        <v>39</v>
      </c>
      <c r="N19" s="4">
        <v>470</v>
      </c>
      <c r="O19" s="4">
        <f t="shared" si="3"/>
        <v>96.692833777342202</v>
      </c>
      <c r="P19" s="4">
        <f t="shared" si="4"/>
        <v>232.82148384864041</v>
      </c>
      <c r="Q19" s="4">
        <f t="shared" si="5"/>
        <v>1.6550227629917176</v>
      </c>
      <c r="R19" s="4">
        <f t="shared" si="6"/>
        <v>1.6550227629917176</v>
      </c>
      <c r="S19" s="2">
        <f t="shared" si="7"/>
        <v>3</v>
      </c>
      <c r="T19" t="str">
        <f>IF(S19='ITERASI-4'!S19,"Aman","Berubah")</f>
        <v>Aman</v>
      </c>
    </row>
    <row r="20" spans="1:20" x14ac:dyDescent="0.25">
      <c r="A20" s="24">
        <v>19</v>
      </c>
      <c r="B20" s="26">
        <v>0.78</v>
      </c>
      <c r="C20" s="25">
        <v>91.6</v>
      </c>
      <c r="D20" s="25">
        <v>29.6</v>
      </c>
      <c r="E20" s="26">
        <v>40</v>
      </c>
      <c r="F20" s="26">
        <v>235</v>
      </c>
      <c r="G20" s="33">
        <v>2</v>
      </c>
      <c r="I20" s="13">
        <v>4</v>
      </c>
      <c r="J20" s="3">
        <v>0.84</v>
      </c>
      <c r="K20" s="3">
        <v>91.8</v>
      </c>
      <c r="L20" s="3">
        <v>29.6</v>
      </c>
      <c r="M20" s="4">
        <v>40</v>
      </c>
      <c r="N20" s="4">
        <v>470</v>
      </c>
      <c r="O20" s="4">
        <f t="shared" si="3"/>
        <v>96.667900191439671</v>
      </c>
      <c r="P20" s="4">
        <f t="shared" si="4"/>
        <v>232.81966629765645</v>
      </c>
      <c r="Q20" s="4">
        <f t="shared" si="5"/>
        <v>1.2559202363758628</v>
      </c>
      <c r="R20" s="4">
        <f t="shared" si="6"/>
        <v>1.2559202363758628</v>
      </c>
      <c r="S20" s="2">
        <f t="shared" si="7"/>
        <v>3</v>
      </c>
      <c r="T20" t="str">
        <f>IF(S20='ITERASI-4'!S20,"Aman","Berubah")</f>
        <v>Aman</v>
      </c>
    </row>
    <row r="21" spans="1:20" x14ac:dyDescent="0.25">
      <c r="A21" s="24">
        <v>20</v>
      </c>
      <c r="B21" s="25">
        <v>0.8</v>
      </c>
      <c r="C21" s="25">
        <v>92.8</v>
      </c>
      <c r="D21" s="25">
        <v>29.4</v>
      </c>
      <c r="E21" s="26">
        <v>40</v>
      </c>
      <c r="F21" s="26">
        <v>216</v>
      </c>
      <c r="G21" s="33">
        <v>2</v>
      </c>
      <c r="I21" s="13">
        <v>5</v>
      </c>
      <c r="J21" s="3">
        <v>0.84</v>
      </c>
      <c r="K21" s="3">
        <v>91.8</v>
      </c>
      <c r="L21" s="3">
        <v>29.5</v>
      </c>
      <c r="M21" s="4">
        <v>40</v>
      </c>
      <c r="N21" s="4">
        <v>503</v>
      </c>
      <c r="O21" s="4">
        <f t="shared" si="3"/>
        <v>129.66301340424414</v>
      </c>
      <c r="P21" s="4">
        <f t="shared" si="4"/>
        <v>265.81953536619363</v>
      </c>
      <c r="Q21" s="4">
        <f t="shared" si="5"/>
        <v>33.259288579532331</v>
      </c>
      <c r="R21" s="4">
        <f t="shared" si="6"/>
        <v>33.259288579532331</v>
      </c>
      <c r="S21" s="2">
        <f t="shared" si="7"/>
        <v>3</v>
      </c>
      <c r="T21" t="str">
        <f>IF(S21='ITERASI-4'!S21,"Aman","Berubah")</f>
        <v>Aman</v>
      </c>
    </row>
    <row r="22" spans="1:20" x14ac:dyDescent="0.25">
      <c r="A22" s="24">
        <v>21</v>
      </c>
      <c r="B22" s="25">
        <v>0.8</v>
      </c>
      <c r="C22" s="25">
        <v>92.3</v>
      </c>
      <c r="D22" s="25">
        <v>29.4</v>
      </c>
      <c r="E22" s="26">
        <v>39</v>
      </c>
      <c r="F22" s="26">
        <v>205</v>
      </c>
      <c r="G22" s="33">
        <v>2</v>
      </c>
      <c r="I22" s="13">
        <v>6</v>
      </c>
      <c r="J22" s="3">
        <v>0.82</v>
      </c>
      <c r="K22" s="3">
        <v>91.9</v>
      </c>
      <c r="L22" s="3">
        <v>29.4</v>
      </c>
      <c r="M22" s="4">
        <v>39</v>
      </c>
      <c r="N22" s="4">
        <v>499</v>
      </c>
      <c r="O22" s="4">
        <f t="shared" si="3"/>
        <v>125.68217168860234</v>
      </c>
      <c r="P22" s="4">
        <f t="shared" si="4"/>
        <v>261.82078823830551</v>
      </c>
      <c r="Q22" s="4">
        <f t="shared" si="5"/>
        <v>29.275377634458266</v>
      </c>
      <c r="R22" s="4">
        <f t="shared" si="6"/>
        <v>29.275377634458266</v>
      </c>
      <c r="S22" s="2">
        <f t="shared" si="7"/>
        <v>3</v>
      </c>
      <c r="T22" t="str">
        <f>IF(S22='ITERASI-4'!S22,"Aman","Berubah")</f>
        <v>Aman</v>
      </c>
    </row>
    <row r="23" spans="1:20" x14ac:dyDescent="0.25">
      <c r="A23" s="24">
        <v>22</v>
      </c>
      <c r="B23" s="25">
        <v>0.8</v>
      </c>
      <c r="C23" s="25">
        <v>92.2</v>
      </c>
      <c r="D23" s="25">
        <v>29.5</v>
      </c>
      <c r="E23" s="26">
        <v>39</v>
      </c>
      <c r="F23" s="26">
        <v>197</v>
      </c>
      <c r="G23" s="33">
        <v>2</v>
      </c>
      <c r="I23" s="13">
        <v>7</v>
      </c>
      <c r="J23" s="3">
        <v>0.82</v>
      </c>
      <c r="K23" s="3">
        <v>92.1</v>
      </c>
      <c r="L23" s="3">
        <v>29.4</v>
      </c>
      <c r="M23" s="4">
        <v>40</v>
      </c>
      <c r="N23" s="4">
        <v>496</v>
      </c>
      <c r="O23" s="4">
        <f t="shared" si="3"/>
        <v>122.66624272346785</v>
      </c>
      <c r="P23" s="4">
        <f t="shared" si="4"/>
        <v>258.82111435383376</v>
      </c>
      <c r="Q23" s="4">
        <f t="shared" si="5"/>
        <v>26.28201297900095</v>
      </c>
      <c r="R23" s="4">
        <f t="shared" si="6"/>
        <v>26.28201297900095</v>
      </c>
      <c r="S23" s="2">
        <f t="shared" si="7"/>
        <v>3</v>
      </c>
      <c r="T23" t="str">
        <f>IF(S23='ITERASI-4'!S23,"Aman","Berubah")</f>
        <v>Aman</v>
      </c>
    </row>
    <row r="24" spans="1:20" x14ac:dyDescent="0.25">
      <c r="A24" s="24">
        <v>23</v>
      </c>
      <c r="B24" s="25">
        <v>0.8</v>
      </c>
      <c r="C24" s="25">
        <v>91.9</v>
      </c>
      <c r="D24" s="25">
        <v>29.5</v>
      </c>
      <c r="E24" s="26">
        <v>39</v>
      </c>
      <c r="F24" s="26">
        <v>192</v>
      </c>
      <c r="G24" s="33">
        <v>2</v>
      </c>
      <c r="I24" s="13">
        <v>8</v>
      </c>
      <c r="J24" s="3">
        <v>0.82</v>
      </c>
      <c r="K24" s="3">
        <v>92.1</v>
      </c>
      <c r="L24" s="3">
        <v>29.3</v>
      </c>
      <c r="M24" s="4">
        <v>39</v>
      </c>
      <c r="N24" s="4">
        <v>492</v>
      </c>
      <c r="O24" s="4">
        <f t="shared" si="3"/>
        <v>118.68610126423604</v>
      </c>
      <c r="P24" s="4">
        <f t="shared" si="4"/>
        <v>254.82208449340564</v>
      </c>
      <c r="Q24" s="4">
        <f t="shared" si="5"/>
        <v>22.302178086564659</v>
      </c>
      <c r="R24" s="4">
        <f t="shared" si="6"/>
        <v>22.302178086564659</v>
      </c>
      <c r="S24" s="2">
        <f t="shared" si="7"/>
        <v>3</v>
      </c>
      <c r="T24" t="str">
        <f>IF(S24='ITERASI-4'!S24,"Aman","Berubah")</f>
        <v>Aman</v>
      </c>
    </row>
    <row r="25" spans="1:20" x14ac:dyDescent="0.25">
      <c r="A25" s="24">
        <v>24</v>
      </c>
      <c r="B25" s="26">
        <v>0.78</v>
      </c>
      <c r="C25" s="25">
        <v>92.1</v>
      </c>
      <c r="D25" s="25">
        <v>29.5</v>
      </c>
      <c r="E25" s="26">
        <v>40</v>
      </c>
      <c r="F25" s="26">
        <v>176</v>
      </c>
      <c r="G25" s="33">
        <v>2</v>
      </c>
      <c r="I25" s="14">
        <v>9</v>
      </c>
      <c r="J25" s="6">
        <v>0.8</v>
      </c>
      <c r="K25" s="6">
        <v>92.3</v>
      </c>
      <c r="L25" s="6">
        <v>29.2</v>
      </c>
      <c r="M25" s="5">
        <v>39</v>
      </c>
      <c r="N25" s="5">
        <v>393</v>
      </c>
      <c r="O25" s="4">
        <f t="shared" si="3"/>
        <v>19.895883946444293</v>
      </c>
      <c r="P25" s="4">
        <f t="shared" si="4"/>
        <v>155.82805152963806</v>
      </c>
      <c r="Q25" s="4">
        <f t="shared" si="5"/>
        <v>76.78898201675517</v>
      </c>
      <c r="R25" s="4">
        <f t="shared" si="6"/>
        <v>19.895883946444293</v>
      </c>
      <c r="S25" s="2">
        <f t="shared" si="7"/>
        <v>1</v>
      </c>
      <c r="T25" t="str">
        <f>IF(S25='ITERASI-4'!S25,"Aman","Berubah")</f>
        <v>Aman</v>
      </c>
    </row>
    <row r="26" spans="1:20" x14ac:dyDescent="0.25">
      <c r="A26" s="24">
        <v>25</v>
      </c>
      <c r="B26" s="26">
        <v>0.78</v>
      </c>
      <c r="C26" s="25">
        <v>91.8</v>
      </c>
      <c r="D26" s="25">
        <v>29.5</v>
      </c>
      <c r="E26" s="26">
        <v>39</v>
      </c>
      <c r="F26" s="26">
        <v>174</v>
      </c>
      <c r="G26" s="33">
        <v>2</v>
      </c>
      <c r="I26" s="13">
        <v>10</v>
      </c>
      <c r="J26" s="3">
        <v>0.8</v>
      </c>
      <c r="K26" s="3">
        <v>92.3</v>
      </c>
      <c r="L26" s="3">
        <v>29.4</v>
      </c>
      <c r="M26" s="4">
        <v>40</v>
      </c>
      <c r="N26" s="4">
        <v>250</v>
      </c>
      <c r="O26" s="4">
        <f t="shared" si="3"/>
        <v>123.37365658513512</v>
      </c>
      <c r="P26" s="4">
        <f t="shared" si="4"/>
        <v>12.932336099596236</v>
      </c>
      <c r="Q26" s="4">
        <f t="shared" si="5"/>
        <v>219.77168793544146</v>
      </c>
      <c r="R26" s="4">
        <f t="shared" si="6"/>
        <v>12.932336099596236</v>
      </c>
      <c r="S26" s="2">
        <f t="shared" si="7"/>
        <v>2</v>
      </c>
      <c r="T26" t="str">
        <f>IF(S26='ITERASI-4'!S26,"Aman","Berubah")</f>
        <v>Aman</v>
      </c>
    </row>
    <row r="27" spans="1:20" x14ac:dyDescent="0.25">
      <c r="A27" s="20">
        <v>26</v>
      </c>
      <c r="B27" s="22">
        <v>0.78</v>
      </c>
      <c r="C27" s="21">
        <v>92</v>
      </c>
      <c r="D27" s="21">
        <v>29.6</v>
      </c>
      <c r="E27" s="22">
        <v>39</v>
      </c>
      <c r="F27" s="22">
        <v>416</v>
      </c>
      <c r="G27" s="32">
        <v>1</v>
      </c>
      <c r="I27" s="13">
        <v>11</v>
      </c>
      <c r="J27" s="4">
        <v>0.82</v>
      </c>
      <c r="K27" s="3">
        <v>92.8</v>
      </c>
      <c r="L27" s="3">
        <v>29.4</v>
      </c>
      <c r="M27" s="4">
        <v>40</v>
      </c>
      <c r="N27" s="4">
        <v>231</v>
      </c>
      <c r="O27" s="4">
        <f t="shared" si="3"/>
        <v>142.37528304287861</v>
      </c>
      <c r="P27" s="4">
        <f t="shared" si="4"/>
        <v>6.5400220505355291</v>
      </c>
      <c r="Q27" s="4">
        <f t="shared" si="5"/>
        <v>238.77497424117843</v>
      </c>
      <c r="R27" s="4">
        <f t="shared" si="6"/>
        <v>6.5400220505355291</v>
      </c>
      <c r="S27" s="2">
        <f t="shared" si="7"/>
        <v>2</v>
      </c>
      <c r="T27" t="str">
        <f>IF(S27='ITERASI-4'!S27,"Aman","Berubah")</f>
        <v>Aman</v>
      </c>
    </row>
    <row r="28" spans="1:20" x14ac:dyDescent="0.25">
      <c r="A28" s="16">
        <v>27</v>
      </c>
      <c r="B28" s="18">
        <v>0.78</v>
      </c>
      <c r="C28" s="17">
        <v>91.8</v>
      </c>
      <c r="D28" s="17">
        <v>29.6</v>
      </c>
      <c r="E28" s="18">
        <v>39</v>
      </c>
      <c r="F28" s="18">
        <v>447</v>
      </c>
      <c r="G28" s="31">
        <v>3</v>
      </c>
      <c r="I28" s="13">
        <v>12</v>
      </c>
      <c r="J28" s="3">
        <v>0.8</v>
      </c>
      <c r="K28" s="3">
        <v>92.6</v>
      </c>
      <c r="L28" s="3">
        <v>29.4</v>
      </c>
      <c r="M28" s="4">
        <v>40</v>
      </c>
      <c r="N28" s="4">
        <v>229</v>
      </c>
      <c r="O28" s="4">
        <f t="shared" si="3"/>
        <v>144.37310026581588</v>
      </c>
      <c r="P28" s="4">
        <f t="shared" si="4"/>
        <v>8.4166871817460596</v>
      </c>
      <c r="Q28" s="4">
        <f t="shared" si="5"/>
        <v>240.77325944766355</v>
      </c>
      <c r="R28" s="4">
        <f t="shared" si="6"/>
        <v>8.4166871817460596</v>
      </c>
      <c r="S28" s="2">
        <f t="shared" si="7"/>
        <v>2</v>
      </c>
      <c r="T28" t="str">
        <f>IF(S28='ITERASI-4'!S28,"Aman","Berubah")</f>
        <v>Aman</v>
      </c>
    </row>
    <row r="29" spans="1:20" x14ac:dyDescent="0.25">
      <c r="A29" s="20">
        <v>28</v>
      </c>
      <c r="B29" s="22">
        <v>0.78</v>
      </c>
      <c r="C29" s="21">
        <v>91.9</v>
      </c>
      <c r="D29" s="21">
        <v>29.6</v>
      </c>
      <c r="E29" s="22">
        <v>40</v>
      </c>
      <c r="F29" s="22">
        <v>416</v>
      </c>
      <c r="G29" s="32">
        <v>1</v>
      </c>
      <c r="I29" s="13">
        <v>13</v>
      </c>
      <c r="J29" s="3">
        <v>0.8</v>
      </c>
      <c r="K29" s="3">
        <v>92.3</v>
      </c>
      <c r="L29" s="3">
        <v>29.4</v>
      </c>
      <c r="M29" s="4">
        <v>40</v>
      </c>
      <c r="N29" s="4">
        <v>327</v>
      </c>
      <c r="O29" s="4">
        <f t="shared" si="3"/>
        <v>46.408040230227158</v>
      </c>
      <c r="P29" s="4">
        <f t="shared" si="4"/>
        <v>89.832953879448979</v>
      </c>
      <c r="Q29" s="4">
        <f t="shared" si="5"/>
        <v>142.77545346491016</v>
      </c>
      <c r="R29" s="4">
        <f t="shared" si="6"/>
        <v>46.408040230227158</v>
      </c>
      <c r="S29" s="2">
        <f t="shared" si="7"/>
        <v>1</v>
      </c>
      <c r="T29" t="str">
        <f>IF(S29='ITERASI-4'!S29,"Aman","Berubah")</f>
        <v>Aman</v>
      </c>
    </row>
    <row r="30" spans="1:20" x14ac:dyDescent="0.25">
      <c r="A30" s="20">
        <v>29</v>
      </c>
      <c r="B30" s="21">
        <v>0.8</v>
      </c>
      <c r="C30" s="21">
        <v>91.9</v>
      </c>
      <c r="D30" s="21">
        <v>29.8</v>
      </c>
      <c r="E30" s="22">
        <v>39</v>
      </c>
      <c r="F30" s="22">
        <v>410</v>
      </c>
      <c r="G30" s="32">
        <v>1</v>
      </c>
      <c r="I30" s="13">
        <v>14</v>
      </c>
      <c r="J30" s="3">
        <v>0.8</v>
      </c>
      <c r="K30" s="3">
        <v>92.2</v>
      </c>
      <c r="L30" s="3">
        <v>29.4</v>
      </c>
      <c r="M30" s="4">
        <v>40</v>
      </c>
      <c r="N30" s="4">
        <v>241</v>
      </c>
      <c r="O30" s="4">
        <f t="shared" si="3"/>
        <v>132.37150603424851</v>
      </c>
      <c r="P30" s="4">
        <f t="shared" si="4"/>
        <v>4.159058303572051</v>
      </c>
      <c r="Q30" s="4">
        <f t="shared" si="5"/>
        <v>228.77073572438286</v>
      </c>
      <c r="R30" s="4">
        <f t="shared" si="6"/>
        <v>4.159058303572051</v>
      </c>
      <c r="S30" s="2">
        <f t="shared" si="7"/>
        <v>2</v>
      </c>
      <c r="T30" t="str">
        <f>IF(S30='ITERASI-4'!S30,"Aman","Berubah")</f>
        <v>Aman</v>
      </c>
    </row>
    <row r="31" spans="1:20" x14ac:dyDescent="0.25">
      <c r="A31" s="20">
        <v>30</v>
      </c>
      <c r="B31" s="22">
        <v>0.78</v>
      </c>
      <c r="C31" s="21">
        <v>91.7</v>
      </c>
      <c r="D31" s="21">
        <v>29.7</v>
      </c>
      <c r="E31" s="22">
        <v>39</v>
      </c>
      <c r="F31" s="22">
        <v>343</v>
      </c>
      <c r="G31" s="32">
        <v>1</v>
      </c>
      <c r="I31" s="13">
        <v>15</v>
      </c>
      <c r="J31" s="3">
        <v>0.8</v>
      </c>
      <c r="K31" s="3">
        <v>92</v>
      </c>
      <c r="L31" s="3">
        <v>29.4</v>
      </c>
      <c r="M31" s="4">
        <v>39</v>
      </c>
      <c r="N31" s="4">
        <v>236</v>
      </c>
      <c r="O31" s="4">
        <f t="shared" si="3"/>
        <v>137.38567554541197</v>
      </c>
      <c r="P31" s="4">
        <f t="shared" si="4"/>
        <v>1.9880794375634232</v>
      </c>
      <c r="Q31" s="4">
        <f t="shared" si="5"/>
        <v>233.7702897021023</v>
      </c>
      <c r="R31" s="4">
        <f t="shared" si="6"/>
        <v>1.9880794375634232</v>
      </c>
      <c r="S31" s="2">
        <f t="shared" si="7"/>
        <v>2</v>
      </c>
      <c r="T31" t="str">
        <f>IF(S31='ITERASI-4'!S31,"Aman","Berubah")</f>
        <v>Aman</v>
      </c>
    </row>
    <row r="32" spans="1:20" x14ac:dyDescent="0.25">
      <c r="A32" s="20">
        <v>31</v>
      </c>
      <c r="B32" s="21">
        <v>0.8</v>
      </c>
      <c r="C32" s="21">
        <v>91.6</v>
      </c>
      <c r="D32" s="21">
        <v>29.6</v>
      </c>
      <c r="E32" s="22">
        <v>39</v>
      </c>
      <c r="F32" s="22">
        <v>390</v>
      </c>
      <c r="G32" s="32">
        <v>1</v>
      </c>
      <c r="I32" s="13">
        <v>16</v>
      </c>
      <c r="J32" s="3">
        <v>0.8</v>
      </c>
      <c r="K32" s="3">
        <v>91.8</v>
      </c>
      <c r="L32" s="3">
        <v>29.6</v>
      </c>
      <c r="M32" s="4">
        <v>39</v>
      </c>
      <c r="N32" s="4">
        <v>359</v>
      </c>
      <c r="O32" s="4">
        <f t="shared" si="3"/>
        <v>14.646190763906297</v>
      </c>
      <c r="P32" s="4">
        <f t="shared" si="4"/>
        <v>121.8239705755351</v>
      </c>
      <c r="Q32" s="4">
        <f t="shared" si="5"/>
        <v>110.7735692370815</v>
      </c>
      <c r="R32" s="4">
        <f t="shared" si="6"/>
        <v>14.646190763906297</v>
      </c>
      <c r="S32" s="2">
        <f t="shared" si="7"/>
        <v>1</v>
      </c>
      <c r="T32" t="str">
        <f>IF(S32='ITERASI-4'!S32,"Aman","Berubah")</f>
        <v>Aman</v>
      </c>
    </row>
    <row r="33" spans="1:20" x14ac:dyDescent="0.25">
      <c r="A33" s="16">
        <v>32</v>
      </c>
      <c r="B33" s="17">
        <v>0.8</v>
      </c>
      <c r="C33" s="17">
        <v>91.7</v>
      </c>
      <c r="D33" s="17">
        <v>29.7</v>
      </c>
      <c r="E33" s="18">
        <v>39</v>
      </c>
      <c r="F33" s="18">
        <v>419</v>
      </c>
      <c r="G33" s="31">
        <v>3</v>
      </c>
      <c r="I33" s="13">
        <v>17</v>
      </c>
      <c r="J33" s="4">
        <v>0.82</v>
      </c>
      <c r="K33" s="3">
        <v>92</v>
      </c>
      <c r="L33" s="3">
        <v>29.5</v>
      </c>
      <c r="M33" s="4">
        <v>39</v>
      </c>
      <c r="N33" s="4">
        <v>393</v>
      </c>
      <c r="O33" s="4">
        <f t="shared" si="3"/>
        <v>19.870582403875417</v>
      </c>
      <c r="P33" s="4">
        <f t="shared" si="4"/>
        <v>155.82389671157847</v>
      </c>
      <c r="Q33" s="4">
        <f t="shared" si="5"/>
        <v>76.780999298571231</v>
      </c>
      <c r="R33" s="4">
        <f t="shared" si="6"/>
        <v>19.870582403875417</v>
      </c>
      <c r="S33" s="2">
        <f t="shared" si="7"/>
        <v>1</v>
      </c>
      <c r="T33" t="str">
        <f>IF(S33='ITERASI-4'!S33,"Aman","Berubah")</f>
        <v>Aman</v>
      </c>
    </row>
    <row r="34" spans="1:20" x14ac:dyDescent="0.25">
      <c r="A34" s="16">
        <v>33</v>
      </c>
      <c r="B34" s="18">
        <v>0.78</v>
      </c>
      <c r="C34" s="17">
        <v>91.5</v>
      </c>
      <c r="D34" s="17">
        <v>29.8</v>
      </c>
      <c r="E34" s="18">
        <v>39</v>
      </c>
      <c r="F34" s="18">
        <v>431</v>
      </c>
      <c r="G34" s="31">
        <v>3</v>
      </c>
      <c r="I34" s="13">
        <v>18</v>
      </c>
      <c r="J34" s="3">
        <v>0.8</v>
      </c>
      <c r="K34" s="3">
        <v>91.7</v>
      </c>
      <c r="L34" s="3">
        <v>29.6</v>
      </c>
      <c r="M34" s="4">
        <v>39</v>
      </c>
      <c r="N34" s="4">
        <v>248</v>
      </c>
      <c r="O34" s="4">
        <f t="shared" si="3"/>
        <v>125.3864720553257</v>
      </c>
      <c r="P34" s="4">
        <f t="shared" si="4"/>
        <v>10.895028385623059</v>
      </c>
      <c r="Q34" s="4">
        <f t="shared" si="5"/>
        <v>221.7686595247508</v>
      </c>
      <c r="R34" s="4">
        <f t="shared" si="6"/>
        <v>10.895028385623059</v>
      </c>
      <c r="S34" s="2">
        <f t="shared" si="7"/>
        <v>2</v>
      </c>
      <c r="T34" t="str">
        <f>IF(S34='ITERASI-4'!S34,"Aman","Berubah")</f>
        <v>Aman</v>
      </c>
    </row>
    <row r="35" spans="1:20" x14ac:dyDescent="0.25">
      <c r="A35" s="16">
        <v>34</v>
      </c>
      <c r="B35" s="18">
        <v>0.78</v>
      </c>
      <c r="C35" s="17">
        <v>91.6</v>
      </c>
      <c r="D35" s="17">
        <v>29.7</v>
      </c>
      <c r="E35" s="18">
        <v>40</v>
      </c>
      <c r="F35" s="18">
        <v>444</v>
      </c>
      <c r="G35" s="31">
        <v>3</v>
      </c>
      <c r="I35" s="13">
        <v>19</v>
      </c>
      <c r="J35" s="4">
        <v>0.78</v>
      </c>
      <c r="K35" s="3">
        <v>91.6</v>
      </c>
      <c r="L35" s="3">
        <v>29.6</v>
      </c>
      <c r="M35" s="4">
        <v>40</v>
      </c>
      <c r="N35" s="4">
        <v>235</v>
      </c>
      <c r="O35" s="4">
        <f t="shared" si="3"/>
        <v>138.36722316021672</v>
      </c>
      <c r="P35" s="4">
        <f t="shared" si="4"/>
        <v>2.4698910686260582</v>
      </c>
      <c r="Q35" s="4">
        <f t="shared" si="5"/>
        <v>234.76719330708707</v>
      </c>
      <c r="R35" s="4">
        <f t="shared" si="6"/>
        <v>2.4698910686260582</v>
      </c>
      <c r="S35" s="2">
        <f t="shared" si="7"/>
        <v>2</v>
      </c>
      <c r="T35" t="str">
        <f>IF(S35='ITERASI-4'!S35,"Aman","Berubah")</f>
        <v>Aman</v>
      </c>
    </row>
    <row r="36" spans="1:20" x14ac:dyDescent="0.25">
      <c r="A36" s="16">
        <v>35</v>
      </c>
      <c r="B36" s="18">
        <v>0.78</v>
      </c>
      <c r="C36" s="17">
        <v>91.7</v>
      </c>
      <c r="D36" s="17">
        <v>29.8</v>
      </c>
      <c r="E36" s="18">
        <v>40</v>
      </c>
      <c r="F36" s="18">
        <v>463</v>
      </c>
      <c r="G36" s="31">
        <v>3</v>
      </c>
      <c r="I36" s="13">
        <v>20</v>
      </c>
      <c r="J36" s="3">
        <v>0.8</v>
      </c>
      <c r="K36" s="3">
        <v>92.8</v>
      </c>
      <c r="L36" s="3">
        <v>29.4</v>
      </c>
      <c r="M36" s="4">
        <v>40</v>
      </c>
      <c r="N36" s="4">
        <v>216</v>
      </c>
      <c r="O36" s="4">
        <f t="shared" si="3"/>
        <v>157.37325532671693</v>
      </c>
      <c r="P36" s="4">
        <f t="shared" si="4"/>
        <v>21.290924833323359</v>
      </c>
      <c r="Q36" s="4">
        <f t="shared" si="5"/>
        <v>253.77439748326282</v>
      </c>
      <c r="R36" s="4">
        <f t="shared" si="6"/>
        <v>21.290924833323359</v>
      </c>
      <c r="S36" s="2">
        <f t="shared" si="7"/>
        <v>2</v>
      </c>
      <c r="T36" t="str">
        <f>IF(S36='ITERASI-4'!S36,"Aman","Berubah")</f>
        <v>Aman</v>
      </c>
    </row>
    <row r="37" spans="1:20" x14ac:dyDescent="0.25">
      <c r="A37" s="24">
        <v>36</v>
      </c>
      <c r="B37" s="26">
        <v>0.82</v>
      </c>
      <c r="C37" s="25">
        <v>92</v>
      </c>
      <c r="D37" s="25">
        <v>29.9</v>
      </c>
      <c r="E37" s="26">
        <v>39</v>
      </c>
      <c r="F37" s="26">
        <v>282</v>
      </c>
      <c r="G37" s="33">
        <v>2</v>
      </c>
      <c r="I37" s="13">
        <v>21</v>
      </c>
      <c r="J37" s="3">
        <v>0.8</v>
      </c>
      <c r="K37" s="3">
        <v>92.3</v>
      </c>
      <c r="L37" s="3">
        <v>29.4</v>
      </c>
      <c r="M37" s="4">
        <v>39</v>
      </c>
      <c r="N37" s="4">
        <v>205</v>
      </c>
      <c r="O37" s="4">
        <f t="shared" si="3"/>
        <v>168.38122107222969</v>
      </c>
      <c r="P37" s="4">
        <f t="shared" si="4"/>
        <v>32.234162550937569</v>
      </c>
      <c r="Q37" s="4">
        <f t="shared" si="5"/>
        <v>264.77127886557241</v>
      </c>
      <c r="R37" s="4">
        <f t="shared" si="6"/>
        <v>32.234162550937569</v>
      </c>
      <c r="S37" s="2">
        <f t="shared" si="7"/>
        <v>2</v>
      </c>
      <c r="T37" t="str">
        <f>IF(S37='ITERASI-4'!S37,"Aman","Berubah")</f>
        <v>Aman</v>
      </c>
    </row>
    <row r="38" spans="1:20" x14ac:dyDescent="0.25">
      <c r="A38" s="24">
        <v>37</v>
      </c>
      <c r="B38" s="26">
        <v>0.91</v>
      </c>
      <c r="C38" s="25">
        <v>92.7</v>
      </c>
      <c r="D38" s="25">
        <v>30</v>
      </c>
      <c r="E38" s="26">
        <v>39</v>
      </c>
      <c r="F38" s="26">
        <v>224</v>
      </c>
      <c r="G38" s="33">
        <v>2</v>
      </c>
      <c r="I38" s="13">
        <v>22</v>
      </c>
      <c r="J38" s="3">
        <v>0.8</v>
      </c>
      <c r="K38" s="3">
        <v>92.2</v>
      </c>
      <c r="L38" s="3">
        <v>29.5</v>
      </c>
      <c r="M38" s="4">
        <v>39</v>
      </c>
      <c r="N38" s="4">
        <v>197</v>
      </c>
      <c r="O38" s="4">
        <f t="shared" si="3"/>
        <v>176.37901792082943</v>
      </c>
      <c r="P38" s="4">
        <f t="shared" si="4"/>
        <v>40.218845347356151</v>
      </c>
      <c r="Q38" s="4">
        <f t="shared" si="5"/>
        <v>272.7703464030073</v>
      </c>
      <c r="R38" s="4">
        <f t="shared" si="6"/>
        <v>40.218845347356151</v>
      </c>
      <c r="S38" s="2">
        <f t="shared" si="7"/>
        <v>2</v>
      </c>
      <c r="T38" t="str">
        <f>IF(S38='ITERASI-4'!S38,"Aman","Berubah")</f>
        <v>Aman</v>
      </c>
    </row>
    <row r="39" spans="1:20" x14ac:dyDescent="0.25">
      <c r="A39" s="24">
        <v>38</v>
      </c>
      <c r="B39" s="26">
        <v>0.91</v>
      </c>
      <c r="C39" s="25">
        <v>92.5</v>
      </c>
      <c r="D39" s="25">
        <v>30.1</v>
      </c>
      <c r="E39" s="26">
        <v>39</v>
      </c>
      <c r="F39" s="26">
        <v>217</v>
      </c>
      <c r="G39" s="33">
        <v>2</v>
      </c>
      <c r="I39" s="13">
        <v>23</v>
      </c>
      <c r="J39" s="3">
        <v>0.8</v>
      </c>
      <c r="K39" s="3">
        <v>91.9</v>
      </c>
      <c r="L39" s="3">
        <v>29.5</v>
      </c>
      <c r="M39" s="4">
        <v>39</v>
      </c>
      <c r="N39" s="4">
        <v>192</v>
      </c>
      <c r="O39" s="4">
        <f t="shared" si="3"/>
        <v>181.3770050549856</v>
      </c>
      <c r="P39" s="4">
        <f t="shared" si="4"/>
        <v>45.2078669631765</v>
      </c>
      <c r="Q39" s="4">
        <f t="shared" si="5"/>
        <v>277.7687868275342</v>
      </c>
      <c r="R39" s="4">
        <f t="shared" si="6"/>
        <v>45.2078669631765</v>
      </c>
      <c r="S39" s="2">
        <f t="shared" si="7"/>
        <v>2</v>
      </c>
      <c r="T39" t="str">
        <f>IF(S39='ITERASI-4'!S39,"Aman","Berubah")</f>
        <v>Aman</v>
      </c>
    </row>
    <row r="40" spans="1:20" x14ac:dyDescent="0.25">
      <c r="A40" s="24">
        <v>39</v>
      </c>
      <c r="B40" s="26">
        <v>0.91</v>
      </c>
      <c r="C40" s="25">
        <v>92.8</v>
      </c>
      <c r="D40" s="25">
        <v>30</v>
      </c>
      <c r="E40" s="26">
        <v>39</v>
      </c>
      <c r="F40" s="26">
        <v>224</v>
      </c>
      <c r="G40" s="33">
        <v>2</v>
      </c>
      <c r="I40" s="13">
        <v>24</v>
      </c>
      <c r="J40" s="4">
        <v>0.78</v>
      </c>
      <c r="K40" s="3">
        <v>92.1</v>
      </c>
      <c r="L40" s="3">
        <v>29.5</v>
      </c>
      <c r="M40" s="4">
        <v>40</v>
      </c>
      <c r="N40" s="4">
        <v>176</v>
      </c>
      <c r="O40" s="4">
        <f t="shared" si="3"/>
        <v>197.36470325802443</v>
      </c>
      <c r="P40" s="4">
        <f t="shared" si="4"/>
        <v>61.202884041130787</v>
      </c>
      <c r="Q40" s="4">
        <f t="shared" si="5"/>
        <v>293.7687762115242</v>
      </c>
      <c r="R40" s="4">
        <f t="shared" si="6"/>
        <v>61.202884041130787</v>
      </c>
      <c r="S40" s="2">
        <f t="shared" si="7"/>
        <v>2</v>
      </c>
      <c r="T40" t="str">
        <f>IF(S40='ITERASI-4'!S40,"Aman","Berubah")</f>
        <v>Aman</v>
      </c>
    </row>
    <row r="41" spans="1:20" x14ac:dyDescent="0.25">
      <c r="A41" s="24">
        <v>40</v>
      </c>
      <c r="B41" s="26">
        <v>0.91</v>
      </c>
      <c r="C41" s="25">
        <v>93.2</v>
      </c>
      <c r="D41" s="25">
        <v>30.1</v>
      </c>
      <c r="E41" s="26">
        <v>39</v>
      </c>
      <c r="F41" s="26">
        <v>219</v>
      </c>
      <c r="G41" s="33">
        <v>2</v>
      </c>
      <c r="I41" s="13">
        <v>25</v>
      </c>
      <c r="J41" s="4">
        <v>0.78</v>
      </c>
      <c r="K41" s="3">
        <v>91.8</v>
      </c>
      <c r="L41" s="3">
        <v>29.5</v>
      </c>
      <c r="M41" s="4">
        <v>39</v>
      </c>
      <c r="N41" s="4">
        <v>174</v>
      </c>
      <c r="O41" s="4">
        <f t="shared" si="3"/>
        <v>199.3746227827782</v>
      </c>
      <c r="P41" s="4">
        <f t="shared" si="4"/>
        <v>63.199778437459244</v>
      </c>
      <c r="Q41" s="4">
        <f t="shared" si="5"/>
        <v>295.76817689712988</v>
      </c>
      <c r="R41" s="4">
        <f t="shared" si="6"/>
        <v>63.199778437459244</v>
      </c>
      <c r="S41" s="2">
        <f t="shared" si="7"/>
        <v>2</v>
      </c>
      <c r="T41" t="str">
        <f>IF(S41='ITERASI-4'!S41,"Aman","Berubah")</f>
        <v>Aman</v>
      </c>
    </row>
    <row r="42" spans="1:20" x14ac:dyDescent="0.25">
      <c r="A42" s="24">
        <v>41</v>
      </c>
      <c r="B42" s="26">
        <v>0.91</v>
      </c>
      <c r="C42" s="25">
        <v>92.3</v>
      </c>
      <c r="D42" s="25">
        <v>30</v>
      </c>
      <c r="E42" s="26">
        <v>40</v>
      </c>
      <c r="F42" s="26">
        <v>223</v>
      </c>
      <c r="G42" s="33">
        <v>2</v>
      </c>
      <c r="I42" s="13">
        <v>26</v>
      </c>
      <c r="J42" s="5">
        <v>0.78</v>
      </c>
      <c r="K42" s="6">
        <v>92</v>
      </c>
      <c r="L42" s="6">
        <v>29.6</v>
      </c>
      <c r="M42" s="5">
        <v>39</v>
      </c>
      <c r="N42" s="5">
        <v>416</v>
      </c>
      <c r="O42" s="4">
        <f t="shared" si="3"/>
        <v>42.749986973631621</v>
      </c>
      <c r="P42" s="4">
        <f t="shared" si="4"/>
        <v>178.82262319396983</v>
      </c>
      <c r="Q42" s="4">
        <f t="shared" si="5"/>
        <v>53.787575596798497</v>
      </c>
      <c r="R42" s="4">
        <f t="shared" si="6"/>
        <v>42.749986973631621</v>
      </c>
      <c r="S42" s="2">
        <f t="shared" si="7"/>
        <v>1</v>
      </c>
      <c r="T42" t="str">
        <f>IF(S42='ITERASI-4'!S42,"Aman","Berubah")</f>
        <v>Aman</v>
      </c>
    </row>
    <row r="43" spans="1:20" x14ac:dyDescent="0.25">
      <c r="A43" s="24">
        <v>42</v>
      </c>
      <c r="B43" s="26">
        <v>0.91</v>
      </c>
      <c r="C43" s="25">
        <v>93.4</v>
      </c>
      <c r="D43" s="25">
        <v>30</v>
      </c>
      <c r="E43" s="26">
        <v>39</v>
      </c>
      <c r="F43" s="26">
        <v>223</v>
      </c>
      <c r="G43" s="33">
        <v>2</v>
      </c>
      <c r="I43" s="13">
        <v>27</v>
      </c>
      <c r="J43" s="5">
        <v>0.78</v>
      </c>
      <c r="K43" s="6">
        <v>91.8</v>
      </c>
      <c r="L43" s="6">
        <v>29.6</v>
      </c>
      <c r="M43" s="5">
        <v>39</v>
      </c>
      <c r="N43" s="5">
        <v>447</v>
      </c>
      <c r="O43" s="4">
        <f t="shared" si="3"/>
        <v>73.704993671582557</v>
      </c>
      <c r="P43" s="4">
        <f t="shared" si="4"/>
        <v>209.82081751802346</v>
      </c>
      <c r="Q43" s="4">
        <f t="shared" si="5"/>
        <v>22.808145998204939</v>
      </c>
      <c r="R43" s="4">
        <f t="shared" si="6"/>
        <v>22.808145998204939</v>
      </c>
      <c r="S43" s="2">
        <f t="shared" si="7"/>
        <v>3</v>
      </c>
      <c r="T43" t="str">
        <f>IF(S43='ITERASI-4'!S43,"Aman","Berubah")</f>
        <v>Aman</v>
      </c>
    </row>
    <row r="44" spans="1:20" x14ac:dyDescent="0.25">
      <c r="A44" s="24">
        <v>43</v>
      </c>
      <c r="B44" s="26">
        <v>0.91</v>
      </c>
      <c r="C44" s="25">
        <v>92.2</v>
      </c>
      <c r="D44" s="25">
        <v>30</v>
      </c>
      <c r="E44" s="26">
        <v>40</v>
      </c>
      <c r="F44" s="26">
        <v>234</v>
      </c>
      <c r="G44" s="33">
        <v>2</v>
      </c>
      <c r="I44" s="13">
        <v>28</v>
      </c>
      <c r="J44" s="5">
        <v>0.78</v>
      </c>
      <c r="K44" s="6">
        <v>91.9</v>
      </c>
      <c r="L44" s="6">
        <v>29.6</v>
      </c>
      <c r="M44" s="5">
        <v>40</v>
      </c>
      <c r="N44" s="5">
        <v>416</v>
      </c>
      <c r="O44" s="4">
        <f t="shared" si="3"/>
        <v>42.696758084795562</v>
      </c>
      <c r="P44" s="4">
        <f t="shared" si="4"/>
        <v>178.82133985176569</v>
      </c>
      <c r="Q44" s="4">
        <f t="shared" si="5"/>
        <v>53.781423594726746</v>
      </c>
      <c r="R44" s="4">
        <f t="shared" si="6"/>
        <v>42.696758084795562</v>
      </c>
      <c r="S44" s="2">
        <f t="shared" si="7"/>
        <v>1</v>
      </c>
      <c r="T44" t="str">
        <f>IF(S44='ITERASI-4'!S44,"Aman","Berubah")</f>
        <v>Aman</v>
      </c>
    </row>
    <row r="45" spans="1:20" x14ac:dyDescent="0.25">
      <c r="A45" s="24">
        <v>44</v>
      </c>
      <c r="B45" s="26">
        <v>0.91</v>
      </c>
      <c r="C45" s="25">
        <v>92.8</v>
      </c>
      <c r="D45" s="25">
        <v>30</v>
      </c>
      <c r="E45" s="26">
        <v>39</v>
      </c>
      <c r="F45" s="26">
        <v>238</v>
      </c>
      <c r="G45" s="33">
        <v>2</v>
      </c>
      <c r="I45" s="13">
        <v>29</v>
      </c>
      <c r="J45" s="6">
        <v>0.8</v>
      </c>
      <c r="K45" s="6">
        <v>91.9</v>
      </c>
      <c r="L45" s="6">
        <v>29.8</v>
      </c>
      <c r="M45" s="5">
        <v>39</v>
      </c>
      <c r="N45" s="5">
        <v>410</v>
      </c>
      <c r="O45" s="4">
        <f t="shared" si="3"/>
        <v>36.762357159093213</v>
      </c>
      <c r="P45" s="4">
        <f t="shared" si="4"/>
        <v>172.82151820224129</v>
      </c>
      <c r="Q45" s="4">
        <f t="shared" si="5"/>
        <v>59.78232667518855</v>
      </c>
      <c r="R45" s="4">
        <f t="shared" si="6"/>
        <v>36.762357159093213</v>
      </c>
      <c r="S45" s="2">
        <f t="shared" si="7"/>
        <v>1</v>
      </c>
      <c r="T45" t="str">
        <f>IF(S45='ITERASI-4'!S45,"Aman","Berubah")</f>
        <v>Aman</v>
      </c>
    </row>
    <row r="46" spans="1:20" x14ac:dyDescent="0.25">
      <c r="A46" s="24">
        <v>45</v>
      </c>
      <c r="B46" s="26">
        <v>0.91</v>
      </c>
      <c r="C46" s="25">
        <v>94.3</v>
      </c>
      <c r="D46" s="25">
        <v>30</v>
      </c>
      <c r="E46" s="26">
        <v>40</v>
      </c>
      <c r="F46" s="26">
        <v>244</v>
      </c>
      <c r="G46" s="33">
        <v>2</v>
      </c>
      <c r="I46" s="13">
        <v>30</v>
      </c>
      <c r="J46" s="5">
        <v>0.78</v>
      </c>
      <c r="K46" s="6">
        <v>91.7</v>
      </c>
      <c r="L46" s="6">
        <v>29.7</v>
      </c>
      <c r="M46" s="5">
        <v>39</v>
      </c>
      <c r="N46" s="5">
        <v>343</v>
      </c>
      <c r="O46" s="4">
        <f t="shared" si="3"/>
        <v>30.490214019444966</v>
      </c>
      <c r="P46" s="4">
        <f t="shared" si="4"/>
        <v>105.82388698100459</v>
      </c>
      <c r="Q46" s="4">
        <f t="shared" si="5"/>
        <v>126.77147478038219</v>
      </c>
      <c r="R46" s="4">
        <f t="shared" si="6"/>
        <v>30.490214019444966</v>
      </c>
      <c r="S46" s="2">
        <f t="shared" si="7"/>
        <v>1</v>
      </c>
      <c r="T46" t="str">
        <f>IF(S46='ITERASI-4'!S46,"Aman","Berubah")</f>
        <v>Aman</v>
      </c>
    </row>
    <row r="47" spans="1:20" x14ac:dyDescent="0.25">
      <c r="A47" s="24">
        <v>46</v>
      </c>
      <c r="B47" s="26">
        <v>0.93</v>
      </c>
      <c r="C47" s="25">
        <v>93.5</v>
      </c>
      <c r="D47" s="25">
        <v>30.2</v>
      </c>
      <c r="E47" s="26">
        <v>39</v>
      </c>
      <c r="F47" s="26">
        <v>255</v>
      </c>
      <c r="G47" s="33">
        <v>2</v>
      </c>
      <c r="I47" s="13">
        <v>31</v>
      </c>
      <c r="J47" s="6">
        <v>0.8</v>
      </c>
      <c r="K47" s="6">
        <v>91.6</v>
      </c>
      <c r="L47" s="6">
        <v>29.6</v>
      </c>
      <c r="M47" s="5">
        <v>39</v>
      </c>
      <c r="N47" s="5">
        <v>390</v>
      </c>
      <c r="O47" s="4">
        <f t="shared" si="3"/>
        <v>16.895431624409181</v>
      </c>
      <c r="P47" s="4">
        <f t="shared" si="4"/>
        <v>152.82147985393945</v>
      </c>
      <c r="Q47" s="4">
        <f t="shared" si="5"/>
        <v>79.774506434177368</v>
      </c>
      <c r="R47" s="4">
        <f t="shared" si="6"/>
        <v>16.895431624409181</v>
      </c>
      <c r="S47" s="2">
        <f t="shared" si="7"/>
        <v>1</v>
      </c>
      <c r="T47" t="str">
        <f>IF(S47='ITERASI-4'!S47,"Aman","Berubah")</f>
        <v>Aman</v>
      </c>
    </row>
    <row r="48" spans="1:20" x14ac:dyDescent="0.25">
      <c r="A48" s="24">
        <v>47</v>
      </c>
      <c r="B48" s="26">
        <v>0.91</v>
      </c>
      <c r="C48" s="25">
        <v>92</v>
      </c>
      <c r="D48" s="25">
        <v>30.2</v>
      </c>
      <c r="E48" s="26">
        <v>39</v>
      </c>
      <c r="F48" s="26">
        <v>253</v>
      </c>
      <c r="G48" s="33">
        <v>2</v>
      </c>
      <c r="I48" s="13">
        <v>32</v>
      </c>
      <c r="J48" s="6">
        <v>0.8</v>
      </c>
      <c r="K48" s="6">
        <v>91.7</v>
      </c>
      <c r="L48" s="6">
        <v>29.7</v>
      </c>
      <c r="M48" s="5">
        <v>39</v>
      </c>
      <c r="N48" s="5">
        <v>419</v>
      </c>
      <c r="O48" s="4">
        <f t="shared" si="3"/>
        <v>45.738094153931556</v>
      </c>
      <c r="P48" s="4">
        <f t="shared" si="4"/>
        <v>181.82066576895596</v>
      </c>
      <c r="Q48" s="4">
        <f t="shared" si="5"/>
        <v>50.7814474609416</v>
      </c>
      <c r="R48" s="4">
        <f t="shared" si="6"/>
        <v>45.738094153931556</v>
      </c>
      <c r="S48" s="2">
        <f t="shared" si="7"/>
        <v>1</v>
      </c>
      <c r="T48" t="str">
        <f>IF(S48='ITERASI-4'!S48,"Aman","Berubah")</f>
        <v>Berubah</v>
      </c>
    </row>
    <row r="49" spans="1:20" x14ac:dyDescent="0.25">
      <c r="A49" s="24">
        <v>48</v>
      </c>
      <c r="B49" s="26">
        <v>0.93</v>
      </c>
      <c r="C49" s="25">
        <v>92.5</v>
      </c>
      <c r="D49" s="25">
        <v>30.2</v>
      </c>
      <c r="E49" s="26">
        <v>39</v>
      </c>
      <c r="F49" s="26">
        <v>235</v>
      </c>
      <c r="G49" s="33">
        <v>2</v>
      </c>
      <c r="I49" s="13">
        <v>33</v>
      </c>
      <c r="J49" s="5">
        <v>0.78</v>
      </c>
      <c r="K49" s="6">
        <v>91.5</v>
      </c>
      <c r="L49" s="6">
        <v>29.8</v>
      </c>
      <c r="M49" s="5">
        <v>39</v>
      </c>
      <c r="N49" s="5">
        <v>431</v>
      </c>
      <c r="O49" s="4">
        <f t="shared" si="3"/>
        <v>57.717712423675827</v>
      </c>
      <c r="P49" s="4">
        <f t="shared" si="4"/>
        <v>193.81953039332979</v>
      </c>
      <c r="Q49" s="4">
        <f t="shared" si="5"/>
        <v>38.781761864144286</v>
      </c>
      <c r="R49" s="4">
        <f t="shared" si="6"/>
        <v>38.781761864144286</v>
      </c>
      <c r="S49" s="2">
        <f t="shared" si="7"/>
        <v>3</v>
      </c>
      <c r="T49" t="str">
        <f>IF(S49='ITERASI-4'!S49,"Aman","Berubah")</f>
        <v>Aman</v>
      </c>
    </row>
    <row r="50" spans="1:20" x14ac:dyDescent="0.25">
      <c r="A50" s="24">
        <v>49</v>
      </c>
      <c r="B50" s="26">
        <v>0.91</v>
      </c>
      <c r="C50" s="25">
        <v>92.1</v>
      </c>
      <c r="D50" s="25">
        <v>30.2</v>
      </c>
      <c r="E50" s="26">
        <v>39</v>
      </c>
      <c r="F50" s="26">
        <v>231</v>
      </c>
      <c r="G50" s="33">
        <v>2</v>
      </c>
      <c r="I50" s="13">
        <v>34</v>
      </c>
      <c r="J50" s="5">
        <v>0.78</v>
      </c>
      <c r="K50" s="6">
        <v>91.6</v>
      </c>
      <c r="L50" s="6">
        <v>29.7</v>
      </c>
      <c r="M50" s="5">
        <v>40</v>
      </c>
      <c r="N50" s="5">
        <v>444</v>
      </c>
      <c r="O50" s="4">
        <f t="shared" si="3"/>
        <v>70.674399877256675</v>
      </c>
      <c r="P50" s="4">
        <f t="shared" si="4"/>
        <v>206.81923033257877</v>
      </c>
      <c r="Q50" s="4">
        <f t="shared" si="5"/>
        <v>25.786323217005997</v>
      </c>
      <c r="R50" s="4">
        <f t="shared" si="6"/>
        <v>25.786323217005997</v>
      </c>
      <c r="S50" s="2">
        <f t="shared" si="7"/>
        <v>3</v>
      </c>
      <c r="T50" t="str">
        <f>IF(S50='ITERASI-4'!S50,"Aman","Berubah")</f>
        <v>Aman</v>
      </c>
    </row>
    <row r="51" spans="1:20" x14ac:dyDescent="0.25">
      <c r="A51" s="24">
        <v>50</v>
      </c>
      <c r="B51" s="26">
        <v>0.93</v>
      </c>
      <c r="C51" s="25">
        <v>92.2</v>
      </c>
      <c r="D51" s="25">
        <v>30.1</v>
      </c>
      <c r="E51" s="26">
        <v>39</v>
      </c>
      <c r="F51" s="26">
        <v>232</v>
      </c>
      <c r="G51" s="33">
        <v>2</v>
      </c>
      <c r="I51" s="13">
        <v>35</v>
      </c>
      <c r="J51" s="5">
        <v>0.78</v>
      </c>
      <c r="K51" s="6">
        <v>91.7</v>
      </c>
      <c r="L51" s="6">
        <v>29.8</v>
      </c>
      <c r="M51" s="5">
        <v>40</v>
      </c>
      <c r="N51" s="5">
        <v>463</v>
      </c>
      <c r="O51" s="4">
        <f t="shared" si="3"/>
        <v>89.668652652967921</v>
      </c>
      <c r="P51" s="4">
        <f t="shared" si="4"/>
        <v>225.81903662150896</v>
      </c>
      <c r="Q51" s="4">
        <f t="shared" si="5"/>
        <v>6.8579962168789841</v>
      </c>
      <c r="R51" s="4">
        <f t="shared" si="6"/>
        <v>6.8579962168789841</v>
      </c>
      <c r="S51" s="2">
        <f t="shared" si="7"/>
        <v>3</v>
      </c>
      <c r="T51" t="str">
        <f>IF(S51='ITERASI-4'!S51,"Aman","Berubah")</f>
        <v>Aman</v>
      </c>
    </row>
    <row r="52" spans="1:20" x14ac:dyDescent="0.25">
      <c r="A52" s="24">
        <v>51</v>
      </c>
      <c r="B52" s="26">
        <v>1.91</v>
      </c>
      <c r="C52" s="25">
        <v>81.8</v>
      </c>
      <c r="D52" s="25">
        <v>33.4</v>
      </c>
      <c r="E52" s="26">
        <v>40</v>
      </c>
      <c r="F52" s="26">
        <v>268</v>
      </c>
      <c r="G52" s="33">
        <v>2</v>
      </c>
      <c r="I52" s="13">
        <v>36</v>
      </c>
      <c r="J52" s="5">
        <v>0.82</v>
      </c>
      <c r="K52" s="6">
        <v>92</v>
      </c>
      <c r="L52" s="6">
        <v>29.9</v>
      </c>
      <c r="M52" s="5">
        <v>39</v>
      </c>
      <c r="N52" s="5">
        <v>282</v>
      </c>
      <c r="O52" s="4">
        <f t="shared" si="3"/>
        <v>91.399562608741235</v>
      </c>
      <c r="P52" s="4">
        <f t="shared" si="4"/>
        <v>44.837250487497947</v>
      </c>
      <c r="Q52" s="4">
        <f t="shared" si="5"/>
        <v>187.77090413991857</v>
      </c>
      <c r="R52" s="4">
        <f t="shared" si="6"/>
        <v>44.837250487497947</v>
      </c>
      <c r="S52" s="2">
        <f t="shared" si="7"/>
        <v>2</v>
      </c>
      <c r="T52" t="str">
        <f>IF(S52='ITERASI-4'!S52,"Aman","Berubah")</f>
        <v>Aman</v>
      </c>
    </row>
    <row r="53" spans="1:20" x14ac:dyDescent="0.25">
      <c r="A53" s="24">
        <v>52</v>
      </c>
      <c r="B53" s="26">
        <v>1.91</v>
      </c>
      <c r="C53" s="25">
        <v>84.1</v>
      </c>
      <c r="D53" s="25">
        <v>32.4</v>
      </c>
      <c r="E53" s="26">
        <v>40</v>
      </c>
      <c r="F53" s="26">
        <v>269</v>
      </c>
      <c r="G53" s="33">
        <v>2</v>
      </c>
      <c r="I53" s="13">
        <v>37</v>
      </c>
      <c r="J53" s="5">
        <v>0.91</v>
      </c>
      <c r="K53" s="6">
        <v>92.7</v>
      </c>
      <c r="L53" s="6">
        <v>30</v>
      </c>
      <c r="M53" s="5">
        <v>39</v>
      </c>
      <c r="N53" s="5">
        <v>224</v>
      </c>
      <c r="O53" s="4">
        <f t="shared" si="3"/>
        <v>149.38599004438066</v>
      </c>
      <c r="P53" s="4">
        <f t="shared" si="4"/>
        <v>13.320799780374964</v>
      </c>
      <c r="Q53" s="4">
        <f t="shared" si="5"/>
        <v>245.77403395202654</v>
      </c>
      <c r="R53" s="4">
        <f t="shared" si="6"/>
        <v>13.320799780374964</v>
      </c>
      <c r="S53" s="2">
        <f t="shared" si="7"/>
        <v>2</v>
      </c>
      <c r="T53" t="str">
        <f>IF(S53='ITERASI-4'!S53,"Aman","Berubah")</f>
        <v>Aman</v>
      </c>
    </row>
    <row r="54" spans="1:20" x14ac:dyDescent="0.25">
      <c r="A54" s="24">
        <v>53</v>
      </c>
      <c r="B54" s="26">
        <v>1.85</v>
      </c>
      <c r="C54" s="25">
        <v>85.9</v>
      </c>
      <c r="D54" s="25">
        <v>31.9</v>
      </c>
      <c r="E54" s="26">
        <v>40</v>
      </c>
      <c r="F54" s="26">
        <v>269</v>
      </c>
      <c r="G54" s="33">
        <v>2</v>
      </c>
      <c r="I54" s="13">
        <v>38</v>
      </c>
      <c r="J54" s="5">
        <v>0.91</v>
      </c>
      <c r="K54" s="6">
        <v>92.5</v>
      </c>
      <c r="L54" s="6">
        <v>30.1</v>
      </c>
      <c r="M54" s="5">
        <v>39</v>
      </c>
      <c r="N54" s="5">
        <v>217</v>
      </c>
      <c r="O54" s="4">
        <f t="shared" si="3"/>
        <v>156.38278045085335</v>
      </c>
      <c r="P54" s="4">
        <f t="shared" si="4"/>
        <v>20.256282287106881</v>
      </c>
      <c r="Q54" s="4">
        <f t="shared" si="5"/>
        <v>252.77232466785813</v>
      </c>
      <c r="R54" s="4">
        <f t="shared" si="6"/>
        <v>20.256282287106881</v>
      </c>
      <c r="S54" s="2">
        <f t="shared" si="7"/>
        <v>2</v>
      </c>
      <c r="T54" t="str">
        <f>IF(S54='ITERASI-4'!S54,"Aman","Berubah")</f>
        <v>Aman</v>
      </c>
    </row>
    <row r="55" spans="1:20" x14ac:dyDescent="0.25">
      <c r="A55" s="24">
        <v>54</v>
      </c>
      <c r="B55" s="26">
        <v>1.91</v>
      </c>
      <c r="C55" s="25">
        <v>99.9</v>
      </c>
      <c r="D55" s="25">
        <v>32.200000000000003</v>
      </c>
      <c r="E55" s="26">
        <v>40</v>
      </c>
      <c r="F55" s="26">
        <v>264</v>
      </c>
      <c r="G55" s="33">
        <v>2</v>
      </c>
      <c r="I55" s="13">
        <v>39</v>
      </c>
      <c r="J55" s="5">
        <v>0.91</v>
      </c>
      <c r="K55" s="6">
        <v>92.8</v>
      </c>
      <c r="L55" s="6">
        <v>30</v>
      </c>
      <c r="M55" s="5">
        <v>39</v>
      </c>
      <c r="N55" s="5">
        <v>224</v>
      </c>
      <c r="O55" s="4">
        <f t="shared" si="3"/>
        <v>149.38698233824806</v>
      </c>
      <c r="P55" s="4">
        <f t="shared" si="4"/>
        <v>13.334068406087672</v>
      </c>
      <c r="Q55" s="4">
        <f t="shared" si="5"/>
        <v>245.77486805011591</v>
      </c>
      <c r="R55" s="4">
        <f t="shared" si="6"/>
        <v>13.334068406087672</v>
      </c>
      <c r="S55" s="2">
        <f t="shared" si="7"/>
        <v>2</v>
      </c>
      <c r="T55" t="str">
        <f>IF(S55='ITERASI-4'!S55,"Aman","Berubah")</f>
        <v>Aman</v>
      </c>
    </row>
    <row r="56" spans="1:20" x14ac:dyDescent="0.25">
      <c r="A56" s="24">
        <v>55</v>
      </c>
      <c r="B56" s="26">
        <v>1.81</v>
      </c>
      <c r="C56" s="25">
        <v>91.9</v>
      </c>
      <c r="D56" s="25">
        <v>31.2</v>
      </c>
      <c r="E56" s="26">
        <v>40</v>
      </c>
      <c r="F56" s="26">
        <v>264</v>
      </c>
      <c r="G56" s="33">
        <v>2</v>
      </c>
      <c r="I56" s="13">
        <v>40</v>
      </c>
      <c r="J56" s="5">
        <v>0.91</v>
      </c>
      <c r="K56" s="6">
        <v>93.2</v>
      </c>
      <c r="L56" s="6">
        <v>30.1</v>
      </c>
      <c r="M56" s="5">
        <v>39</v>
      </c>
      <c r="N56" s="5">
        <v>219</v>
      </c>
      <c r="O56" s="4">
        <f t="shared" si="3"/>
        <v>154.39034150798284</v>
      </c>
      <c r="P56" s="4">
        <f t="shared" si="4"/>
        <v>18.335702672739959</v>
      </c>
      <c r="Q56" s="4">
        <f t="shared" si="5"/>
        <v>250.77838681685401</v>
      </c>
      <c r="R56" s="4">
        <f t="shared" si="6"/>
        <v>18.335702672739959</v>
      </c>
      <c r="S56" s="2">
        <f t="shared" si="7"/>
        <v>2</v>
      </c>
      <c r="T56" t="str">
        <f>IF(S56='ITERASI-4'!S56,"Aman","Berubah")</f>
        <v>Aman</v>
      </c>
    </row>
    <row r="57" spans="1:20" x14ac:dyDescent="0.25">
      <c r="A57" s="24">
        <v>56</v>
      </c>
      <c r="B57" s="26">
        <v>1.81</v>
      </c>
      <c r="C57" s="25">
        <v>90</v>
      </c>
      <c r="D57" s="25">
        <v>30.9</v>
      </c>
      <c r="E57" s="26">
        <v>40</v>
      </c>
      <c r="F57" s="26">
        <v>242</v>
      </c>
      <c r="G57" s="33">
        <v>2</v>
      </c>
      <c r="I57" s="13">
        <v>41</v>
      </c>
      <c r="J57" s="5">
        <v>0.91</v>
      </c>
      <c r="K57" s="6">
        <v>92.3</v>
      </c>
      <c r="L57" s="6">
        <v>30</v>
      </c>
      <c r="M57" s="5">
        <v>40</v>
      </c>
      <c r="N57" s="5">
        <v>223</v>
      </c>
      <c r="O57" s="4">
        <f t="shared" si="3"/>
        <v>150.36782320973433</v>
      </c>
      <c r="P57" s="4">
        <f t="shared" si="4"/>
        <v>14.259419824369193</v>
      </c>
      <c r="Q57" s="4">
        <f t="shared" si="5"/>
        <v>246.77024417889351</v>
      </c>
      <c r="R57" s="4">
        <f t="shared" si="6"/>
        <v>14.259419824369193</v>
      </c>
      <c r="S57" s="2">
        <f t="shared" si="7"/>
        <v>2</v>
      </c>
      <c r="T57" t="str">
        <f>IF(S57='ITERASI-4'!S57,"Aman","Berubah")</f>
        <v>Aman</v>
      </c>
    </row>
    <row r="58" spans="1:20" x14ac:dyDescent="0.25">
      <c r="A58" s="20">
        <v>57</v>
      </c>
      <c r="B58" s="22">
        <v>1.98</v>
      </c>
      <c r="C58" s="21">
        <v>90.4</v>
      </c>
      <c r="D58" s="21">
        <v>30.6</v>
      </c>
      <c r="E58" s="22">
        <v>40</v>
      </c>
      <c r="F58" s="22">
        <v>354</v>
      </c>
      <c r="G58" s="32">
        <v>1</v>
      </c>
      <c r="I58" s="13">
        <v>42</v>
      </c>
      <c r="J58" s="5">
        <v>0.91</v>
      </c>
      <c r="K58" s="6">
        <v>93.4</v>
      </c>
      <c r="L58" s="6">
        <v>30</v>
      </c>
      <c r="M58" s="5">
        <v>39</v>
      </c>
      <c r="N58" s="5">
        <v>223</v>
      </c>
      <c r="O58" s="4">
        <f t="shared" si="3"/>
        <v>150.39406636569939</v>
      </c>
      <c r="P58" s="4">
        <f t="shared" si="4"/>
        <v>14.412035526369184</v>
      </c>
      <c r="Q58" s="4">
        <f t="shared" si="5"/>
        <v>246.78066208035142</v>
      </c>
      <c r="R58" s="4">
        <f t="shared" si="6"/>
        <v>14.412035526369184</v>
      </c>
      <c r="S58" s="2">
        <f t="shared" si="7"/>
        <v>2</v>
      </c>
      <c r="T58" t="str">
        <f>IF(S58='ITERASI-4'!S58,"Aman","Berubah")</f>
        <v>Aman</v>
      </c>
    </row>
    <row r="59" spans="1:20" x14ac:dyDescent="0.25">
      <c r="A59" s="20">
        <v>58</v>
      </c>
      <c r="B59" s="22">
        <v>2.08</v>
      </c>
      <c r="C59" s="21">
        <v>90.8</v>
      </c>
      <c r="D59" s="21">
        <v>30.5</v>
      </c>
      <c r="E59" s="22">
        <v>40</v>
      </c>
      <c r="F59" s="22">
        <v>343</v>
      </c>
      <c r="G59" s="32">
        <v>1</v>
      </c>
      <c r="I59" s="13">
        <v>43</v>
      </c>
      <c r="J59" s="5">
        <v>0.91</v>
      </c>
      <c r="K59" s="6">
        <v>92.2</v>
      </c>
      <c r="L59" s="6">
        <v>30</v>
      </c>
      <c r="M59" s="5">
        <v>40</v>
      </c>
      <c r="N59" s="5">
        <v>234</v>
      </c>
      <c r="O59" s="4">
        <f t="shared" si="3"/>
        <v>139.36829295203168</v>
      </c>
      <c r="P59" s="4">
        <f t="shared" si="4"/>
        <v>3.4693751500371204</v>
      </c>
      <c r="Q59" s="4">
        <f t="shared" si="5"/>
        <v>235.76984515136567</v>
      </c>
      <c r="R59" s="4">
        <f t="shared" si="6"/>
        <v>3.4693751500371204</v>
      </c>
      <c r="S59" s="2">
        <f t="shared" si="7"/>
        <v>2</v>
      </c>
      <c r="T59" t="str">
        <f>IF(S59='ITERASI-4'!S59,"Aman","Berubah")</f>
        <v>Aman</v>
      </c>
    </row>
    <row r="60" spans="1:20" x14ac:dyDescent="0.25">
      <c r="A60" s="20">
        <v>59</v>
      </c>
      <c r="B60" s="22">
        <v>2.19</v>
      </c>
      <c r="C60" s="21">
        <v>91</v>
      </c>
      <c r="D60" s="21">
        <v>30.5</v>
      </c>
      <c r="E60" s="22">
        <v>40</v>
      </c>
      <c r="F60" s="22">
        <v>369</v>
      </c>
      <c r="G60" s="32">
        <v>1</v>
      </c>
      <c r="I60" s="13">
        <v>44</v>
      </c>
      <c r="J60" s="5">
        <v>0.91</v>
      </c>
      <c r="K60" s="6">
        <v>92.8</v>
      </c>
      <c r="L60" s="6">
        <v>30</v>
      </c>
      <c r="M60" s="5">
        <v>39</v>
      </c>
      <c r="N60" s="5">
        <v>238</v>
      </c>
      <c r="O60" s="4">
        <f t="shared" si="3"/>
        <v>135.39050239653761</v>
      </c>
      <c r="P60" s="4">
        <f t="shared" si="4"/>
        <v>2.1574343826333773</v>
      </c>
      <c r="Q60" s="4">
        <f t="shared" si="5"/>
        <v>231.77548187922295</v>
      </c>
      <c r="R60" s="4">
        <f t="shared" si="6"/>
        <v>2.1574343826333773</v>
      </c>
      <c r="S60" s="2">
        <f t="shared" si="7"/>
        <v>2</v>
      </c>
      <c r="T60" t="str">
        <f>IF(S60='ITERASI-4'!S60,"Aman","Berubah")</f>
        <v>Aman</v>
      </c>
    </row>
    <row r="61" spans="1:20" x14ac:dyDescent="0.25">
      <c r="A61" s="20">
        <v>60</v>
      </c>
      <c r="B61" s="22">
        <v>1.98</v>
      </c>
      <c r="C61" s="21">
        <v>91.1</v>
      </c>
      <c r="D61" s="21">
        <v>30.3</v>
      </c>
      <c r="E61" s="22">
        <v>40</v>
      </c>
      <c r="F61" s="22">
        <v>393</v>
      </c>
      <c r="G61" s="32">
        <v>1</v>
      </c>
      <c r="I61" s="13">
        <v>45</v>
      </c>
      <c r="J61" s="5">
        <v>0.91</v>
      </c>
      <c r="K61" s="6">
        <v>94.3</v>
      </c>
      <c r="L61" s="6">
        <v>30</v>
      </c>
      <c r="M61" s="5">
        <v>40</v>
      </c>
      <c r="N61" s="5">
        <v>244</v>
      </c>
      <c r="O61" s="4">
        <f t="shared" si="3"/>
        <v>129.40165431394939</v>
      </c>
      <c r="P61" s="4">
        <f t="shared" si="4"/>
        <v>7.6085634255806225</v>
      </c>
      <c r="Q61" s="4">
        <f t="shared" si="5"/>
        <v>225.79379035981458</v>
      </c>
      <c r="R61" s="4">
        <f t="shared" si="6"/>
        <v>7.6085634255806225</v>
      </c>
      <c r="S61" s="2">
        <f t="shared" si="7"/>
        <v>2</v>
      </c>
      <c r="T61" t="str">
        <f>IF(S61='ITERASI-4'!S61,"Aman","Berubah")</f>
        <v>Aman</v>
      </c>
    </row>
    <row r="62" spans="1:20" x14ac:dyDescent="0.25">
      <c r="A62" s="24">
        <v>61</v>
      </c>
      <c r="B62" s="26">
        <v>2.0099999999999998</v>
      </c>
      <c r="C62" s="25">
        <v>91.2</v>
      </c>
      <c r="D62" s="25">
        <v>30.3</v>
      </c>
      <c r="E62" s="26">
        <v>40</v>
      </c>
      <c r="F62" s="26">
        <v>298</v>
      </c>
      <c r="G62" s="33">
        <v>2</v>
      </c>
      <c r="I62" s="13">
        <v>46</v>
      </c>
      <c r="J62" s="5">
        <v>0.93</v>
      </c>
      <c r="K62" s="6">
        <v>93.5</v>
      </c>
      <c r="L62" s="6">
        <v>30.2</v>
      </c>
      <c r="M62" s="5">
        <v>39</v>
      </c>
      <c r="N62" s="5">
        <v>255</v>
      </c>
      <c r="O62" s="4">
        <f t="shared" si="3"/>
        <v>118.40692263302071</v>
      </c>
      <c r="P62" s="4">
        <f t="shared" si="4"/>
        <v>18.009628509043058</v>
      </c>
      <c r="Q62" s="4">
        <f t="shared" si="5"/>
        <v>214.78446411199164</v>
      </c>
      <c r="R62" s="4">
        <f t="shared" si="6"/>
        <v>18.009628509043058</v>
      </c>
      <c r="S62" s="2">
        <f t="shared" si="7"/>
        <v>2</v>
      </c>
      <c r="T62" t="str">
        <f>IF(S62='ITERASI-4'!S62,"Aman","Berubah")</f>
        <v>Aman</v>
      </c>
    </row>
    <row r="63" spans="1:20" x14ac:dyDescent="0.25">
      <c r="A63" s="24">
        <v>62</v>
      </c>
      <c r="B63" s="26">
        <v>2.12</v>
      </c>
      <c r="C63" s="25">
        <v>91.2</v>
      </c>
      <c r="D63" s="25">
        <v>30.4</v>
      </c>
      <c r="E63" s="26">
        <v>40</v>
      </c>
      <c r="F63" s="26">
        <v>261</v>
      </c>
      <c r="G63" s="33">
        <v>2</v>
      </c>
      <c r="I63" s="13">
        <v>47</v>
      </c>
      <c r="J63" s="5">
        <v>0.91</v>
      </c>
      <c r="K63" s="6">
        <v>92</v>
      </c>
      <c r="L63" s="6">
        <v>30.2</v>
      </c>
      <c r="M63" s="5">
        <v>39</v>
      </c>
      <c r="N63" s="5">
        <v>253</v>
      </c>
      <c r="O63" s="4">
        <f t="shared" si="3"/>
        <v>120.38767241125073</v>
      </c>
      <c r="P63" s="4">
        <f t="shared" si="4"/>
        <v>15.867996049456691</v>
      </c>
      <c r="Q63" s="4">
        <f t="shared" si="5"/>
        <v>216.7701219380842</v>
      </c>
      <c r="R63" s="4">
        <f t="shared" si="6"/>
        <v>15.867996049456691</v>
      </c>
      <c r="S63" s="2">
        <f t="shared" si="7"/>
        <v>2</v>
      </c>
      <c r="T63" t="str">
        <f>IF(S63='ITERASI-4'!S63,"Aman","Berubah")</f>
        <v>Aman</v>
      </c>
    </row>
    <row r="64" spans="1:20" x14ac:dyDescent="0.25">
      <c r="A64" s="24">
        <v>63</v>
      </c>
      <c r="B64" s="26">
        <v>2.23</v>
      </c>
      <c r="C64" s="25">
        <v>91.1</v>
      </c>
      <c r="D64" s="25">
        <v>30.4</v>
      </c>
      <c r="E64" s="26">
        <v>40</v>
      </c>
      <c r="F64" s="26">
        <v>266</v>
      </c>
      <c r="G64" s="33">
        <v>2</v>
      </c>
      <c r="I64" s="13">
        <v>48</v>
      </c>
      <c r="J64" s="5">
        <v>0.93</v>
      </c>
      <c r="K64" s="6">
        <v>92.5</v>
      </c>
      <c r="L64" s="6">
        <v>30.2</v>
      </c>
      <c r="M64" s="5">
        <v>39</v>
      </c>
      <c r="N64" s="5">
        <v>235</v>
      </c>
      <c r="O64" s="4">
        <f t="shared" si="3"/>
        <v>138.38660436833698</v>
      </c>
      <c r="P64" s="4">
        <f t="shared" si="4"/>
        <v>2.7671145829850592</v>
      </c>
      <c r="Q64" s="4">
        <f t="shared" si="5"/>
        <v>234.77298451731951</v>
      </c>
      <c r="R64" s="4">
        <f t="shared" si="6"/>
        <v>2.7671145829850592</v>
      </c>
      <c r="S64" s="2">
        <f t="shared" si="7"/>
        <v>2</v>
      </c>
      <c r="T64" t="str">
        <f>IF(S64='ITERASI-4'!S64,"Aman","Berubah")</f>
        <v>Aman</v>
      </c>
    </row>
    <row r="65" spans="1:20" x14ac:dyDescent="0.25">
      <c r="A65" s="24">
        <v>64</v>
      </c>
      <c r="B65" s="26">
        <v>2.0099999999999998</v>
      </c>
      <c r="C65" s="25">
        <v>91</v>
      </c>
      <c r="D65" s="25">
        <v>30.4</v>
      </c>
      <c r="E65" s="26">
        <v>40</v>
      </c>
      <c r="F65" s="26">
        <v>264</v>
      </c>
      <c r="G65" s="33">
        <v>2</v>
      </c>
      <c r="I65" s="13">
        <v>49</v>
      </c>
      <c r="J65" s="5">
        <v>0.91</v>
      </c>
      <c r="K65" s="6">
        <v>92.1</v>
      </c>
      <c r="L65" s="6">
        <v>30.2</v>
      </c>
      <c r="M65" s="5">
        <v>39</v>
      </c>
      <c r="N65" s="5">
        <v>231</v>
      </c>
      <c r="O65" s="4">
        <f t="shared" si="3"/>
        <v>142.38285553728568</v>
      </c>
      <c r="P65" s="4">
        <f t="shared" si="4"/>
        <v>6.3315562658813596</v>
      </c>
      <c r="Q65" s="4">
        <f t="shared" si="5"/>
        <v>238.77018830640358</v>
      </c>
      <c r="R65" s="4">
        <f t="shared" si="6"/>
        <v>6.3315562658813596</v>
      </c>
      <c r="S65" s="2">
        <f t="shared" si="7"/>
        <v>2</v>
      </c>
      <c r="T65" t="str">
        <f>IF(S65='ITERASI-4'!S65,"Aman","Berubah")</f>
        <v>Aman</v>
      </c>
    </row>
    <row r="66" spans="1:20" x14ac:dyDescent="0.25">
      <c r="A66" s="20">
        <v>65</v>
      </c>
      <c r="B66" s="22">
        <v>1.98</v>
      </c>
      <c r="C66" s="21">
        <v>91.5</v>
      </c>
      <c r="D66" s="21">
        <v>30.4</v>
      </c>
      <c r="E66" s="22">
        <v>40</v>
      </c>
      <c r="F66" s="22">
        <v>310</v>
      </c>
      <c r="G66" s="32">
        <v>1</v>
      </c>
      <c r="I66" s="13">
        <v>50</v>
      </c>
      <c r="J66" s="5">
        <v>0.93</v>
      </c>
      <c r="K66" s="6">
        <v>92.2</v>
      </c>
      <c r="L66" s="6">
        <v>30.1</v>
      </c>
      <c r="M66" s="5">
        <v>39</v>
      </c>
      <c r="N66" s="5">
        <v>232</v>
      </c>
      <c r="O66" s="4">
        <f t="shared" si="3"/>
        <v>141.38355186932765</v>
      </c>
      <c r="P66" s="4">
        <f t="shared" si="4"/>
        <v>5.3822634504511555</v>
      </c>
      <c r="Q66" s="4">
        <f t="shared" si="5"/>
        <v>237.77070051601274</v>
      </c>
      <c r="R66" s="4">
        <f t="shared" si="6"/>
        <v>5.3822634504511555</v>
      </c>
      <c r="S66" s="2">
        <f t="shared" si="7"/>
        <v>2</v>
      </c>
      <c r="T66" t="str">
        <f>IF(S66='ITERASI-4'!S66,"Aman","Berubah")</f>
        <v>Aman</v>
      </c>
    </row>
    <row r="67" spans="1:20" x14ac:dyDescent="0.25">
      <c r="A67" s="16">
        <v>66</v>
      </c>
      <c r="B67" s="18">
        <v>1.98</v>
      </c>
      <c r="C67" s="17">
        <v>91</v>
      </c>
      <c r="D67" s="17">
        <v>30.4</v>
      </c>
      <c r="E67" s="18">
        <v>40</v>
      </c>
      <c r="F67" s="18">
        <v>447</v>
      </c>
      <c r="G67" s="31">
        <v>3</v>
      </c>
      <c r="I67" s="14">
        <v>51</v>
      </c>
      <c r="J67" s="5">
        <v>1.91</v>
      </c>
      <c r="K67" s="6">
        <v>81.8</v>
      </c>
      <c r="L67" s="6">
        <v>33.4</v>
      </c>
      <c r="M67" s="5">
        <v>40</v>
      </c>
      <c r="N67" s="5">
        <v>268</v>
      </c>
      <c r="O67" s="4">
        <f t="shared" si="3"/>
        <v>105.84340496450865</v>
      </c>
      <c r="P67" s="4">
        <f t="shared" si="4"/>
        <v>32.310796714718421</v>
      </c>
      <c r="Q67" s="4">
        <f t="shared" si="5"/>
        <v>201.99241074937945</v>
      </c>
      <c r="R67" s="4">
        <f t="shared" si="6"/>
        <v>32.310796714718421</v>
      </c>
      <c r="S67" s="2">
        <f t="shared" si="7"/>
        <v>2</v>
      </c>
      <c r="T67" t="str">
        <f>IF(S67='ITERASI-4'!S67,"Aman","Berubah")</f>
        <v>Aman</v>
      </c>
    </row>
    <row r="68" spans="1:20" x14ac:dyDescent="0.25">
      <c r="A68" s="20">
        <v>67</v>
      </c>
      <c r="B68" s="22">
        <v>1.91</v>
      </c>
      <c r="C68" s="21">
        <v>91.5</v>
      </c>
      <c r="D68" s="21">
        <v>30.4</v>
      </c>
      <c r="E68" s="22">
        <v>43</v>
      </c>
      <c r="F68" s="22">
        <v>398</v>
      </c>
      <c r="G68" s="32">
        <v>1</v>
      </c>
      <c r="I68" s="13">
        <v>52</v>
      </c>
      <c r="J68" s="4">
        <v>1.91</v>
      </c>
      <c r="K68" s="3">
        <v>84.1</v>
      </c>
      <c r="L68" s="3">
        <v>32.4</v>
      </c>
      <c r="M68" s="4">
        <v>40</v>
      </c>
      <c r="N68" s="4">
        <v>269</v>
      </c>
      <c r="O68" s="4">
        <f t="shared" si="3"/>
        <v>104.6386241719501</v>
      </c>
      <c r="P68" s="4">
        <f t="shared" si="4"/>
        <v>32.626413999431627</v>
      </c>
      <c r="Q68" s="4">
        <f t="shared" si="5"/>
        <v>200.88999448130551</v>
      </c>
      <c r="R68" s="4">
        <f t="shared" si="6"/>
        <v>32.626413999431627</v>
      </c>
      <c r="S68" s="2">
        <f t="shared" si="7"/>
        <v>2</v>
      </c>
      <c r="T68" t="str">
        <f>IF(S68='ITERASI-4'!S68,"Aman","Berubah")</f>
        <v>Aman</v>
      </c>
    </row>
    <row r="69" spans="1:20" x14ac:dyDescent="0.25">
      <c r="A69" s="20">
        <v>68</v>
      </c>
      <c r="B69" s="22">
        <v>1.88</v>
      </c>
      <c r="C69" s="21">
        <v>91.4</v>
      </c>
      <c r="D69" s="21">
        <v>30.3</v>
      </c>
      <c r="E69" s="22">
        <v>42</v>
      </c>
      <c r="F69" s="22">
        <v>390</v>
      </c>
      <c r="G69" s="32">
        <v>1</v>
      </c>
      <c r="I69" s="13">
        <v>53</v>
      </c>
      <c r="J69" s="4">
        <v>1.85</v>
      </c>
      <c r="K69" s="3">
        <v>85.9</v>
      </c>
      <c r="L69" s="3">
        <v>31.9</v>
      </c>
      <c r="M69" s="4">
        <v>40</v>
      </c>
      <c r="N69" s="4">
        <v>269</v>
      </c>
      <c r="O69" s="4">
        <f t="shared" si="3"/>
        <v>104.52074923927687</v>
      </c>
      <c r="P69" s="4">
        <f t="shared" si="4"/>
        <v>32.26513377950333</v>
      </c>
      <c r="Q69" s="4">
        <f t="shared" si="5"/>
        <v>200.83315234965306</v>
      </c>
      <c r="R69" s="4">
        <f t="shared" si="6"/>
        <v>32.26513377950333</v>
      </c>
      <c r="S69" s="2">
        <f t="shared" si="7"/>
        <v>2</v>
      </c>
      <c r="T69" t="str">
        <f>IF(S69='ITERASI-4'!S69,"Aman","Berubah")</f>
        <v>Aman</v>
      </c>
    </row>
    <row r="70" spans="1:20" x14ac:dyDescent="0.25">
      <c r="A70" s="20">
        <v>69</v>
      </c>
      <c r="B70" s="22">
        <v>1.95</v>
      </c>
      <c r="C70" s="21">
        <v>91.3</v>
      </c>
      <c r="D70" s="21">
        <v>30.4</v>
      </c>
      <c r="E70" s="22">
        <v>42</v>
      </c>
      <c r="F70" s="22">
        <v>380</v>
      </c>
      <c r="G70" s="32">
        <v>1</v>
      </c>
      <c r="I70" s="13">
        <v>54</v>
      </c>
      <c r="J70" s="4">
        <v>1.91</v>
      </c>
      <c r="K70" s="3">
        <v>99.9</v>
      </c>
      <c r="L70" s="3">
        <v>32.200000000000003</v>
      </c>
      <c r="M70" s="4">
        <v>40</v>
      </c>
      <c r="N70" s="4">
        <v>264</v>
      </c>
      <c r="O70" s="4">
        <f t="shared" si="3"/>
        <v>109.72707005972927</v>
      </c>
      <c r="P70" s="4">
        <f t="shared" si="4"/>
        <v>28.331990151990954</v>
      </c>
      <c r="Q70" s="4">
        <f t="shared" si="5"/>
        <v>205.98437804927346</v>
      </c>
      <c r="R70" s="4">
        <f t="shared" si="6"/>
        <v>28.331990151990954</v>
      </c>
      <c r="S70" s="2">
        <f t="shared" si="7"/>
        <v>2</v>
      </c>
      <c r="T70" t="str">
        <f>IF(S70='ITERASI-4'!S70,"Aman","Berubah")</f>
        <v>Aman</v>
      </c>
    </row>
    <row r="71" spans="1:20" x14ac:dyDescent="0.25">
      <c r="A71" s="20">
        <v>70</v>
      </c>
      <c r="B71" s="22">
        <v>2.0499999999999998</v>
      </c>
      <c r="C71" s="21">
        <v>91.5</v>
      </c>
      <c r="D71" s="21">
        <v>30.3</v>
      </c>
      <c r="E71" s="22">
        <v>40</v>
      </c>
      <c r="F71" s="22">
        <v>390</v>
      </c>
      <c r="G71" s="32">
        <v>1</v>
      </c>
      <c r="I71" s="13">
        <v>55</v>
      </c>
      <c r="J71" s="4">
        <v>1.81</v>
      </c>
      <c r="K71" s="3">
        <v>91.9</v>
      </c>
      <c r="L71" s="3">
        <v>31.2</v>
      </c>
      <c r="M71" s="4">
        <v>40</v>
      </c>
      <c r="N71" s="4">
        <v>264</v>
      </c>
      <c r="O71" s="4">
        <f t="shared" si="3"/>
        <v>109.37387615992074</v>
      </c>
      <c r="P71" s="4">
        <f t="shared" si="4"/>
        <v>26.853545212174652</v>
      </c>
      <c r="Q71" s="4">
        <f t="shared" si="5"/>
        <v>205.77333618012554</v>
      </c>
      <c r="R71" s="4">
        <f t="shared" si="6"/>
        <v>26.853545212174652</v>
      </c>
      <c r="S71" s="2">
        <f t="shared" si="7"/>
        <v>2</v>
      </c>
      <c r="T71" t="str">
        <f>IF(S71='ITERASI-4'!S71,"Aman","Berubah")</f>
        <v>Aman</v>
      </c>
    </row>
    <row r="72" spans="1:20" x14ac:dyDescent="0.25">
      <c r="A72" s="20">
        <v>71</v>
      </c>
      <c r="B72" s="22">
        <v>2.08</v>
      </c>
      <c r="C72" s="21">
        <v>91.4</v>
      </c>
      <c r="D72" s="21">
        <v>30.3</v>
      </c>
      <c r="E72" s="22">
        <v>47</v>
      </c>
      <c r="F72" s="22">
        <v>382</v>
      </c>
      <c r="G72" s="32">
        <v>1</v>
      </c>
      <c r="I72" s="13">
        <v>56</v>
      </c>
      <c r="J72" s="4">
        <v>1.81</v>
      </c>
      <c r="K72" s="3">
        <v>90</v>
      </c>
      <c r="L72" s="3">
        <v>30.9</v>
      </c>
      <c r="M72" s="4">
        <v>40</v>
      </c>
      <c r="N72" s="4">
        <v>242</v>
      </c>
      <c r="O72" s="4">
        <f t="shared" si="3"/>
        <v>131.37277481547028</v>
      </c>
      <c r="P72" s="4">
        <f t="shared" si="4"/>
        <v>4.9866999284690445</v>
      </c>
      <c r="Q72" s="4">
        <f t="shared" si="5"/>
        <v>227.76892573342349</v>
      </c>
      <c r="R72" s="4">
        <f t="shared" si="6"/>
        <v>4.9866999284690445</v>
      </c>
      <c r="S72" s="2">
        <f t="shared" si="7"/>
        <v>2</v>
      </c>
      <c r="T72" t="str">
        <f>IF(S72='ITERASI-4'!S72,"Aman","Berubah")</f>
        <v>Aman</v>
      </c>
    </row>
    <row r="73" spans="1:20" x14ac:dyDescent="0.25">
      <c r="A73" s="20">
        <v>72</v>
      </c>
      <c r="B73" s="22">
        <v>1.98</v>
      </c>
      <c r="C73" s="21">
        <v>91.3</v>
      </c>
      <c r="D73" s="21">
        <v>30.4</v>
      </c>
      <c r="E73" s="22">
        <v>55</v>
      </c>
      <c r="F73" s="22">
        <v>393</v>
      </c>
      <c r="G73" s="32">
        <v>1</v>
      </c>
      <c r="I73" s="13">
        <v>57</v>
      </c>
      <c r="J73" s="4">
        <v>1.98</v>
      </c>
      <c r="K73" s="3">
        <v>90.4</v>
      </c>
      <c r="L73" s="3">
        <v>30.6</v>
      </c>
      <c r="M73" s="4">
        <v>40</v>
      </c>
      <c r="N73" s="4">
        <v>354</v>
      </c>
      <c r="O73" s="4">
        <f t="shared" si="3"/>
        <v>19.457500544061308</v>
      </c>
      <c r="P73" s="4">
        <f t="shared" si="4"/>
        <v>116.82045439893012</v>
      </c>
      <c r="Q73" s="4">
        <f t="shared" si="5"/>
        <v>115.77015461830401</v>
      </c>
      <c r="R73" s="4">
        <f t="shared" si="6"/>
        <v>19.457500544061308</v>
      </c>
      <c r="S73" s="2">
        <f t="shared" si="7"/>
        <v>1</v>
      </c>
      <c r="T73" t="str">
        <f>IF(S73='ITERASI-4'!S73,"Aman","Berubah")</f>
        <v>Aman</v>
      </c>
    </row>
    <row r="74" spans="1:20" x14ac:dyDescent="0.25">
      <c r="A74" s="20">
        <v>73</v>
      </c>
      <c r="B74" s="22">
        <v>1.95</v>
      </c>
      <c r="C74" s="21">
        <v>91.3</v>
      </c>
      <c r="D74" s="21">
        <v>30.3</v>
      </c>
      <c r="E74" s="22">
        <v>50</v>
      </c>
      <c r="F74" s="22">
        <v>362</v>
      </c>
      <c r="G74" s="32">
        <v>1</v>
      </c>
      <c r="I74" s="13">
        <v>58</v>
      </c>
      <c r="J74" s="4">
        <v>2.08</v>
      </c>
      <c r="K74" s="3">
        <v>90.8</v>
      </c>
      <c r="L74" s="3">
        <v>30.5</v>
      </c>
      <c r="M74" s="4">
        <v>40</v>
      </c>
      <c r="N74" s="4">
        <v>343</v>
      </c>
      <c r="O74" s="4">
        <f t="shared" si="3"/>
        <v>30.410803581638056</v>
      </c>
      <c r="P74" s="4">
        <f t="shared" si="4"/>
        <v>105.81985614112135</v>
      </c>
      <c r="Q74" s="4">
        <f t="shared" si="5"/>
        <v>126.76952776962709</v>
      </c>
      <c r="R74" s="4">
        <f t="shared" si="6"/>
        <v>30.410803581638056</v>
      </c>
      <c r="S74" s="2">
        <f t="shared" si="7"/>
        <v>1</v>
      </c>
      <c r="T74" t="str">
        <f>IF(S74='ITERASI-4'!S74,"Aman","Berubah")</f>
        <v>Aman</v>
      </c>
    </row>
    <row r="75" spans="1:20" x14ac:dyDescent="0.25">
      <c r="A75" s="20">
        <v>74</v>
      </c>
      <c r="B75" s="22">
        <v>2.0099999999999998</v>
      </c>
      <c r="C75" s="21">
        <v>91.2</v>
      </c>
      <c r="D75" s="21">
        <v>30.4</v>
      </c>
      <c r="E75" s="22">
        <v>47</v>
      </c>
      <c r="F75" s="22">
        <v>364</v>
      </c>
      <c r="G75" s="32">
        <v>1</v>
      </c>
      <c r="I75" s="13">
        <v>59</v>
      </c>
      <c r="J75" s="4">
        <v>2.19</v>
      </c>
      <c r="K75" s="3">
        <v>91</v>
      </c>
      <c r="L75" s="3">
        <v>30.5</v>
      </c>
      <c r="M75" s="4">
        <v>40</v>
      </c>
      <c r="N75" s="4">
        <v>369</v>
      </c>
      <c r="O75" s="4">
        <f t="shared" si="3"/>
        <v>4.736272834552711</v>
      </c>
      <c r="P75" s="4">
        <f t="shared" si="4"/>
        <v>131.81969559821161</v>
      </c>
      <c r="Q75" s="4">
        <f t="shared" si="5"/>
        <v>100.77219714779011</v>
      </c>
      <c r="R75" s="4">
        <f t="shared" si="6"/>
        <v>4.736272834552711</v>
      </c>
      <c r="S75" s="2">
        <f t="shared" si="7"/>
        <v>1</v>
      </c>
      <c r="T75" t="str">
        <f>IF(S75='ITERASI-4'!S75,"Aman","Berubah")</f>
        <v>Aman</v>
      </c>
    </row>
    <row r="76" spans="1:20" x14ac:dyDescent="0.25">
      <c r="A76" s="20">
        <v>75</v>
      </c>
      <c r="B76" s="22">
        <v>1.98</v>
      </c>
      <c r="C76" s="21">
        <v>91.2</v>
      </c>
      <c r="D76" s="21">
        <v>30.4</v>
      </c>
      <c r="E76" s="22">
        <v>42</v>
      </c>
      <c r="F76" s="22">
        <v>357</v>
      </c>
      <c r="G76" s="32">
        <v>1</v>
      </c>
      <c r="I76" s="13">
        <v>60</v>
      </c>
      <c r="J76" s="4">
        <v>1.98</v>
      </c>
      <c r="K76" s="3">
        <v>91.1</v>
      </c>
      <c r="L76" s="3">
        <v>30.3</v>
      </c>
      <c r="M76" s="4">
        <v>40</v>
      </c>
      <c r="N76" s="4">
        <v>393</v>
      </c>
      <c r="O76" s="4">
        <f t="shared" si="3"/>
        <v>19.726249406753393</v>
      </c>
      <c r="P76" s="4">
        <f t="shared" si="4"/>
        <v>155.81809971446057</v>
      </c>
      <c r="Q76" s="4">
        <f t="shared" si="5"/>
        <v>76.77129821592041</v>
      </c>
      <c r="R76" s="4">
        <f t="shared" si="6"/>
        <v>19.726249406753393</v>
      </c>
      <c r="S76" s="2">
        <f t="shared" si="7"/>
        <v>1</v>
      </c>
      <c r="T76" t="str">
        <f>IF(S76='ITERASI-4'!S76,"Aman","Berubah")</f>
        <v>Aman</v>
      </c>
    </row>
    <row r="77" spans="1:20" x14ac:dyDescent="0.25">
      <c r="A77" s="20">
        <v>76</v>
      </c>
      <c r="B77" s="22">
        <v>1.95</v>
      </c>
      <c r="C77" s="21">
        <v>91</v>
      </c>
      <c r="D77" s="21">
        <v>30.4</v>
      </c>
      <c r="E77" s="22">
        <v>40</v>
      </c>
      <c r="F77" s="22">
        <v>410</v>
      </c>
      <c r="G77" s="32">
        <v>1</v>
      </c>
      <c r="I77" s="13">
        <v>61</v>
      </c>
      <c r="J77" s="4">
        <v>2.0099999999999998</v>
      </c>
      <c r="K77" s="3">
        <v>91.2</v>
      </c>
      <c r="L77" s="3">
        <v>30.3</v>
      </c>
      <c r="M77" s="4">
        <v>40</v>
      </c>
      <c r="N77" s="4">
        <v>298</v>
      </c>
      <c r="O77" s="4">
        <f t="shared" si="3"/>
        <v>75.373624410890002</v>
      </c>
      <c r="P77" s="4">
        <f t="shared" si="4"/>
        <v>60.821467013267466</v>
      </c>
      <c r="Q77" s="4">
        <f t="shared" si="5"/>
        <v>171.76805427940974</v>
      </c>
      <c r="R77" s="4">
        <f t="shared" si="6"/>
        <v>60.821467013267466</v>
      </c>
      <c r="S77" s="2">
        <f t="shared" si="7"/>
        <v>2</v>
      </c>
      <c r="T77" t="str">
        <f>IF(S77='ITERASI-4'!S77,"Aman","Berubah")</f>
        <v>Aman</v>
      </c>
    </row>
    <row r="78" spans="1:20" x14ac:dyDescent="0.25">
      <c r="A78" s="20">
        <v>77</v>
      </c>
      <c r="B78" s="22">
        <v>2.0499999999999998</v>
      </c>
      <c r="C78" s="21">
        <v>91</v>
      </c>
      <c r="D78" s="21">
        <v>30.4</v>
      </c>
      <c r="E78" s="22">
        <v>45</v>
      </c>
      <c r="F78" s="22">
        <v>413</v>
      </c>
      <c r="G78" s="32">
        <v>1</v>
      </c>
      <c r="I78" s="13">
        <v>62</v>
      </c>
      <c r="J78" s="4">
        <v>2.12</v>
      </c>
      <c r="K78" s="3">
        <v>91.2</v>
      </c>
      <c r="L78" s="3">
        <v>30.4</v>
      </c>
      <c r="M78" s="4">
        <v>40</v>
      </c>
      <c r="N78" s="4">
        <v>261</v>
      </c>
      <c r="O78" s="4">
        <f t="shared" si="3"/>
        <v>112.36748895690859</v>
      </c>
      <c r="P78" s="4">
        <f t="shared" si="4"/>
        <v>23.832967448496284</v>
      </c>
      <c r="Q78" s="4">
        <f t="shared" si="5"/>
        <v>208.7681274279141</v>
      </c>
      <c r="R78" s="4">
        <f t="shared" si="6"/>
        <v>23.832967448496284</v>
      </c>
      <c r="S78" s="2">
        <f t="shared" si="7"/>
        <v>2</v>
      </c>
      <c r="T78" t="str">
        <f>IF(S78='ITERASI-4'!S78,"Aman","Berubah")</f>
        <v>Aman</v>
      </c>
    </row>
    <row r="79" spans="1:20" x14ac:dyDescent="0.25">
      <c r="A79" s="20">
        <v>78</v>
      </c>
      <c r="B79" s="22">
        <v>2.08</v>
      </c>
      <c r="C79" s="21">
        <v>91</v>
      </c>
      <c r="D79" s="21">
        <v>30.4</v>
      </c>
      <c r="E79" s="22">
        <v>41</v>
      </c>
      <c r="F79" s="22">
        <v>354</v>
      </c>
      <c r="G79" s="32">
        <v>1</v>
      </c>
      <c r="I79" s="13">
        <v>63</v>
      </c>
      <c r="J79" s="4">
        <v>2.23</v>
      </c>
      <c r="K79" s="3">
        <v>91.1</v>
      </c>
      <c r="L79" s="3">
        <v>30.4</v>
      </c>
      <c r="M79" s="4">
        <v>40</v>
      </c>
      <c r="N79" s="4">
        <v>266</v>
      </c>
      <c r="O79" s="4">
        <f t="shared" si="3"/>
        <v>107.36885394755029</v>
      </c>
      <c r="P79" s="4">
        <f t="shared" si="4"/>
        <v>28.832665443638003</v>
      </c>
      <c r="Q79" s="4">
        <f t="shared" si="5"/>
        <v>203.76852068922577</v>
      </c>
      <c r="R79" s="4">
        <f t="shared" si="6"/>
        <v>28.832665443638003</v>
      </c>
      <c r="S79" s="2">
        <f t="shared" si="7"/>
        <v>2</v>
      </c>
      <c r="T79" t="str">
        <f>IF(S79='ITERASI-4'!S79,"Aman","Berubah")</f>
        <v>Aman</v>
      </c>
    </row>
    <row r="80" spans="1:20" x14ac:dyDescent="0.25">
      <c r="A80" s="20">
        <v>79</v>
      </c>
      <c r="B80" s="22">
        <v>2.12</v>
      </c>
      <c r="C80" s="21">
        <v>91.1</v>
      </c>
      <c r="D80" s="21">
        <v>30.3</v>
      </c>
      <c r="E80" s="22">
        <v>43</v>
      </c>
      <c r="F80" s="22">
        <v>404</v>
      </c>
      <c r="G80" s="32">
        <v>1</v>
      </c>
      <c r="I80" s="13">
        <v>64</v>
      </c>
      <c r="J80" s="4">
        <v>2.0099999999999998</v>
      </c>
      <c r="K80" s="3">
        <v>91</v>
      </c>
      <c r="L80" s="3">
        <v>30.4</v>
      </c>
      <c r="M80" s="4">
        <v>40</v>
      </c>
      <c r="N80" s="4">
        <v>264</v>
      </c>
      <c r="O80" s="4">
        <f t="shared" si="3"/>
        <v>109.36773784056854</v>
      </c>
      <c r="P80" s="4">
        <f t="shared" si="4"/>
        <v>26.827271242134241</v>
      </c>
      <c r="Q80" s="4">
        <f t="shared" si="5"/>
        <v>205.76732233647422</v>
      </c>
      <c r="R80" s="4">
        <f t="shared" si="6"/>
        <v>26.827271242134241</v>
      </c>
      <c r="S80" s="2">
        <f t="shared" si="7"/>
        <v>2</v>
      </c>
      <c r="T80" t="str">
        <f>IF(S80='ITERASI-4'!S80,"Aman","Berubah")</f>
        <v>Aman</v>
      </c>
    </row>
    <row r="81" spans="1:20" x14ac:dyDescent="0.25">
      <c r="A81" s="20">
        <v>80</v>
      </c>
      <c r="B81" s="22">
        <v>1.98</v>
      </c>
      <c r="C81" s="21">
        <v>91</v>
      </c>
      <c r="D81" s="21">
        <v>30.4</v>
      </c>
      <c r="E81" s="22">
        <v>48</v>
      </c>
      <c r="F81" s="22">
        <v>413</v>
      </c>
      <c r="G81" s="32">
        <v>1</v>
      </c>
      <c r="I81" s="13">
        <v>65</v>
      </c>
      <c r="J81" s="4">
        <v>1.98</v>
      </c>
      <c r="K81" s="3">
        <v>91.5</v>
      </c>
      <c r="L81" s="3">
        <v>30.4</v>
      </c>
      <c r="M81" s="4">
        <v>40</v>
      </c>
      <c r="N81" s="4">
        <v>310</v>
      </c>
      <c r="O81" s="4">
        <f t="shared" si="3"/>
        <v>63.378157104876301</v>
      </c>
      <c r="P81" s="4">
        <f t="shared" si="4"/>
        <v>72.821932630869952</v>
      </c>
      <c r="Q81" s="4">
        <f t="shared" si="5"/>
        <v>159.76964629370812</v>
      </c>
      <c r="R81" s="4">
        <f t="shared" si="6"/>
        <v>63.378157104876301</v>
      </c>
      <c r="S81" s="2">
        <f t="shared" si="7"/>
        <v>1</v>
      </c>
      <c r="T81" t="str">
        <f>IF(S81='ITERASI-4'!S81,"Aman","Berubah")</f>
        <v>Aman</v>
      </c>
    </row>
    <row r="82" spans="1:20" x14ac:dyDescent="0.25">
      <c r="A82" s="24">
        <v>81</v>
      </c>
      <c r="B82" s="26">
        <v>2.0499999999999998</v>
      </c>
      <c r="C82" s="25">
        <v>90.6</v>
      </c>
      <c r="D82" s="25">
        <v>30.4</v>
      </c>
      <c r="E82" s="26">
        <v>40</v>
      </c>
      <c r="F82" s="26">
        <v>282</v>
      </c>
      <c r="G82" s="33">
        <v>2</v>
      </c>
      <c r="I82" s="13">
        <v>66</v>
      </c>
      <c r="J82" s="4">
        <v>1.98</v>
      </c>
      <c r="K82" s="3">
        <v>91</v>
      </c>
      <c r="L82" s="3">
        <v>30.4</v>
      </c>
      <c r="M82" s="4">
        <v>40</v>
      </c>
      <c r="N82" s="4">
        <v>447</v>
      </c>
      <c r="O82" s="4">
        <f t="shared" ref="O82:O116" si="8">SQRT((J82-$K$11)^2+(K82-$L$11)^2+(L82-$M$11)^2+(M82-$N$11)^2+(N82-$O$11)^2)</f>
        <v>73.668871056344145</v>
      </c>
      <c r="P82" s="4">
        <f t="shared" ref="P82:P116" si="9">SQRT((J82-$K$12)^2+(K82-$L$12)^2+(L82-$M$12)^2+(M82-$N$12)^2+(N82-$O$12)^2)</f>
        <v>209.81763265782925</v>
      </c>
      <c r="Q82" s="4">
        <f t="shared" ref="Q82:Q116" si="10">SQRT((J82-$K$13)^2+(K82-$L$13)^2+(L82-$M$13)^2+(M82-$N$13)^2+(N82-$O$13)^2)</f>
        <v>22.787287356153264</v>
      </c>
      <c r="R82" s="4">
        <f t="shared" ref="R82:R116" si="11">MIN(O82:Q82)</f>
        <v>22.787287356153264</v>
      </c>
      <c r="S82" s="2">
        <f t="shared" ref="S82:S116" si="12">IF(AND(O82&lt;P82,O82&lt;Q82),1,IF(AND(P82&lt;O82,P82&lt;Q82),2,3))</f>
        <v>3</v>
      </c>
      <c r="T82" t="str">
        <f>IF(S82='ITERASI-4'!S82,"Aman","Berubah")</f>
        <v>Aman</v>
      </c>
    </row>
    <row r="83" spans="1:20" x14ac:dyDescent="0.25">
      <c r="A83" s="24">
        <v>82</v>
      </c>
      <c r="B83" s="26">
        <v>2.12</v>
      </c>
      <c r="C83" s="25">
        <v>90.5</v>
      </c>
      <c r="D83" s="25">
        <v>30.4</v>
      </c>
      <c r="E83" s="26">
        <v>40</v>
      </c>
      <c r="F83" s="26">
        <v>280</v>
      </c>
      <c r="G83" s="33">
        <v>2</v>
      </c>
      <c r="I83" s="13">
        <v>67</v>
      </c>
      <c r="J83" s="4">
        <v>1.91</v>
      </c>
      <c r="K83" s="3">
        <v>91.5</v>
      </c>
      <c r="L83" s="3">
        <v>30.4</v>
      </c>
      <c r="M83" s="4">
        <v>43</v>
      </c>
      <c r="N83" s="4">
        <v>398</v>
      </c>
      <c r="O83" s="4">
        <f t="shared" si="8"/>
        <v>24.685847774855148</v>
      </c>
      <c r="P83" s="4">
        <f t="shared" si="9"/>
        <v>160.85343446833278</v>
      </c>
      <c r="Q83" s="4">
        <f t="shared" si="10"/>
        <v>71.849920383877588</v>
      </c>
      <c r="R83" s="4">
        <f t="shared" si="11"/>
        <v>24.685847774855148</v>
      </c>
      <c r="S83" s="2">
        <f t="shared" si="12"/>
        <v>1</v>
      </c>
      <c r="T83" t="str">
        <f>IF(S83='ITERASI-4'!S83,"Aman","Berubah")</f>
        <v>Aman</v>
      </c>
    </row>
    <row r="84" spans="1:20" x14ac:dyDescent="0.25">
      <c r="A84" s="20">
        <v>83</v>
      </c>
      <c r="B84" s="22">
        <v>1.78</v>
      </c>
      <c r="C84" s="21">
        <v>90.4</v>
      </c>
      <c r="D84" s="21">
        <v>30</v>
      </c>
      <c r="E84" s="22">
        <v>40</v>
      </c>
      <c r="F84" s="22">
        <v>347</v>
      </c>
      <c r="G84" s="32">
        <v>1</v>
      </c>
      <c r="I84" s="13">
        <v>68</v>
      </c>
      <c r="J84" s="4">
        <v>1.88</v>
      </c>
      <c r="K84" s="3">
        <v>91.4</v>
      </c>
      <c r="L84" s="3">
        <v>30.3</v>
      </c>
      <c r="M84" s="4">
        <v>42</v>
      </c>
      <c r="N84" s="4">
        <v>390</v>
      </c>
      <c r="O84" s="4">
        <f t="shared" si="8"/>
        <v>16.653666909716662</v>
      </c>
      <c r="P84" s="4">
        <f t="shared" si="9"/>
        <v>152.83617237545789</v>
      </c>
      <c r="Q84" s="4">
        <f t="shared" si="10"/>
        <v>79.80463347372401</v>
      </c>
      <c r="R84" s="4">
        <f t="shared" si="11"/>
        <v>16.653666909716662</v>
      </c>
      <c r="S84" s="2">
        <f t="shared" si="12"/>
        <v>1</v>
      </c>
      <c r="T84" t="str">
        <f>IF(S84='ITERASI-4'!S84,"Aman","Berubah")</f>
        <v>Aman</v>
      </c>
    </row>
    <row r="85" spans="1:20" x14ac:dyDescent="0.25">
      <c r="A85" s="24">
        <v>84</v>
      </c>
      <c r="B85" s="26">
        <v>2.19</v>
      </c>
      <c r="C85" s="25">
        <v>78.5</v>
      </c>
      <c r="D85" s="25">
        <v>33.4</v>
      </c>
      <c r="E85" s="26">
        <v>40</v>
      </c>
      <c r="F85" s="26">
        <v>219</v>
      </c>
      <c r="G85" s="33">
        <v>2</v>
      </c>
      <c r="I85" s="13">
        <v>69</v>
      </c>
      <c r="J85" s="4">
        <v>1.95</v>
      </c>
      <c r="K85" s="3">
        <v>91.3</v>
      </c>
      <c r="L85" s="3">
        <v>30.4</v>
      </c>
      <c r="M85" s="4">
        <v>42</v>
      </c>
      <c r="N85" s="4">
        <v>380</v>
      </c>
      <c r="O85" s="4">
        <f t="shared" si="8"/>
        <v>6.6694314343457481</v>
      </c>
      <c r="P85" s="4">
        <f t="shared" si="9"/>
        <v>142.83761552486675</v>
      </c>
      <c r="Q85" s="4">
        <f t="shared" si="10"/>
        <v>89.800507795591102</v>
      </c>
      <c r="R85" s="4">
        <f t="shared" si="11"/>
        <v>6.6694314343457481</v>
      </c>
      <c r="S85" s="2">
        <f t="shared" si="12"/>
        <v>1</v>
      </c>
      <c r="T85" t="str">
        <f>IF(S85='ITERASI-4'!S85,"Aman","Berubah")</f>
        <v>Aman</v>
      </c>
    </row>
    <row r="86" spans="1:20" x14ac:dyDescent="0.25">
      <c r="A86" s="24">
        <v>85</v>
      </c>
      <c r="B86" s="26">
        <v>2.19</v>
      </c>
      <c r="C86" s="25">
        <v>82.4</v>
      </c>
      <c r="D86" s="25">
        <v>32.200000000000003</v>
      </c>
      <c r="E86" s="26">
        <v>40</v>
      </c>
      <c r="F86" s="26">
        <v>297</v>
      </c>
      <c r="G86" s="33">
        <v>2</v>
      </c>
      <c r="I86" s="13">
        <v>70</v>
      </c>
      <c r="J86" s="4">
        <v>2.0499999999999998</v>
      </c>
      <c r="K86" s="3">
        <v>91.5</v>
      </c>
      <c r="L86" s="3">
        <v>30.3</v>
      </c>
      <c r="M86" s="4">
        <v>40</v>
      </c>
      <c r="N86" s="4">
        <v>390</v>
      </c>
      <c r="O86" s="4">
        <f t="shared" si="8"/>
        <v>16.742909590026212</v>
      </c>
      <c r="P86" s="4">
        <f t="shared" si="9"/>
        <v>152.81927488434368</v>
      </c>
      <c r="Q86" s="4">
        <f t="shared" si="10"/>
        <v>79.774780183258386</v>
      </c>
      <c r="R86" s="4">
        <f t="shared" si="11"/>
        <v>16.742909590026212</v>
      </c>
      <c r="S86" s="2">
        <f t="shared" si="12"/>
        <v>1</v>
      </c>
      <c r="T86" t="str">
        <f>IF(S86='ITERASI-4'!S86,"Aman","Berubah")</f>
        <v>Aman</v>
      </c>
    </row>
    <row r="87" spans="1:20" x14ac:dyDescent="0.25">
      <c r="A87" s="16">
        <v>86</v>
      </c>
      <c r="B87" s="18">
        <v>2.12</v>
      </c>
      <c r="C87" s="17">
        <v>85</v>
      </c>
      <c r="D87" s="17">
        <v>31.5</v>
      </c>
      <c r="E87" s="18">
        <v>40</v>
      </c>
      <c r="F87" s="18">
        <v>527</v>
      </c>
      <c r="G87" s="31">
        <v>3</v>
      </c>
      <c r="I87" s="13">
        <v>71</v>
      </c>
      <c r="J87" s="4">
        <v>2.08</v>
      </c>
      <c r="K87" s="3">
        <v>91.4</v>
      </c>
      <c r="L87" s="3">
        <v>30.3</v>
      </c>
      <c r="M87" s="4">
        <v>47</v>
      </c>
      <c r="N87" s="4">
        <v>382</v>
      </c>
      <c r="O87" s="4">
        <f t="shared" si="8"/>
        <v>10.152856932545305</v>
      </c>
      <c r="P87" s="4">
        <f t="shared" si="9"/>
        <v>145.00607557522414</v>
      </c>
      <c r="Q87" s="4">
        <f t="shared" si="10"/>
        <v>88.075370098530257</v>
      </c>
      <c r="R87" s="4">
        <f t="shared" si="11"/>
        <v>10.152856932545305</v>
      </c>
      <c r="S87" s="2">
        <f t="shared" si="12"/>
        <v>1</v>
      </c>
      <c r="T87" t="str">
        <f>IF(S87='ITERASI-4'!S87,"Aman","Berubah")</f>
        <v>Aman</v>
      </c>
    </row>
    <row r="88" spans="1:20" x14ac:dyDescent="0.25">
      <c r="A88" s="16">
        <v>87</v>
      </c>
      <c r="B88" s="17">
        <v>2.6</v>
      </c>
      <c r="C88" s="17">
        <v>86.4</v>
      </c>
      <c r="D88" s="17">
        <v>31.1</v>
      </c>
      <c r="E88" s="18">
        <v>42</v>
      </c>
      <c r="F88" s="18">
        <v>457</v>
      </c>
      <c r="G88" s="31">
        <v>3</v>
      </c>
      <c r="I88" s="13">
        <v>72</v>
      </c>
      <c r="J88" s="4">
        <v>1.98</v>
      </c>
      <c r="K88" s="3">
        <v>91.3</v>
      </c>
      <c r="L88" s="3">
        <v>30.4</v>
      </c>
      <c r="M88" s="4">
        <v>55</v>
      </c>
      <c r="N88" s="4">
        <v>393</v>
      </c>
      <c r="O88" s="4">
        <f t="shared" si="8"/>
        <v>23.727055252423472</v>
      </c>
      <c r="P88" s="4">
        <f t="shared" si="9"/>
        <v>156.57393505114791</v>
      </c>
      <c r="Q88" s="4">
        <f t="shared" si="10"/>
        <v>78.281174172068873</v>
      </c>
      <c r="R88" s="4">
        <f t="shared" si="11"/>
        <v>23.727055252423472</v>
      </c>
      <c r="S88" s="2">
        <f t="shared" si="12"/>
        <v>1</v>
      </c>
      <c r="T88" t="str">
        <f>IF(S88='ITERASI-4'!S88,"Aman","Berubah")</f>
        <v>Aman</v>
      </c>
    </row>
    <row r="89" spans="1:20" x14ac:dyDescent="0.25">
      <c r="A89" s="16">
        <v>88</v>
      </c>
      <c r="B89" s="18">
        <v>2.93</v>
      </c>
      <c r="C89" s="17">
        <v>87.8</v>
      </c>
      <c r="D89" s="17">
        <v>30.7</v>
      </c>
      <c r="E89" s="18">
        <v>40</v>
      </c>
      <c r="F89" s="18">
        <v>527</v>
      </c>
      <c r="G89" s="31">
        <v>3</v>
      </c>
      <c r="I89" s="13">
        <v>73</v>
      </c>
      <c r="J89" s="4">
        <v>1.95</v>
      </c>
      <c r="K89" s="3">
        <v>91.3</v>
      </c>
      <c r="L89" s="3">
        <v>30.3</v>
      </c>
      <c r="M89" s="4">
        <v>50</v>
      </c>
      <c r="N89" s="4">
        <v>362</v>
      </c>
      <c r="O89" s="4">
        <f t="shared" si="8"/>
        <v>14.065607546687771</v>
      </c>
      <c r="P89" s="4">
        <f t="shared" si="9"/>
        <v>125.24801404044119</v>
      </c>
      <c r="Q89" s="4">
        <f t="shared" si="10"/>
        <v>108.26024211997417</v>
      </c>
      <c r="R89" s="4">
        <f t="shared" si="11"/>
        <v>14.065607546687771</v>
      </c>
      <c r="S89" s="2">
        <f t="shared" si="12"/>
        <v>1</v>
      </c>
      <c r="T89" t="str">
        <f>IF(S89='ITERASI-4'!S89,"Aman","Berubah")</f>
        <v>Aman</v>
      </c>
    </row>
    <row r="90" spans="1:20" x14ac:dyDescent="0.25">
      <c r="A90" s="24">
        <v>89</v>
      </c>
      <c r="B90" s="26">
        <v>2.5299999999999998</v>
      </c>
      <c r="C90" s="25">
        <v>88.6</v>
      </c>
      <c r="D90" s="25">
        <v>30.5</v>
      </c>
      <c r="E90" s="26">
        <v>40</v>
      </c>
      <c r="F90" s="26">
        <v>242</v>
      </c>
      <c r="G90" s="33">
        <v>2</v>
      </c>
      <c r="I90" s="13">
        <v>74</v>
      </c>
      <c r="J90" s="4">
        <v>2.0099999999999998</v>
      </c>
      <c r="K90" s="3">
        <v>91.2</v>
      </c>
      <c r="L90" s="3">
        <v>30.4</v>
      </c>
      <c r="M90" s="4">
        <v>47</v>
      </c>
      <c r="N90" s="4">
        <v>364</v>
      </c>
      <c r="O90" s="4">
        <f t="shared" si="8"/>
        <v>10.759388147311105</v>
      </c>
      <c r="P90" s="4">
        <f t="shared" si="9"/>
        <v>127.03211402044417</v>
      </c>
      <c r="Q90" s="4">
        <f t="shared" si="10"/>
        <v>106.02135356667884</v>
      </c>
      <c r="R90" s="4">
        <f t="shared" si="11"/>
        <v>10.759388147311105</v>
      </c>
      <c r="S90" s="2">
        <f t="shared" si="12"/>
        <v>1</v>
      </c>
      <c r="T90" t="str">
        <f>IF(S90='ITERASI-4'!S90,"Aman","Berubah")</f>
        <v>Aman</v>
      </c>
    </row>
    <row r="91" spans="1:20" x14ac:dyDescent="0.25">
      <c r="A91" s="24">
        <v>90</v>
      </c>
      <c r="B91" s="26">
        <v>2.4500000000000002</v>
      </c>
      <c r="C91" s="25">
        <v>88.9</v>
      </c>
      <c r="D91" s="25">
        <v>30.3</v>
      </c>
      <c r="E91" s="26">
        <v>40</v>
      </c>
      <c r="F91" s="26">
        <v>225</v>
      </c>
      <c r="G91" s="33">
        <v>2</v>
      </c>
      <c r="I91" s="13">
        <v>75</v>
      </c>
      <c r="J91" s="4">
        <v>1.98</v>
      </c>
      <c r="K91" s="3">
        <v>91.2</v>
      </c>
      <c r="L91" s="3">
        <v>30.4</v>
      </c>
      <c r="M91" s="4">
        <v>42</v>
      </c>
      <c r="N91" s="4">
        <v>357</v>
      </c>
      <c r="O91" s="4">
        <f t="shared" si="8"/>
        <v>16.362804962648529</v>
      </c>
      <c r="P91" s="4">
        <f t="shared" si="9"/>
        <v>119.84163272135211</v>
      </c>
      <c r="Q91" s="4">
        <f t="shared" si="10"/>
        <v>112.79292528551454</v>
      </c>
      <c r="R91" s="4">
        <f t="shared" si="11"/>
        <v>16.362804962648529</v>
      </c>
      <c r="S91" s="2">
        <f t="shared" si="12"/>
        <v>1</v>
      </c>
      <c r="T91" t="str">
        <f>IF(S91='ITERASI-4'!S91,"Aman","Berubah")</f>
        <v>Aman</v>
      </c>
    </row>
    <row r="92" spans="1:20" x14ac:dyDescent="0.25">
      <c r="A92" s="24">
        <v>91</v>
      </c>
      <c r="B92" s="26">
        <v>2.37</v>
      </c>
      <c r="C92" s="25">
        <v>89.2</v>
      </c>
      <c r="D92" s="25">
        <v>30.2</v>
      </c>
      <c r="E92" s="26">
        <v>40</v>
      </c>
      <c r="F92" s="26">
        <v>221</v>
      </c>
      <c r="G92" s="33">
        <v>2</v>
      </c>
      <c r="I92" s="14">
        <v>76</v>
      </c>
      <c r="J92" s="5">
        <v>1.95</v>
      </c>
      <c r="K92" s="6">
        <v>91</v>
      </c>
      <c r="L92" s="6">
        <v>30.4</v>
      </c>
      <c r="M92" s="5">
        <v>40</v>
      </c>
      <c r="N92" s="5">
        <v>410</v>
      </c>
      <c r="O92" s="4">
        <f t="shared" si="8"/>
        <v>36.690584115223096</v>
      </c>
      <c r="P92" s="4">
        <f t="shared" si="9"/>
        <v>172.8178046166052</v>
      </c>
      <c r="Q92" s="4">
        <f t="shared" si="10"/>
        <v>59.772923442112209</v>
      </c>
      <c r="R92" s="4">
        <f t="shared" si="11"/>
        <v>36.690584115223096</v>
      </c>
      <c r="S92" s="2">
        <f t="shared" si="12"/>
        <v>1</v>
      </c>
      <c r="T92" t="str">
        <f>IF(S92='ITERASI-4'!S92,"Aman","Berubah")</f>
        <v>Aman</v>
      </c>
    </row>
    <row r="93" spans="1:20" x14ac:dyDescent="0.25">
      <c r="A93" s="24">
        <v>92</v>
      </c>
      <c r="B93" s="26">
        <v>2.41</v>
      </c>
      <c r="C93" s="25">
        <v>90.3</v>
      </c>
      <c r="D93" s="25">
        <v>30.1</v>
      </c>
      <c r="E93" s="26">
        <v>40</v>
      </c>
      <c r="F93" s="26">
        <v>189</v>
      </c>
      <c r="G93" s="33">
        <v>2</v>
      </c>
      <c r="I93" s="13">
        <v>77</v>
      </c>
      <c r="J93" s="4">
        <v>2.0499999999999998</v>
      </c>
      <c r="K93" s="3">
        <v>91</v>
      </c>
      <c r="L93" s="3">
        <v>30.4</v>
      </c>
      <c r="M93" s="4">
        <v>45</v>
      </c>
      <c r="N93" s="4">
        <v>413</v>
      </c>
      <c r="O93" s="4">
        <f t="shared" si="8"/>
        <v>39.788193169047496</v>
      </c>
      <c r="P93" s="4">
        <f t="shared" si="9"/>
        <v>175.89967618588457</v>
      </c>
      <c r="Q93" s="4">
        <f t="shared" si="10"/>
        <v>57.020318569416851</v>
      </c>
      <c r="R93" s="4">
        <f t="shared" si="11"/>
        <v>39.788193169047496</v>
      </c>
      <c r="S93" s="2">
        <f t="shared" si="12"/>
        <v>1</v>
      </c>
      <c r="T93" t="str">
        <f>IF(S93='ITERASI-4'!S93,"Aman","Berubah")</f>
        <v>Aman</v>
      </c>
    </row>
    <row r="94" spans="1:20" x14ac:dyDescent="0.25">
      <c r="A94" s="24">
        <v>93</v>
      </c>
      <c r="B94" s="25">
        <v>1.2</v>
      </c>
      <c r="C94" s="25">
        <v>90.5</v>
      </c>
      <c r="D94" s="25">
        <v>30</v>
      </c>
      <c r="E94" s="26">
        <v>40</v>
      </c>
      <c r="F94" s="26">
        <v>188</v>
      </c>
      <c r="G94" s="33">
        <v>2</v>
      </c>
      <c r="I94" s="13">
        <v>78</v>
      </c>
      <c r="J94" s="4">
        <v>2.08</v>
      </c>
      <c r="K94" s="3">
        <v>91</v>
      </c>
      <c r="L94" s="3">
        <v>30.4</v>
      </c>
      <c r="M94" s="4">
        <v>41</v>
      </c>
      <c r="N94" s="4">
        <v>354</v>
      </c>
      <c r="O94" s="4">
        <f t="shared" si="8"/>
        <v>19.375801412156417</v>
      </c>
      <c r="P94" s="4">
        <f t="shared" si="9"/>
        <v>116.82668357247817</v>
      </c>
      <c r="Q94" s="4">
        <f t="shared" si="10"/>
        <v>115.77673084963304</v>
      </c>
      <c r="R94" s="4">
        <f t="shared" si="11"/>
        <v>19.375801412156417</v>
      </c>
      <c r="S94" s="2">
        <f t="shared" si="12"/>
        <v>1</v>
      </c>
      <c r="T94" t="str">
        <f>IF(S94='ITERASI-4'!S94,"Aman","Berubah")</f>
        <v>Aman</v>
      </c>
    </row>
    <row r="95" spans="1:20" x14ac:dyDescent="0.25">
      <c r="A95" s="24">
        <v>94</v>
      </c>
      <c r="B95" s="26">
        <v>1.23</v>
      </c>
      <c r="C95" s="25">
        <v>90.4</v>
      </c>
      <c r="D95" s="25">
        <v>30</v>
      </c>
      <c r="E95" s="26">
        <v>40</v>
      </c>
      <c r="F95" s="26">
        <v>195</v>
      </c>
      <c r="G95" s="33">
        <v>2</v>
      </c>
      <c r="I95" s="13">
        <v>79</v>
      </c>
      <c r="J95" s="4">
        <v>2.12</v>
      </c>
      <c r="K95" s="3">
        <v>91.1</v>
      </c>
      <c r="L95" s="3">
        <v>30.3</v>
      </c>
      <c r="M95" s="4">
        <v>43</v>
      </c>
      <c r="N95" s="4">
        <v>404</v>
      </c>
      <c r="O95" s="4">
        <f t="shared" si="8"/>
        <v>30.679763177029489</v>
      </c>
      <c r="P95" s="4">
        <f t="shared" si="9"/>
        <v>166.8521529667687</v>
      </c>
      <c r="Q95" s="4">
        <f t="shared" si="10"/>
        <v>65.856004909946975</v>
      </c>
      <c r="R95" s="4">
        <f t="shared" si="11"/>
        <v>30.679763177029489</v>
      </c>
      <c r="S95" s="2">
        <f t="shared" si="12"/>
        <v>1</v>
      </c>
      <c r="T95" t="str">
        <f>IF(S95='ITERASI-4'!S95,"Aman","Berubah")</f>
        <v>Aman</v>
      </c>
    </row>
    <row r="96" spans="1:20" x14ac:dyDescent="0.25">
      <c r="A96" s="20">
        <v>95</v>
      </c>
      <c r="B96" s="22">
        <v>1.34</v>
      </c>
      <c r="C96" s="21">
        <v>91.3</v>
      </c>
      <c r="D96" s="21">
        <v>29.8</v>
      </c>
      <c r="E96" s="22">
        <v>40</v>
      </c>
      <c r="F96" s="22">
        <v>352</v>
      </c>
      <c r="G96" s="32">
        <v>1</v>
      </c>
      <c r="I96" s="13">
        <v>80</v>
      </c>
      <c r="J96" s="4">
        <v>1.98</v>
      </c>
      <c r="K96" s="3">
        <v>91</v>
      </c>
      <c r="L96" s="3">
        <v>30.4</v>
      </c>
      <c r="M96" s="4">
        <v>48</v>
      </c>
      <c r="N96" s="4">
        <v>413</v>
      </c>
      <c r="O96" s="4">
        <f t="shared" si="8"/>
        <v>40.147334221205803</v>
      </c>
      <c r="P96" s="4">
        <f t="shared" si="9"/>
        <v>176.01649445740748</v>
      </c>
      <c r="Q96" s="4">
        <f t="shared" si="10"/>
        <v>57.375659886443508</v>
      </c>
      <c r="R96" s="4">
        <f t="shared" si="11"/>
        <v>40.147334221205803</v>
      </c>
      <c r="S96" s="2">
        <f t="shared" si="12"/>
        <v>1</v>
      </c>
      <c r="T96" t="str">
        <f>IF(S96='ITERASI-4'!S96,"Aman","Berubah")</f>
        <v>Aman</v>
      </c>
    </row>
    <row r="97" spans="1:20" x14ac:dyDescent="0.25">
      <c r="A97" s="20">
        <v>96</v>
      </c>
      <c r="B97" s="22">
        <v>1.36</v>
      </c>
      <c r="C97" s="21">
        <v>91.1</v>
      </c>
      <c r="D97" s="21">
        <v>29.9</v>
      </c>
      <c r="E97" s="22">
        <v>40</v>
      </c>
      <c r="F97" s="22">
        <v>352</v>
      </c>
      <c r="G97" s="32">
        <v>1</v>
      </c>
      <c r="I97" s="13">
        <v>81</v>
      </c>
      <c r="J97" s="4">
        <v>2.0499999999999998</v>
      </c>
      <c r="K97" s="3">
        <v>90.6</v>
      </c>
      <c r="L97" s="3">
        <v>30.4</v>
      </c>
      <c r="M97" s="4">
        <v>40</v>
      </c>
      <c r="N97" s="4">
        <v>282</v>
      </c>
      <c r="O97" s="4">
        <f t="shared" si="8"/>
        <v>91.37288353263898</v>
      </c>
      <c r="P97" s="4">
        <f t="shared" si="9"/>
        <v>44.825108678209901</v>
      </c>
      <c r="Q97" s="4">
        <f t="shared" si="10"/>
        <v>187.76753844704803</v>
      </c>
      <c r="R97" s="4">
        <f t="shared" si="11"/>
        <v>44.825108678209901</v>
      </c>
      <c r="S97" s="2">
        <f t="shared" si="12"/>
        <v>2</v>
      </c>
      <c r="T97" t="str">
        <f>IF(S97='ITERASI-4'!S97,"Aman","Berubah")</f>
        <v>Aman</v>
      </c>
    </row>
    <row r="98" spans="1:20" x14ac:dyDescent="0.25">
      <c r="A98" s="20">
        <v>97</v>
      </c>
      <c r="B98" s="22">
        <v>1.45</v>
      </c>
      <c r="C98" s="21">
        <v>91.1</v>
      </c>
      <c r="D98" s="21">
        <v>30</v>
      </c>
      <c r="E98" s="22">
        <v>40</v>
      </c>
      <c r="F98" s="22">
        <v>338</v>
      </c>
      <c r="G98" s="32">
        <v>1</v>
      </c>
      <c r="I98" s="13">
        <v>82</v>
      </c>
      <c r="J98" s="4">
        <v>2.12</v>
      </c>
      <c r="K98" s="3">
        <v>90.5</v>
      </c>
      <c r="L98" s="3">
        <v>30.4</v>
      </c>
      <c r="M98" s="4">
        <v>40</v>
      </c>
      <c r="N98" s="4">
        <v>280</v>
      </c>
      <c r="O98" s="4">
        <f t="shared" si="8"/>
        <v>93.373580394335548</v>
      </c>
      <c r="P98" s="4">
        <f t="shared" si="9"/>
        <v>42.82773670506807</v>
      </c>
      <c r="Q98" s="4">
        <f t="shared" si="10"/>
        <v>189.76791669359804</v>
      </c>
      <c r="R98" s="4">
        <f t="shared" si="11"/>
        <v>42.82773670506807</v>
      </c>
      <c r="S98" s="2">
        <f t="shared" si="12"/>
        <v>2</v>
      </c>
      <c r="T98" t="str">
        <f>IF(S98='ITERASI-4'!S98,"Aman","Berubah")</f>
        <v>Aman</v>
      </c>
    </row>
    <row r="99" spans="1:20" x14ac:dyDescent="0.25">
      <c r="A99" s="24">
        <v>98</v>
      </c>
      <c r="B99" s="25">
        <v>1.6</v>
      </c>
      <c r="C99" s="25">
        <v>91.3</v>
      </c>
      <c r="D99" s="25">
        <v>29.9</v>
      </c>
      <c r="E99" s="26">
        <v>40</v>
      </c>
      <c r="F99" s="26">
        <v>255</v>
      </c>
      <c r="G99" s="33">
        <v>2</v>
      </c>
      <c r="I99" s="13">
        <v>83</v>
      </c>
      <c r="J99" s="4">
        <v>1.78</v>
      </c>
      <c r="K99" s="3">
        <v>90.4</v>
      </c>
      <c r="L99" s="3">
        <v>30</v>
      </c>
      <c r="M99" s="4">
        <v>40</v>
      </c>
      <c r="N99" s="4">
        <v>347</v>
      </c>
      <c r="O99" s="4">
        <f t="shared" si="8"/>
        <v>26.423044271972465</v>
      </c>
      <c r="P99" s="4">
        <f t="shared" si="9"/>
        <v>109.81976493352255</v>
      </c>
      <c r="Q99" s="4">
        <f t="shared" si="10"/>
        <v>122.76685601431738</v>
      </c>
      <c r="R99" s="4">
        <f t="shared" si="11"/>
        <v>26.423044271972465</v>
      </c>
      <c r="S99" s="2">
        <f t="shared" si="12"/>
        <v>1</v>
      </c>
      <c r="T99" t="str">
        <f>IF(S99='ITERASI-4'!S99,"Aman","Berubah")</f>
        <v>Aman</v>
      </c>
    </row>
    <row r="100" spans="1:20" x14ac:dyDescent="0.25">
      <c r="A100" s="20">
        <v>99</v>
      </c>
      <c r="B100" s="22">
        <v>1.72</v>
      </c>
      <c r="C100" s="21">
        <v>91</v>
      </c>
      <c r="D100" s="21">
        <v>30</v>
      </c>
      <c r="E100" s="22">
        <v>40</v>
      </c>
      <c r="F100" s="22">
        <v>367</v>
      </c>
      <c r="G100" s="32">
        <v>1</v>
      </c>
      <c r="I100" s="14">
        <v>84</v>
      </c>
      <c r="J100" s="5">
        <v>2.19</v>
      </c>
      <c r="K100" s="6">
        <v>78.5</v>
      </c>
      <c r="L100" s="6">
        <v>33.4</v>
      </c>
      <c r="M100" s="5">
        <v>40</v>
      </c>
      <c r="N100" s="5">
        <v>219</v>
      </c>
      <c r="O100" s="4">
        <f t="shared" si="8"/>
        <v>154.92590805364247</v>
      </c>
      <c r="P100" s="4">
        <f t="shared" si="9"/>
        <v>22.290610832335506</v>
      </c>
      <c r="Q100" s="4">
        <f t="shared" si="10"/>
        <v>251.08760449245156</v>
      </c>
      <c r="R100" s="4">
        <f t="shared" si="11"/>
        <v>22.290610832335506</v>
      </c>
      <c r="S100" s="2">
        <f t="shared" si="12"/>
        <v>2</v>
      </c>
      <c r="T100" t="str">
        <f>IF(S100='ITERASI-4'!S100,"Aman","Berubah")</f>
        <v>Aman</v>
      </c>
    </row>
    <row r="101" spans="1:20" x14ac:dyDescent="0.25">
      <c r="A101" s="20">
        <v>100</v>
      </c>
      <c r="B101" s="22">
        <v>1.78</v>
      </c>
      <c r="C101" s="21">
        <v>88.7</v>
      </c>
      <c r="D101" s="21">
        <v>30</v>
      </c>
      <c r="E101" s="22">
        <v>40</v>
      </c>
      <c r="F101" s="22">
        <v>312</v>
      </c>
      <c r="G101" s="32">
        <v>1</v>
      </c>
      <c r="I101" s="13">
        <v>85</v>
      </c>
      <c r="J101" s="4">
        <v>2.19</v>
      </c>
      <c r="K101" s="3">
        <v>82.4</v>
      </c>
      <c r="L101" s="3">
        <v>32.200000000000003</v>
      </c>
      <c r="M101" s="4">
        <v>40</v>
      </c>
      <c r="N101" s="4">
        <v>297</v>
      </c>
      <c r="O101" s="4">
        <f t="shared" si="8"/>
        <v>76.916183857409706</v>
      </c>
      <c r="P101" s="4">
        <f t="shared" si="9"/>
        <v>60.46553837748106</v>
      </c>
      <c r="Q101" s="4">
        <f t="shared" si="10"/>
        <v>172.98214753277836</v>
      </c>
      <c r="R101" s="4">
        <f t="shared" si="11"/>
        <v>60.46553837748106</v>
      </c>
      <c r="S101" s="2">
        <f t="shared" si="12"/>
        <v>2</v>
      </c>
      <c r="T101" t="str">
        <f>IF(S101='ITERASI-4'!S101,"Aman","Berubah")</f>
        <v>Aman</v>
      </c>
    </row>
    <row r="102" spans="1:20" x14ac:dyDescent="0.25">
      <c r="I102" s="13">
        <v>86</v>
      </c>
      <c r="J102" s="4">
        <v>2.12</v>
      </c>
      <c r="K102" s="3">
        <v>85</v>
      </c>
      <c r="L102" s="3">
        <v>31.5</v>
      </c>
      <c r="M102" s="4">
        <v>40</v>
      </c>
      <c r="N102" s="4">
        <v>527</v>
      </c>
      <c r="O102" s="4">
        <f t="shared" si="8"/>
        <v>153.79159958818533</v>
      </c>
      <c r="P102" s="4">
        <f t="shared" si="9"/>
        <v>289.88178507279986</v>
      </c>
      <c r="Q102" s="4">
        <f t="shared" si="10"/>
        <v>57.548402904134626</v>
      </c>
      <c r="R102" s="4">
        <f t="shared" si="11"/>
        <v>57.548402904134626</v>
      </c>
      <c r="S102" s="2">
        <f t="shared" si="12"/>
        <v>3</v>
      </c>
      <c r="T102" t="str">
        <f>IF(S102='ITERASI-4'!S102,"Aman","Berubah")</f>
        <v>Aman</v>
      </c>
    </row>
    <row r="103" spans="1:20" x14ac:dyDescent="0.25">
      <c r="I103" s="13">
        <v>87</v>
      </c>
      <c r="J103" s="3">
        <v>2.6</v>
      </c>
      <c r="K103" s="3">
        <v>86.4</v>
      </c>
      <c r="L103" s="3">
        <v>31.1</v>
      </c>
      <c r="M103" s="4">
        <v>42</v>
      </c>
      <c r="N103" s="4">
        <v>457</v>
      </c>
      <c r="O103" s="4">
        <f t="shared" si="8"/>
        <v>83.800996542641357</v>
      </c>
      <c r="P103" s="4">
        <f t="shared" si="9"/>
        <v>219.88183730862679</v>
      </c>
      <c r="Q103" s="4">
        <f t="shared" si="10"/>
        <v>13.786532016859887</v>
      </c>
      <c r="R103" s="4">
        <f t="shared" si="11"/>
        <v>13.786532016859887</v>
      </c>
      <c r="S103" s="2">
        <f t="shared" si="12"/>
        <v>3</v>
      </c>
      <c r="T103" t="str">
        <f>IF(S103='ITERASI-4'!S103,"Aman","Berubah")</f>
        <v>Aman</v>
      </c>
    </row>
    <row r="104" spans="1:20" x14ac:dyDescent="0.25">
      <c r="I104" s="13">
        <v>88</v>
      </c>
      <c r="J104" s="4">
        <v>2.93</v>
      </c>
      <c r="K104" s="3">
        <v>87.8</v>
      </c>
      <c r="L104" s="3">
        <v>30.7</v>
      </c>
      <c r="M104" s="4">
        <v>40</v>
      </c>
      <c r="N104" s="4">
        <v>527</v>
      </c>
      <c r="O104" s="4">
        <f t="shared" si="8"/>
        <v>153.7025179797146</v>
      </c>
      <c r="P104" s="4">
        <f t="shared" si="9"/>
        <v>289.83862889660929</v>
      </c>
      <c r="Q104" s="4">
        <f t="shared" si="10"/>
        <v>57.341127015475081</v>
      </c>
      <c r="R104" s="4">
        <f t="shared" si="11"/>
        <v>57.341127015475081</v>
      </c>
      <c r="S104" s="2">
        <f t="shared" si="12"/>
        <v>3</v>
      </c>
      <c r="T104" t="str">
        <f>IF(S104='ITERASI-4'!S104,"Aman","Berubah")</f>
        <v>Aman</v>
      </c>
    </row>
    <row r="105" spans="1:20" x14ac:dyDescent="0.25">
      <c r="I105" s="13">
        <v>89</v>
      </c>
      <c r="J105" s="4">
        <v>2.5299999999999998</v>
      </c>
      <c r="K105" s="3">
        <v>88.6</v>
      </c>
      <c r="L105" s="3">
        <v>30.5</v>
      </c>
      <c r="M105" s="4">
        <v>40</v>
      </c>
      <c r="N105" s="4">
        <v>242</v>
      </c>
      <c r="O105" s="4">
        <f t="shared" si="8"/>
        <v>131.3949521293311</v>
      </c>
      <c r="P105" s="4">
        <f t="shared" si="9"/>
        <v>5.5179211418444165</v>
      </c>
      <c r="Q105" s="4">
        <f t="shared" si="10"/>
        <v>227.77924534977001</v>
      </c>
      <c r="R105" s="4">
        <f t="shared" si="11"/>
        <v>5.5179211418444165</v>
      </c>
      <c r="S105" s="2">
        <f t="shared" si="12"/>
        <v>2</v>
      </c>
      <c r="T105" t="str">
        <f>IF(S105='ITERASI-4'!S105,"Aman","Berubah")</f>
        <v>Aman</v>
      </c>
    </row>
    <row r="106" spans="1:20" x14ac:dyDescent="0.25">
      <c r="I106" s="13">
        <v>90</v>
      </c>
      <c r="J106" s="4">
        <v>2.4500000000000002</v>
      </c>
      <c r="K106" s="3">
        <v>88.9</v>
      </c>
      <c r="L106" s="3">
        <v>30.3</v>
      </c>
      <c r="M106" s="4">
        <v>40</v>
      </c>
      <c r="N106" s="4">
        <v>225</v>
      </c>
      <c r="O106" s="4">
        <f t="shared" si="8"/>
        <v>148.38415908916497</v>
      </c>
      <c r="P106" s="4">
        <f t="shared" si="9"/>
        <v>12.414981102217974</v>
      </c>
      <c r="Q106" s="4">
        <f t="shared" si="10"/>
        <v>244.77502761009444</v>
      </c>
      <c r="R106" s="4">
        <f t="shared" si="11"/>
        <v>12.414981102217974</v>
      </c>
      <c r="S106" s="2">
        <f t="shared" si="12"/>
        <v>2</v>
      </c>
      <c r="T106" t="str">
        <f>IF(S106='ITERASI-4'!S106,"Aman","Berubah")</f>
        <v>Aman</v>
      </c>
    </row>
    <row r="107" spans="1:20" x14ac:dyDescent="0.25">
      <c r="I107" s="13">
        <v>91</v>
      </c>
      <c r="J107" s="4">
        <v>2.37</v>
      </c>
      <c r="K107" s="3">
        <v>89.2</v>
      </c>
      <c r="L107" s="3">
        <v>30.2</v>
      </c>
      <c r="M107" s="4">
        <v>40</v>
      </c>
      <c r="N107" s="4">
        <v>221</v>
      </c>
      <c r="O107" s="4">
        <f t="shared" si="8"/>
        <v>152.37844987479588</v>
      </c>
      <c r="P107" s="4">
        <f t="shared" si="9"/>
        <v>16.318165683637162</v>
      </c>
      <c r="Q107" s="4">
        <f t="shared" si="10"/>
        <v>248.77234691295837</v>
      </c>
      <c r="R107" s="4">
        <f t="shared" si="11"/>
        <v>16.318165683637162</v>
      </c>
      <c r="S107" s="2">
        <f t="shared" si="12"/>
        <v>2</v>
      </c>
      <c r="T107" t="str">
        <f>IF(S107='ITERASI-4'!S107,"Aman","Berubah")</f>
        <v>Aman</v>
      </c>
    </row>
    <row r="108" spans="1:20" x14ac:dyDescent="0.25">
      <c r="I108" s="13">
        <v>92</v>
      </c>
      <c r="J108" s="4">
        <v>2.41</v>
      </c>
      <c r="K108" s="3">
        <v>90.3</v>
      </c>
      <c r="L108" s="3">
        <v>30.1</v>
      </c>
      <c r="M108" s="4">
        <v>40</v>
      </c>
      <c r="N108" s="4">
        <v>189</v>
      </c>
      <c r="O108" s="4">
        <f t="shared" si="8"/>
        <v>184.36510505710203</v>
      </c>
      <c r="P108" s="4">
        <f t="shared" si="9"/>
        <v>48.202100393022718</v>
      </c>
      <c r="Q108" s="4">
        <f t="shared" si="10"/>
        <v>280.76784192490692</v>
      </c>
      <c r="R108" s="4">
        <f t="shared" si="11"/>
        <v>48.202100393022718</v>
      </c>
      <c r="S108" s="2">
        <f t="shared" si="12"/>
        <v>2</v>
      </c>
      <c r="T108" t="str">
        <f>IF(S108='ITERASI-4'!S108,"Aman","Berubah")</f>
        <v>Aman</v>
      </c>
    </row>
    <row r="109" spans="1:20" x14ac:dyDescent="0.25">
      <c r="I109" s="13">
        <v>93</v>
      </c>
      <c r="J109" s="3">
        <v>1.2</v>
      </c>
      <c r="K109" s="3">
        <v>90.5</v>
      </c>
      <c r="L109" s="3">
        <v>30</v>
      </c>
      <c r="M109" s="4">
        <v>40</v>
      </c>
      <c r="N109" s="4">
        <v>188</v>
      </c>
      <c r="O109" s="4">
        <f t="shared" si="8"/>
        <v>185.36285835310676</v>
      </c>
      <c r="P109" s="4">
        <f t="shared" si="9"/>
        <v>49.188556104919321</v>
      </c>
      <c r="Q109" s="4">
        <f t="shared" si="10"/>
        <v>281.7649424928394</v>
      </c>
      <c r="R109" s="4">
        <f t="shared" si="11"/>
        <v>49.188556104919321</v>
      </c>
      <c r="S109" s="2">
        <f t="shared" si="12"/>
        <v>2</v>
      </c>
      <c r="T109" t="str">
        <f>IF(S109='ITERASI-4'!S109,"Aman","Berubah")</f>
        <v>Aman</v>
      </c>
    </row>
    <row r="110" spans="1:20" x14ac:dyDescent="0.25">
      <c r="I110" s="13">
        <v>94</v>
      </c>
      <c r="J110" s="4">
        <v>1.23</v>
      </c>
      <c r="K110" s="3">
        <v>90.4</v>
      </c>
      <c r="L110" s="3">
        <v>30</v>
      </c>
      <c r="M110" s="4">
        <v>40</v>
      </c>
      <c r="N110" s="4">
        <v>195</v>
      </c>
      <c r="O110" s="4">
        <f t="shared" si="8"/>
        <v>178.36363939108756</v>
      </c>
      <c r="P110" s="4">
        <f t="shared" si="9"/>
        <v>42.190534104385627</v>
      </c>
      <c r="Q110" s="4">
        <f t="shared" si="10"/>
        <v>274.76504191612429</v>
      </c>
      <c r="R110" s="4">
        <f t="shared" si="11"/>
        <v>42.190534104385627</v>
      </c>
      <c r="S110" s="2">
        <f t="shared" si="12"/>
        <v>2</v>
      </c>
      <c r="T110" t="str">
        <f>IF(S110='ITERASI-4'!S110,"Aman","Berubah")</f>
        <v>Aman</v>
      </c>
    </row>
    <row r="111" spans="1:20" x14ac:dyDescent="0.25">
      <c r="I111" s="13">
        <v>95</v>
      </c>
      <c r="J111" s="4">
        <v>1.34</v>
      </c>
      <c r="K111" s="3">
        <v>91.3</v>
      </c>
      <c r="L111" s="3">
        <v>29.8</v>
      </c>
      <c r="M111" s="4">
        <v>40</v>
      </c>
      <c r="N111" s="4">
        <v>352</v>
      </c>
      <c r="O111" s="4">
        <f t="shared" si="8"/>
        <v>21.42468994377403</v>
      </c>
      <c r="P111" s="4">
        <f t="shared" si="9"/>
        <v>114.81846219075601</v>
      </c>
      <c r="Q111" s="4">
        <f t="shared" si="10"/>
        <v>117.7667522005911</v>
      </c>
      <c r="R111" s="4">
        <f t="shared" si="11"/>
        <v>21.42468994377403</v>
      </c>
      <c r="S111" s="2">
        <f t="shared" si="12"/>
        <v>1</v>
      </c>
      <c r="T111" t="str">
        <f>IF(S111='ITERASI-4'!S111,"Aman","Berubah")</f>
        <v>Aman</v>
      </c>
    </row>
    <row r="112" spans="1:20" x14ac:dyDescent="0.25">
      <c r="I112" s="13">
        <v>96</v>
      </c>
      <c r="J112" s="4">
        <v>1.36</v>
      </c>
      <c r="K112" s="3">
        <v>91.1</v>
      </c>
      <c r="L112" s="3">
        <v>29.9</v>
      </c>
      <c r="M112" s="4">
        <v>40</v>
      </c>
      <c r="N112" s="4">
        <v>352</v>
      </c>
      <c r="O112" s="4">
        <f t="shared" si="8"/>
        <v>21.423952189597188</v>
      </c>
      <c r="P112" s="4">
        <f t="shared" si="9"/>
        <v>114.81768726476622</v>
      </c>
      <c r="Q112" s="4">
        <f t="shared" si="10"/>
        <v>117.76587229251354</v>
      </c>
      <c r="R112" s="4">
        <f t="shared" si="11"/>
        <v>21.423952189597188</v>
      </c>
      <c r="S112" s="2">
        <f t="shared" si="12"/>
        <v>1</v>
      </c>
      <c r="T112" t="str">
        <f>IF(S112='ITERASI-4'!S112,"Aman","Berubah")</f>
        <v>Aman</v>
      </c>
    </row>
    <row r="113" spans="9:20" x14ac:dyDescent="0.25">
      <c r="I113" s="13">
        <v>97</v>
      </c>
      <c r="J113" s="4">
        <v>1.45</v>
      </c>
      <c r="K113" s="3">
        <v>91.1</v>
      </c>
      <c r="L113" s="3">
        <v>30</v>
      </c>
      <c r="M113" s="4">
        <v>40</v>
      </c>
      <c r="N113" s="4">
        <v>338</v>
      </c>
      <c r="O113" s="4">
        <f t="shared" si="8"/>
        <v>35.394954248390775</v>
      </c>
      <c r="P113" s="4">
        <f t="shared" si="9"/>
        <v>100.81757884787764</v>
      </c>
      <c r="Q113" s="4">
        <f t="shared" si="10"/>
        <v>131.76591775834507</v>
      </c>
      <c r="R113" s="4">
        <f t="shared" si="11"/>
        <v>35.394954248390775</v>
      </c>
      <c r="S113" s="2">
        <f t="shared" si="12"/>
        <v>1</v>
      </c>
      <c r="T113" t="str">
        <f>IF(S113='ITERASI-4'!S113,"Aman","Berubah")</f>
        <v>Aman</v>
      </c>
    </row>
    <row r="114" spans="9:20" x14ac:dyDescent="0.25">
      <c r="I114" s="13">
        <v>98</v>
      </c>
      <c r="J114" s="3">
        <v>1.6</v>
      </c>
      <c r="K114" s="3">
        <v>91.3</v>
      </c>
      <c r="L114" s="3">
        <v>29.9</v>
      </c>
      <c r="M114" s="4">
        <v>40</v>
      </c>
      <c r="N114" s="4">
        <v>255</v>
      </c>
      <c r="O114" s="4">
        <f t="shared" si="8"/>
        <v>118.36539373188644</v>
      </c>
      <c r="P114" s="4">
        <f t="shared" si="9"/>
        <v>17.829364985002421</v>
      </c>
      <c r="Q114" s="4">
        <f t="shared" si="10"/>
        <v>214.76613188822014</v>
      </c>
      <c r="R114" s="4">
        <f t="shared" si="11"/>
        <v>17.829364985002421</v>
      </c>
      <c r="S114" s="2">
        <f t="shared" si="12"/>
        <v>2</v>
      </c>
      <c r="T114" t="str">
        <f>IF(S114='ITERASI-4'!S114,"Aman","Berubah")</f>
        <v>Aman</v>
      </c>
    </row>
    <row r="115" spans="9:20" x14ac:dyDescent="0.25">
      <c r="I115" s="13">
        <v>99</v>
      </c>
      <c r="J115" s="4">
        <v>1.72</v>
      </c>
      <c r="K115" s="3">
        <v>91</v>
      </c>
      <c r="L115" s="3">
        <v>30</v>
      </c>
      <c r="M115" s="4">
        <v>40</v>
      </c>
      <c r="N115" s="4">
        <v>367</v>
      </c>
      <c r="O115" s="4">
        <f t="shared" si="8"/>
        <v>6.5849640053349816</v>
      </c>
      <c r="P115" s="4">
        <f t="shared" si="9"/>
        <v>129.81774622662445</v>
      </c>
      <c r="Q115" s="4">
        <f t="shared" si="10"/>
        <v>102.76694922633051</v>
      </c>
      <c r="R115" s="4">
        <f t="shared" si="11"/>
        <v>6.5849640053349816</v>
      </c>
      <c r="S115" s="2">
        <f t="shared" si="12"/>
        <v>1</v>
      </c>
      <c r="T115" t="str">
        <f>IF(S115='ITERASI-4'!S115,"Aman","Berubah")</f>
        <v>Aman</v>
      </c>
    </row>
    <row r="116" spans="9:20" x14ac:dyDescent="0.25">
      <c r="I116" s="13">
        <v>100</v>
      </c>
      <c r="J116" s="4">
        <v>1.78</v>
      </c>
      <c r="K116" s="3">
        <v>88.7</v>
      </c>
      <c r="L116" s="3">
        <v>30</v>
      </c>
      <c r="M116" s="4">
        <v>40</v>
      </c>
      <c r="N116" s="4">
        <v>312</v>
      </c>
      <c r="O116" s="4">
        <f t="shared" si="8"/>
        <v>61.430636908236259</v>
      </c>
      <c r="P116" s="4">
        <f t="shared" si="9"/>
        <v>74.853894113343884</v>
      </c>
      <c r="Q116" s="4">
        <f t="shared" si="10"/>
        <v>157.77877026838826</v>
      </c>
      <c r="R116" s="4">
        <f t="shared" si="11"/>
        <v>61.430636908236259</v>
      </c>
      <c r="S116" s="2">
        <f t="shared" si="12"/>
        <v>1</v>
      </c>
      <c r="T116" t="str">
        <f>IF(S116='ITERASI-4'!S116,"Aman","Berubah")</f>
        <v>Aman</v>
      </c>
    </row>
  </sheetData>
  <mergeCells count="3">
    <mergeCell ref="I11:J11"/>
    <mergeCell ref="I12:J12"/>
    <mergeCell ref="I13:J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52E7-61CA-466D-86C4-A5DA80F3D047}">
  <dimension ref="A1:T116"/>
  <sheetViews>
    <sheetView workbookViewId="0">
      <selection activeCell="L7" sqref="L7"/>
    </sheetView>
  </sheetViews>
  <sheetFormatPr defaultRowHeight="15" x14ac:dyDescent="0.25"/>
  <sheetData>
    <row r="1" spans="1:2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18</v>
      </c>
      <c r="I1" s="23" t="s">
        <v>40</v>
      </c>
    </row>
    <row r="2" spans="1:20" x14ac:dyDescent="0.25">
      <c r="A2" s="16">
        <v>1</v>
      </c>
      <c r="B2" s="17">
        <v>0.89</v>
      </c>
      <c r="C2" s="17">
        <v>90.7</v>
      </c>
      <c r="D2" s="17">
        <v>29.8</v>
      </c>
      <c r="E2" s="18">
        <v>39</v>
      </c>
      <c r="F2" s="18">
        <v>431</v>
      </c>
      <c r="G2" s="31">
        <v>3</v>
      </c>
      <c r="I2" s="27" t="s">
        <v>32</v>
      </c>
    </row>
    <row r="3" spans="1:20" x14ac:dyDescent="0.25">
      <c r="A3" s="16">
        <v>2</v>
      </c>
      <c r="B3" s="17">
        <v>0.86</v>
      </c>
      <c r="C3" s="17">
        <v>90.9</v>
      </c>
      <c r="D3" s="17">
        <v>29.7</v>
      </c>
      <c r="E3" s="18">
        <v>40</v>
      </c>
      <c r="F3" s="18">
        <v>463</v>
      </c>
      <c r="G3" s="31">
        <v>3</v>
      </c>
      <c r="I3" s="19" t="s">
        <v>41</v>
      </c>
    </row>
    <row r="4" spans="1:20" x14ac:dyDescent="0.25">
      <c r="A4" s="16">
        <v>3</v>
      </c>
      <c r="B4" s="17">
        <v>0.84</v>
      </c>
      <c r="C4" s="17">
        <v>92.1</v>
      </c>
      <c r="D4" s="17">
        <v>29.6</v>
      </c>
      <c r="E4" s="18">
        <v>39</v>
      </c>
      <c r="F4" s="18">
        <v>470</v>
      </c>
      <c r="G4" s="31">
        <v>3</v>
      </c>
      <c r="I4">
        <f>35+49+16</f>
        <v>100</v>
      </c>
    </row>
    <row r="5" spans="1:20" x14ac:dyDescent="0.25">
      <c r="A5" s="16">
        <v>4</v>
      </c>
      <c r="B5" s="17">
        <v>0.84</v>
      </c>
      <c r="C5" s="17">
        <v>91.8</v>
      </c>
      <c r="D5" s="17">
        <v>29.6</v>
      </c>
      <c r="E5" s="18">
        <v>40</v>
      </c>
      <c r="F5" s="18">
        <v>470</v>
      </c>
      <c r="G5" s="31">
        <v>3</v>
      </c>
    </row>
    <row r="6" spans="1:20" x14ac:dyDescent="0.25">
      <c r="A6" s="16">
        <v>5</v>
      </c>
      <c r="B6" s="17">
        <v>0.84</v>
      </c>
      <c r="C6" s="17">
        <v>91.8</v>
      </c>
      <c r="D6" s="17">
        <v>29.5</v>
      </c>
      <c r="E6" s="18">
        <v>40</v>
      </c>
      <c r="F6" s="18">
        <v>503</v>
      </c>
      <c r="G6" s="31">
        <v>3</v>
      </c>
      <c r="I6" s="8" t="s">
        <v>6</v>
      </c>
      <c r="J6" s="8"/>
      <c r="K6" s="8"/>
    </row>
    <row r="7" spans="1:20" x14ac:dyDescent="0.25">
      <c r="A7" s="16">
        <v>6</v>
      </c>
      <c r="B7" s="17">
        <v>0.82</v>
      </c>
      <c r="C7" s="17">
        <v>91.9</v>
      </c>
      <c r="D7" s="17">
        <v>29.4</v>
      </c>
      <c r="E7" s="18">
        <v>39</v>
      </c>
      <c r="F7" s="18">
        <v>499</v>
      </c>
      <c r="G7" s="31">
        <v>3</v>
      </c>
      <c r="I7" s="30" t="s">
        <v>7</v>
      </c>
      <c r="J7" s="30"/>
      <c r="K7" s="30"/>
      <c r="L7" s="30"/>
      <c r="M7" s="30"/>
      <c r="N7" s="30"/>
    </row>
    <row r="8" spans="1:20" x14ac:dyDescent="0.25">
      <c r="A8" s="16">
        <v>7</v>
      </c>
      <c r="B8" s="17">
        <v>0.82</v>
      </c>
      <c r="C8" s="17">
        <v>92.1</v>
      </c>
      <c r="D8" s="17">
        <v>29.4</v>
      </c>
      <c r="E8" s="18">
        <v>40</v>
      </c>
      <c r="F8" s="18">
        <v>496</v>
      </c>
      <c r="G8" s="31">
        <v>3</v>
      </c>
      <c r="I8" s="8" t="s">
        <v>39</v>
      </c>
      <c r="J8" s="8"/>
      <c r="K8" s="8"/>
    </row>
    <row r="9" spans="1:20" x14ac:dyDescent="0.25">
      <c r="A9" s="16">
        <v>8</v>
      </c>
      <c r="B9" s="17">
        <v>0.82</v>
      </c>
      <c r="C9" s="17">
        <v>92.1</v>
      </c>
      <c r="D9" s="17">
        <v>29.3</v>
      </c>
      <c r="E9" s="18">
        <v>39</v>
      </c>
      <c r="F9" s="18">
        <v>492</v>
      </c>
      <c r="G9" s="31">
        <v>3</v>
      </c>
      <c r="I9" s="8" t="s">
        <v>23</v>
      </c>
      <c r="J9" s="8"/>
      <c r="K9" s="8"/>
    </row>
    <row r="10" spans="1:20" x14ac:dyDescent="0.25">
      <c r="A10" s="20">
        <v>9</v>
      </c>
      <c r="B10" s="21">
        <v>0.8</v>
      </c>
      <c r="C10" s="21">
        <v>92.3</v>
      </c>
      <c r="D10" s="21">
        <v>29.2</v>
      </c>
      <c r="E10" s="22">
        <v>39</v>
      </c>
      <c r="F10" s="22">
        <v>393</v>
      </c>
      <c r="G10" s="32">
        <v>1</v>
      </c>
      <c r="I10" s="4" t="s">
        <v>24</v>
      </c>
      <c r="J10" s="4"/>
      <c r="K10" s="4" t="s">
        <v>1</v>
      </c>
      <c r="L10" s="4" t="s">
        <v>12</v>
      </c>
      <c r="M10" s="4" t="s">
        <v>13</v>
      </c>
      <c r="N10" s="4" t="s">
        <v>4</v>
      </c>
      <c r="O10" s="4" t="s">
        <v>5</v>
      </c>
    </row>
    <row r="11" spans="1:20" x14ac:dyDescent="0.25">
      <c r="A11" s="24">
        <v>10</v>
      </c>
      <c r="B11" s="25">
        <v>0.8</v>
      </c>
      <c r="C11" s="25">
        <v>92.3</v>
      </c>
      <c r="D11" s="25">
        <v>29.4</v>
      </c>
      <c r="E11" s="26">
        <v>40</v>
      </c>
      <c r="F11" s="26">
        <v>250</v>
      </c>
      <c r="G11" s="33">
        <v>2</v>
      </c>
      <c r="I11" s="39" t="s">
        <v>25</v>
      </c>
      <c r="J11" s="40"/>
      <c r="K11" s="9">
        <f>SUM(B10,B14,B17:B18,B27,B29:B33,B58:B61,B66,B68:B81,B84,B96:B98,B100:B101)/35</f>
        <v>1.5877142857142854</v>
      </c>
      <c r="L11" s="9">
        <f t="shared" ref="L11:O11" si="0">SUM(C10,C14,C17:C18,C27,C29:C33,C58:C61,C66,C68:C81,C84,C96:C98,C100:C101)/35</f>
        <v>91.279999999999987</v>
      </c>
      <c r="M11" s="9">
        <f t="shared" si="0"/>
        <v>30.079999999999991</v>
      </c>
      <c r="N11" s="9">
        <f t="shared" si="0"/>
        <v>41.628571428571426</v>
      </c>
      <c r="O11" s="9">
        <f t="shared" si="0"/>
        <v>374.65714285714284</v>
      </c>
    </row>
    <row r="12" spans="1:20" x14ac:dyDescent="0.25">
      <c r="A12" s="24">
        <v>11</v>
      </c>
      <c r="B12" s="26">
        <v>0.82</v>
      </c>
      <c r="C12" s="25">
        <v>92.8</v>
      </c>
      <c r="D12" s="25">
        <v>29.4</v>
      </c>
      <c r="E12" s="26">
        <v>40</v>
      </c>
      <c r="F12" s="26">
        <v>231</v>
      </c>
      <c r="G12" s="33">
        <v>2</v>
      </c>
      <c r="I12" s="39" t="s">
        <v>26</v>
      </c>
      <c r="J12" s="40"/>
      <c r="K12" s="9">
        <f>SUM(B11:B13,B15:B16,B19:B26,B37:B57,B62:B65,B82:B83,B85:B86,B90:B95,B99)/49</f>
        <v>1.3446938775510202</v>
      </c>
      <c r="L12" s="9">
        <f t="shared" ref="L12:O12" si="1">SUM(C11:C13,C15:C16,C19:C26,C37:C57,C62:C65,C82:C83,C85:C86,C90:C95,C99)/49</f>
        <v>90.981632653061212</v>
      </c>
      <c r="M12" s="9">
        <f t="shared" si="1"/>
        <v>30.304081632653077</v>
      </c>
      <c r="N12" s="9">
        <f t="shared" si="1"/>
        <v>39.632653061224488</v>
      </c>
      <c r="O12" s="9">
        <f t="shared" si="1"/>
        <v>237.18367346938774</v>
      </c>
    </row>
    <row r="13" spans="1:20" x14ac:dyDescent="0.25">
      <c r="A13" s="24">
        <v>12</v>
      </c>
      <c r="B13" s="25">
        <v>0.8</v>
      </c>
      <c r="C13" s="25">
        <v>92.6</v>
      </c>
      <c r="D13" s="25">
        <v>29.4</v>
      </c>
      <c r="E13" s="26">
        <v>40</v>
      </c>
      <c r="F13" s="26">
        <v>229</v>
      </c>
      <c r="G13" s="33">
        <v>2</v>
      </c>
      <c r="I13" s="39" t="s">
        <v>27</v>
      </c>
      <c r="J13" s="40"/>
      <c r="K13" s="1">
        <f>SUM(B2:B9,B28,B34:B36,B67,B87:B89)/16</f>
        <v>1.2175</v>
      </c>
      <c r="L13" s="1">
        <f t="shared" ref="L13:O13" si="2">SUM(C2:C9,C28,C34:C36,C67,C87:C89)/16</f>
        <v>90.637500000000003</v>
      </c>
      <c r="M13" s="1">
        <f t="shared" si="2"/>
        <v>29.931250000000002</v>
      </c>
      <c r="N13" s="1">
        <f t="shared" si="2"/>
        <v>39.75</v>
      </c>
      <c r="O13" s="1">
        <f t="shared" si="2"/>
        <v>472.9375</v>
      </c>
    </row>
    <row r="14" spans="1:20" x14ac:dyDescent="0.25">
      <c r="A14" s="20">
        <v>13</v>
      </c>
      <c r="B14" s="21">
        <v>0.8</v>
      </c>
      <c r="C14" s="21">
        <v>92.3</v>
      </c>
      <c r="D14" s="21">
        <v>29.4</v>
      </c>
      <c r="E14" s="22">
        <v>40</v>
      </c>
      <c r="F14" s="22">
        <v>327</v>
      </c>
      <c r="G14" s="32">
        <v>1</v>
      </c>
    </row>
    <row r="15" spans="1:20" x14ac:dyDescent="0.25">
      <c r="A15" s="24">
        <v>14</v>
      </c>
      <c r="B15" s="25">
        <v>0.8</v>
      </c>
      <c r="C15" s="25">
        <v>92.2</v>
      </c>
      <c r="D15" s="25">
        <v>29.4</v>
      </c>
      <c r="E15" s="26">
        <v>40</v>
      </c>
      <c r="F15" s="26">
        <v>241</v>
      </c>
      <c r="G15" s="33">
        <v>2</v>
      </c>
    </row>
    <row r="16" spans="1:20" x14ac:dyDescent="0.25">
      <c r="A16" s="24">
        <v>15</v>
      </c>
      <c r="B16" s="25">
        <v>0.8</v>
      </c>
      <c r="C16" s="25">
        <v>92</v>
      </c>
      <c r="D16" s="25">
        <v>29.4</v>
      </c>
      <c r="E16" s="26">
        <v>39</v>
      </c>
      <c r="F16" s="26">
        <v>236</v>
      </c>
      <c r="G16" s="33">
        <v>2</v>
      </c>
      <c r="I16" s="15" t="s">
        <v>0</v>
      </c>
      <c r="J16" s="15" t="s">
        <v>1</v>
      </c>
      <c r="K16" s="15" t="s">
        <v>12</v>
      </c>
      <c r="L16" s="15" t="s">
        <v>13</v>
      </c>
      <c r="M16" s="15" t="s">
        <v>4</v>
      </c>
      <c r="N16" s="15" t="s">
        <v>5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0" t="s">
        <v>28</v>
      </c>
    </row>
    <row r="17" spans="1:20" x14ac:dyDescent="0.25">
      <c r="A17" s="20">
        <v>16</v>
      </c>
      <c r="B17" s="21">
        <v>0.8</v>
      </c>
      <c r="C17" s="21">
        <v>91.8</v>
      </c>
      <c r="D17" s="21">
        <v>29.6</v>
      </c>
      <c r="E17" s="22">
        <v>39</v>
      </c>
      <c r="F17" s="22">
        <v>359</v>
      </c>
      <c r="G17" s="32">
        <v>1</v>
      </c>
      <c r="I17" s="13">
        <v>1</v>
      </c>
      <c r="J17" s="3">
        <v>0.89</v>
      </c>
      <c r="K17" s="3">
        <v>90.7</v>
      </c>
      <c r="L17" s="3">
        <v>29.8</v>
      </c>
      <c r="M17" s="4">
        <v>39</v>
      </c>
      <c r="N17" s="4">
        <v>431</v>
      </c>
      <c r="O17" s="4">
        <f>SQRT((J17-$K$11)^2+(K17-$L$11)^2+(L17-$M$11)^2+(M17-$N$11)^2+(N17-$O$11)^2)</f>
        <v>56.412131177611094</v>
      </c>
      <c r="P17" s="4">
        <f>SQRT((J17-$K$12)^2+(K17-$L$12)^2+(L17-$M$12)^2+(M17-$N$12)^2+(N17-$O$12)^2)</f>
        <v>193.81875255372665</v>
      </c>
      <c r="Q17" s="4">
        <f>SQRT((J17-$K$13)^2+(K17-$L$13)^2+(L17-$M$13)^2+(M17-$N$13)^2+(N17-$O$13)^2)</f>
        <v>41.945736318635532</v>
      </c>
      <c r="R17" s="4">
        <f>MIN(O17:Q17)</f>
        <v>41.945736318635532</v>
      </c>
      <c r="S17" s="2">
        <f>IF(AND(O17&lt;P17,O17&lt;Q17),1,IF(AND(P17&lt;O17,P17&lt;Q17),2,3))</f>
        <v>3</v>
      </c>
      <c r="T17" s="4" t="str">
        <f>IF(S17='ITERASI-5'!S17,"Aman","Berubah")</f>
        <v>Aman</v>
      </c>
    </row>
    <row r="18" spans="1:20" x14ac:dyDescent="0.25">
      <c r="A18" s="20">
        <v>17</v>
      </c>
      <c r="B18" s="22">
        <v>0.82</v>
      </c>
      <c r="C18" s="21">
        <v>92</v>
      </c>
      <c r="D18" s="21">
        <v>29.5</v>
      </c>
      <c r="E18" s="22">
        <v>39</v>
      </c>
      <c r="F18" s="22">
        <v>393</v>
      </c>
      <c r="G18" s="32">
        <v>1</v>
      </c>
      <c r="I18" s="13">
        <v>2</v>
      </c>
      <c r="J18" s="3">
        <v>0.86</v>
      </c>
      <c r="K18" s="3">
        <v>90.9</v>
      </c>
      <c r="L18" s="3">
        <v>29.7</v>
      </c>
      <c r="M18" s="4">
        <v>40</v>
      </c>
      <c r="N18" s="4">
        <v>463</v>
      </c>
      <c r="O18" s="4">
        <f t="shared" ref="O18:O81" si="3">SQRT((J18-$K$11)^2+(K18-$L$11)^2+(L18-$M$11)^2+(M18-$N$11)^2+(N18-$O$11)^2)</f>
        <v>88.362497820867759</v>
      </c>
      <c r="P18" s="4">
        <f t="shared" ref="P18:P81" si="4">SQRT((J18-$K$12)^2+(K18-$L$12)^2+(L18-$M$12)^2+(M18-$N$12)^2+(N18-$O$12)^2)</f>
        <v>225.81796823596082</v>
      </c>
      <c r="Q18" s="4">
        <f t="shared" ref="Q18:Q81" si="5">SQRT((J18-$K$13)^2+(K18-$L$13)^2+(L18-$M$13)^2+(M18-$N$13)^2+(N18-$O$13)^2)</f>
        <v>9.9532203488368527</v>
      </c>
      <c r="R18" s="4">
        <f t="shared" ref="R18:R81" si="6">MIN(O18:Q18)</f>
        <v>9.9532203488368527</v>
      </c>
      <c r="S18" s="2">
        <f t="shared" ref="S18:S81" si="7">IF(AND(O18&lt;P18,O18&lt;Q18),1,IF(AND(P18&lt;O18,P18&lt;Q18),2,3))</f>
        <v>3</v>
      </c>
      <c r="T18" s="4" t="str">
        <f>IF(S18='ITERASI-5'!S18,"Aman","Berubah")</f>
        <v>Aman</v>
      </c>
    </row>
    <row r="19" spans="1:20" x14ac:dyDescent="0.25">
      <c r="A19" s="24">
        <v>18</v>
      </c>
      <c r="B19" s="25">
        <v>0.8</v>
      </c>
      <c r="C19" s="25">
        <v>91.7</v>
      </c>
      <c r="D19" s="25">
        <v>29.6</v>
      </c>
      <c r="E19" s="26">
        <v>39</v>
      </c>
      <c r="F19" s="26">
        <v>248</v>
      </c>
      <c r="G19" s="33">
        <v>2</v>
      </c>
      <c r="I19" s="13">
        <v>3</v>
      </c>
      <c r="J19" s="3">
        <v>0.84</v>
      </c>
      <c r="K19" s="3">
        <v>92.1</v>
      </c>
      <c r="L19" s="3">
        <v>29.6</v>
      </c>
      <c r="M19" s="4">
        <v>39</v>
      </c>
      <c r="N19" s="4">
        <v>470</v>
      </c>
      <c r="O19" s="4">
        <f t="shared" si="3"/>
        <v>95.386747887594055</v>
      </c>
      <c r="P19" s="4">
        <f t="shared" si="4"/>
        <v>232.82148384864041</v>
      </c>
      <c r="Q19" s="4">
        <f t="shared" si="5"/>
        <v>3.403313872169297</v>
      </c>
      <c r="R19" s="4">
        <f t="shared" si="6"/>
        <v>3.403313872169297</v>
      </c>
      <c r="S19" s="2">
        <f t="shared" si="7"/>
        <v>3</v>
      </c>
      <c r="T19" s="4" t="str">
        <f>IF(S19='ITERASI-5'!S19,"Aman","Berubah")</f>
        <v>Aman</v>
      </c>
    </row>
    <row r="20" spans="1:20" x14ac:dyDescent="0.25">
      <c r="A20" s="24">
        <v>19</v>
      </c>
      <c r="B20" s="26">
        <v>0.78</v>
      </c>
      <c r="C20" s="25">
        <v>91.6</v>
      </c>
      <c r="D20" s="25">
        <v>29.6</v>
      </c>
      <c r="E20" s="26">
        <v>40</v>
      </c>
      <c r="F20" s="26">
        <v>235</v>
      </c>
      <c r="G20" s="33">
        <v>2</v>
      </c>
      <c r="I20" s="13">
        <v>4</v>
      </c>
      <c r="J20" s="3">
        <v>0.84</v>
      </c>
      <c r="K20" s="3">
        <v>91.8</v>
      </c>
      <c r="L20" s="3">
        <v>29.6</v>
      </c>
      <c r="M20" s="4">
        <v>40</v>
      </c>
      <c r="N20" s="4">
        <v>470</v>
      </c>
      <c r="O20" s="4">
        <f t="shared" si="3"/>
        <v>95.362322380037952</v>
      </c>
      <c r="P20" s="4">
        <f t="shared" si="4"/>
        <v>232.81966629765645</v>
      </c>
      <c r="Q20" s="4">
        <f t="shared" si="5"/>
        <v>3.2085893025596133</v>
      </c>
      <c r="R20" s="4">
        <f t="shared" si="6"/>
        <v>3.2085893025596133</v>
      </c>
      <c r="S20" s="2">
        <f t="shared" si="7"/>
        <v>3</v>
      </c>
      <c r="T20" s="4" t="str">
        <f>IF(S20='ITERASI-5'!S20,"Aman","Berubah")</f>
        <v>Aman</v>
      </c>
    </row>
    <row r="21" spans="1:20" x14ac:dyDescent="0.25">
      <c r="A21" s="24">
        <v>20</v>
      </c>
      <c r="B21" s="25">
        <v>0.8</v>
      </c>
      <c r="C21" s="25">
        <v>92.8</v>
      </c>
      <c r="D21" s="25">
        <v>29.4</v>
      </c>
      <c r="E21" s="26">
        <v>40</v>
      </c>
      <c r="F21" s="26">
        <v>216</v>
      </c>
      <c r="G21" s="33">
        <v>2</v>
      </c>
      <c r="I21" s="13">
        <v>5</v>
      </c>
      <c r="J21" s="3">
        <v>0.84</v>
      </c>
      <c r="K21" s="3">
        <v>91.8</v>
      </c>
      <c r="L21" s="3">
        <v>29.5</v>
      </c>
      <c r="M21" s="4">
        <v>40</v>
      </c>
      <c r="N21" s="4">
        <v>503</v>
      </c>
      <c r="O21" s="4">
        <f t="shared" si="3"/>
        <v>128.35773097535989</v>
      </c>
      <c r="P21" s="4">
        <f t="shared" si="4"/>
        <v>265.81953536619363</v>
      </c>
      <c r="Q21" s="4">
        <f t="shared" si="5"/>
        <v>30.091465489611835</v>
      </c>
      <c r="R21" s="4">
        <f t="shared" si="6"/>
        <v>30.091465489611835</v>
      </c>
      <c r="S21" s="2">
        <f t="shared" si="7"/>
        <v>3</v>
      </c>
      <c r="T21" s="4" t="str">
        <f>IF(S21='ITERASI-5'!S21,"Aman","Berubah")</f>
        <v>Aman</v>
      </c>
    </row>
    <row r="22" spans="1:20" x14ac:dyDescent="0.25">
      <c r="A22" s="24">
        <v>21</v>
      </c>
      <c r="B22" s="25">
        <v>0.8</v>
      </c>
      <c r="C22" s="25">
        <v>92.3</v>
      </c>
      <c r="D22" s="25">
        <v>29.4</v>
      </c>
      <c r="E22" s="26">
        <v>39</v>
      </c>
      <c r="F22" s="26">
        <v>205</v>
      </c>
      <c r="G22" s="33">
        <v>2</v>
      </c>
      <c r="I22" s="13">
        <v>6</v>
      </c>
      <c r="J22" s="3">
        <v>0.82</v>
      </c>
      <c r="K22" s="3">
        <v>91.9</v>
      </c>
      <c r="L22" s="3">
        <v>29.4</v>
      </c>
      <c r="M22" s="4">
        <v>39</v>
      </c>
      <c r="N22" s="4">
        <v>499</v>
      </c>
      <c r="O22" s="4">
        <f t="shared" si="3"/>
        <v>124.37641133039888</v>
      </c>
      <c r="P22" s="4">
        <f t="shared" si="4"/>
        <v>261.82078823830551</v>
      </c>
      <c r="Q22" s="4">
        <f t="shared" si="5"/>
        <v>26.112268099736184</v>
      </c>
      <c r="R22" s="4">
        <f t="shared" si="6"/>
        <v>26.112268099736184</v>
      </c>
      <c r="S22" s="2">
        <f t="shared" si="7"/>
        <v>3</v>
      </c>
      <c r="T22" s="4" t="str">
        <f>IF(S22='ITERASI-5'!S22,"Aman","Berubah")</f>
        <v>Aman</v>
      </c>
    </row>
    <row r="23" spans="1:20" x14ac:dyDescent="0.25">
      <c r="A23" s="24">
        <v>22</v>
      </c>
      <c r="B23" s="25">
        <v>0.8</v>
      </c>
      <c r="C23" s="25">
        <v>92.2</v>
      </c>
      <c r="D23" s="25">
        <v>29.5</v>
      </c>
      <c r="E23" s="26">
        <v>39</v>
      </c>
      <c r="F23" s="26">
        <v>197</v>
      </c>
      <c r="G23" s="33">
        <v>2</v>
      </c>
      <c r="I23" s="13">
        <v>7</v>
      </c>
      <c r="J23" s="3">
        <v>0.82</v>
      </c>
      <c r="K23" s="3">
        <v>92.1</v>
      </c>
      <c r="L23" s="3">
        <v>29.4</v>
      </c>
      <c r="M23" s="4">
        <v>40</v>
      </c>
      <c r="N23" s="4">
        <v>496</v>
      </c>
      <c r="O23" s="4">
        <f t="shared" si="3"/>
        <v>121.3608891270754</v>
      </c>
      <c r="P23" s="4">
        <f t="shared" si="4"/>
        <v>258.82111435383376</v>
      </c>
      <c r="Q23" s="4">
        <f t="shared" si="5"/>
        <v>23.11970037246374</v>
      </c>
      <c r="R23" s="4">
        <f t="shared" si="6"/>
        <v>23.11970037246374</v>
      </c>
      <c r="S23" s="2">
        <f t="shared" si="7"/>
        <v>3</v>
      </c>
      <c r="T23" s="4" t="str">
        <f>IF(S23='ITERASI-5'!S23,"Aman","Berubah")</f>
        <v>Aman</v>
      </c>
    </row>
    <row r="24" spans="1:20" x14ac:dyDescent="0.25">
      <c r="A24" s="24">
        <v>23</v>
      </c>
      <c r="B24" s="25">
        <v>0.8</v>
      </c>
      <c r="C24" s="25">
        <v>91.9</v>
      </c>
      <c r="D24" s="25">
        <v>29.5</v>
      </c>
      <c r="E24" s="26">
        <v>39</v>
      </c>
      <c r="F24" s="26">
        <v>192</v>
      </c>
      <c r="G24" s="33">
        <v>2</v>
      </c>
      <c r="I24" s="13">
        <v>8</v>
      </c>
      <c r="J24" s="3">
        <v>0.82</v>
      </c>
      <c r="K24" s="3">
        <v>92.1</v>
      </c>
      <c r="L24" s="3">
        <v>29.3</v>
      </c>
      <c r="M24" s="4">
        <v>39</v>
      </c>
      <c r="N24" s="4">
        <v>492</v>
      </c>
      <c r="O24" s="4">
        <f t="shared" si="3"/>
        <v>117.38026109797411</v>
      </c>
      <c r="P24" s="4">
        <f t="shared" si="4"/>
        <v>254.82208449340564</v>
      </c>
      <c r="Q24" s="4">
        <f t="shared" si="5"/>
        <v>19.147762148943151</v>
      </c>
      <c r="R24" s="4">
        <f t="shared" si="6"/>
        <v>19.147762148943151</v>
      </c>
      <c r="S24" s="2">
        <f t="shared" si="7"/>
        <v>3</v>
      </c>
      <c r="T24" s="4" t="str">
        <f>IF(S24='ITERASI-5'!S24,"Aman","Berubah")</f>
        <v>Aman</v>
      </c>
    </row>
    <row r="25" spans="1:20" x14ac:dyDescent="0.25">
      <c r="A25" s="24">
        <v>24</v>
      </c>
      <c r="B25" s="26">
        <v>0.78</v>
      </c>
      <c r="C25" s="25">
        <v>92.1</v>
      </c>
      <c r="D25" s="25">
        <v>29.5</v>
      </c>
      <c r="E25" s="26">
        <v>40</v>
      </c>
      <c r="F25" s="26">
        <v>176</v>
      </c>
      <c r="G25" s="33">
        <v>2</v>
      </c>
      <c r="I25" s="14">
        <v>9</v>
      </c>
      <c r="J25" s="6">
        <v>0.8</v>
      </c>
      <c r="K25" s="6">
        <v>92.3</v>
      </c>
      <c r="L25" s="6">
        <v>29.2</v>
      </c>
      <c r="M25" s="5">
        <v>39</v>
      </c>
      <c r="N25" s="5">
        <v>393</v>
      </c>
      <c r="O25" s="4">
        <f t="shared" si="3"/>
        <v>18.595835278746858</v>
      </c>
      <c r="P25" s="4">
        <f t="shared" si="4"/>
        <v>155.82805152963806</v>
      </c>
      <c r="Q25" s="4">
        <f t="shared" si="5"/>
        <v>79.962737229990438</v>
      </c>
      <c r="R25" s="4">
        <f t="shared" si="6"/>
        <v>18.595835278746858</v>
      </c>
      <c r="S25" s="2">
        <f t="shared" si="7"/>
        <v>1</v>
      </c>
      <c r="T25" s="4" t="str">
        <f>IF(S25='ITERASI-5'!S25,"Aman","Berubah")</f>
        <v>Aman</v>
      </c>
    </row>
    <row r="26" spans="1:20" x14ac:dyDescent="0.25">
      <c r="A26" s="24">
        <v>25</v>
      </c>
      <c r="B26" s="26">
        <v>0.78</v>
      </c>
      <c r="C26" s="25">
        <v>91.8</v>
      </c>
      <c r="D26" s="25">
        <v>29.5</v>
      </c>
      <c r="E26" s="26">
        <v>39</v>
      </c>
      <c r="F26" s="26">
        <v>174</v>
      </c>
      <c r="G26" s="33">
        <v>2</v>
      </c>
      <c r="I26" s="13">
        <v>10</v>
      </c>
      <c r="J26" s="3">
        <v>0.8</v>
      </c>
      <c r="K26" s="3">
        <v>92.3</v>
      </c>
      <c r="L26" s="3">
        <v>29.4</v>
      </c>
      <c r="M26" s="4">
        <v>40</v>
      </c>
      <c r="N26" s="4">
        <v>250</v>
      </c>
      <c r="O26" s="4">
        <f t="shared" si="3"/>
        <v>124.67629607908633</v>
      </c>
      <c r="P26" s="4">
        <f t="shared" si="4"/>
        <v>12.932336099596236</v>
      </c>
      <c r="Q26" s="4">
        <f t="shared" si="5"/>
        <v>222.94486279193001</v>
      </c>
      <c r="R26" s="4">
        <f t="shared" si="6"/>
        <v>12.932336099596236</v>
      </c>
      <c r="S26" s="2">
        <f t="shared" si="7"/>
        <v>2</v>
      </c>
      <c r="T26" s="4" t="str">
        <f>IF(S26='ITERASI-5'!S26,"Aman","Berubah")</f>
        <v>Aman</v>
      </c>
    </row>
    <row r="27" spans="1:20" x14ac:dyDescent="0.25">
      <c r="A27" s="20">
        <v>26</v>
      </c>
      <c r="B27" s="22">
        <v>0.78</v>
      </c>
      <c r="C27" s="21">
        <v>92</v>
      </c>
      <c r="D27" s="21">
        <v>29.6</v>
      </c>
      <c r="E27" s="22">
        <v>39</v>
      </c>
      <c r="F27" s="22">
        <v>416</v>
      </c>
      <c r="G27" s="32">
        <v>1</v>
      </c>
      <c r="I27" s="13">
        <v>11</v>
      </c>
      <c r="J27" s="4">
        <v>0.82</v>
      </c>
      <c r="K27" s="3">
        <v>92.8</v>
      </c>
      <c r="L27" s="3">
        <v>29.4</v>
      </c>
      <c r="M27" s="4">
        <v>40</v>
      </c>
      <c r="N27" s="4">
        <v>231</v>
      </c>
      <c r="O27" s="4">
        <f t="shared" si="3"/>
        <v>143.67807461126418</v>
      </c>
      <c r="P27" s="4">
        <f t="shared" si="4"/>
        <v>6.5400220505355291</v>
      </c>
      <c r="Q27" s="4">
        <f t="shared" si="5"/>
        <v>241.94820322811347</v>
      </c>
      <c r="R27" s="4">
        <f t="shared" si="6"/>
        <v>6.5400220505355291</v>
      </c>
      <c r="S27" s="2">
        <f t="shared" si="7"/>
        <v>2</v>
      </c>
      <c r="T27" s="4" t="str">
        <f>IF(S27='ITERASI-5'!S27,"Aman","Berubah")</f>
        <v>Aman</v>
      </c>
    </row>
    <row r="28" spans="1:20" x14ac:dyDescent="0.25">
      <c r="A28" s="16">
        <v>27</v>
      </c>
      <c r="B28" s="18">
        <v>0.78</v>
      </c>
      <c r="C28" s="17">
        <v>91.8</v>
      </c>
      <c r="D28" s="17">
        <v>29.6</v>
      </c>
      <c r="E28" s="18">
        <v>39</v>
      </c>
      <c r="F28" s="18">
        <v>447</v>
      </c>
      <c r="G28" s="31">
        <v>3</v>
      </c>
      <c r="I28" s="13">
        <v>12</v>
      </c>
      <c r="J28" s="3">
        <v>0.8</v>
      </c>
      <c r="K28" s="3">
        <v>92.6</v>
      </c>
      <c r="L28" s="3">
        <v>29.4</v>
      </c>
      <c r="M28" s="4">
        <v>40</v>
      </c>
      <c r="N28" s="4">
        <v>229</v>
      </c>
      <c r="O28" s="4">
        <f t="shared" si="3"/>
        <v>145.67594449324841</v>
      </c>
      <c r="P28" s="4">
        <f t="shared" si="4"/>
        <v>8.4166871817460596</v>
      </c>
      <c r="Q28" s="4">
        <f t="shared" si="5"/>
        <v>243.94645794787121</v>
      </c>
      <c r="R28" s="4">
        <f t="shared" si="6"/>
        <v>8.4166871817460596</v>
      </c>
      <c r="S28" s="2">
        <f t="shared" si="7"/>
        <v>2</v>
      </c>
      <c r="T28" s="4" t="str">
        <f>IF(S28='ITERASI-5'!S28,"Aman","Berubah")</f>
        <v>Aman</v>
      </c>
    </row>
    <row r="29" spans="1:20" x14ac:dyDescent="0.25">
      <c r="A29" s="20">
        <v>28</v>
      </c>
      <c r="B29" s="22">
        <v>0.78</v>
      </c>
      <c r="C29" s="21">
        <v>91.9</v>
      </c>
      <c r="D29" s="21">
        <v>29.6</v>
      </c>
      <c r="E29" s="22">
        <v>40</v>
      </c>
      <c r="F29" s="22">
        <v>416</v>
      </c>
      <c r="G29" s="32">
        <v>1</v>
      </c>
      <c r="I29" s="13">
        <v>13</v>
      </c>
      <c r="J29" s="3">
        <v>0.8</v>
      </c>
      <c r="K29" s="3">
        <v>92.3</v>
      </c>
      <c r="L29" s="3">
        <v>29.4</v>
      </c>
      <c r="M29" s="4">
        <v>40</v>
      </c>
      <c r="N29" s="4">
        <v>327</v>
      </c>
      <c r="O29" s="4">
        <f t="shared" si="3"/>
        <v>47.707219621352891</v>
      </c>
      <c r="P29" s="4">
        <f t="shared" si="4"/>
        <v>89.832953879448979</v>
      </c>
      <c r="Q29" s="4">
        <f t="shared" si="5"/>
        <v>145.94874732354677</v>
      </c>
      <c r="R29" s="4">
        <f t="shared" si="6"/>
        <v>47.707219621352891</v>
      </c>
      <c r="S29" s="2">
        <f t="shared" si="7"/>
        <v>1</v>
      </c>
      <c r="T29" s="4" t="str">
        <f>IF(S29='ITERASI-5'!S29,"Aman","Berubah")</f>
        <v>Aman</v>
      </c>
    </row>
    <row r="30" spans="1:20" x14ac:dyDescent="0.25">
      <c r="A30" s="20">
        <v>29</v>
      </c>
      <c r="B30" s="21">
        <v>0.8</v>
      </c>
      <c r="C30" s="21">
        <v>91.9</v>
      </c>
      <c r="D30" s="21">
        <v>29.8</v>
      </c>
      <c r="E30" s="22">
        <v>39</v>
      </c>
      <c r="F30" s="22">
        <v>410</v>
      </c>
      <c r="G30" s="32">
        <v>1</v>
      </c>
      <c r="I30" s="13">
        <v>14</v>
      </c>
      <c r="J30" s="3">
        <v>0.8</v>
      </c>
      <c r="K30" s="3">
        <v>92.2</v>
      </c>
      <c r="L30" s="3">
        <v>29.4</v>
      </c>
      <c r="M30" s="4">
        <v>40</v>
      </c>
      <c r="N30" s="4">
        <v>241</v>
      </c>
      <c r="O30" s="4">
        <f t="shared" si="3"/>
        <v>133.67428090484933</v>
      </c>
      <c r="P30" s="4">
        <f t="shared" si="4"/>
        <v>4.159058303572051</v>
      </c>
      <c r="Q30" s="4">
        <f t="shared" si="5"/>
        <v>231.94388188808193</v>
      </c>
      <c r="R30" s="4">
        <f t="shared" si="6"/>
        <v>4.159058303572051</v>
      </c>
      <c r="S30" s="2">
        <f t="shared" si="7"/>
        <v>2</v>
      </c>
      <c r="T30" s="4" t="str">
        <f>IF(S30='ITERASI-5'!S30,"Aman","Berubah")</f>
        <v>Aman</v>
      </c>
    </row>
    <row r="31" spans="1:20" x14ac:dyDescent="0.25">
      <c r="A31" s="20">
        <v>30</v>
      </c>
      <c r="B31" s="22">
        <v>0.78</v>
      </c>
      <c r="C31" s="21">
        <v>91.7</v>
      </c>
      <c r="D31" s="21">
        <v>29.7</v>
      </c>
      <c r="E31" s="22">
        <v>39</v>
      </c>
      <c r="F31" s="22">
        <v>343</v>
      </c>
      <c r="G31" s="32">
        <v>1</v>
      </c>
      <c r="I31" s="13">
        <v>15</v>
      </c>
      <c r="J31" s="3">
        <v>0.8</v>
      </c>
      <c r="K31" s="3">
        <v>92</v>
      </c>
      <c r="L31" s="3">
        <v>29.4</v>
      </c>
      <c r="M31" s="4">
        <v>39</v>
      </c>
      <c r="N31" s="4">
        <v>236</v>
      </c>
      <c r="O31" s="4">
        <f t="shared" si="3"/>
        <v>138.68782912302413</v>
      </c>
      <c r="P31" s="4">
        <f t="shared" si="4"/>
        <v>1.9880794375634232</v>
      </c>
      <c r="Q31" s="4">
        <f t="shared" si="5"/>
        <v>236.9435678496306</v>
      </c>
      <c r="R31" s="4">
        <f t="shared" si="6"/>
        <v>1.9880794375634232</v>
      </c>
      <c r="S31" s="2">
        <f t="shared" si="7"/>
        <v>2</v>
      </c>
      <c r="T31" s="4" t="str">
        <f>IF(S31='ITERASI-5'!S31,"Aman","Berubah")</f>
        <v>Aman</v>
      </c>
    </row>
    <row r="32" spans="1:20" x14ac:dyDescent="0.25">
      <c r="A32" s="20">
        <v>31</v>
      </c>
      <c r="B32" s="21">
        <v>0.8</v>
      </c>
      <c r="C32" s="21">
        <v>91.6</v>
      </c>
      <c r="D32" s="21">
        <v>29.6</v>
      </c>
      <c r="E32" s="22">
        <v>39</v>
      </c>
      <c r="F32" s="22">
        <v>390</v>
      </c>
      <c r="G32" s="32">
        <v>1</v>
      </c>
      <c r="I32" s="13">
        <v>16</v>
      </c>
      <c r="J32" s="3">
        <v>0.8</v>
      </c>
      <c r="K32" s="3">
        <v>91.8</v>
      </c>
      <c r="L32" s="3">
        <v>29.6</v>
      </c>
      <c r="M32" s="4">
        <v>39</v>
      </c>
      <c r="N32" s="4">
        <v>359</v>
      </c>
      <c r="O32" s="4">
        <f t="shared" si="3"/>
        <v>15.911530536060935</v>
      </c>
      <c r="P32" s="4">
        <f t="shared" si="4"/>
        <v>121.8239705755351</v>
      </c>
      <c r="Q32" s="4">
        <f t="shared" si="5"/>
        <v>113.94714496341057</v>
      </c>
      <c r="R32" s="4">
        <f t="shared" si="6"/>
        <v>15.911530536060935</v>
      </c>
      <c r="S32" s="2">
        <f t="shared" si="7"/>
        <v>1</v>
      </c>
      <c r="T32" s="4" t="str">
        <f>IF(S32='ITERASI-5'!S32,"Aman","Berubah")</f>
        <v>Aman</v>
      </c>
    </row>
    <row r="33" spans="1:20" x14ac:dyDescent="0.25">
      <c r="A33" s="20">
        <v>32</v>
      </c>
      <c r="B33" s="21">
        <v>0.8</v>
      </c>
      <c r="C33" s="21">
        <v>91.7</v>
      </c>
      <c r="D33" s="21">
        <v>29.7</v>
      </c>
      <c r="E33" s="22">
        <v>39</v>
      </c>
      <c r="F33" s="22">
        <v>419</v>
      </c>
      <c r="G33" s="32">
        <v>1</v>
      </c>
      <c r="I33" s="13">
        <v>17</v>
      </c>
      <c r="J33" s="4">
        <v>0.82</v>
      </c>
      <c r="K33" s="3">
        <v>92</v>
      </c>
      <c r="L33" s="3">
        <v>29.5</v>
      </c>
      <c r="M33" s="4">
        <v>39</v>
      </c>
      <c r="N33" s="4">
        <v>393</v>
      </c>
      <c r="O33" s="4">
        <f t="shared" si="3"/>
        <v>18.569167486531473</v>
      </c>
      <c r="P33" s="4">
        <f t="shared" si="4"/>
        <v>155.82389671157847</v>
      </c>
      <c r="Q33" s="4">
        <f t="shared" si="5"/>
        <v>79.954779690225521</v>
      </c>
      <c r="R33" s="4">
        <f t="shared" si="6"/>
        <v>18.569167486531473</v>
      </c>
      <c r="S33" s="2">
        <f t="shared" si="7"/>
        <v>1</v>
      </c>
      <c r="T33" s="4" t="str">
        <f>IF(S33='ITERASI-5'!S33,"Aman","Berubah")</f>
        <v>Aman</v>
      </c>
    </row>
    <row r="34" spans="1:20" x14ac:dyDescent="0.25">
      <c r="A34" s="16">
        <v>33</v>
      </c>
      <c r="B34" s="18">
        <v>0.78</v>
      </c>
      <c r="C34" s="17">
        <v>91.5</v>
      </c>
      <c r="D34" s="17">
        <v>29.8</v>
      </c>
      <c r="E34" s="18">
        <v>39</v>
      </c>
      <c r="F34" s="18">
        <v>431</v>
      </c>
      <c r="G34" s="31">
        <v>3</v>
      </c>
      <c r="I34" s="13">
        <v>18</v>
      </c>
      <c r="J34" s="3">
        <v>0.8</v>
      </c>
      <c r="K34" s="3">
        <v>91.7</v>
      </c>
      <c r="L34" s="3">
        <v>29.6</v>
      </c>
      <c r="M34" s="4">
        <v>39</v>
      </c>
      <c r="N34" s="4">
        <v>248</v>
      </c>
      <c r="O34" s="4">
        <f t="shared" si="3"/>
        <v>126.6884703447228</v>
      </c>
      <c r="P34" s="4">
        <f t="shared" si="4"/>
        <v>10.895028385623059</v>
      </c>
      <c r="Q34" s="4">
        <f t="shared" si="5"/>
        <v>224.94189104146986</v>
      </c>
      <c r="R34" s="4">
        <f t="shared" si="6"/>
        <v>10.895028385623059</v>
      </c>
      <c r="S34" s="2">
        <f t="shared" si="7"/>
        <v>2</v>
      </c>
      <c r="T34" s="4" t="str">
        <f>IF(S34='ITERASI-5'!S34,"Aman","Berubah")</f>
        <v>Aman</v>
      </c>
    </row>
    <row r="35" spans="1:20" x14ac:dyDescent="0.25">
      <c r="A35" s="16">
        <v>34</v>
      </c>
      <c r="B35" s="18">
        <v>0.78</v>
      </c>
      <c r="C35" s="17">
        <v>91.6</v>
      </c>
      <c r="D35" s="17">
        <v>29.7</v>
      </c>
      <c r="E35" s="18">
        <v>40</v>
      </c>
      <c r="F35" s="18">
        <v>444</v>
      </c>
      <c r="G35" s="31">
        <v>3</v>
      </c>
      <c r="I35" s="13">
        <v>19</v>
      </c>
      <c r="J35" s="4">
        <v>0.78</v>
      </c>
      <c r="K35" s="3">
        <v>91.6</v>
      </c>
      <c r="L35" s="3">
        <v>29.6</v>
      </c>
      <c r="M35" s="4">
        <v>40</v>
      </c>
      <c r="N35" s="4">
        <v>235</v>
      </c>
      <c r="O35" s="4">
        <f t="shared" si="3"/>
        <v>139.6701650256264</v>
      </c>
      <c r="P35" s="4">
        <f t="shared" si="4"/>
        <v>2.4698910686260582</v>
      </c>
      <c r="Q35" s="4">
        <f t="shared" si="5"/>
        <v>237.94021086254526</v>
      </c>
      <c r="R35" s="4">
        <f t="shared" si="6"/>
        <v>2.4698910686260582</v>
      </c>
      <c r="S35" s="2">
        <f t="shared" si="7"/>
        <v>2</v>
      </c>
      <c r="T35" s="4" t="str">
        <f>IF(S35='ITERASI-5'!S35,"Aman","Berubah")</f>
        <v>Aman</v>
      </c>
    </row>
    <row r="36" spans="1:20" x14ac:dyDescent="0.25">
      <c r="A36" s="16">
        <v>35</v>
      </c>
      <c r="B36" s="18">
        <v>0.78</v>
      </c>
      <c r="C36" s="17">
        <v>91.7</v>
      </c>
      <c r="D36" s="17">
        <v>29.8</v>
      </c>
      <c r="E36" s="18">
        <v>40</v>
      </c>
      <c r="F36" s="18">
        <v>463</v>
      </c>
      <c r="G36" s="31">
        <v>3</v>
      </c>
      <c r="I36" s="13">
        <v>20</v>
      </c>
      <c r="J36" s="3">
        <v>0.8</v>
      </c>
      <c r="K36" s="3">
        <v>92.8</v>
      </c>
      <c r="L36" s="3">
        <v>29.4</v>
      </c>
      <c r="M36" s="4">
        <v>40</v>
      </c>
      <c r="N36" s="4">
        <v>216</v>
      </c>
      <c r="O36" s="4">
        <f t="shared" si="3"/>
        <v>158.67619392424848</v>
      </c>
      <c r="P36" s="4">
        <f t="shared" si="4"/>
        <v>21.290924833323359</v>
      </c>
      <c r="Q36" s="4">
        <f t="shared" si="5"/>
        <v>256.94761011792366</v>
      </c>
      <c r="R36" s="4">
        <f t="shared" si="6"/>
        <v>21.290924833323359</v>
      </c>
      <c r="S36" s="2">
        <f t="shared" si="7"/>
        <v>2</v>
      </c>
      <c r="T36" s="4" t="str">
        <f>IF(S36='ITERASI-5'!S36,"Aman","Berubah")</f>
        <v>Aman</v>
      </c>
    </row>
    <row r="37" spans="1:20" x14ac:dyDescent="0.25">
      <c r="A37" s="24">
        <v>36</v>
      </c>
      <c r="B37" s="26">
        <v>0.82</v>
      </c>
      <c r="C37" s="25">
        <v>92</v>
      </c>
      <c r="D37" s="25">
        <v>29.9</v>
      </c>
      <c r="E37" s="26">
        <v>39</v>
      </c>
      <c r="F37" s="26">
        <v>282</v>
      </c>
      <c r="G37" s="33">
        <v>2</v>
      </c>
      <c r="I37" s="13">
        <v>21</v>
      </c>
      <c r="J37" s="3">
        <v>0.8</v>
      </c>
      <c r="K37" s="3">
        <v>92.3</v>
      </c>
      <c r="L37" s="3">
        <v>29.4</v>
      </c>
      <c r="M37" s="4">
        <v>39</v>
      </c>
      <c r="N37" s="4">
        <v>205</v>
      </c>
      <c r="O37" s="4">
        <f t="shared" si="3"/>
        <v>169.68376116764972</v>
      </c>
      <c r="P37" s="4">
        <f t="shared" si="4"/>
        <v>32.234162550937569</v>
      </c>
      <c r="Q37" s="4">
        <f t="shared" si="5"/>
        <v>267.94455927544504</v>
      </c>
      <c r="R37" s="4">
        <f t="shared" si="6"/>
        <v>32.234162550937569</v>
      </c>
      <c r="S37" s="2">
        <f t="shared" si="7"/>
        <v>2</v>
      </c>
      <c r="T37" s="4" t="str">
        <f>IF(S37='ITERASI-5'!S37,"Aman","Berubah")</f>
        <v>Aman</v>
      </c>
    </row>
    <row r="38" spans="1:20" x14ac:dyDescent="0.25">
      <c r="A38" s="24">
        <v>37</v>
      </c>
      <c r="B38" s="26">
        <v>0.91</v>
      </c>
      <c r="C38" s="25">
        <v>92.7</v>
      </c>
      <c r="D38" s="25">
        <v>30</v>
      </c>
      <c r="E38" s="26">
        <v>39</v>
      </c>
      <c r="F38" s="26">
        <v>224</v>
      </c>
      <c r="G38" s="33">
        <v>2</v>
      </c>
      <c r="I38" s="13">
        <v>22</v>
      </c>
      <c r="J38" s="3">
        <v>0.8</v>
      </c>
      <c r="K38" s="3">
        <v>92.2</v>
      </c>
      <c r="L38" s="3">
        <v>29.5</v>
      </c>
      <c r="M38" s="4">
        <v>39</v>
      </c>
      <c r="N38" s="4">
        <v>197</v>
      </c>
      <c r="O38" s="4">
        <f t="shared" si="3"/>
        <v>177.68166222127223</v>
      </c>
      <c r="P38" s="4">
        <f t="shared" si="4"/>
        <v>40.218845347356151</v>
      </c>
      <c r="Q38" s="4">
        <f t="shared" si="5"/>
        <v>275.94359585848792</v>
      </c>
      <c r="R38" s="4">
        <f t="shared" si="6"/>
        <v>40.218845347356151</v>
      </c>
      <c r="S38" s="2">
        <f t="shared" si="7"/>
        <v>2</v>
      </c>
      <c r="T38" s="4" t="str">
        <f>IF(S38='ITERASI-5'!S38,"Aman","Berubah")</f>
        <v>Aman</v>
      </c>
    </row>
    <row r="39" spans="1:20" x14ac:dyDescent="0.25">
      <c r="A39" s="24">
        <v>38</v>
      </c>
      <c r="B39" s="26">
        <v>0.91</v>
      </c>
      <c r="C39" s="25">
        <v>92.5</v>
      </c>
      <c r="D39" s="25">
        <v>30.1</v>
      </c>
      <c r="E39" s="26">
        <v>39</v>
      </c>
      <c r="F39" s="26">
        <v>217</v>
      </c>
      <c r="G39" s="33">
        <v>2</v>
      </c>
      <c r="I39" s="13">
        <v>23</v>
      </c>
      <c r="J39" s="3">
        <v>0.8</v>
      </c>
      <c r="K39" s="3">
        <v>91.9</v>
      </c>
      <c r="L39" s="3">
        <v>29.5</v>
      </c>
      <c r="M39" s="4">
        <v>39</v>
      </c>
      <c r="N39" s="4">
        <v>192</v>
      </c>
      <c r="O39" s="4">
        <f t="shared" si="3"/>
        <v>182.67972662089713</v>
      </c>
      <c r="P39" s="4">
        <f t="shared" si="4"/>
        <v>45.2078669631765</v>
      </c>
      <c r="Q39" s="4">
        <f t="shared" si="5"/>
        <v>280.94197905495093</v>
      </c>
      <c r="R39" s="4">
        <f t="shared" si="6"/>
        <v>45.2078669631765</v>
      </c>
      <c r="S39" s="2">
        <f t="shared" si="7"/>
        <v>2</v>
      </c>
      <c r="T39" s="4" t="str">
        <f>IF(S39='ITERASI-5'!S39,"Aman","Berubah")</f>
        <v>Aman</v>
      </c>
    </row>
    <row r="40" spans="1:20" x14ac:dyDescent="0.25">
      <c r="A40" s="24">
        <v>39</v>
      </c>
      <c r="B40" s="26">
        <v>0.91</v>
      </c>
      <c r="C40" s="25">
        <v>92.8</v>
      </c>
      <c r="D40" s="25">
        <v>30</v>
      </c>
      <c r="E40" s="26">
        <v>39</v>
      </c>
      <c r="F40" s="26">
        <v>224</v>
      </c>
      <c r="G40" s="33">
        <v>2</v>
      </c>
      <c r="I40" s="13">
        <v>24</v>
      </c>
      <c r="J40" s="4">
        <v>0.78</v>
      </c>
      <c r="K40" s="3">
        <v>92.1</v>
      </c>
      <c r="L40" s="3">
        <v>29.5</v>
      </c>
      <c r="M40" s="4">
        <v>40</v>
      </c>
      <c r="N40" s="4">
        <v>176</v>
      </c>
      <c r="O40" s="4">
        <f t="shared" si="3"/>
        <v>198.66799907239354</v>
      </c>
      <c r="P40" s="4">
        <f t="shared" si="4"/>
        <v>61.202884041130787</v>
      </c>
      <c r="Q40" s="4">
        <f t="shared" si="5"/>
        <v>296.94184227776407</v>
      </c>
      <c r="R40" s="4">
        <f t="shared" si="6"/>
        <v>61.202884041130787</v>
      </c>
      <c r="S40" s="2">
        <f t="shared" si="7"/>
        <v>2</v>
      </c>
      <c r="T40" s="4" t="str">
        <f>IF(S40='ITERASI-5'!S40,"Aman","Berubah")</f>
        <v>Aman</v>
      </c>
    </row>
    <row r="41" spans="1:20" x14ac:dyDescent="0.25">
      <c r="A41" s="24">
        <v>40</v>
      </c>
      <c r="B41" s="26">
        <v>0.91</v>
      </c>
      <c r="C41" s="25">
        <v>93.2</v>
      </c>
      <c r="D41" s="25">
        <v>30.1</v>
      </c>
      <c r="E41" s="26">
        <v>39</v>
      </c>
      <c r="F41" s="26">
        <v>219</v>
      </c>
      <c r="G41" s="33">
        <v>2</v>
      </c>
      <c r="I41" s="13">
        <v>25</v>
      </c>
      <c r="J41" s="4">
        <v>0.78</v>
      </c>
      <c r="K41" s="3">
        <v>91.8</v>
      </c>
      <c r="L41" s="3">
        <v>29.5</v>
      </c>
      <c r="M41" s="4">
        <v>39</v>
      </c>
      <c r="N41" s="4">
        <v>174</v>
      </c>
      <c r="O41" s="4">
        <f t="shared" si="3"/>
        <v>200.67749642078525</v>
      </c>
      <c r="P41" s="4">
        <f t="shared" si="4"/>
        <v>63.199778437459244</v>
      </c>
      <c r="Q41" s="4">
        <f t="shared" si="5"/>
        <v>298.94133236358016</v>
      </c>
      <c r="R41" s="4">
        <f t="shared" si="6"/>
        <v>63.199778437459244</v>
      </c>
      <c r="S41" s="2">
        <f t="shared" si="7"/>
        <v>2</v>
      </c>
      <c r="T41" s="4" t="str">
        <f>IF(S41='ITERASI-5'!S41,"Aman","Berubah")</f>
        <v>Aman</v>
      </c>
    </row>
    <row r="42" spans="1:20" x14ac:dyDescent="0.25">
      <c r="A42" s="24">
        <v>41</v>
      </c>
      <c r="B42" s="26">
        <v>0.91</v>
      </c>
      <c r="C42" s="25">
        <v>92.3</v>
      </c>
      <c r="D42" s="25">
        <v>30</v>
      </c>
      <c r="E42" s="26">
        <v>40</v>
      </c>
      <c r="F42" s="26">
        <v>223</v>
      </c>
      <c r="G42" s="33">
        <v>2</v>
      </c>
      <c r="I42" s="13">
        <v>26</v>
      </c>
      <c r="J42" s="5">
        <v>0.78</v>
      </c>
      <c r="K42" s="6">
        <v>92</v>
      </c>
      <c r="L42" s="6">
        <v>29.6</v>
      </c>
      <c r="M42" s="5">
        <v>39</v>
      </c>
      <c r="N42" s="5">
        <v>416</v>
      </c>
      <c r="O42" s="4">
        <f t="shared" si="3"/>
        <v>41.443243440362437</v>
      </c>
      <c r="P42" s="4">
        <f t="shared" si="4"/>
        <v>178.82262319396983</v>
      </c>
      <c r="Q42" s="4">
        <f t="shared" si="5"/>
        <v>56.961381174551057</v>
      </c>
      <c r="R42" s="4">
        <f t="shared" si="6"/>
        <v>41.443243440362437</v>
      </c>
      <c r="S42" s="2">
        <f t="shared" si="7"/>
        <v>1</v>
      </c>
      <c r="T42" s="4" t="str">
        <f>IF(S42='ITERASI-5'!S42,"Aman","Berubah")</f>
        <v>Aman</v>
      </c>
    </row>
    <row r="43" spans="1:20" x14ac:dyDescent="0.25">
      <c r="A43" s="24">
        <v>42</v>
      </c>
      <c r="B43" s="26">
        <v>0.91</v>
      </c>
      <c r="C43" s="25">
        <v>93.4</v>
      </c>
      <c r="D43" s="25">
        <v>30</v>
      </c>
      <c r="E43" s="26">
        <v>39</v>
      </c>
      <c r="F43" s="26">
        <v>223</v>
      </c>
      <c r="G43" s="33">
        <v>2</v>
      </c>
      <c r="I43" s="13">
        <v>27</v>
      </c>
      <c r="J43" s="5">
        <v>0.78</v>
      </c>
      <c r="K43" s="6">
        <v>91.8</v>
      </c>
      <c r="L43" s="6">
        <v>29.6</v>
      </c>
      <c r="M43" s="5">
        <v>39</v>
      </c>
      <c r="N43" s="5">
        <v>447</v>
      </c>
      <c r="O43" s="4">
        <f t="shared" si="3"/>
        <v>72.398560550015688</v>
      </c>
      <c r="P43" s="4">
        <f t="shared" si="4"/>
        <v>209.82081751802346</v>
      </c>
      <c r="Q43" s="4">
        <f t="shared" si="5"/>
        <v>25.980164458919422</v>
      </c>
      <c r="R43" s="4">
        <f t="shared" si="6"/>
        <v>25.980164458919422</v>
      </c>
      <c r="S43" s="2">
        <f t="shared" si="7"/>
        <v>3</v>
      </c>
      <c r="T43" s="4" t="str">
        <f>IF(S43='ITERASI-5'!S43,"Aman","Berubah")</f>
        <v>Aman</v>
      </c>
    </row>
    <row r="44" spans="1:20" x14ac:dyDescent="0.25">
      <c r="A44" s="24">
        <v>43</v>
      </c>
      <c r="B44" s="26">
        <v>0.91</v>
      </c>
      <c r="C44" s="25">
        <v>92.2</v>
      </c>
      <c r="D44" s="25">
        <v>30</v>
      </c>
      <c r="E44" s="26">
        <v>40</v>
      </c>
      <c r="F44" s="26">
        <v>234</v>
      </c>
      <c r="G44" s="33">
        <v>2</v>
      </c>
      <c r="I44" s="13">
        <v>28</v>
      </c>
      <c r="J44" s="5">
        <v>0.78</v>
      </c>
      <c r="K44" s="6">
        <v>91.9</v>
      </c>
      <c r="L44" s="6">
        <v>29.6</v>
      </c>
      <c r="M44" s="5">
        <v>40</v>
      </c>
      <c r="N44" s="5">
        <v>416</v>
      </c>
      <c r="O44" s="4">
        <f t="shared" si="3"/>
        <v>41.390231746149972</v>
      </c>
      <c r="P44" s="4">
        <f t="shared" si="4"/>
        <v>178.82133985176569</v>
      </c>
      <c r="Q44" s="4">
        <f t="shared" si="5"/>
        <v>56.954687650030181</v>
      </c>
      <c r="R44" s="4">
        <f t="shared" si="6"/>
        <v>41.390231746149972</v>
      </c>
      <c r="S44" s="2">
        <f t="shared" si="7"/>
        <v>1</v>
      </c>
      <c r="T44" s="4" t="str">
        <f>IF(S44='ITERASI-5'!S44,"Aman","Berubah")</f>
        <v>Aman</v>
      </c>
    </row>
    <row r="45" spans="1:20" x14ac:dyDescent="0.25">
      <c r="A45" s="24">
        <v>44</v>
      </c>
      <c r="B45" s="26">
        <v>0.91</v>
      </c>
      <c r="C45" s="25">
        <v>92.8</v>
      </c>
      <c r="D45" s="25">
        <v>30</v>
      </c>
      <c r="E45" s="26">
        <v>39</v>
      </c>
      <c r="F45" s="26">
        <v>238</v>
      </c>
      <c r="G45" s="33">
        <v>2</v>
      </c>
      <c r="I45" s="13">
        <v>29</v>
      </c>
      <c r="J45" s="6">
        <v>0.8</v>
      </c>
      <c r="K45" s="6">
        <v>91.9</v>
      </c>
      <c r="L45" s="6">
        <v>29.8</v>
      </c>
      <c r="M45" s="5">
        <v>39</v>
      </c>
      <c r="N45" s="5">
        <v>410</v>
      </c>
      <c r="O45" s="4">
        <f t="shared" si="3"/>
        <v>35.45575034562701</v>
      </c>
      <c r="P45" s="4">
        <f t="shared" si="4"/>
        <v>172.82151820224129</v>
      </c>
      <c r="Q45" s="4">
        <f t="shared" si="5"/>
        <v>62.956150178616383</v>
      </c>
      <c r="R45" s="4">
        <f t="shared" si="6"/>
        <v>35.45575034562701</v>
      </c>
      <c r="S45" s="2">
        <f t="shared" si="7"/>
        <v>1</v>
      </c>
      <c r="T45" s="4" t="str">
        <f>IF(S45='ITERASI-5'!S45,"Aman","Berubah")</f>
        <v>Aman</v>
      </c>
    </row>
    <row r="46" spans="1:20" x14ac:dyDescent="0.25">
      <c r="A46" s="24">
        <v>45</v>
      </c>
      <c r="B46" s="26">
        <v>0.91</v>
      </c>
      <c r="C46" s="25">
        <v>94.3</v>
      </c>
      <c r="D46" s="25">
        <v>30</v>
      </c>
      <c r="E46" s="26">
        <v>40</v>
      </c>
      <c r="F46" s="26">
        <v>244</v>
      </c>
      <c r="G46" s="33">
        <v>2</v>
      </c>
      <c r="I46" s="13">
        <v>30</v>
      </c>
      <c r="J46" s="5">
        <v>0.78</v>
      </c>
      <c r="K46" s="6">
        <v>91.7</v>
      </c>
      <c r="L46" s="6">
        <v>29.7</v>
      </c>
      <c r="M46" s="5">
        <v>39</v>
      </c>
      <c r="N46" s="5">
        <v>343</v>
      </c>
      <c r="O46" s="4">
        <f t="shared" si="3"/>
        <v>31.781398395917055</v>
      </c>
      <c r="P46" s="4">
        <f t="shared" si="4"/>
        <v>105.82388698100459</v>
      </c>
      <c r="Q46" s="4">
        <f t="shared" si="5"/>
        <v>129.94495063415317</v>
      </c>
      <c r="R46" s="4">
        <f t="shared" si="6"/>
        <v>31.781398395917055</v>
      </c>
      <c r="S46" s="2">
        <f t="shared" si="7"/>
        <v>1</v>
      </c>
      <c r="T46" s="4" t="str">
        <f>IF(S46='ITERASI-5'!S46,"Aman","Berubah")</f>
        <v>Aman</v>
      </c>
    </row>
    <row r="47" spans="1:20" x14ac:dyDescent="0.25">
      <c r="A47" s="24">
        <v>46</v>
      </c>
      <c r="B47" s="26">
        <v>0.93</v>
      </c>
      <c r="C47" s="25">
        <v>93.5</v>
      </c>
      <c r="D47" s="25">
        <v>30.2</v>
      </c>
      <c r="E47" s="26">
        <v>39</v>
      </c>
      <c r="F47" s="26">
        <v>255</v>
      </c>
      <c r="G47" s="33">
        <v>2</v>
      </c>
      <c r="I47" s="13">
        <v>31</v>
      </c>
      <c r="J47" s="6">
        <v>0.8</v>
      </c>
      <c r="K47" s="6">
        <v>91.6</v>
      </c>
      <c r="L47" s="6">
        <v>29.6</v>
      </c>
      <c r="M47" s="5">
        <v>39</v>
      </c>
      <c r="N47" s="5">
        <v>390</v>
      </c>
      <c r="O47" s="4">
        <f t="shared" si="3"/>
        <v>15.596985184872851</v>
      </c>
      <c r="P47" s="4">
        <f t="shared" si="4"/>
        <v>152.82147985393945</v>
      </c>
      <c r="Q47" s="4">
        <f t="shared" si="5"/>
        <v>82.948187715660794</v>
      </c>
      <c r="R47" s="4">
        <f t="shared" si="6"/>
        <v>15.596985184872851</v>
      </c>
      <c r="S47" s="2">
        <f t="shared" si="7"/>
        <v>1</v>
      </c>
      <c r="T47" s="4" t="str">
        <f>IF(S47='ITERASI-5'!S47,"Aman","Berubah")</f>
        <v>Aman</v>
      </c>
    </row>
    <row r="48" spans="1:20" x14ac:dyDescent="0.25">
      <c r="A48" s="24">
        <v>47</v>
      </c>
      <c r="B48" s="26">
        <v>0.91</v>
      </c>
      <c r="C48" s="25">
        <v>92</v>
      </c>
      <c r="D48" s="25">
        <v>30.2</v>
      </c>
      <c r="E48" s="26">
        <v>39</v>
      </c>
      <c r="F48" s="26">
        <v>253</v>
      </c>
      <c r="G48" s="33">
        <v>2</v>
      </c>
      <c r="I48" s="13">
        <v>32</v>
      </c>
      <c r="J48" s="6">
        <v>0.8</v>
      </c>
      <c r="K48" s="6">
        <v>91.7</v>
      </c>
      <c r="L48" s="6">
        <v>29.7</v>
      </c>
      <c r="M48" s="5">
        <v>39</v>
      </c>
      <c r="N48" s="5">
        <v>419</v>
      </c>
      <c r="O48" s="4">
        <f t="shared" si="3"/>
        <v>44.431291463819264</v>
      </c>
      <c r="P48" s="4">
        <f t="shared" si="4"/>
        <v>181.82066576895596</v>
      </c>
      <c r="Q48" s="4">
        <f t="shared" si="5"/>
        <v>53.955287927250467</v>
      </c>
      <c r="R48" s="4">
        <f t="shared" si="6"/>
        <v>44.431291463819264</v>
      </c>
      <c r="S48" s="2">
        <f t="shared" si="7"/>
        <v>1</v>
      </c>
      <c r="T48" s="4" t="str">
        <f>IF(S48='ITERASI-5'!S48,"Aman","Berubah")</f>
        <v>Aman</v>
      </c>
    </row>
    <row r="49" spans="1:20" x14ac:dyDescent="0.25">
      <c r="A49" s="24">
        <v>48</v>
      </c>
      <c r="B49" s="26">
        <v>0.93</v>
      </c>
      <c r="C49" s="25">
        <v>92.5</v>
      </c>
      <c r="D49" s="25">
        <v>30.2</v>
      </c>
      <c r="E49" s="26">
        <v>39</v>
      </c>
      <c r="F49" s="26">
        <v>235</v>
      </c>
      <c r="G49" s="33">
        <v>2</v>
      </c>
      <c r="I49" s="13">
        <v>33</v>
      </c>
      <c r="J49" s="5">
        <v>0.78</v>
      </c>
      <c r="K49" s="6">
        <v>91.5</v>
      </c>
      <c r="L49" s="6">
        <v>29.8</v>
      </c>
      <c r="M49" s="5">
        <v>39</v>
      </c>
      <c r="N49" s="5">
        <v>431</v>
      </c>
      <c r="O49" s="4">
        <f t="shared" si="3"/>
        <v>56.411046268819184</v>
      </c>
      <c r="P49" s="4">
        <f t="shared" si="4"/>
        <v>193.81953039332979</v>
      </c>
      <c r="Q49" s="4">
        <f t="shared" si="5"/>
        <v>41.955559170537818</v>
      </c>
      <c r="R49" s="4">
        <f t="shared" si="6"/>
        <v>41.955559170537818</v>
      </c>
      <c r="S49" s="2">
        <f t="shared" si="7"/>
        <v>3</v>
      </c>
      <c r="T49" s="4" t="str">
        <f>IF(S49='ITERASI-5'!S49,"Aman","Berubah")</f>
        <v>Aman</v>
      </c>
    </row>
    <row r="50" spans="1:20" x14ac:dyDescent="0.25">
      <c r="A50" s="24">
        <v>49</v>
      </c>
      <c r="B50" s="26">
        <v>0.91</v>
      </c>
      <c r="C50" s="25">
        <v>92.1</v>
      </c>
      <c r="D50" s="25">
        <v>30.2</v>
      </c>
      <c r="E50" s="26">
        <v>39</v>
      </c>
      <c r="F50" s="26">
        <v>231</v>
      </c>
      <c r="G50" s="33">
        <v>2</v>
      </c>
      <c r="I50" s="13">
        <v>34</v>
      </c>
      <c r="J50" s="5">
        <v>0.78</v>
      </c>
      <c r="K50" s="6">
        <v>91.6</v>
      </c>
      <c r="L50" s="6">
        <v>29.7</v>
      </c>
      <c r="M50" s="5">
        <v>40</v>
      </c>
      <c r="N50" s="5">
        <v>444</v>
      </c>
      <c r="O50" s="4">
        <f t="shared" si="3"/>
        <v>69.368460297169648</v>
      </c>
      <c r="P50" s="4">
        <f t="shared" si="4"/>
        <v>206.81923033257877</v>
      </c>
      <c r="Q50" s="4">
        <f t="shared" si="5"/>
        <v>28.958810322810226</v>
      </c>
      <c r="R50" s="4">
        <f t="shared" si="6"/>
        <v>28.958810322810226</v>
      </c>
      <c r="S50" s="2">
        <f t="shared" si="7"/>
        <v>3</v>
      </c>
      <c r="T50" s="4" t="str">
        <f>IF(S50='ITERASI-5'!S50,"Aman","Berubah")</f>
        <v>Aman</v>
      </c>
    </row>
    <row r="51" spans="1:20" x14ac:dyDescent="0.25">
      <c r="A51" s="24">
        <v>50</v>
      </c>
      <c r="B51" s="26">
        <v>0.93</v>
      </c>
      <c r="C51" s="25">
        <v>92.2</v>
      </c>
      <c r="D51" s="25">
        <v>30.1</v>
      </c>
      <c r="E51" s="26">
        <v>39</v>
      </c>
      <c r="F51" s="26">
        <v>232</v>
      </c>
      <c r="G51" s="33">
        <v>2</v>
      </c>
      <c r="I51" s="13">
        <v>35</v>
      </c>
      <c r="J51" s="5">
        <v>0.78</v>
      </c>
      <c r="K51" s="6">
        <v>91.7</v>
      </c>
      <c r="L51" s="6">
        <v>29.8</v>
      </c>
      <c r="M51" s="5">
        <v>40</v>
      </c>
      <c r="N51" s="5">
        <v>463</v>
      </c>
      <c r="O51" s="4">
        <f t="shared" si="3"/>
        <v>88.363000489054102</v>
      </c>
      <c r="P51" s="4">
        <f t="shared" si="4"/>
        <v>225.81903662150896</v>
      </c>
      <c r="Q51" s="4">
        <f t="shared" si="5"/>
        <v>10.007694305508137</v>
      </c>
      <c r="R51" s="4">
        <f t="shared" si="6"/>
        <v>10.007694305508137</v>
      </c>
      <c r="S51" s="2">
        <f t="shared" si="7"/>
        <v>3</v>
      </c>
      <c r="T51" s="4" t="str">
        <f>IF(S51='ITERASI-5'!S51,"Aman","Berubah")</f>
        <v>Aman</v>
      </c>
    </row>
    <row r="52" spans="1:20" x14ac:dyDescent="0.25">
      <c r="A52" s="24">
        <v>51</v>
      </c>
      <c r="B52" s="26">
        <v>1.91</v>
      </c>
      <c r="C52" s="25">
        <v>81.8</v>
      </c>
      <c r="D52" s="25">
        <v>33.4</v>
      </c>
      <c r="E52" s="26">
        <v>40</v>
      </c>
      <c r="F52" s="26">
        <v>268</v>
      </c>
      <c r="G52" s="33">
        <v>2</v>
      </c>
      <c r="I52" s="13">
        <v>36</v>
      </c>
      <c r="J52" s="5">
        <v>0.82</v>
      </c>
      <c r="K52" s="6">
        <v>92</v>
      </c>
      <c r="L52" s="6">
        <v>29.9</v>
      </c>
      <c r="M52" s="5">
        <v>39</v>
      </c>
      <c r="N52" s="5">
        <v>282</v>
      </c>
      <c r="O52" s="4">
        <f t="shared" si="3"/>
        <v>92.700570092252221</v>
      </c>
      <c r="P52" s="4">
        <f t="shared" si="4"/>
        <v>44.837250487497947</v>
      </c>
      <c r="Q52" s="4">
        <f t="shared" si="5"/>
        <v>190.94425049032637</v>
      </c>
      <c r="R52" s="4">
        <f t="shared" si="6"/>
        <v>44.837250487497947</v>
      </c>
      <c r="S52" s="2">
        <f t="shared" si="7"/>
        <v>2</v>
      </c>
      <c r="T52" s="4" t="str">
        <f>IF(S52='ITERASI-5'!S52,"Aman","Berubah")</f>
        <v>Aman</v>
      </c>
    </row>
    <row r="53" spans="1:20" x14ac:dyDescent="0.25">
      <c r="A53" s="24">
        <v>52</v>
      </c>
      <c r="B53" s="26">
        <v>1.91</v>
      </c>
      <c r="C53" s="25">
        <v>84.1</v>
      </c>
      <c r="D53" s="25">
        <v>32.4</v>
      </c>
      <c r="E53" s="26">
        <v>40</v>
      </c>
      <c r="F53" s="26">
        <v>269</v>
      </c>
      <c r="G53" s="33">
        <v>2</v>
      </c>
      <c r="I53" s="13">
        <v>37</v>
      </c>
      <c r="J53" s="5">
        <v>0.91</v>
      </c>
      <c r="K53" s="6">
        <v>92.7</v>
      </c>
      <c r="L53" s="6">
        <v>30</v>
      </c>
      <c r="M53" s="5">
        <v>39</v>
      </c>
      <c r="N53" s="5">
        <v>224</v>
      </c>
      <c r="O53" s="4">
        <f t="shared" si="3"/>
        <v>150.68830803445141</v>
      </c>
      <c r="P53" s="4">
        <f t="shared" si="4"/>
        <v>13.320799780374964</v>
      </c>
      <c r="Q53" s="4">
        <f t="shared" si="5"/>
        <v>248.94737314402917</v>
      </c>
      <c r="R53" s="4">
        <f t="shared" si="6"/>
        <v>13.320799780374964</v>
      </c>
      <c r="S53" s="2">
        <f t="shared" si="7"/>
        <v>2</v>
      </c>
      <c r="T53" s="4" t="str">
        <f>IF(S53='ITERASI-5'!S53,"Aman","Berubah")</f>
        <v>Aman</v>
      </c>
    </row>
    <row r="54" spans="1:20" x14ac:dyDescent="0.25">
      <c r="A54" s="24">
        <v>53</v>
      </c>
      <c r="B54" s="26">
        <v>1.85</v>
      </c>
      <c r="C54" s="25">
        <v>85.9</v>
      </c>
      <c r="D54" s="25">
        <v>31.9</v>
      </c>
      <c r="E54" s="26">
        <v>40</v>
      </c>
      <c r="F54" s="26">
        <v>269</v>
      </c>
      <c r="G54" s="33">
        <v>2</v>
      </c>
      <c r="I54" s="13">
        <v>38</v>
      </c>
      <c r="J54" s="5">
        <v>0.91</v>
      </c>
      <c r="K54" s="6">
        <v>92.5</v>
      </c>
      <c r="L54" s="6">
        <v>30.1</v>
      </c>
      <c r="M54" s="5">
        <v>39</v>
      </c>
      <c r="N54" s="5">
        <v>217</v>
      </c>
      <c r="O54" s="4">
        <f t="shared" si="3"/>
        <v>157.68523132584644</v>
      </c>
      <c r="P54" s="4">
        <f t="shared" si="4"/>
        <v>20.256282287106881</v>
      </c>
      <c r="Q54" s="4">
        <f t="shared" si="5"/>
        <v>255.94561599158618</v>
      </c>
      <c r="R54" s="4">
        <f t="shared" si="6"/>
        <v>20.256282287106881</v>
      </c>
      <c r="S54" s="2">
        <f t="shared" si="7"/>
        <v>2</v>
      </c>
      <c r="T54" s="4" t="str">
        <f>IF(S54='ITERASI-5'!S54,"Aman","Berubah")</f>
        <v>Aman</v>
      </c>
    </row>
    <row r="55" spans="1:20" x14ac:dyDescent="0.25">
      <c r="A55" s="24">
        <v>54</v>
      </c>
      <c r="B55" s="26">
        <v>1.91</v>
      </c>
      <c r="C55" s="25">
        <v>99.9</v>
      </c>
      <c r="D55" s="25">
        <v>32.200000000000003</v>
      </c>
      <c r="E55" s="26">
        <v>40</v>
      </c>
      <c r="F55" s="26">
        <v>264</v>
      </c>
      <c r="G55" s="33">
        <v>2</v>
      </c>
      <c r="I55" s="13">
        <v>39</v>
      </c>
      <c r="J55" s="5">
        <v>0.91</v>
      </c>
      <c r="K55" s="6">
        <v>92.8</v>
      </c>
      <c r="L55" s="6">
        <v>30</v>
      </c>
      <c r="M55" s="5">
        <v>39</v>
      </c>
      <c r="N55" s="5">
        <v>224</v>
      </c>
      <c r="O55" s="4">
        <f t="shared" si="3"/>
        <v>150.6892835548889</v>
      </c>
      <c r="P55" s="4">
        <f t="shared" si="4"/>
        <v>13.334068406087672</v>
      </c>
      <c r="Q55" s="4">
        <f t="shared" si="5"/>
        <v>248.94822171550553</v>
      </c>
      <c r="R55" s="4">
        <f t="shared" si="6"/>
        <v>13.334068406087672</v>
      </c>
      <c r="S55" s="2">
        <f t="shared" si="7"/>
        <v>2</v>
      </c>
      <c r="T55" s="4" t="str">
        <f>IF(S55='ITERASI-5'!S55,"Aman","Berubah")</f>
        <v>Aman</v>
      </c>
    </row>
    <row r="56" spans="1:20" x14ac:dyDescent="0.25">
      <c r="A56" s="24">
        <v>55</v>
      </c>
      <c r="B56" s="26">
        <v>1.81</v>
      </c>
      <c r="C56" s="25">
        <v>91.9</v>
      </c>
      <c r="D56" s="25">
        <v>31.2</v>
      </c>
      <c r="E56" s="26">
        <v>40</v>
      </c>
      <c r="F56" s="26">
        <v>264</v>
      </c>
      <c r="G56" s="33">
        <v>2</v>
      </c>
      <c r="I56" s="13">
        <v>40</v>
      </c>
      <c r="J56" s="5">
        <v>0.91</v>
      </c>
      <c r="K56" s="6">
        <v>93.2</v>
      </c>
      <c r="L56" s="6">
        <v>30.1</v>
      </c>
      <c r="M56" s="5">
        <v>39</v>
      </c>
      <c r="N56" s="5">
        <v>219</v>
      </c>
      <c r="O56" s="4">
        <f t="shared" si="3"/>
        <v>155.69265110099815</v>
      </c>
      <c r="P56" s="4">
        <f t="shared" si="4"/>
        <v>18.335702672739959</v>
      </c>
      <c r="Q56" s="4">
        <f t="shared" si="5"/>
        <v>253.95177858269176</v>
      </c>
      <c r="R56" s="4">
        <f t="shared" si="6"/>
        <v>18.335702672739959</v>
      </c>
      <c r="S56" s="2">
        <f t="shared" si="7"/>
        <v>2</v>
      </c>
      <c r="T56" s="4" t="str">
        <f>IF(S56='ITERASI-5'!S56,"Aman","Berubah")</f>
        <v>Aman</v>
      </c>
    </row>
    <row r="57" spans="1:20" x14ac:dyDescent="0.25">
      <c r="A57" s="24">
        <v>56</v>
      </c>
      <c r="B57" s="26">
        <v>1.81</v>
      </c>
      <c r="C57" s="25">
        <v>90</v>
      </c>
      <c r="D57" s="25">
        <v>30.9</v>
      </c>
      <c r="E57" s="26">
        <v>40</v>
      </c>
      <c r="F57" s="26">
        <v>242</v>
      </c>
      <c r="G57" s="33">
        <v>2</v>
      </c>
      <c r="I57" s="13">
        <v>41</v>
      </c>
      <c r="J57" s="5">
        <v>0.91</v>
      </c>
      <c r="K57" s="6">
        <v>92.3</v>
      </c>
      <c r="L57" s="6">
        <v>30</v>
      </c>
      <c r="M57" s="5">
        <v>40</v>
      </c>
      <c r="N57" s="5">
        <v>223</v>
      </c>
      <c r="O57" s="4">
        <f t="shared" si="3"/>
        <v>151.67085191671751</v>
      </c>
      <c r="P57" s="4">
        <f t="shared" si="4"/>
        <v>14.259419824369193</v>
      </c>
      <c r="Q57" s="4">
        <f t="shared" si="5"/>
        <v>249.94335277280828</v>
      </c>
      <c r="R57" s="4">
        <f t="shared" si="6"/>
        <v>14.259419824369193</v>
      </c>
      <c r="S57" s="2">
        <f t="shared" si="7"/>
        <v>2</v>
      </c>
      <c r="T57" s="4" t="str">
        <f>IF(S57='ITERASI-5'!S57,"Aman","Berubah")</f>
        <v>Aman</v>
      </c>
    </row>
    <row r="58" spans="1:20" x14ac:dyDescent="0.25">
      <c r="A58" s="20">
        <v>57</v>
      </c>
      <c r="B58" s="22">
        <v>1.98</v>
      </c>
      <c r="C58" s="21">
        <v>90.4</v>
      </c>
      <c r="D58" s="21">
        <v>30.6</v>
      </c>
      <c r="E58" s="22">
        <v>40</v>
      </c>
      <c r="F58" s="22">
        <v>354</v>
      </c>
      <c r="G58" s="32">
        <v>1</v>
      </c>
      <c r="I58" s="13">
        <v>42</v>
      </c>
      <c r="J58" s="5">
        <v>0.91</v>
      </c>
      <c r="K58" s="6">
        <v>93.4</v>
      </c>
      <c r="L58" s="6">
        <v>30</v>
      </c>
      <c r="M58" s="5">
        <v>39</v>
      </c>
      <c r="N58" s="5">
        <v>223</v>
      </c>
      <c r="O58" s="4">
        <f t="shared" si="3"/>
        <v>151.69627043536698</v>
      </c>
      <c r="P58" s="4">
        <f t="shared" si="4"/>
        <v>14.412035526369184</v>
      </c>
      <c r="Q58" s="4">
        <f t="shared" si="5"/>
        <v>249.95408997516424</v>
      </c>
      <c r="R58" s="4">
        <f t="shared" si="6"/>
        <v>14.412035526369184</v>
      </c>
      <c r="S58" s="2">
        <f t="shared" si="7"/>
        <v>2</v>
      </c>
      <c r="T58" s="4" t="str">
        <f>IF(S58='ITERASI-5'!S58,"Aman","Berubah")</f>
        <v>Aman</v>
      </c>
    </row>
    <row r="59" spans="1:20" x14ac:dyDescent="0.25">
      <c r="A59" s="20">
        <v>58</v>
      </c>
      <c r="B59" s="22">
        <v>2.08</v>
      </c>
      <c r="C59" s="21">
        <v>90.8</v>
      </c>
      <c r="D59" s="21">
        <v>30.5</v>
      </c>
      <c r="E59" s="22">
        <v>40</v>
      </c>
      <c r="F59" s="22">
        <v>343</v>
      </c>
      <c r="G59" s="32">
        <v>1</v>
      </c>
      <c r="I59" s="13">
        <v>43</v>
      </c>
      <c r="J59" s="5">
        <v>0.91</v>
      </c>
      <c r="K59" s="6">
        <v>92.2</v>
      </c>
      <c r="L59" s="6">
        <v>30</v>
      </c>
      <c r="M59" s="5">
        <v>40</v>
      </c>
      <c r="N59" s="5">
        <v>234</v>
      </c>
      <c r="O59" s="4">
        <f t="shared" si="3"/>
        <v>140.67123436682323</v>
      </c>
      <c r="P59" s="4">
        <f t="shared" si="4"/>
        <v>3.4693751500371204</v>
      </c>
      <c r="Q59" s="4">
        <f t="shared" si="5"/>
        <v>238.94294736466381</v>
      </c>
      <c r="R59" s="4">
        <f t="shared" si="6"/>
        <v>3.4693751500371204</v>
      </c>
      <c r="S59" s="2">
        <f t="shared" si="7"/>
        <v>2</v>
      </c>
      <c r="T59" s="4" t="str">
        <f>IF(S59='ITERASI-5'!S59,"Aman","Berubah")</f>
        <v>Aman</v>
      </c>
    </row>
    <row r="60" spans="1:20" x14ac:dyDescent="0.25">
      <c r="A60" s="20">
        <v>59</v>
      </c>
      <c r="B60" s="22">
        <v>2.19</v>
      </c>
      <c r="C60" s="21">
        <v>91</v>
      </c>
      <c r="D60" s="21">
        <v>30.5</v>
      </c>
      <c r="E60" s="22">
        <v>40</v>
      </c>
      <c r="F60" s="22">
        <v>369</v>
      </c>
      <c r="G60" s="32">
        <v>1</v>
      </c>
      <c r="I60" s="13">
        <v>44</v>
      </c>
      <c r="J60" s="5">
        <v>0.91</v>
      </c>
      <c r="K60" s="6">
        <v>92.8</v>
      </c>
      <c r="L60" s="6">
        <v>30</v>
      </c>
      <c r="M60" s="5">
        <v>39</v>
      </c>
      <c r="N60" s="5">
        <v>238</v>
      </c>
      <c r="O60" s="4">
        <f t="shared" si="3"/>
        <v>136.69257543219277</v>
      </c>
      <c r="P60" s="4">
        <f t="shared" si="4"/>
        <v>2.1574343826333773</v>
      </c>
      <c r="Q60" s="4">
        <f t="shared" si="5"/>
        <v>234.94886059590181</v>
      </c>
      <c r="R60" s="4">
        <f t="shared" si="6"/>
        <v>2.1574343826333773</v>
      </c>
      <c r="S60" s="2">
        <f t="shared" si="7"/>
        <v>2</v>
      </c>
      <c r="T60" s="4" t="str">
        <f>IF(S60='ITERASI-5'!S60,"Aman","Berubah")</f>
        <v>Aman</v>
      </c>
    </row>
    <row r="61" spans="1:20" x14ac:dyDescent="0.25">
      <c r="A61" s="20">
        <v>60</v>
      </c>
      <c r="B61" s="22">
        <v>1.98</v>
      </c>
      <c r="C61" s="21">
        <v>91.1</v>
      </c>
      <c r="D61" s="21">
        <v>30.3</v>
      </c>
      <c r="E61" s="22">
        <v>40</v>
      </c>
      <c r="F61" s="22">
        <v>393</v>
      </c>
      <c r="G61" s="32">
        <v>1</v>
      </c>
      <c r="I61" s="13">
        <v>45</v>
      </c>
      <c r="J61" s="5">
        <v>0.91</v>
      </c>
      <c r="K61" s="6">
        <v>94.3</v>
      </c>
      <c r="L61" s="6">
        <v>30</v>
      </c>
      <c r="M61" s="5">
        <v>40</v>
      </c>
      <c r="N61" s="5">
        <v>244</v>
      </c>
      <c r="O61" s="4">
        <f t="shared" si="3"/>
        <v>130.70396826853749</v>
      </c>
      <c r="P61" s="4">
        <f t="shared" si="4"/>
        <v>7.6085634255806225</v>
      </c>
      <c r="Q61" s="4">
        <f t="shared" si="5"/>
        <v>228.96714741489114</v>
      </c>
      <c r="R61" s="4">
        <f t="shared" si="6"/>
        <v>7.6085634255806225</v>
      </c>
      <c r="S61" s="2">
        <f t="shared" si="7"/>
        <v>2</v>
      </c>
      <c r="T61" s="4" t="str">
        <f>IF(S61='ITERASI-5'!S61,"Aman","Berubah")</f>
        <v>Aman</v>
      </c>
    </row>
    <row r="62" spans="1:20" x14ac:dyDescent="0.25">
      <c r="A62" s="24">
        <v>61</v>
      </c>
      <c r="B62" s="26">
        <v>2.0099999999999998</v>
      </c>
      <c r="C62" s="25">
        <v>91.2</v>
      </c>
      <c r="D62" s="25">
        <v>30.3</v>
      </c>
      <c r="E62" s="26">
        <v>40</v>
      </c>
      <c r="F62" s="26">
        <v>298</v>
      </c>
      <c r="G62" s="33">
        <v>2</v>
      </c>
      <c r="I62" s="13">
        <v>46</v>
      </c>
      <c r="J62" s="5">
        <v>0.93</v>
      </c>
      <c r="K62" s="6">
        <v>93.5</v>
      </c>
      <c r="L62" s="6">
        <v>30.2</v>
      </c>
      <c r="M62" s="5">
        <v>39</v>
      </c>
      <c r="N62" s="5">
        <v>255</v>
      </c>
      <c r="O62" s="4">
        <f t="shared" si="3"/>
        <v>119.70846508318209</v>
      </c>
      <c r="P62" s="4">
        <f t="shared" si="4"/>
        <v>18.009628509043058</v>
      </c>
      <c r="Q62" s="4">
        <f t="shared" si="5"/>
        <v>217.95794363893347</v>
      </c>
      <c r="R62" s="4">
        <f t="shared" si="6"/>
        <v>18.009628509043058</v>
      </c>
      <c r="S62" s="2">
        <f t="shared" si="7"/>
        <v>2</v>
      </c>
      <c r="T62" s="4" t="str">
        <f>IF(S62='ITERASI-5'!S62,"Aman","Berubah")</f>
        <v>Aman</v>
      </c>
    </row>
    <row r="63" spans="1:20" x14ac:dyDescent="0.25">
      <c r="A63" s="24">
        <v>62</v>
      </c>
      <c r="B63" s="26">
        <v>2.12</v>
      </c>
      <c r="C63" s="25">
        <v>91.2</v>
      </c>
      <c r="D63" s="25">
        <v>30.4</v>
      </c>
      <c r="E63" s="26">
        <v>40</v>
      </c>
      <c r="F63" s="26">
        <v>261</v>
      </c>
      <c r="G63" s="33">
        <v>2</v>
      </c>
      <c r="I63" s="13">
        <v>47</v>
      </c>
      <c r="J63" s="5">
        <v>0.91</v>
      </c>
      <c r="K63" s="6">
        <v>92</v>
      </c>
      <c r="L63" s="6">
        <v>30.2</v>
      </c>
      <c r="M63" s="5">
        <v>39</v>
      </c>
      <c r="N63" s="5">
        <v>253</v>
      </c>
      <c r="O63" s="4">
        <f t="shared" si="3"/>
        <v>121.68961291980276</v>
      </c>
      <c r="P63" s="4">
        <f t="shared" si="4"/>
        <v>15.867996049456691</v>
      </c>
      <c r="Q63" s="4">
        <f t="shared" si="5"/>
        <v>219.94337815745328</v>
      </c>
      <c r="R63" s="4">
        <f t="shared" si="6"/>
        <v>15.867996049456691</v>
      </c>
      <c r="S63" s="2">
        <f t="shared" si="7"/>
        <v>2</v>
      </c>
      <c r="T63" s="4" t="str">
        <f>IF(S63='ITERASI-5'!S63,"Aman","Berubah")</f>
        <v>Aman</v>
      </c>
    </row>
    <row r="64" spans="1:20" x14ac:dyDescent="0.25">
      <c r="A64" s="24">
        <v>63</v>
      </c>
      <c r="B64" s="26">
        <v>2.23</v>
      </c>
      <c r="C64" s="25">
        <v>91.1</v>
      </c>
      <c r="D64" s="25">
        <v>30.4</v>
      </c>
      <c r="E64" s="26">
        <v>40</v>
      </c>
      <c r="F64" s="26">
        <v>266</v>
      </c>
      <c r="G64" s="33">
        <v>2</v>
      </c>
      <c r="I64" s="13">
        <v>48</v>
      </c>
      <c r="J64" s="5">
        <v>0.93</v>
      </c>
      <c r="K64" s="6">
        <v>92.5</v>
      </c>
      <c r="L64" s="6">
        <v>30.2</v>
      </c>
      <c r="M64" s="5">
        <v>39</v>
      </c>
      <c r="N64" s="5">
        <v>235</v>
      </c>
      <c r="O64" s="4">
        <f t="shared" si="3"/>
        <v>139.68880530256223</v>
      </c>
      <c r="P64" s="4">
        <f t="shared" si="4"/>
        <v>2.7671145829850592</v>
      </c>
      <c r="Q64" s="4">
        <f t="shared" si="5"/>
        <v>237.94629687245083</v>
      </c>
      <c r="R64" s="4">
        <f t="shared" si="6"/>
        <v>2.7671145829850592</v>
      </c>
      <c r="S64" s="2">
        <f t="shared" si="7"/>
        <v>2</v>
      </c>
      <c r="T64" s="4" t="str">
        <f>IF(S64='ITERASI-5'!S64,"Aman","Berubah")</f>
        <v>Aman</v>
      </c>
    </row>
    <row r="65" spans="1:20" x14ac:dyDescent="0.25">
      <c r="A65" s="24">
        <v>64</v>
      </c>
      <c r="B65" s="26">
        <v>2.0099999999999998</v>
      </c>
      <c r="C65" s="25">
        <v>91</v>
      </c>
      <c r="D65" s="25">
        <v>30.4</v>
      </c>
      <c r="E65" s="26">
        <v>40</v>
      </c>
      <c r="F65" s="26">
        <v>264</v>
      </c>
      <c r="G65" s="33">
        <v>2</v>
      </c>
      <c r="I65" s="13">
        <v>49</v>
      </c>
      <c r="J65" s="5">
        <v>0.91</v>
      </c>
      <c r="K65" s="6">
        <v>92.1</v>
      </c>
      <c r="L65" s="6">
        <v>30.2</v>
      </c>
      <c r="M65" s="5">
        <v>39</v>
      </c>
      <c r="N65" s="5">
        <v>231</v>
      </c>
      <c r="O65" s="4">
        <f t="shared" si="3"/>
        <v>143.68517730888496</v>
      </c>
      <c r="P65" s="4">
        <f t="shared" si="4"/>
        <v>6.3315562658813596</v>
      </c>
      <c r="Q65" s="4">
        <f t="shared" si="5"/>
        <v>241.9434274687215</v>
      </c>
      <c r="R65" s="4">
        <f t="shared" si="6"/>
        <v>6.3315562658813596</v>
      </c>
      <c r="S65" s="2">
        <f t="shared" si="7"/>
        <v>2</v>
      </c>
      <c r="T65" s="4" t="str">
        <f>IF(S65='ITERASI-5'!S65,"Aman","Berubah")</f>
        <v>Aman</v>
      </c>
    </row>
    <row r="66" spans="1:20" x14ac:dyDescent="0.25">
      <c r="A66" s="20">
        <v>65</v>
      </c>
      <c r="B66" s="22">
        <v>1.98</v>
      </c>
      <c r="C66" s="21">
        <v>91.5</v>
      </c>
      <c r="D66" s="21">
        <v>30.4</v>
      </c>
      <c r="E66" s="22">
        <v>40</v>
      </c>
      <c r="F66" s="22">
        <v>310</v>
      </c>
      <c r="G66" s="32">
        <v>1</v>
      </c>
      <c r="I66" s="13">
        <v>50</v>
      </c>
      <c r="J66" s="5">
        <v>0.93</v>
      </c>
      <c r="K66" s="6">
        <v>92.2</v>
      </c>
      <c r="L66" s="6">
        <v>30.1</v>
      </c>
      <c r="M66" s="5">
        <v>39</v>
      </c>
      <c r="N66" s="5">
        <v>232</v>
      </c>
      <c r="O66" s="4">
        <f t="shared" si="3"/>
        <v>142.68584086727034</v>
      </c>
      <c r="P66" s="4">
        <f t="shared" si="4"/>
        <v>5.3822634504511555</v>
      </c>
      <c r="Q66" s="4">
        <f t="shared" si="5"/>
        <v>240.94396432638129</v>
      </c>
      <c r="R66" s="4">
        <f t="shared" si="6"/>
        <v>5.3822634504511555</v>
      </c>
      <c r="S66" s="2">
        <f t="shared" si="7"/>
        <v>2</v>
      </c>
      <c r="T66" s="4" t="str">
        <f>IF(S66='ITERASI-5'!S66,"Aman","Berubah")</f>
        <v>Aman</v>
      </c>
    </row>
    <row r="67" spans="1:20" x14ac:dyDescent="0.25">
      <c r="A67" s="16">
        <v>66</v>
      </c>
      <c r="B67" s="18">
        <v>1.98</v>
      </c>
      <c r="C67" s="17">
        <v>91</v>
      </c>
      <c r="D67" s="17">
        <v>30.4</v>
      </c>
      <c r="E67" s="18">
        <v>40</v>
      </c>
      <c r="F67" s="18">
        <v>447</v>
      </c>
      <c r="G67" s="31">
        <v>3</v>
      </c>
      <c r="I67" s="14">
        <v>51</v>
      </c>
      <c r="J67" s="5">
        <v>1.91</v>
      </c>
      <c r="K67" s="6">
        <v>81.8</v>
      </c>
      <c r="L67" s="6">
        <v>33.4</v>
      </c>
      <c r="M67" s="5">
        <v>40</v>
      </c>
      <c r="N67" s="5">
        <v>268</v>
      </c>
      <c r="O67" s="4">
        <f t="shared" si="3"/>
        <v>107.14193873282566</v>
      </c>
      <c r="P67" s="4">
        <f t="shared" si="4"/>
        <v>32.310796714718421</v>
      </c>
      <c r="Q67" s="4">
        <f t="shared" si="5"/>
        <v>205.15860838705379</v>
      </c>
      <c r="R67" s="4">
        <f t="shared" si="6"/>
        <v>32.310796714718421</v>
      </c>
      <c r="S67" s="2">
        <f t="shared" si="7"/>
        <v>2</v>
      </c>
      <c r="T67" s="4" t="str">
        <f>IF(S67='ITERASI-5'!S67,"Aman","Berubah")</f>
        <v>Aman</v>
      </c>
    </row>
    <row r="68" spans="1:20" x14ac:dyDescent="0.25">
      <c r="A68" s="20">
        <v>67</v>
      </c>
      <c r="B68" s="22">
        <v>1.91</v>
      </c>
      <c r="C68" s="21">
        <v>91.5</v>
      </c>
      <c r="D68" s="21">
        <v>30.4</v>
      </c>
      <c r="E68" s="22">
        <v>43</v>
      </c>
      <c r="F68" s="22">
        <v>398</v>
      </c>
      <c r="G68" s="32">
        <v>1</v>
      </c>
      <c r="I68" s="13">
        <v>52</v>
      </c>
      <c r="J68" s="4">
        <v>1.91</v>
      </c>
      <c r="K68" s="3">
        <v>84.1</v>
      </c>
      <c r="L68" s="3">
        <v>32.4</v>
      </c>
      <c r="M68" s="4">
        <v>40</v>
      </c>
      <c r="N68" s="4">
        <v>269</v>
      </c>
      <c r="O68" s="4">
        <f t="shared" si="3"/>
        <v>105.93924083980535</v>
      </c>
      <c r="P68" s="4">
        <f t="shared" si="4"/>
        <v>32.626413999431627</v>
      </c>
      <c r="Q68" s="4">
        <f t="shared" si="5"/>
        <v>204.05852002627213</v>
      </c>
      <c r="R68" s="4">
        <f t="shared" si="6"/>
        <v>32.626413999431627</v>
      </c>
      <c r="S68" s="2">
        <f t="shared" si="7"/>
        <v>2</v>
      </c>
      <c r="T68" s="4" t="str">
        <f>IF(S68='ITERASI-5'!S68,"Aman","Berubah")</f>
        <v>Aman</v>
      </c>
    </row>
    <row r="69" spans="1:20" x14ac:dyDescent="0.25">
      <c r="A69" s="20">
        <v>68</v>
      </c>
      <c r="B69" s="22">
        <v>1.88</v>
      </c>
      <c r="C69" s="21">
        <v>91.4</v>
      </c>
      <c r="D69" s="21">
        <v>30.3</v>
      </c>
      <c r="E69" s="22">
        <v>42</v>
      </c>
      <c r="F69" s="22">
        <v>390</v>
      </c>
      <c r="G69" s="32">
        <v>1</v>
      </c>
      <c r="I69" s="13">
        <v>53</v>
      </c>
      <c r="J69" s="4">
        <v>1.85</v>
      </c>
      <c r="K69" s="3">
        <v>85.9</v>
      </c>
      <c r="L69" s="3">
        <v>31.9</v>
      </c>
      <c r="M69" s="4">
        <v>40</v>
      </c>
      <c r="N69" s="4">
        <v>269</v>
      </c>
      <c r="O69" s="4">
        <f t="shared" si="3"/>
        <v>105.82253859848841</v>
      </c>
      <c r="P69" s="4">
        <f t="shared" si="4"/>
        <v>32.26513377950333</v>
      </c>
      <c r="Q69" s="4">
        <f t="shared" si="5"/>
        <v>204.00315278277566</v>
      </c>
      <c r="R69" s="4">
        <f t="shared" si="6"/>
        <v>32.26513377950333</v>
      </c>
      <c r="S69" s="2">
        <f t="shared" si="7"/>
        <v>2</v>
      </c>
      <c r="T69" s="4" t="str">
        <f>IF(S69='ITERASI-5'!S69,"Aman","Berubah")</f>
        <v>Aman</v>
      </c>
    </row>
    <row r="70" spans="1:20" x14ac:dyDescent="0.25">
      <c r="A70" s="20">
        <v>69</v>
      </c>
      <c r="B70" s="22">
        <v>1.95</v>
      </c>
      <c r="C70" s="21">
        <v>91.3</v>
      </c>
      <c r="D70" s="21">
        <v>30.4</v>
      </c>
      <c r="E70" s="22">
        <v>42</v>
      </c>
      <c r="F70" s="22">
        <v>380</v>
      </c>
      <c r="G70" s="32">
        <v>1</v>
      </c>
      <c r="I70" s="13">
        <v>54</v>
      </c>
      <c r="J70" s="4">
        <v>1.91</v>
      </c>
      <c r="K70" s="3">
        <v>99.9</v>
      </c>
      <c r="L70" s="3">
        <v>32.200000000000003</v>
      </c>
      <c r="M70" s="4">
        <v>40</v>
      </c>
      <c r="N70" s="4">
        <v>264</v>
      </c>
      <c r="O70" s="4">
        <f t="shared" si="3"/>
        <v>111.02503401614301</v>
      </c>
      <c r="P70" s="4">
        <f t="shared" si="4"/>
        <v>28.331990151990954</v>
      </c>
      <c r="Q70" s="4">
        <f t="shared" si="5"/>
        <v>209.15631019721232</v>
      </c>
      <c r="R70" s="4">
        <f t="shared" si="6"/>
        <v>28.331990151990954</v>
      </c>
      <c r="S70" s="2">
        <f t="shared" si="7"/>
        <v>2</v>
      </c>
      <c r="T70" s="4" t="str">
        <f>IF(S70='ITERASI-5'!S70,"Aman","Berubah")</f>
        <v>Aman</v>
      </c>
    </row>
    <row r="71" spans="1:20" x14ac:dyDescent="0.25">
      <c r="A71" s="20">
        <v>70</v>
      </c>
      <c r="B71" s="22">
        <v>2.0499999999999998</v>
      </c>
      <c r="C71" s="21">
        <v>91.5</v>
      </c>
      <c r="D71" s="21">
        <v>30.3</v>
      </c>
      <c r="E71" s="22">
        <v>40</v>
      </c>
      <c r="F71" s="22">
        <v>390</v>
      </c>
      <c r="G71" s="32">
        <v>1</v>
      </c>
      <c r="I71" s="13">
        <v>55</v>
      </c>
      <c r="J71" s="4">
        <v>1.81</v>
      </c>
      <c r="K71" s="3">
        <v>91.9</v>
      </c>
      <c r="L71" s="3">
        <v>31.2</v>
      </c>
      <c r="M71" s="4">
        <v>40</v>
      </c>
      <c r="N71" s="4">
        <v>264</v>
      </c>
      <c r="O71" s="4">
        <f t="shared" si="3"/>
        <v>110.67675330051408</v>
      </c>
      <c r="P71" s="4">
        <f t="shared" si="4"/>
        <v>26.853545212174652</v>
      </c>
      <c r="Q71" s="4">
        <f t="shared" si="5"/>
        <v>208.9461559716103</v>
      </c>
      <c r="R71" s="4">
        <f t="shared" si="6"/>
        <v>26.853545212174652</v>
      </c>
      <c r="S71" s="2">
        <f t="shared" si="7"/>
        <v>2</v>
      </c>
      <c r="T71" s="4" t="str">
        <f>IF(S71='ITERASI-5'!S71,"Aman","Berubah")</f>
        <v>Aman</v>
      </c>
    </row>
    <row r="72" spans="1:20" x14ac:dyDescent="0.25">
      <c r="A72" s="20">
        <v>71</v>
      </c>
      <c r="B72" s="22">
        <v>2.08</v>
      </c>
      <c r="C72" s="21">
        <v>91.4</v>
      </c>
      <c r="D72" s="21">
        <v>30.3</v>
      </c>
      <c r="E72" s="22">
        <v>47</v>
      </c>
      <c r="F72" s="22">
        <v>382</v>
      </c>
      <c r="G72" s="32">
        <v>1</v>
      </c>
      <c r="I72" s="13">
        <v>56</v>
      </c>
      <c r="J72" s="4">
        <v>1.81</v>
      </c>
      <c r="K72" s="3">
        <v>90</v>
      </c>
      <c r="L72" s="3">
        <v>30.9</v>
      </c>
      <c r="M72" s="4">
        <v>40</v>
      </c>
      <c r="N72" s="4">
        <v>242</v>
      </c>
      <c r="O72" s="4">
        <f t="shared" si="3"/>
        <v>132.67603403349506</v>
      </c>
      <c r="P72" s="4">
        <f t="shared" si="4"/>
        <v>4.9866999284690445</v>
      </c>
      <c r="Q72" s="4">
        <f t="shared" si="5"/>
        <v>230.94130714385528</v>
      </c>
      <c r="R72" s="4">
        <f t="shared" si="6"/>
        <v>4.9866999284690445</v>
      </c>
      <c r="S72" s="2">
        <f t="shared" si="7"/>
        <v>2</v>
      </c>
      <c r="T72" s="4" t="str">
        <f>IF(S72='ITERASI-5'!S72,"Aman","Berubah")</f>
        <v>Aman</v>
      </c>
    </row>
    <row r="73" spans="1:20" x14ac:dyDescent="0.25">
      <c r="A73" s="20">
        <v>72</v>
      </c>
      <c r="B73" s="22">
        <v>1.98</v>
      </c>
      <c r="C73" s="21">
        <v>91.3</v>
      </c>
      <c r="D73" s="21">
        <v>30.4</v>
      </c>
      <c r="E73" s="22">
        <v>55</v>
      </c>
      <c r="F73" s="22">
        <v>393</v>
      </c>
      <c r="G73" s="32">
        <v>1</v>
      </c>
      <c r="I73" s="13">
        <v>57</v>
      </c>
      <c r="J73" s="4">
        <v>1.98</v>
      </c>
      <c r="K73" s="3">
        <v>90.4</v>
      </c>
      <c r="L73" s="3">
        <v>30.6</v>
      </c>
      <c r="M73" s="4">
        <v>40</v>
      </c>
      <c r="N73" s="4">
        <v>354</v>
      </c>
      <c r="O73" s="4">
        <f t="shared" si="3"/>
        <v>20.750144192270074</v>
      </c>
      <c r="P73" s="4">
        <f t="shared" si="4"/>
        <v>116.82045439893012</v>
      </c>
      <c r="Q73" s="4">
        <f t="shared" si="5"/>
        <v>118.94232402854965</v>
      </c>
      <c r="R73" s="4">
        <f t="shared" si="6"/>
        <v>20.750144192270074</v>
      </c>
      <c r="S73" s="2">
        <f t="shared" si="7"/>
        <v>1</v>
      </c>
      <c r="T73" s="4" t="str">
        <f>IF(S73='ITERASI-5'!S73,"Aman","Berubah")</f>
        <v>Aman</v>
      </c>
    </row>
    <row r="74" spans="1:20" x14ac:dyDescent="0.25">
      <c r="A74" s="20">
        <v>73</v>
      </c>
      <c r="B74" s="22">
        <v>1.95</v>
      </c>
      <c r="C74" s="21">
        <v>91.3</v>
      </c>
      <c r="D74" s="21">
        <v>30.3</v>
      </c>
      <c r="E74" s="22">
        <v>50</v>
      </c>
      <c r="F74" s="22">
        <v>362</v>
      </c>
      <c r="G74" s="32">
        <v>1</v>
      </c>
      <c r="I74" s="13">
        <v>58</v>
      </c>
      <c r="J74" s="4">
        <v>2.08</v>
      </c>
      <c r="K74" s="3">
        <v>90.8</v>
      </c>
      <c r="L74" s="3">
        <v>30.5</v>
      </c>
      <c r="M74" s="4">
        <v>40</v>
      </c>
      <c r="N74" s="4">
        <v>343</v>
      </c>
      <c r="O74" s="4">
        <f t="shared" si="3"/>
        <v>31.709242879639987</v>
      </c>
      <c r="P74" s="4">
        <f t="shared" si="4"/>
        <v>105.81985614112135</v>
      </c>
      <c r="Q74" s="4">
        <f t="shared" si="5"/>
        <v>129.9419493285848</v>
      </c>
      <c r="R74" s="4">
        <f t="shared" si="6"/>
        <v>31.709242879639987</v>
      </c>
      <c r="S74" s="2">
        <f t="shared" si="7"/>
        <v>1</v>
      </c>
      <c r="T74" s="4" t="str">
        <f>IF(S74='ITERASI-5'!S74,"Aman","Berubah")</f>
        <v>Aman</v>
      </c>
    </row>
    <row r="75" spans="1:20" x14ac:dyDescent="0.25">
      <c r="A75" s="20">
        <v>74</v>
      </c>
      <c r="B75" s="22">
        <v>2.0099999999999998</v>
      </c>
      <c r="C75" s="21">
        <v>91.2</v>
      </c>
      <c r="D75" s="21">
        <v>30.4</v>
      </c>
      <c r="E75" s="22">
        <v>47</v>
      </c>
      <c r="F75" s="22">
        <v>364</v>
      </c>
      <c r="G75" s="32">
        <v>1</v>
      </c>
      <c r="I75" s="13">
        <v>59</v>
      </c>
      <c r="J75" s="4">
        <v>2.19</v>
      </c>
      <c r="K75" s="3">
        <v>91</v>
      </c>
      <c r="L75" s="3">
        <v>30.5</v>
      </c>
      <c r="M75" s="4">
        <v>40</v>
      </c>
      <c r="N75" s="4">
        <v>369</v>
      </c>
      <c r="O75" s="4">
        <f t="shared" si="3"/>
        <v>5.9391125840241594</v>
      </c>
      <c r="P75" s="4">
        <f t="shared" si="4"/>
        <v>131.81969559821161</v>
      </c>
      <c r="Q75" s="4">
        <f t="shared" si="5"/>
        <v>103.94453831400907</v>
      </c>
      <c r="R75" s="4">
        <f t="shared" si="6"/>
        <v>5.9391125840241594</v>
      </c>
      <c r="S75" s="2">
        <f t="shared" si="7"/>
        <v>1</v>
      </c>
      <c r="T75" s="4" t="str">
        <f>IF(S75='ITERASI-5'!S75,"Aman","Berubah")</f>
        <v>Aman</v>
      </c>
    </row>
    <row r="76" spans="1:20" x14ac:dyDescent="0.25">
      <c r="A76" s="20">
        <v>75</v>
      </c>
      <c r="B76" s="22">
        <v>1.98</v>
      </c>
      <c r="C76" s="21">
        <v>91.2</v>
      </c>
      <c r="D76" s="21">
        <v>30.4</v>
      </c>
      <c r="E76" s="22">
        <v>42</v>
      </c>
      <c r="F76" s="22">
        <v>357</v>
      </c>
      <c r="G76" s="32">
        <v>1</v>
      </c>
      <c r="I76" s="13">
        <v>60</v>
      </c>
      <c r="J76" s="4">
        <v>1.98</v>
      </c>
      <c r="K76" s="3">
        <v>91.1</v>
      </c>
      <c r="L76" s="3">
        <v>30.3</v>
      </c>
      <c r="M76" s="4">
        <v>40</v>
      </c>
      <c r="N76" s="4">
        <v>393</v>
      </c>
      <c r="O76" s="4">
        <f t="shared" si="3"/>
        <v>18.421382715281112</v>
      </c>
      <c r="P76" s="4">
        <f t="shared" si="4"/>
        <v>155.81809971446057</v>
      </c>
      <c r="Q76" s="4">
        <f t="shared" si="5"/>
        <v>79.943715796255674</v>
      </c>
      <c r="R76" s="4">
        <f t="shared" si="6"/>
        <v>18.421382715281112</v>
      </c>
      <c r="S76" s="2">
        <f t="shared" si="7"/>
        <v>1</v>
      </c>
      <c r="T76" s="4" t="str">
        <f>IF(S76='ITERASI-5'!S76,"Aman","Berubah")</f>
        <v>Aman</v>
      </c>
    </row>
    <row r="77" spans="1:20" x14ac:dyDescent="0.25">
      <c r="A77" s="20">
        <v>76</v>
      </c>
      <c r="B77" s="22">
        <v>1.95</v>
      </c>
      <c r="C77" s="21">
        <v>91</v>
      </c>
      <c r="D77" s="21">
        <v>30.4</v>
      </c>
      <c r="E77" s="22">
        <v>40</v>
      </c>
      <c r="F77" s="22">
        <v>410</v>
      </c>
      <c r="G77" s="32">
        <v>1</v>
      </c>
      <c r="I77" s="13">
        <v>61</v>
      </c>
      <c r="J77" s="4">
        <v>2.0099999999999998</v>
      </c>
      <c r="K77" s="3">
        <v>91.2</v>
      </c>
      <c r="L77" s="3">
        <v>30.3</v>
      </c>
      <c r="M77" s="4">
        <v>40</v>
      </c>
      <c r="N77" s="4">
        <v>298</v>
      </c>
      <c r="O77" s="4">
        <f t="shared" si="3"/>
        <v>76.67596051659774</v>
      </c>
      <c r="P77" s="4">
        <f t="shared" si="4"/>
        <v>60.821467013267466</v>
      </c>
      <c r="Q77" s="4">
        <f t="shared" si="5"/>
        <v>174.94076667635963</v>
      </c>
      <c r="R77" s="4">
        <f t="shared" si="6"/>
        <v>60.821467013267466</v>
      </c>
      <c r="S77" s="2">
        <f t="shared" si="7"/>
        <v>2</v>
      </c>
      <c r="T77" s="4" t="str">
        <f>IF(S77='ITERASI-5'!S77,"Aman","Berubah")</f>
        <v>Aman</v>
      </c>
    </row>
    <row r="78" spans="1:20" x14ac:dyDescent="0.25">
      <c r="A78" s="20">
        <v>77</v>
      </c>
      <c r="B78" s="22">
        <v>2.0499999999999998</v>
      </c>
      <c r="C78" s="21">
        <v>91</v>
      </c>
      <c r="D78" s="21">
        <v>30.4</v>
      </c>
      <c r="E78" s="22">
        <v>45</v>
      </c>
      <c r="F78" s="22">
        <v>413</v>
      </c>
      <c r="G78" s="32">
        <v>1</v>
      </c>
      <c r="I78" s="13">
        <v>62</v>
      </c>
      <c r="J78" s="4">
        <v>2.12</v>
      </c>
      <c r="K78" s="3">
        <v>91.2</v>
      </c>
      <c r="L78" s="3">
        <v>30.4</v>
      </c>
      <c r="M78" s="4">
        <v>40</v>
      </c>
      <c r="N78" s="4">
        <v>261</v>
      </c>
      <c r="O78" s="4">
        <f t="shared" si="3"/>
        <v>113.67053486030832</v>
      </c>
      <c r="P78" s="4">
        <f t="shared" si="4"/>
        <v>23.832967448496284</v>
      </c>
      <c r="Q78" s="4">
        <f t="shared" si="5"/>
        <v>211.94083383178545</v>
      </c>
      <c r="R78" s="4">
        <f t="shared" si="6"/>
        <v>23.832967448496284</v>
      </c>
      <c r="S78" s="2">
        <f t="shared" si="7"/>
        <v>2</v>
      </c>
      <c r="T78" s="4" t="str">
        <f>IF(S78='ITERASI-5'!S78,"Aman","Berubah")</f>
        <v>Aman</v>
      </c>
    </row>
    <row r="79" spans="1:20" x14ac:dyDescent="0.25">
      <c r="A79" s="20">
        <v>78</v>
      </c>
      <c r="B79" s="22">
        <v>2.08</v>
      </c>
      <c r="C79" s="21">
        <v>91</v>
      </c>
      <c r="D79" s="21">
        <v>30.4</v>
      </c>
      <c r="E79" s="22">
        <v>41</v>
      </c>
      <c r="F79" s="22">
        <v>354</v>
      </c>
      <c r="G79" s="32">
        <v>1</v>
      </c>
      <c r="I79" s="13">
        <v>63</v>
      </c>
      <c r="J79" s="4">
        <v>2.23</v>
      </c>
      <c r="K79" s="3">
        <v>91.1</v>
      </c>
      <c r="L79" s="3">
        <v>30.4</v>
      </c>
      <c r="M79" s="4">
        <v>40</v>
      </c>
      <c r="N79" s="4">
        <v>266</v>
      </c>
      <c r="O79" s="4">
        <f t="shared" si="3"/>
        <v>108.67186512485318</v>
      </c>
      <c r="P79" s="4">
        <f t="shared" si="4"/>
        <v>28.832665443638003</v>
      </c>
      <c r="Q79" s="4">
        <f t="shared" si="5"/>
        <v>206.94117568843689</v>
      </c>
      <c r="R79" s="4">
        <f t="shared" si="6"/>
        <v>28.832665443638003</v>
      </c>
      <c r="S79" s="2">
        <f t="shared" si="7"/>
        <v>2</v>
      </c>
      <c r="T79" s="4" t="str">
        <f>IF(S79='ITERASI-5'!S79,"Aman","Berubah")</f>
        <v>Aman</v>
      </c>
    </row>
    <row r="80" spans="1:20" x14ac:dyDescent="0.25">
      <c r="A80" s="20">
        <v>79</v>
      </c>
      <c r="B80" s="22">
        <v>2.12</v>
      </c>
      <c r="C80" s="21">
        <v>91.1</v>
      </c>
      <c r="D80" s="21">
        <v>30.3</v>
      </c>
      <c r="E80" s="22">
        <v>43</v>
      </c>
      <c r="F80" s="22">
        <v>404</v>
      </c>
      <c r="G80" s="32">
        <v>1</v>
      </c>
      <c r="I80" s="13">
        <v>64</v>
      </c>
      <c r="J80" s="4">
        <v>2.0099999999999998</v>
      </c>
      <c r="K80" s="3">
        <v>91</v>
      </c>
      <c r="L80" s="3">
        <v>30.4</v>
      </c>
      <c r="M80" s="4">
        <v>40</v>
      </c>
      <c r="N80" s="4">
        <v>264</v>
      </c>
      <c r="O80" s="4">
        <f t="shared" si="3"/>
        <v>110.6707487795604</v>
      </c>
      <c r="P80" s="4">
        <f t="shared" si="4"/>
        <v>26.827271242134241</v>
      </c>
      <c r="Q80" s="4">
        <f t="shared" si="5"/>
        <v>208.93999280968805</v>
      </c>
      <c r="R80" s="4">
        <f t="shared" si="6"/>
        <v>26.827271242134241</v>
      </c>
      <c r="S80" s="2">
        <f t="shared" si="7"/>
        <v>2</v>
      </c>
      <c r="T80" s="4" t="str">
        <f>IF(S80='ITERASI-5'!S80,"Aman","Berubah")</f>
        <v>Aman</v>
      </c>
    </row>
    <row r="81" spans="1:20" x14ac:dyDescent="0.25">
      <c r="A81" s="20">
        <v>80</v>
      </c>
      <c r="B81" s="22">
        <v>1.98</v>
      </c>
      <c r="C81" s="21">
        <v>91</v>
      </c>
      <c r="D81" s="21">
        <v>30.4</v>
      </c>
      <c r="E81" s="22">
        <v>48</v>
      </c>
      <c r="F81" s="22">
        <v>413</v>
      </c>
      <c r="G81" s="32">
        <v>1</v>
      </c>
      <c r="I81" s="13">
        <v>65</v>
      </c>
      <c r="J81" s="4">
        <v>1.98</v>
      </c>
      <c r="K81" s="3">
        <v>91.5</v>
      </c>
      <c r="L81" s="3">
        <v>30.4</v>
      </c>
      <c r="M81" s="4">
        <v>40</v>
      </c>
      <c r="N81" s="4">
        <v>310</v>
      </c>
      <c r="O81" s="4">
        <f t="shared" si="3"/>
        <v>64.680005066701796</v>
      </c>
      <c r="P81" s="4">
        <f t="shared" si="4"/>
        <v>72.821932630869952</v>
      </c>
      <c r="Q81" s="4">
        <f t="shared" si="5"/>
        <v>162.9424329182319</v>
      </c>
      <c r="R81" s="4">
        <f t="shared" si="6"/>
        <v>64.680005066701796</v>
      </c>
      <c r="S81" s="2">
        <f t="shared" si="7"/>
        <v>1</v>
      </c>
      <c r="T81" s="4" t="str">
        <f>IF(S81='ITERASI-5'!S81,"Aman","Berubah")</f>
        <v>Aman</v>
      </c>
    </row>
    <row r="82" spans="1:20" x14ac:dyDescent="0.25">
      <c r="A82" s="24">
        <v>81</v>
      </c>
      <c r="B82" s="26">
        <v>2.0499999999999998</v>
      </c>
      <c r="C82" s="25">
        <v>90.6</v>
      </c>
      <c r="D82" s="25">
        <v>30.4</v>
      </c>
      <c r="E82" s="26">
        <v>40</v>
      </c>
      <c r="F82" s="26">
        <v>282</v>
      </c>
      <c r="G82" s="33">
        <v>2</v>
      </c>
      <c r="I82" s="13">
        <v>66</v>
      </c>
      <c r="J82" s="4">
        <v>1.98</v>
      </c>
      <c r="K82" s="3">
        <v>91</v>
      </c>
      <c r="L82" s="3">
        <v>30.4</v>
      </c>
      <c r="M82" s="4">
        <v>40</v>
      </c>
      <c r="N82" s="4">
        <v>447</v>
      </c>
      <c r="O82" s="4">
        <f t="shared" ref="O82:O116" si="8">SQRT((J82-$K$11)^2+(K82-$L$11)^2+(L82-$M$11)^2+(M82-$N$11)^2+(N82-$O$11)^2)</f>
        <v>72.363498482117564</v>
      </c>
      <c r="P82" s="4">
        <f t="shared" ref="P82:P116" si="9">SQRT((J82-$K$12)^2+(K82-$L$12)^2+(L82-$M$12)^2+(M82-$N$12)^2+(N82-$O$12)^2)</f>
        <v>209.81763265782925</v>
      </c>
      <c r="Q82" s="4">
        <f t="shared" ref="Q82:Q116" si="10">SQRT((J82-$K$13)^2+(K82-$L$13)^2+(L82-$M$13)^2+(M82-$N$13)^2+(N82-$O$13)^2)</f>
        <v>25.956674388536371</v>
      </c>
      <c r="R82" s="4">
        <f t="shared" ref="R82:R116" si="11">MIN(O82:Q82)</f>
        <v>25.956674388536371</v>
      </c>
      <c r="S82" s="2">
        <f t="shared" ref="S82:S116" si="12">IF(AND(O82&lt;P82,O82&lt;Q82),1,IF(AND(P82&lt;O82,P82&lt;Q82),2,3))</f>
        <v>3</v>
      </c>
      <c r="T82" s="4" t="str">
        <f>IF(S82='ITERASI-5'!S82,"Aman","Berubah")</f>
        <v>Aman</v>
      </c>
    </row>
    <row r="83" spans="1:20" x14ac:dyDescent="0.25">
      <c r="A83" s="24">
        <v>82</v>
      </c>
      <c r="B83" s="26">
        <v>2.12</v>
      </c>
      <c r="C83" s="25">
        <v>90.5</v>
      </c>
      <c r="D83" s="25">
        <v>30.4</v>
      </c>
      <c r="E83" s="26">
        <v>40</v>
      </c>
      <c r="F83" s="26">
        <v>280</v>
      </c>
      <c r="G83" s="33">
        <v>2</v>
      </c>
      <c r="I83" s="13">
        <v>67</v>
      </c>
      <c r="J83" s="4">
        <v>1.91</v>
      </c>
      <c r="K83" s="3">
        <v>91.5</v>
      </c>
      <c r="L83" s="3">
        <v>30.4</v>
      </c>
      <c r="M83" s="4">
        <v>43</v>
      </c>
      <c r="N83" s="4">
        <v>398</v>
      </c>
      <c r="O83" s="4">
        <f t="shared" si="8"/>
        <v>23.388554123758926</v>
      </c>
      <c r="P83" s="4">
        <f t="shared" si="9"/>
        <v>160.85343446833278</v>
      </c>
      <c r="Q83" s="4">
        <f t="shared" si="10"/>
        <v>75.017561912611498</v>
      </c>
      <c r="R83" s="4">
        <f t="shared" si="11"/>
        <v>23.388554123758926</v>
      </c>
      <c r="S83" s="2">
        <f t="shared" si="12"/>
        <v>1</v>
      </c>
      <c r="T83" s="4" t="str">
        <f>IF(S83='ITERASI-5'!S83,"Aman","Berubah")</f>
        <v>Aman</v>
      </c>
    </row>
    <row r="84" spans="1:20" x14ac:dyDescent="0.25">
      <c r="A84" s="20">
        <v>83</v>
      </c>
      <c r="B84" s="22">
        <v>1.78</v>
      </c>
      <c r="C84" s="21">
        <v>90.4</v>
      </c>
      <c r="D84" s="21">
        <v>30</v>
      </c>
      <c r="E84" s="22">
        <v>40</v>
      </c>
      <c r="F84" s="22">
        <v>347</v>
      </c>
      <c r="G84" s="32">
        <v>1</v>
      </c>
      <c r="I84" s="13">
        <v>68</v>
      </c>
      <c r="J84" s="4">
        <v>1.88</v>
      </c>
      <c r="K84" s="3">
        <v>91.4</v>
      </c>
      <c r="L84" s="3">
        <v>30.3</v>
      </c>
      <c r="M84" s="4">
        <v>42</v>
      </c>
      <c r="N84" s="4">
        <v>390</v>
      </c>
      <c r="O84" s="4">
        <f t="shared" si="8"/>
        <v>15.352180803669942</v>
      </c>
      <c r="P84" s="4">
        <f t="shared" si="9"/>
        <v>152.83617237545789</v>
      </c>
      <c r="Q84" s="4">
        <f t="shared" si="10"/>
        <v>82.974982345960768</v>
      </c>
      <c r="R84" s="4">
        <f t="shared" si="11"/>
        <v>15.352180803669942</v>
      </c>
      <c r="S84" s="2">
        <f t="shared" si="12"/>
        <v>1</v>
      </c>
      <c r="T84" s="4" t="str">
        <f>IF(S84='ITERASI-5'!S84,"Aman","Berubah")</f>
        <v>Aman</v>
      </c>
    </row>
    <row r="85" spans="1:20" x14ac:dyDescent="0.25">
      <c r="A85" s="24">
        <v>84</v>
      </c>
      <c r="B85" s="26">
        <v>2.19</v>
      </c>
      <c r="C85" s="25">
        <v>78.5</v>
      </c>
      <c r="D85" s="25">
        <v>33.4</v>
      </c>
      <c r="E85" s="26">
        <v>40</v>
      </c>
      <c r="F85" s="26">
        <v>219</v>
      </c>
      <c r="G85" s="33">
        <v>2</v>
      </c>
      <c r="I85" s="13">
        <v>69</v>
      </c>
      <c r="J85" s="4">
        <v>1.95</v>
      </c>
      <c r="K85" s="3">
        <v>91.3</v>
      </c>
      <c r="L85" s="3">
        <v>30.4</v>
      </c>
      <c r="M85" s="4">
        <v>42</v>
      </c>
      <c r="N85" s="4">
        <v>380</v>
      </c>
      <c r="O85" s="4">
        <f t="shared" si="8"/>
        <v>5.3775582350569406</v>
      </c>
      <c r="P85" s="4">
        <f t="shared" si="9"/>
        <v>142.83761552486675</v>
      </c>
      <c r="Q85" s="4">
        <f t="shared" si="10"/>
        <v>92.971160019182832</v>
      </c>
      <c r="R85" s="4">
        <f t="shared" si="11"/>
        <v>5.3775582350569406</v>
      </c>
      <c r="S85" s="2">
        <f t="shared" si="12"/>
        <v>1</v>
      </c>
      <c r="T85" s="4" t="str">
        <f>IF(S85='ITERASI-5'!S85,"Aman","Berubah")</f>
        <v>Aman</v>
      </c>
    </row>
    <row r="86" spans="1:20" x14ac:dyDescent="0.25">
      <c r="A86" s="24">
        <v>85</v>
      </c>
      <c r="B86" s="26">
        <v>2.19</v>
      </c>
      <c r="C86" s="25">
        <v>82.4</v>
      </c>
      <c r="D86" s="25">
        <v>32.200000000000003</v>
      </c>
      <c r="E86" s="26">
        <v>40</v>
      </c>
      <c r="F86" s="26">
        <v>297</v>
      </c>
      <c r="G86" s="33">
        <v>2</v>
      </c>
      <c r="I86" s="13">
        <v>70</v>
      </c>
      <c r="J86" s="4">
        <v>2.0499999999999998</v>
      </c>
      <c r="K86" s="3">
        <v>91.5</v>
      </c>
      <c r="L86" s="3">
        <v>30.3</v>
      </c>
      <c r="M86" s="4">
        <v>40</v>
      </c>
      <c r="N86" s="4">
        <v>390</v>
      </c>
      <c r="O86" s="4">
        <f t="shared" si="8"/>
        <v>15.43910678393393</v>
      </c>
      <c r="P86" s="4">
        <f t="shared" si="9"/>
        <v>152.81927488434368</v>
      </c>
      <c r="Q86" s="4">
        <f t="shared" si="10"/>
        <v>82.947358880873963</v>
      </c>
      <c r="R86" s="4">
        <f t="shared" si="11"/>
        <v>15.43910678393393</v>
      </c>
      <c r="S86" s="2">
        <f t="shared" si="12"/>
        <v>1</v>
      </c>
      <c r="T86" s="4" t="str">
        <f>IF(S86='ITERASI-5'!S86,"Aman","Berubah")</f>
        <v>Aman</v>
      </c>
    </row>
    <row r="87" spans="1:20" x14ac:dyDescent="0.25">
      <c r="A87" s="16">
        <v>86</v>
      </c>
      <c r="B87" s="18">
        <v>2.12</v>
      </c>
      <c r="C87" s="17">
        <v>85</v>
      </c>
      <c r="D87" s="17">
        <v>31.5</v>
      </c>
      <c r="E87" s="18">
        <v>40</v>
      </c>
      <c r="F87" s="18">
        <v>527</v>
      </c>
      <c r="G87" s="31">
        <v>3</v>
      </c>
      <c r="I87" s="13">
        <v>71</v>
      </c>
      <c r="J87" s="4">
        <v>2.08</v>
      </c>
      <c r="K87" s="3">
        <v>91.4</v>
      </c>
      <c r="L87" s="3">
        <v>30.3</v>
      </c>
      <c r="M87" s="4">
        <v>47</v>
      </c>
      <c r="N87" s="4">
        <v>382</v>
      </c>
      <c r="O87" s="4">
        <f t="shared" si="8"/>
        <v>9.1145455807109421</v>
      </c>
      <c r="P87" s="4">
        <f t="shared" si="9"/>
        <v>145.00607557522414</v>
      </c>
      <c r="Q87" s="4">
        <f t="shared" si="10"/>
        <v>91.234054471521205</v>
      </c>
      <c r="R87" s="4">
        <f t="shared" si="11"/>
        <v>9.1145455807109421</v>
      </c>
      <c r="S87" s="2">
        <f t="shared" si="12"/>
        <v>1</v>
      </c>
      <c r="T87" s="4" t="str">
        <f>IF(S87='ITERASI-5'!S87,"Aman","Berubah")</f>
        <v>Aman</v>
      </c>
    </row>
    <row r="88" spans="1:20" x14ac:dyDescent="0.25">
      <c r="A88" s="16">
        <v>87</v>
      </c>
      <c r="B88" s="17">
        <v>2.6</v>
      </c>
      <c r="C88" s="17">
        <v>86.4</v>
      </c>
      <c r="D88" s="17">
        <v>31.1</v>
      </c>
      <c r="E88" s="18">
        <v>42</v>
      </c>
      <c r="F88" s="18">
        <v>457</v>
      </c>
      <c r="G88" s="31">
        <v>3</v>
      </c>
      <c r="I88" s="13">
        <v>72</v>
      </c>
      <c r="J88" s="4">
        <v>1.98</v>
      </c>
      <c r="K88" s="3">
        <v>91.3</v>
      </c>
      <c r="L88" s="3">
        <v>30.4</v>
      </c>
      <c r="M88" s="4">
        <v>55</v>
      </c>
      <c r="N88" s="4">
        <v>393</v>
      </c>
      <c r="O88" s="4">
        <f t="shared" si="8"/>
        <v>22.704893707870884</v>
      </c>
      <c r="P88" s="4">
        <f t="shared" si="9"/>
        <v>156.57393505114791</v>
      </c>
      <c r="Q88" s="4">
        <f t="shared" si="10"/>
        <v>81.386770702077243</v>
      </c>
      <c r="R88" s="4">
        <f t="shared" si="11"/>
        <v>22.704893707870884</v>
      </c>
      <c r="S88" s="2">
        <f t="shared" si="12"/>
        <v>1</v>
      </c>
      <c r="T88" s="4" t="str">
        <f>IF(S88='ITERASI-5'!S88,"Aman","Berubah")</f>
        <v>Aman</v>
      </c>
    </row>
    <row r="89" spans="1:20" x14ac:dyDescent="0.25">
      <c r="A89" s="16">
        <v>88</v>
      </c>
      <c r="B89" s="18">
        <v>2.93</v>
      </c>
      <c r="C89" s="17">
        <v>87.8</v>
      </c>
      <c r="D89" s="17">
        <v>30.7</v>
      </c>
      <c r="E89" s="18">
        <v>40</v>
      </c>
      <c r="F89" s="18">
        <v>527</v>
      </c>
      <c r="G89" s="31">
        <v>3</v>
      </c>
      <c r="I89" s="13">
        <v>73</v>
      </c>
      <c r="J89" s="4">
        <v>1.95</v>
      </c>
      <c r="K89" s="3">
        <v>91.3</v>
      </c>
      <c r="L89" s="3">
        <v>30.3</v>
      </c>
      <c r="M89" s="4">
        <v>50</v>
      </c>
      <c r="N89" s="4">
        <v>362</v>
      </c>
      <c r="O89" s="4">
        <f t="shared" si="8"/>
        <v>15.181045173881417</v>
      </c>
      <c r="P89" s="4">
        <f t="shared" si="9"/>
        <v>125.24801404044119</v>
      </c>
      <c r="Q89" s="4">
        <f t="shared" si="10"/>
        <v>111.41500278379254</v>
      </c>
      <c r="R89" s="4">
        <f t="shared" si="11"/>
        <v>15.181045173881417</v>
      </c>
      <c r="S89" s="2">
        <f t="shared" si="12"/>
        <v>1</v>
      </c>
      <c r="T89" s="4" t="str">
        <f>IF(S89='ITERASI-5'!S89,"Aman","Berubah")</f>
        <v>Aman</v>
      </c>
    </row>
    <row r="90" spans="1:20" x14ac:dyDescent="0.25">
      <c r="A90" s="24">
        <v>89</v>
      </c>
      <c r="B90" s="26">
        <v>2.5299999999999998</v>
      </c>
      <c r="C90" s="25">
        <v>88.6</v>
      </c>
      <c r="D90" s="25">
        <v>30.5</v>
      </c>
      <c r="E90" s="26">
        <v>40</v>
      </c>
      <c r="F90" s="26">
        <v>242</v>
      </c>
      <c r="G90" s="33">
        <v>2</v>
      </c>
      <c r="I90" s="13">
        <v>74</v>
      </c>
      <c r="J90" s="4">
        <v>2.0099999999999998</v>
      </c>
      <c r="K90" s="3">
        <v>91.2</v>
      </c>
      <c r="L90" s="3">
        <v>30.4</v>
      </c>
      <c r="M90" s="4">
        <v>47</v>
      </c>
      <c r="N90" s="4">
        <v>364</v>
      </c>
      <c r="O90" s="4">
        <f t="shared" si="8"/>
        <v>11.946299175895426</v>
      </c>
      <c r="P90" s="4">
        <f t="shared" si="9"/>
        <v>127.03211402044417</v>
      </c>
      <c r="Q90" s="4">
        <f t="shared" si="10"/>
        <v>109.18381562902306</v>
      </c>
      <c r="R90" s="4">
        <f t="shared" si="11"/>
        <v>11.946299175895426</v>
      </c>
      <c r="S90" s="2">
        <f t="shared" si="12"/>
        <v>1</v>
      </c>
      <c r="T90" s="4" t="str">
        <f>IF(S90='ITERASI-5'!S90,"Aman","Berubah")</f>
        <v>Aman</v>
      </c>
    </row>
    <row r="91" spans="1:20" x14ac:dyDescent="0.25">
      <c r="A91" s="24">
        <v>90</v>
      </c>
      <c r="B91" s="26">
        <v>2.4500000000000002</v>
      </c>
      <c r="C91" s="25">
        <v>88.9</v>
      </c>
      <c r="D91" s="25">
        <v>30.3</v>
      </c>
      <c r="E91" s="26">
        <v>40</v>
      </c>
      <c r="F91" s="26">
        <v>225</v>
      </c>
      <c r="G91" s="33">
        <v>2</v>
      </c>
      <c r="I91" s="13">
        <v>75</v>
      </c>
      <c r="J91" s="4">
        <v>1.98</v>
      </c>
      <c r="K91" s="3">
        <v>91.2</v>
      </c>
      <c r="L91" s="3">
        <v>30.4</v>
      </c>
      <c r="M91" s="4">
        <v>42</v>
      </c>
      <c r="N91" s="4">
        <v>357</v>
      </c>
      <c r="O91" s="4">
        <f t="shared" si="8"/>
        <v>17.668484404239564</v>
      </c>
      <c r="P91" s="4">
        <f t="shared" si="9"/>
        <v>119.84163272135211</v>
      </c>
      <c r="Q91" s="4">
        <f t="shared" si="10"/>
        <v>115.96414939675321</v>
      </c>
      <c r="R91" s="4">
        <f t="shared" si="11"/>
        <v>17.668484404239564</v>
      </c>
      <c r="S91" s="2">
        <f t="shared" si="12"/>
        <v>1</v>
      </c>
      <c r="T91" s="4" t="str">
        <f>IF(S91='ITERASI-5'!S91,"Aman","Berubah")</f>
        <v>Aman</v>
      </c>
    </row>
    <row r="92" spans="1:20" x14ac:dyDescent="0.25">
      <c r="A92" s="24">
        <v>91</v>
      </c>
      <c r="B92" s="26">
        <v>2.37</v>
      </c>
      <c r="C92" s="25">
        <v>89.2</v>
      </c>
      <c r="D92" s="25">
        <v>30.2</v>
      </c>
      <c r="E92" s="26">
        <v>40</v>
      </c>
      <c r="F92" s="26">
        <v>221</v>
      </c>
      <c r="G92" s="33">
        <v>2</v>
      </c>
      <c r="I92" s="14">
        <v>76</v>
      </c>
      <c r="J92" s="5">
        <v>1.95</v>
      </c>
      <c r="K92" s="6">
        <v>91</v>
      </c>
      <c r="L92" s="6">
        <v>30.4</v>
      </c>
      <c r="M92" s="5">
        <v>40</v>
      </c>
      <c r="N92" s="5">
        <v>410</v>
      </c>
      <c r="O92" s="4">
        <f t="shared" si="8"/>
        <v>35.384768571479221</v>
      </c>
      <c r="P92" s="4">
        <f t="shared" si="9"/>
        <v>172.8178046166052</v>
      </c>
      <c r="Q92" s="4">
        <f t="shared" si="10"/>
        <v>62.945048219160974</v>
      </c>
      <c r="R92" s="4">
        <f t="shared" si="11"/>
        <v>35.384768571479221</v>
      </c>
      <c r="S92" s="2">
        <f t="shared" si="12"/>
        <v>1</v>
      </c>
      <c r="T92" s="4" t="str">
        <f>IF(S92='ITERASI-5'!S92,"Aman","Berubah")</f>
        <v>Aman</v>
      </c>
    </row>
    <row r="93" spans="1:20" x14ac:dyDescent="0.25">
      <c r="A93" s="24">
        <v>92</v>
      </c>
      <c r="B93" s="26">
        <v>2.41</v>
      </c>
      <c r="C93" s="25">
        <v>90.3</v>
      </c>
      <c r="D93" s="25">
        <v>30.1</v>
      </c>
      <c r="E93" s="26">
        <v>40</v>
      </c>
      <c r="F93" s="26">
        <v>189</v>
      </c>
      <c r="G93" s="33">
        <v>2</v>
      </c>
      <c r="I93" s="13">
        <v>77</v>
      </c>
      <c r="J93" s="4">
        <v>2.0499999999999998</v>
      </c>
      <c r="K93" s="3">
        <v>91</v>
      </c>
      <c r="L93" s="3">
        <v>30.4</v>
      </c>
      <c r="M93" s="4">
        <v>45</v>
      </c>
      <c r="N93" s="4">
        <v>413</v>
      </c>
      <c r="O93" s="4">
        <f t="shared" si="8"/>
        <v>38.495918388465931</v>
      </c>
      <c r="P93" s="4">
        <f t="shared" si="9"/>
        <v>175.89967618588457</v>
      </c>
      <c r="Q93" s="4">
        <f t="shared" si="10"/>
        <v>60.175664477531946</v>
      </c>
      <c r="R93" s="4">
        <f t="shared" si="11"/>
        <v>38.495918388465931</v>
      </c>
      <c r="S93" s="2">
        <f t="shared" si="12"/>
        <v>1</v>
      </c>
      <c r="T93" s="4" t="str">
        <f>IF(S93='ITERASI-5'!S93,"Aman","Berubah")</f>
        <v>Aman</v>
      </c>
    </row>
    <row r="94" spans="1:20" x14ac:dyDescent="0.25">
      <c r="A94" s="24">
        <v>93</v>
      </c>
      <c r="B94" s="25">
        <v>1.2</v>
      </c>
      <c r="C94" s="25">
        <v>90.5</v>
      </c>
      <c r="D94" s="25">
        <v>30</v>
      </c>
      <c r="E94" s="26">
        <v>40</v>
      </c>
      <c r="F94" s="26">
        <v>188</v>
      </c>
      <c r="G94" s="33">
        <v>2</v>
      </c>
      <c r="I94" s="13">
        <v>78</v>
      </c>
      <c r="J94" s="4">
        <v>2.08</v>
      </c>
      <c r="K94" s="3">
        <v>91</v>
      </c>
      <c r="L94" s="3">
        <v>30.4</v>
      </c>
      <c r="M94" s="4">
        <v>41</v>
      </c>
      <c r="N94" s="4">
        <v>354</v>
      </c>
      <c r="O94" s="4">
        <f t="shared" si="8"/>
        <v>20.676938803549081</v>
      </c>
      <c r="P94" s="4">
        <f t="shared" si="9"/>
        <v>116.82668357247817</v>
      </c>
      <c r="Q94" s="4">
        <f t="shared" si="10"/>
        <v>118.94867147350784</v>
      </c>
      <c r="R94" s="4">
        <f t="shared" si="11"/>
        <v>20.676938803549081</v>
      </c>
      <c r="S94" s="2">
        <f t="shared" si="12"/>
        <v>1</v>
      </c>
      <c r="T94" s="4" t="str">
        <f>IF(S94='ITERASI-5'!S94,"Aman","Berubah")</f>
        <v>Aman</v>
      </c>
    </row>
    <row r="95" spans="1:20" x14ac:dyDescent="0.25">
      <c r="A95" s="24">
        <v>94</v>
      </c>
      <c r="B95" s="26">
        <v>1.23</v>
      </c>
      <c r="C95" s="25">
        <v>90.4</v>
      </c>
      <c r="D95" s="25">
        <v>30</v>
      </c>
      <c r="E95" s="26">
        <v>40</v>
      </c>
      <c r="F95" s="26">
        <v>195</v>
      </c>
      <c r="G95" s="33">
        <v>2</v>
      </c>
      <c r="I95" s="13">
        <v>79</v>
      </c>
      <c r="J95" s="4">
        <v>2.12</v>
      </c>
      <c r="K95" s="3">
        <v>91.1</v>
      </c>
      <c r="L95" s="3">
        <v>30.3</v>
      </c>
      <c r="M95" s="4">
        <v>43</v>
      </c>
      <c r="N95" s="4">
        <v>404</v>
      </c>
      <c r="O95" s="4">
        <f t="shared" si="8"/>
        <v>29.381085917887489</v>
      </c>
      <c r="P95" s="4">
        <f t="shared" si="9"/>
        <v>166.8521529667687</v>
      </c>
      <c r="Q95" s="4">
        <f t="shared" si="10"/>
        <v>69.022502093972946</v>
      </c>
      <c r="R95" s="4">
        <f t="shared" si="11"/>
        <v>29.381085917887489</v>
      </c>
      <c r="S95" s="2">
        <f t="shared" si="12"/>
        <v>1</v>
      </c>
      <c r="T95" s="4" t="str">
        <f>IF(S95='ITERASI-5'!S95,"Aman","Berubah")</f>
        <v>Aman</v>
      </c>
    </row>
    <row r="96" spans="1:20" x14ac:dyDescent="0.25">
      <c r="A96" s="20">
        <v>95</v>
      </c>
      <c r="B96" s="22">
        <v>1.34</v>
      </c>
      <c r="C96" s="21">
        <v>91.3</v>
      </c>
      <c r="D96" s="21">
        <v>29.8</v>
      </c>
      <c r="E96" s="22">
        <v>40</v>
      </c>
      <c r="F96" s="22">
        <v>352</v>
      </c>
      <c r="G96" s="32">
        <v>1</v>
      </c>
      <c r="I96" s="13">
        <v>80</v>
      </c>
      <c r="J96" s="4">
        <v>1.98</v>
      </c>
      <c r="K96" s="3">
        <v>91</v>
      </c>
      <c r="L96" s="3">
        <v>30.4</v>
      </c>
      <c r="M96" s="4">
        <v>48</v>
      </c>
      <c r="N96" s="4">
        <v>413</v>
      </c>
      <c r="O96" s="4">
        <f t="shared" si="8"/>
        <v>38.872927391695121</v>
      </c>
      <c r="P96" s="4">
        <f t="shared" si="9"/>
        <v>176.01649445740748</v>
      </c>
      <c r="Q96" s="4">
        <f t="shared" si="10"/>
        <v>60.510320981734182</v>
      </c>
      <c r="R96" s="4">
        <f t="shared" si="11"/>
        <v>38.872927391695121</v>
      </c>
      <c r="S96" s="2">
        <f t="shared" si="12"/>
        <v>1</v>
      </c>
      <c r="T96" s="4" t="str">
        <f>IF(S96='ITERASI-5'!S96,"Aman","Berubah")</f>
        <v>Aman</v>
      </c>
    </row>
    <row r="97" spans="1:20" x14ac:dyDescent="0.25">
      <c r="A97" s="20">
        <v>96</v>
      </c>
      <c r="B97" s="22">
        <v>1.36</v>
      </c>
      <c r="C97" s="21">
        <v>91.1</v>
      </c>
      <c r="D97" s="21">
        <v>29.9</v>
      </c>
      <c r="E97" s="22">
        <v>40</v>
      </c>
      <c r="F97" s="22">
        <v>352</v>
      </c>
      <c r="G97" s="32">
        <v>1</v>
      </c>
      <c r="I97" s="13">
        <v>81</v>
      </c>
      <c r="J97" s="4">
        <v>2.0499999999999998</v>
      </c>
      <c r="K97" s="3">
        <v>90.6</v>
      </c>
      <c r="L97" s="3">
        <v>30.4</v>
      </c>
      <c r="M97" s="4">
        <v>40</v>
      </c>
      <c r="N97" s="4">
        <v>282</v>
      </c>
      <c r="O97" s="4">
        <f t="shared" si="8"/>
        <v>92.675654167794079</v>
      </c>
      <c r="P97" s="4">
        <f t="shared" si="9"/>
        <v>44.825108678209901</v>
      </c>
      <c r="Q97" s="4">
        <f t="shared" si="10"/>
        <v>190.94005759743686</v>
      </c>
      <c r="R97" s="4">
        <f t="shared" si="11"/>
        <v>44.825108678209901</v>
      </c>
      <c r="S97" s="2">
        <f t="shared" si="12"/>
        <v>2</v>
      </c>
      <c r="T97" s="4" t="str">
        <f>IF(S97='ITERASI-5'!S97,"Aman","Berubah")</f>
        <v>Aman</v>
      </c>
    </row>
    <row r="98" spans="1:20" x14ac:dyDescent="0.25">
      <c r="A98" s="20">
        <v>97</v>
      </c>
      <c r="B98" s="22">
        <v>1.45</v>
      </c>
      <c r="C98" s="21">
        <v>91.1</v>
      </c>
      <c r="D98" s="21">
        <v>30</v>
      </c>
      <c r="E98" s="22">
        <v>40</v>
      </c>
      <c r="F98" s="22">
        <v>338</v>
      </c>
      <c r="G98" s="32">
        <v>1</v>
      </c>
      <c r="I98" s="13">
        <v>82</v>
      </c>
      <c r="J98" s="4">
        <v>2.12</v>
      </c>
      <c r="K98" s="3">
        <v>90.5</v>
      </c>
      <c r="L98" s="3">
        <v>30.4</v>
      </c>
      <c r="M98" s="4">
        <v>40</v>
      </c>
      <c r="N98" s="4">
        <v>280</v>
      </c>
      <c r="O98" s="4">
        <f t="shared" si="8"/>
        <v>94.676401847858273</v>
      </c>
      <c r="P98" s="4">
        <f t="shared" si="9"/>
        <v>42.82773670506807</v>
      </c>
      <c r="Q98" s="4">
        <f t="shared" si="10"/>
        <v>192.94039117124359</v>
      </c>
      <c r="R98" s="4">
        <f t="shared" si="11"/>
        <v>42.82773670506807</v>
      </c>
      <c r="S98" s="2">
        <f t="shared" si="12"/>
        <v>2</v>
      </c>
      <c r="T98" s="4" t="str">
        <f>IF(S98='ITERASI-5'!S98,"Aman","Berubah")</f>
        <v>Aman</v>
      </c>
    </row>
    <row r="99" spans="1:20" x14ac:dyDescent="0.25">
      <c r="A99" s="24">
        <v>98</v>
      </c>
      <c r="B99" s="25">
        <v>1.6</v>
      </c>
      <c r="C99" s="25">
        <v>91.3</v>
      </c>
      <c r="D99" s="25">
        <v>29.9</v>
      </c>
      <c r="E99" s="26">
        <v>40</v>
      </c>
      <c r="F99" s="26">
        <v>255</v>
      </c>
      <c r="G99" s="33">
        <v>2</v>
      </c>
      <c r="I99" s="13">
        <v>83</v>
      </c>
      <c r="J99" s="4">
        <v>1.78</v>
      </c>
      <c r="K99" s="3">
        <v>90.4</v>
      </c>
      <c r="L99" s="3">
        <v>30</v>
      </c>
      <c r="M99" s="4">
        <v>40</v>
      </c>
      <c r="N99" s="4">
        <v>347</v>
      </c>
      <c r="O99" s="4">
        <f t="shared" si="8"/>
        <v>27.719804647837709</v>
      </c>
      <c r="P99" s="4">
        <f t="shared" si="9"/>
        <v>109.81976493352255</v>
      </c>
      <c r="Q99" s="4">
        <f t="shared" si="10"/>
        <v>125.93924704123215</v>
      </c>
      <c r="R99" s="4">
        <f t="shared" si="11"/>
        <v>27.719804647837709</v>
      </c>
      <c r="S99" s="2">
        <f t="shared" si="12"/>
        <v>1</v>
      </c>
      <c r="T99" s="4" t="str">
        <f>IF(S99='ITERASI-5'!S99,"Aman","Berubah")</f>
        <v>Aman</v>
      </c>
    </row>
    <row r="100" spans="1:20" x14ac:dyDescent="0.25">
      <c r="A100" s="34">
        <v>99</v>
      </c>
      <c r="B100" s="35">
        <v>1.72</v>
      </c>
      <c r="C100" s="36">
        <v>91</v>
      </c>
      <c r="D100" s="36">
        <v>30</v>
      </c>
      <c r="E100" s="35">
        <v>40</v>
      </c>
      <c r="F100" s="35">
        <v>367</v>
      </c>
      <c r="G100" s="32">
        <v>1</v>
      </c>
      <c r="I100" s="14">
        <v>84</v>
      </c>
      <c r="J100" s="5">
        <v>2.19</v>
      </c>
      <c r="K100" s="6">
        <v>78.5</v>
      </c>
      <c r="L100" s="6">
        <v>33.4</v>
      </c>
      <c r="M100" s="5">
        <v>40</v>
      </c>
      <c r="N100" s="5">
        <v>219</v>
      </c>
      <c r="O100" s="4">
        <f t="shared" si="8"/>
        <v>156.2258362609353</v>
      </c>
      <c r="P100" s="4">
        <f t="shared" si="9"/>
        <v>22.290610832335506</v>
      </c>
      <c r="Q100" s="4">
        <f t="shared" si="10"/>
        <v>254.25304972666993</v>
      </c>
      <c r="R100" s="4">
        <f t="shared" si="11"/>
        <v>22.290610832335506</v>
      </c>
      <c r="S100" s="2">
        <f t="shared" si="12"/>
        <v>2</v>
      </c>
      <c r="T100" s="4" t="str">
        <f>IF(S100='ITERASI-5'!S100,"Aman","Berubah")</f>
        <v>Aman</v>
      </c>
    </row>
    <row r="101" spans="1:20" x14ac:dyDescent="0.25">
      <c r="A101" s="34">
        <v>100</v>
      </c>
      <c r="B101" s="35">
        <v>1.78</v>
      </c>
      <c r="C101" s="36">
        <v>88.7</v>
      </c>
      <c r="D101" s="36">
        <v>30</v>
      </c>
      <c r="E101" s="35">
        <v>40</v>
      </c>
      <c r="F101" s="35">
        <v>312</v>
      </c>
      <c r="G101" s="32">
        <v>1</v>
      </c>
      <c r="I101" s="13">
        <v>85</v>
      </c>
      <c r="J101" s="4">
        <v>2.19</v>
      </c>
      <c r="K101" s="3">
        <v>82.4</v>
      </c>
      <c r="L101" s="3">
        <v>32.200000000000003</v>
      </c>
      <c r="M101" s="4">
        <v>40</v>
      </c>
      <c r="N101" s="4">
        <v>297</v>
      </c>
      <c r="O101" s="4">
        <f t="shared" si="8"/>
        <v>78.211224448376228</v>
      </c>
      <c r="P101" s="4">
        <f t="shared" si="9"/>
        <v>60.46553837748106</v>
      </c>
      <c r="Q101" s="4">
        <f t="shared" si="10"/>
        <v>176.14771016199018</v>
      </c>
      <c r="R101" s="4">
        <f t="shared" si="11"/>
        <v>60.46553837748106</v>
      </c>
      <c r="S101" s="2">
        <f t="shared" si="12"/>
        <v>2</v>
      </c>
      <c r="T101" s="4" t="str">
        <f>IF(S101='ITERASI-5'!S101,"Aman","Berubah")</f>
        <v>Aman</v>
      </c>
    </row>
    <row r="102" spans="1:20" x14ac:dyDescent="0.25">
      <c r="I102" s="13">
        <v>86</v>
      </c>
      <c r="J102" s="4">
        <v>2.12</v>
      </c>
      <c r="K102" s="3">
        <v>85</v>
      </c>
      <c r="L102" s="3">
        <v>31.5</v>
      </c>
      <c r="M102" s="4">
        <v>40</v>
      </c>
      <c r="N102" s="4">
        <v>527</v>
      </c>
      <c r="O102" s="4">
        <f t="shared" si="8"/>
        <v>152.48847987775528</v>
      </c>
      <c r="P102" s="4">
        <f t="shared" si="9"/>
        <v>289.88178507279986</v>
      </c>
      <c r="Q102" s="4">
        <f t="shared" si="10"/>
        <v>54.386333718246718</v>
      </c>
      <c r="R102" s="4">
        <f t="shared" si="11"/>
        <v>54.386333718246718</v>
      </c>
      <c r="S102" s="2">
        <f t="shared" si="12"/>
        <v>3</v>
      </c>
      <c r="T102" s="4" t="str">
        <f>IF(S102='ITERASI-5'!S102,"Aman","Berubah")</f>
        <v>Aman</v>
      </c>
    </row>
    <row r="103" spans="1:20" x14ac:dyDescent="0.25">
      <c r="I103" s="13">
        <v>87</v>
      </c>
      <c r="J103" s="3">
        <v>2.6</v>
      </c>
      <c r="K103" s="3">
        <v>86.4</v>
      </c>
      <c r="L103" s="3">
        <v>31.1</v>
      </c>
      <c r="M103" s="4">
        <v>42</v>
      </c>
      <c r="N103" s="4">
        <v>457</v>
      </c>
      <c r="O103" s="4">
        <f t="shared" si="8"/>
        <v>82.500688506217941</v>
      </c>
      <c r="P103" s="4">
        <f t="shared" si="9"/>
        <v>219.88183730862679</v>
      </c>
      <c r="Q103" s="4">
        <f t="shared" si="10"/>
        <v>16.742165191889011</v>
      </c>
      <c r="R103" s="4">
        <f t="shared" si="11"/>
        <v>16.742165191889011</v>
      </c>
      <c r="S103" s="2">
        <f t="shared" si="12"/>
        <v>3</v>
      </c>
      <c r="T103" s="4" t="str">
        <f>IF(S103='ITERASI-5'!S103,"Aman","Berubah")</f>
        <v>Aman</v>
      </c>
    </row>
    <row r="104" spans="1:20" x14ac:dyDescent="0.25">
      <c r="I104" s="13">
        <v>88</v>
      </c>
      <c r="J104" s="4">
        <v>2.93</v>
      </c>
      <c r="K104" s="3">
        <v>87.8</v>
      </c>
      <c r="L104" s="3">
        <v>30.7</v>
      </c>
      <c r="M104" s="4">
        <v>40</v>
      </c>
      <c r="N104" s="4">
        <v>527</v>
      </c>
      <c r="O104" s="4">
        <f t="shared" si="8"/>
        <v>152.39847406810122</v>
      </c>
      <c r="P104" s="4">
        <f t="shared" si="9"/>
        <v>289.83862889660929</v>
      </c>
      <c r="Q104" s="4">
        <f t="shared" si="10"/>
        <v>54.170023493741439</v>
      </c>
      <c r="R104" s="4">
        <f t="shared" si="11"/>
        <v>54.170023493741439</v>
      </c>
      <c r="S104" s="2">
        <f t="shared" si="12"/>
        <v>3</v>
      </c>
      <c r="T104" s="4" t="str">
        <f>IF(S104='ITERASI-5'!S104,"Aman","Berubah")</f>
        <v>Aman</v>
      </c>
    </row>
    <row r="105" spans="1:20" x14ac:dyDescent="0.25">
      <c r="I105" s="13">
        <v>89</v>
      </c>
      <c r="J105" s="4">
        <v>2.5299999999999998</v>
      </c>
      <c r="K105" s="3">
        <v>88.6</v>
      </c>
      <c r="L105" s="3">
        <v>30.5</v>
      </c>
      <c r="M105" s="4">
        <v>40</v>
      </c>
      <c r="N105" s="4">
        <v>242</v>
      </c>
      <c r="O105" s="4">
        <f t="shared" si="8"/>
        <v>132.69821588207472</v>
      </c>
      <c r="P105" s="4">
        <f t="shared" si="9"/>
        <v>5.5179211418444165</v>
      </c>
      <c r="Q105" s="4">
        <f t="shared" si="10"/>
        <v>230.951053137483</v>
      </c>
      <c r="R105" s="4">
        <f t="shared" si="11"/>
        <v>5.5179211418444165</v>
      </c>
      <c r="S105" s="2">
        <f t="shared" si="12"/>
        <v>2</v>
      </c>
      <c r="T105" s="4" t="str">
        <f>IF(S105='ITERASI-5'!S105,"Aman","Berubah")</f>
        <v>Aman</v>
      </c>
    </row>
    <row r="106" spans="1:20" x14ac:dyDescent="0.25">
      <c r="I106" s="13">
        <v>90</v>
      </c>
      <c r="J106" s="4">
        <v>2.4500000000000002</v>
      </c>
      <c r="K106" s="3">
        <v>88.9</v>
      </c>
      <c r="L106" s="3">
        <v>30.3</v>
      </c>
      <c r="M106" s="4">
        <v>40</v>
      </c>
      <c r="N106" s="4">
        <v>225</v>
      </c>
      <c r="O106" s="4">
        <f t="shared" si="8"/>
        <v>149.68757125998897</v>
      </c>
      <c r="P106" s="4">
        <f t="shared" si="9"/>
        <v>12.414981102217974</v>
      </c>
      <c r="Q106" s="4">
        <f t="shared" si="10"/>
        <v>247.94705149550074</v>
      </c>
      <c r="R106" s="4">
        <f t="shared" si="11"/>
        <v>12.414981102217974</v>
      </c>
      <c r="S106" s="2">
        <f t="shared" si="12"/>
        <v>2</v>
      </c>
      <c r="T106" s="4" t="str">
        <f>IF(S106='ITERASI-5'!S106,"Aman","Berubah")</f>
        <v>Aman</v>
      </c>
    </row>
    <row r="107" spans="1:20" x14ac:dyDescent="0.25">
      <c r="I107" s="13">
        <v>91</v>
      </c>
      <c r="J107" s="4">
        <v>2.37</v>
      </c>
      <c r="K107" s="3">
        <v>89.2</v>
      </c>
      <c r="L107" s="3">
        <v>30.2</v>
      </c>
      <c r="M107" s="4">
        <v>40</v>
      </c>
      <c r="N107" s="4">
        <v>221</v>
      </c>
      <c r="O107" s="4">
        <f t="shared" si="8"/>
        <v>153.68188756928103</v>
      </c>
      <c r="P107" s="4">
        <f t="shared" si="9"/>
        <v>16.318165683637162</v>
      </c>
      <c r="Q107" s="4">
        <f t="shared" si="10"/>
        <v>251.94450439593339</v>
      </c>
      <c r="R107" s="4">
        <f t="shared" si="11"/>
        <v>16.318165683637162</v>
      </c>
      <c r="S107" s="2">
        <f t="shared" si="12"/>
        <v>2</v>
      </c>
      <c r="T107" s="4" t="str">
        <f>IF(S107='ITERASI-5'!S107,"Aman","Berubah")</f>
        <v>Aman</v>
      </c>
    </row>
    <row r="108" spans="1:20" x14ac:dyDescent="0.25">
      <c r="I108" s="13">
        <v>92</v>
      </c>
      <c r="J108" s="4">
        <v>2.41</v>
      </c>
      <c r="K108" s="3">
        <v>90.3</v>
      </c>
      <c r="L108" s="3">
        <v>30.1</v>
      </c>
      <c r="M108" s="4">
        <v>40</v>
      </c>
      <c r="N108" s="4">
        <v>189</v>
      </c>
      <c r="O108" s="4">
        <f t="shared" si="8"/>
        <v>185.66869389472052</v>
      </c>
      <c r="P108" s="4">
        <f t="shared" si="9"/>
        <v>48.202100393022718</v>
      </c>
      <c r="Q108" s="4">
        <f t="shared" si="10"/>
        <v>283.94036494537454</v>
      </c>
      <c r="R108" s="4">
        <f t="shared" si="11"/>
        <v>48.202100393022718</v>
      </c>
      <c r="S108" s="2">
        <f t="shared" si="12"/>
        <v>2</v>
      </c>
      <c r="T108" s="4" t="str">
        <f>IF(S108='ITERASI-5'!S108,"Aman","Berubah")</f>
        <v>Aman</v>
      </c>
    </row>
    <row r="109" spans="1:20" x14ac:dyDescent="0.25">
      <c r="I109" s="13">
        <v>93</v>
      </c>
      <c r="J109" s="3">
        <v>1.2</v>
      </c>
      <c r="K109" s="3">
        <v>90.5</v>
      </c>
      <c r="L109" s="3">
        <v>30</v>
      </c>
      <c r="M109" s="4">
        <v>40</v>
      </c>
      <c r="N109" s="4">
        <v>188</v>
      </c>
      <c r="O109" s="4">
        <f t="shared" si="8"/>
        <v>186.66629676204843</v>
      </c>
      <c r="P109" s="4">
        <f t="shared" si="9"/>
        <v>49.188556104919321</v>
      </c>
      <c r="Q109" s="4">
        <f t="shared" si="10"/>
        <v>284.93765168070104</v>
      </c>
      <c r="R109" s="4">
        <f t="shared" si="11"/>
        <v>49.188556104919321</v>
      </c>
      <c r="S109" s="2">
        <f t="shared" si="12"/>
        <v>2</v>
      </c>
      <c r="T109" s="4" t="str">
        <f>IF(S109='ITERASI-5'!S109,"Aman","Berubah")</f>
        <v>Aman</v>
      </c>
    </row>
    <row r="110" spans="1:20" x14ac:dyDescent="0.25">
      <c r="I110" s="13">
        <v>94</v>
      </c>
      <c r="J110" s="4">
        <v>1.23</v>
      </c>
      <c r="K110" s="3">
        <v>90.4</v>
      </c>
      <c r="L110" s="3">
        <v>30</v>
      </c>
      <c r="M110" s="4">
        <v>40</v>
      </c>
      <c r="N110" s="4">
        <v>195</v>
      </c>
      <c r="O110" s="4">
        <f t="shared" si="8"/>
        <v>179.66705313996775</v>
      </c>
      <c r="P110" s="4">
        <f t="shared" si="9"/>
        <v>42.190534104385627</v>
      </c>
      <c r="Q110" s="4">
        <f t="shared" si="10"/>
        <v>277.93772269217527</v>
      </c>
      <c r="R110" s="4">
        <f t="shared" si="11"/>
        <v>42.190534104385627</v>
      </c>
      <c r="S110" s="2">
        <f t="shared" si="12"/>
        <v>2</v>
      </c>
      <c r="T110" s="4" t="str">
        <f>IF(S110='ITERASI-5'!S110,"Aman","Berubah")</f>
        <v>Aman</v>
      </c>
    </row>
    <row r="111" spans="1:20" x14ac:dyDescent="0.25">
      <c r="I111" s="13">
        <v>95</v>
      </c>
      <c r="J111" s="4">
        <v>1.34</v>
      </c>
      <c r="K111" s="3">
        <v>91.3</v>
      </c>
      <c r="L111" s="3">
        <v>29.8</v>
      </c>
      <c r="M111" s="4">
        <v>40</v>
      </c>
      <c r="N111" s="4">
        <v>352</v>
      </c>
      <c r="O111" s="4">
        <f t="shared" si="8"/>
        <v>22.718682393886429</v>
      </c>
      <c r="P111" s="4">
        <f t="shared" si="9"/>
        <v>114.81846219075601</v>
      </c>
      <c r="Q111" s="4">
        <f t="shared" si="10"/>
        <v>120.93970623956592</v>
      </c>
      <c r="R111" s="4">
        <f t="shared" si="11"/>
        <v>22.718682393886429</v>
      </c>
      <c r="S111" s="2">
        <f t="shared" si="12"/>
        <v>1</v>
      </c>
      <c r="T111" s="4" t="str">
        <f>IF(S111='ITERASI-5'!S111,"Aman","Berubah")</f>
        <v>Aman</v>
      </c>
    </row>
    <row r="112" spans="1:20" x14ac:dyDescent="0.25">
      <c r="I112" s="13">
        <v>96</v>
      </c>
      <c r="J112" s="4">
        <v>1.36</v>
      </c>
      <c r="K112" s="3">
        <v>91.1</v>
      </c>
      <c r="L112" s="3">
        <v>29.9</v>
      </c>
      <c r="M112" s="4">
        <v>40</v>
      </c>
      <c r="N112" s="4">
        <v>352</v>
      </c>
      <c r="O112" s="4">
        <f t="shared" si="8"/>
        <v>22.718165003865444</v>
      </c>
      <c r="P112" s="4">
        <f t="shared" si="9"/>
        <v>114.81768726476622</v>
      </c>
      <c r="Q112" s="4">
        <f t="shared" si="10"/>
        <v>120.93873074955144</v>
      </c>
      <c r="R112" s="4">
        <f t="shared" si="11"/>
        <v>22.718165003865444</v>
      </c>
      <c r="S112" s="2">
        <f t="shared" si="12"/>
        <v>1</v>
      </c>
      <c r="T112" s="4" t="str">
        <f>IF(S112='ITERASI-5'!S112,"Aman","Berubah")</f>
        <v>Aman</v>
      </c>
    </row>
    <row r="113" spans="9:20" x14ac:dyDescent="0.25">
      <c r="I113" s="13">
        <v>97</v>
      </c>
      <c r="J113" s="4">
        <v>1.45</v>
      </c>
      <c r="K113" s="3">
        <v>91.1</v>
      </c>
      <c r="L113" s="3">
        <v>30</v>
      </c>
      <c r="M113" s="4">
        <v>40</v>
      </c>
      <c r="N113" s="4">
        <v>338</v>
      </c>
      <c r="O113" s="4">
        <f t="shared" si="8"/>
        <v>36.694088523513258</v>
      </c>
      <c r="P113" s="4">
        <f t="shared" si="9"/>
        <v>100.81757884787764</v>
      </c>
      <c r="Q113" s="4">
        <f t="shared" si="10"/>
        <v>134.9387420102637</v>
      </c>
      <c r="R113" s="4">
        <f t="shared" si="11"/>
        <v>36.694088523513258</v>
      </c>
      <c r="S113" s="2">
        <f t="shared" si="12"/>
        <v>1</v>
      </c>
      <c r="T113" s="4" t="str">
        <f>IF(S113='ITERASI-5'!S113,"Aman","Berubah")</f>
        <v>Aman</v>
      </c>
    </row>
    <row r="114" spans="9:20" x14ac:dyDescent="0.25">
      <c r="I114" s="13">
        <v>98</v>
      </c>
      <c r="J114" s="3">
        <v>1.6</v>
      </c>
      <c r="K114" s="3">
        <v>91.3</v>
      </c>
      <c r="L114" s="3">
        <v>29.9</v>
      </c>
      <c r="M114" s="4">
        <v>40</v>
      </c>
      <c r="N114" s="4">
        <v>255</v>
      </c>
      <c r="O114" s="4">
        <f t="shared" si="8"/>
        <v>119.66836270531751</v>
      </c>
      <c r="P114" s="4">
        <f t="shared" si="9"/>
        <v>17.829364985002421</v>
      </c>
      <c r="Q114" s="4">
        <f t="shared" si="10"/>
        <v>217.9389882405452</v>
      </c>
      <c r="R114" s="4">
        <f t="shared" si="11"/>
        <v>17.829364985002421</v>
      </c>
      <c r="S114" s="2">
        <f t="shared" si="12"/>
        <v>2</v>
      </c>
      <c r="T114" s="4" t="str">
        <f>IF(S114='ITERASI-5'!S114,"Aman","Berubah")</f>
        <v>Aman</v>
      </c>
    </row>
    <row r="115" spans="9:20" x14ac:dyDescent="0.25">
      <c r="I115" s="13">
        <v>99</v>
      </c>
      <c r="J115" s="4">
        <v>1.72</v>
      </c>
      <c r="K115" s="3">
        <v>91</v>
      </c>
      <c r="L115" s="3">
        <v>30</v>
      </c>
      <c r="M115" s="4">
        <v>40</v>
      </c>
      <c r="N115" s="4">
        <v>367</v>
      </c>
      <c r="O115" s="4">
        <f t="shared" si="8"/>
        <v>7.8349461480508547</v>
      </c>
      <c r="P115" s="4">
        <f t="shared" si="9"/>
        <v>129.81774622662445</v>
      </c>
      <c r="Q115" s="4">
        <f t="shared" si="10"/>
        <v>105.93962924851351</v>
      </c>
      <c r="R115" s="4">
        <f t="shared" si="11"/>
        <v>7.8349461480508547</v>
      </c>
      <c r="S115" s="2">
        <f t="shared" si="12"/>
        <v>1</v>
      </c>
      <c r="T115" s="4" t="str">
        <f>IF(S115='ITERASI-5'!S115,"Aman","Berubah")</f>
        <v>Aman</v>
      </c>
    </row>
    <row r="116" spans="9:20" x14ac:dyDescent="0.25">
      <c r="I116" s="13">
        <v>100</v>
      </c>
      <c r="J116" s="4">
        <v>1.78</v>
      </c>
      <c r="K116" s="3">
        <v>88.7</v>
      </c>
      <c r="L116" s="3">
        <v>30</v>
      </c>
      <c r="M116" s="4">
        <v>40</v>
      </c>
      <c r="N116" s="4">
        <v>312</v>
      </c>
      <c r="O116" s="4">
        <f t="shared" si="8"/>
        <v>62.731726978573484</v>
      </c>
      <c r="P116" s="4">
        <f t="shared" si="9"/>
        <v>74.853894113343884</v>
      </c>
      <c r="Q116" s="4">
        <f t="shared" si="10"/>
        <v>160.95035397697174</v>
      </c>
      <c r="R116" s="4">
        <f t="shared" si="11"/>
        <v>62.731726978573484</v>
      </c>
      <c r="S116" s="2">
        <f t="shared" si="12"/>
        <v>1</v>
      </c>
      <c r="T116" s="4" t="str">
        <f>IF(S116='ITERASI-5'!S116,"Aman","Berubah")</f>
        <v>Aman</v>
      </c>
    </row>
  </sheetData>
  <mergeCells count="3">
    <mergeCell ref="I11:J11"/>
    <mergeCell ref="I12:J12"/>
    <mergeCell ref="I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ITERASI-1</vt:lpstr>
      <vt:lpstr>ITERASI-2</vt:lpstr>
      <vt:lpstr>ITERASI-3</vt:lpstr>
      <vt:lpstr>ITERASI-4</vt:lpstr>
      <vt:lpstr>ITERASI-5</vt:lpstr>
      <vt:lpstr>ITERASI-6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jajangm</dc:creator>
  <cp:lastModifiedBy>jajangm</cp:lastModifiedBy>
  <dcterms:created xsi:type="dcterms:W3CDTF">2022-11-12T10:43:34Z</dcterms:created>
  <dcterms:modified xsi:type="dcterms:W3CDTF">2022-11-23T01:41:35Z</dcterms:modified>
</cp:coreProperties>
</file>