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zeedalkhalaf/dev/my-projects/swe-301/"/>
    </mc:Choice>
  </mc:AlternateContent>
  <xr:revisionPtr revIDLastSave="0" documentId="8_{2C4A1F41-A70A-504B-8547-00FCC9CCDEFF}" xr6:coauthVersionLast="47" xr6:coauthVersionMax="47" xr10:uidLastSave="{00000000-0000-0000-0000-000000000000}"/>
  <bookViews>
    <workbookView xWindow="0" yWindow="760" windowWidth="30240" windowHeight="17220" activeTab="4" xr2:uid="{84B9E77D-7B67-B847-849D-811698F2D6F7}"/>
  </bookViews>
  <sheets>
    <sheet name="assumption" sheetId="1" r:id="rId1"/>
    <sheet name="expenses" sheetId="2" r:id="rId2"/>
    <sheet name="staff" sheetId="5" r:id="rId3"/>
    <sheet name="cashflow" sheetId="3" r:id="rId4"/>
    <sheet name="cashflow-mini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6" l="1"/>
  <c r="E20" i="6"/>
  <c r="E22" i="6" s="1"/>
  <c r="E24" i="6" s="1"/>
  <c r="F20" i="6"/>
  <c r="F19" i="6"/>
  <c r="E19" i="6"/>
  <c r="D19" i="6"/>
  <c r="C25" i="6"/>
  <c r="C24" i="6"/>
  <c r="C22" i="6"/>
  <c r="D22" i="6"/>
  <c r="D24" i="6" s="1"/>
  <c r="D25" i="6" s="1"/>
  <c r="F22" i="6"/>
  <c r="F24" i="6" s="1"/>
  <c r="C15" i="6"/>
  <c r="D15" i="6"/>
  <c r="E15" i="6"/>
  <c r="F15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F7" i="6"/>
  <c r="E7" i="6"/>
  <c r="D7" i="6"/>
  <c r="C7" i="6"/>
  <c r="B22" i="6"/>
  <c r="B18" i="6"/>
  <c r="B6" i="6"/>
  <c r="B5" i="6"/>
  <c r="B15" i="6" s="1"/>
  <c r="B24" i="6" s="1"/>
  <c r="B25" i="6" s="1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AL19" i="5"/>
  <c r="AM19" i="5" s="1"/>
  <c r="AM8" i="3"/>
  <c r="AA8" i="3"/>
  <c r="AA13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O20" i="3"/>
  <c r="P20" i="3" s="1"/>
  <c r="Q20" i="3" s="1"/>
  <c r="R20" i="3" s="1"/>
  <c r="S20" i="3" s="1"/>
  <c r="P19" i="3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D22" i="3"/>
  <c r="E22" i="3"/>
  <c r="F22" i="3"/>
  <c r="G22" i="3"/>
  <c r="H22" i="3"/>
  <c r="I22" i="3"/>
  <c r="J22" i="3"/>
  <c r="K22" i="3"/>
  <c r="L22" i="3"/>
  <c r="M22" i="3"/>
  <c r="N22" i="3"/>
  <c r="C22" i="3"/>
  <c r="O22" i="3"/>
  <c r="E25" i="6" l="1"/>
  <c r="F25" i="6" s="1"/>
  <c r="AB19" i="3"/>
  <c r="AA22" i="3"/>
  <c r="AY20" i="3"/>
  <c r="AB13" i="3"/>
  <c r="AB15" i="3" s="1"/>
  <c r="AN19" i="5"/>
  <c r="AA15" i="3"/>
  <c r="P22" i="3"/>
  <c r="T20" i="3"/>
  <c r="U20" i="3" s="1"/>
  <c r="V20" i="3" s="1"/>
  <c r="W20" i="3" s="1"/>
  <c r="X20" i="3" s="1"/>
  <c r="Y20" i="3" s="1"/>
  <c r="Z20" i="3" s="1"/>
  <c r="Z22" i="3" s="1"/>
  <c r="R22" i="3"/>
  <c r="Q2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C12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C11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C10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O8" i="3"/>
  <c r="C9" i="3"/>
  <c r="C8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C7" i="3"/>
  <c r="B6" i="3"/>
  <c r="AY6" i="3" s="1"/>
  <c r="B5" i="3"/>
  <c r="AY5" i="3" s="1"/>
  <c r="H10" i="5"/>
  <c r="D10" i="5"/>
  <c r="C10" i="5"/>
  <c r="H9" i="5"/>
  <c r="D9" i="5"/>
  <c r="C9" i="5"/>
  <c r="H7" i="5"/>
  <c r="D7" i="5"/>
  <c r="C7" i="5"/>
  <c r="H18" i="5"/>
  <c r="D18" i="5"/>
  <c r="C18" i="5"/>
  <c r="H17" i="5"/>
  <c r="D17" i="5"/>
  <c r="C17" i="5"/>
  <c r="E17" i="5" s="1"/>
  <c r="H16" i="5"/>
  <c r="D16" i="5"/>
  <c r="C16" i="5"/>
  <c r="H15" i="5"/>
  <c r="D15" i="5"/>
  <c r="C15" i="5"/>
  <c r="H14" i="5"/>
  <c r="D14" i="5"/>
  <c r="C14" i="5"/>
  <c r="H13" i="5"/>
  <c r="D13" i="5"/>
  <c r="C13" i="5"/>
  <c r="H12" i="5"/>
  <c r="D12" i="5"/>
  <c r="C12" i="5"/>
  <c r="H11" i="5"/>
  <c r="D11" i="5"/>
  <c r="C11" i="5"/>
  <c r="H8" i="5"/>
  <c r="D8" i="5"/>
  <c r="C8" i="5"/>
  <c r="H6" i="5"/>
  <c r="D6" i="5"/>
  <c r="C6" i="5"/>
  <c r="H5" i="5"/>
  <c r="D5" i="5"/>
  <c r="C5" i="5"/>
  <c r="E5" i="5" s="1"/>
  <c r="H4" i="5"/>
  <c r="D4" i="5"/>
  <c r="C4" i="5"/>
  <c r="E12" i="2"/>
  <c r="AY7" i="3" l="1"/>
  <c r="AY8" i="3"/>
  <c r="AY11" i="3"/>
  <c r="AY12" i="3"/>
  <c r="AY10" i="3"/>
  <c r="AY9" i="3"/>
  <c r="AC19" i="3"/>
  <c r="AB22" i="3"/>
  <c r="AB24" i="3" s="1"/>
  <c r="AA24" i="3"/>
  <c r="AO19" i="5"/>
  <c r="AC13" i="3"/>
  <c r="AC15" i="3" s="1"/>
  <c r="S22" i="3"/>
  <c r="B15" i="3"/>
  <c r="I13" i="5"/>
  <c r="J13" i="5" s="1"/>
  <c r="K13" i="5" s="1"/>
  <c r="L13" i="5" s="1"/>
  <c r="I14" i="5"/>
  <c r="J14" i="5" s="1"/>
  <c r="K14" i="5" s="1"/>
  <c r="L14" i="5" s="1"/>
  <c r="AG14" i="5" s="1"/>
  <c r="E10" i="5"/>
  <c r="I18" i="5"/>
  <c r="J18" i="5" s="1"/>
  <c r="K18" i="5" s="1"/>
  <c r="L18" i="5" s="1"/>
  <c r="AJ18" i="5" s="1"/>
  <c r="E15" i="5"/>
  <c r="I7" i="5"/>
  <c r="J7" i="5" s="1"/>
  <c r="K7" i="5" s="1"/>
  <c r="L7" i="5" s="1"/>
  <c r="AB7" i="5" s="1"/>
  <c r="I9" i="5"/>
  <c r="J9" i="5" s="1"/>
  <c r="K9" i="5" s="1"/>
  <c r="L9" i="5" s="1"/>
  <c r="AB9" i="5" s="1"/>
  <c r="I10" i="5"/>
  <c r="J10" i="5" s="1"/>
  <c r="K10" i="5" s="1"/>
  <c r="L10" i="5" s="1"/>
  <c r="AK9" i="5"/>
  <c r="AA9" i="5"/>
  <c r="Q9" i="5"/>
  <c r="T9" i="5"/>
  <c r="S9" i="5"/>
  <c r="AF9" i="5"/>
  <c r="AE9" i="5"/>
  <c r="E9" i="5"/>
  <c r="AI7" i="5"/>
  <c r="Y7" i="5"/>
  <c r="W7" i="5"/>
  <c r="U7" i="5"/>
  <c r="AD7" i="5"/>
  <c r="E7" i="5"/>
  <c r="I6" i="5"/>
  <c r="J6" i="5" s="1"/>
  <c r="K6" i="5" s="1"/>
  <c r="L6" i="5" s="1"/>
  <c r="T6" i="5" s="1"/>
  <c r="E12" i="5"/>
  <c r="I5" i="5"/>
  <c r="J5" i="5" s="1"/>
  <c r="K5" i="5" s="1"/>
  <c r="L5" i="5" s="1"/>
  <c r="T5" i="5" s="1"/>
  <c r="I17" i="5"/>
  <c r="J17" i="5" s="1"/>
  <c r="K17" i="5" s="1"/>
  <c r="L17" i="5" s="1"/>
  <c r="E11" i="5"/>
  <c r="I16" i="5"/>
  <c r="J16" i="5" s="1"/>
  <c r="K16" i="5" s="1"/>
  <c r="L16" i="5" s="1"/>
  <c r="AK16" i="5" s="1"/>
  <c r="E18" i="5"/>
  <c r="I4" i="5"/>
  <c r="J4" i="5" s="1"/>
  <c r="K4" i="5" s="1"/>
  <c r="L4" i="5" s="1"/>
  <c r="I15" i="5"/>
  <c r="J15" i="5" s="1"/>
  <c r="K15" i="5" s="1"/>
  <c r="L15" i="5" s="1"/>
  <c r="E13" i="5"/>
  <c r="E16" i="5"/>
  <c r="I11" i="5"/>
  <c r="J11" i="5" s="1"/>
  <c r="K11" i="5" s="1"/>
  <c r="L11" i="5" s="1"/>
  <c r="AC11" i="5" s="1"/>
  <c r="AI18" i="5"/>
  <c r="Y18" i="5"/>
  <c r="AE18" i="5"/>
  <c r="U18" i="5"/>
  <c r="E6" i="5"/>
  <c r="AC16" i="5"/>
  <c r="S16" i="5"/>
  <c r="I8" i="5"/>
  <c r="J8" i="5" s="1"/>
  <c r="K8" i="5" s="1"/>
  <c r="L8" i="5" s="1"/>
  <c r="E8" i="5"/>
  <c r="E4" i="5"/>
  <c r="I12" i="5"/>
  <c r="J12" i="5" s="1"/>
  <c r="K12" i="5" s="1"/>
  <c r="L12" i="5" s="1"/>
  <c r="E14" i="5"/>
  <c r="AD19" i="3" l="1"/>
  <c r="AC22" i="3"/>
  <c r="AD13" i="3"/>
  <c r="AD15" i="3" s="1"/>
  <c r="AP19" i="5"/>
  <c r="AC24" i="3"/>
  <c r="T22" i="3"/>
  <c r="V18" i="5"/>
  <c r="Q18" i="5"/>
  <c r="AF18" i="5"/>
  <c r="AG18" i="5"/>
  <c r="Z14" i="5"/>
  <c r="X18" i="5"/>
  <c r="S18" i="5"/>
  <c r="P18" i="5"/>
  <c r="AK14" i="5"/>
  <c r="T16" i="5"/>
  <c r="Z18" i="5"/>
  <c r="AF14" i="5"/>
  <c r="W18" i="5"/>
  <c r="AA18" i="5"/>
  <c r="N18" i="5"/>
  <c r="AK18" i="5"/>
  <c r="R18" i="5"/>
  <c r="N16" i="5"/>
  <c r="AB18" i="5"/>
  <c r="AH18" i="5"/>
  <c r="AA14" i="5"/>
  <c r="X16" i="5"/>
  <c r="AC18" i="5"/>
  <c r="AD16" i="5"/>
  <c r="T18" i="5"/>
  <c r="O18" i="5"/>
  <c r="AI14" i="5"/>
  <c r="AC9" i="5"/>
  <c r="AC14" i="5"/>
  <c r="AE14" i="5"/>
  <c r="AD14" i="5"/>
  <c r="AJ14" i="5"/>
  <c r="AH14" i="5"/>
  <c r="S7" i="5"/>
  <c r="V7" i="5"/>
  <c r="AD9" i="5"/>
  <c r="Q5" i="5"/>
  <c r="AC7" i="5"/>
  <c r="X7" i="5"/>
  <c r="V9" i="5"/>
  <c r="R5" i="5"/>
  <c r="AB14" i="5"/>
  <c r="AE7" i="5"/>
  <c r="AA7" i="5"/>
  <c r="W9" i="5"/>
  <c r="AD18" i="5"/>
  <c r="AH7" i="5"/>
  <c r="AK7" i="5"/>
  <c r="X9" i="5"/>
  <c r="X11" i="5"/>
  <c r="T7" i="5"/>
  <c r="U9" i="5"/>
  <c r="AK5" i="5"/>
  <c r="AJ5" i="5"/>
  <c r="O5" i="5"/>
  <c r="X5" i="5"/>
  <c r="AH5" i="5"/>
  <c r="Y5" i="5"/>
  <c r="AG9" i="5"/>
  <c r="Y9" i="5"/>
  <c r="AH9" i="5"/>
  <c r="Z9" i="5"/>
  <c r="AB5" i="5"/>
  <c r="AI5" i="5"/>
  <c r="Z7" i="5"/>
  <c r="AI9" i="5"/>
  <c r="AJ9" i="5"/>
  <c r="U5" i="5"/>
  <c r="N5" i="5"/>
  <c r="AJ6" i="5"/>
  <c r="S5" i="5"/>
  <c r="U6" i="5"/>
  <c r="P5" i="5"/>
  <c r="R7" i="5"/>
  <c r="Q7" i="5"/>
  <c r="R9" i="5"/>
  <c r="AC17" i="5"/>
  <c r="AE17" i="5"/>
  <c r="Z17" i="5"/>
  <c r="V17" i="5"/>
  <c r="AI6" i="5"/>
  <c r="X6" i="5"/>
  <c r="AB6" i="5"/>
  <c r="AF5" i="5"/>
  <c r="AF6" i="5"/>
  <c r="AD5" i="5"/>
  <c r="AD6" i="5"/>
  <c r="V6" i="5"/>
  <c r="R6" i="5"/>
  <c r="W5" i="5"/>
  <c r="AC6" i="5"/>
  <c r="AA11" i="5"/>
  <c r="AC5" i="5"/>
  <c r="AG5" i="5"/>
  <c r="AH6" i="5"/>
  <c r="AK6" i="5"/>
  <c r="AF7" i="5"/>
  <c r="AJ7" i="5"/>
  <c r="O6" i="5"/>
  <c r="P6" i="5"/>
  <c r="Z5" i="5"/>
  <c r="W6" i="5"/>
  <c r="N11" i="5"/>
  <c r="AE5" i="5"/>
  <c r="V5" i="5"/>
  <c r="Y6" i="5"/>
  <c r="Q6" i="5"/>
  <c r="AG7" i="5"/>
  <c r="N8" i="5"/>
  <c r="O8" i="5"/>
  <c r="P8" i="5"/>
  <c r="AA6" i="5"/>
  <c r="AE6" i="5"/>
  <c r="Z6" i="5"/>
  <c r="AG6" i="5"/>
  <c r="S6" i="5"/>
  <c r="N6" i="5"/>
  <c r="N7" i="5"/>
  <c r="O7" i="5"/>
  <c r="P7" i="5"/>
  <c r="AK10" i="5"/>
  <c r="AA10" i="5"/>
  <c r="Q10" i="5"/>
  <c r="AC10" i="5"/>
  <c r="AJ10" i="5"/>
  <c r="Z10" i="5"/>
  <c r="S10" i="5"/>
  <c r="AI10" i="5"/>
  <c r="Y10" i="5"/>
  <c r="AH10" i="5"/>
  <c r="X10" i="5"/>
  <c r="R10" i="5"/>
  <c r="AG10" i="5"/>
  <c r="W10" i="5"/>
  <c r="T10" i="5"/>
  <c r="AF10" i="5"/>
  <c r="V10" i="5"/>
  <c r="U10" i="5"/>
  <c r="AB10" i="5"/>
  <c r="AE10" i="5"/>
  <c r="AD10" i="5"/>
  <c r="AA16" i="5"/>
  <c r="V16" i="5"/>
  <c r="AB16" i="5"/>
  <c r="AF17" i="5"/>
  <c r="W11" i="5"/>
  <c r="AB17" i="5"/>
  <c r="R17" i="5"/>
  <c r="U16" i="5"/>
  <c r="O16" i="5"/>
  <c r="Y17" i="5"/>
  <c r="Y16" i="5"/>
  <c r="AJ17" i="5"/>
  <c r="T11" i="5"/>
  <c r="P17" i="5"/>
  <c r="AI16" i="5"/>
  <c r="AD17" i="5"/>
  <c r="AD11" i="5"/>
  <c r="AH16" i="5"/>
  <c r="AE16" i="5"/>
  <c r="AH11" i="5"/>
  <c r="P16" i="5"/>
  <c r="U17" i="5"/>
  <c r="S11" i="5"/>
  <c r="AA5" i="5"/>
  <c r="O17" i="5"/>
  <c r="W17" i="5"/>
  <c r="AA17" i="5"/>
  <c r="Q16" i="5"/>
  <c r="AF16" i="5"/>
  <c r="Z16" i="5"/>
  <c r="N17" i="5"/>
  <c r="AK17" i="5"/>
  <c r="Q17" i="5"/>
  <c r="AI17" i="5"/>
  <c r="AJ16" i="5"/>
  <c r="S17" i="5"/>
  <c r="AG17" i="5"/>
  <c r="W16" i="5"/>
  <c r="X17" i="5"/>
  <c r="AG16" i="5"/>
  <c r="R16" i="5"/>
  <c r="T17" i="5"/>
  <c r="AH17" i="5"/>
  <c r="U11" i="5"/>
  <c r="AE11" i="5"/>
  <c r="AI11" i="5"/>
  <c r="AG11" i="5"/>
  <c r="Q11" i="5"/>
  <c r="Z11" i="5"/>
  <c r="O11" i="5"/>
  <c r="AB11" i="5"/>
  <c r="R11" i="5"/>
  <c r="AJ11" i="5"/>
  <c r="AK11" i="5"/>
  <c r="Y11" i="5"/>
  <c r="AF11" i="5"/>
  <c r="P11" i="5"/>
  <c r="V11" i="5"/>
  <c r="AJ4" i="5"/>
  <c r="Z4" i="5"/>
  <c r="P4" i="5"/>
  <c r="AH4" i="5"/>
  <c r="N4" i="5"/>
  <c r="AI4" i="5"/>
  <c r="Y4" i="5"/>
  <c r="O4" i="5"/>
  <c r="X4" i="5"/>
  <c r="W4" i="5"/>
  <c r="AD4" i="5"/>
  <c r="V4" i="5"/>
  <c r="U4" i="5"/>
  <c r="AG4" i="5"/>
  <c r="Q4" i="5"/>
  <c r="AK4" i="5"/>
  <c r="T4" i="5"/>
  <c r="S4" i="5"/>
  <c r="AE4" i="5"/>
  <c r="R4" i="5"/>
  <c r="AA4" i="5"/>
  <c r="AF4" i="5"/>
  <c r="AB4" i="5"/>
  <c r="AC4" i="5"/>
  <c r="K19" i="5"/>
  <c r="AG8" i="5"/>
  <c r="W8" i="5"/>
  <c r="U8" i="5"/>
  <c r="AF8" i="5"/>
  <c r="V8" i="5"/>
  <c r="AE8" i="5"/>
  <c r="AB8" i="5"/>
  <c r="AD8" i="5"/>
  <c r="S8" i="5"/>
  <c r="AC8" i="5"/>
  <c r="AA8" i="5"/>
  <c r="Z8" i="5"/>
  <c r="T8" i="5"/>
  <c r="AJ8" i="5"/>
  <c r="Q8" i="5"/>
  <c r="AK8" i="5"/>
  <c r="Y8" i="5"/>
  <c r="X8" i="5"/>
  <c r="AI8" i="5"/>
  <c r="R8" i="5"/>
  <c r="AH8" i="5"/>
  <c r="AC12" i="5"/>
  <c r="AB12" i="5"/>
  <c r="AK12" i="5"/>
  <c r="AA12" i="5"/>
  <c r="AJ12" i="5"/>
  <c r="AH12" i="5"/>
  <c r="X12" i="5"/>
  <c r="AG12" i="5"/>
  <c r="W12" i="5"/>
  <c r="AF12" i="5"/>
  <c r="V12" i="5"/>
  <c r="AI12" i="5"/>
  <c r="U12" i="5"/>
  <c r="AE12" i="5"/>
  <c r="AD12" i="5"/>
  <c r="Z12" i="5"/>
  <c r="T12" i="5"/>
  <c r="Y12" i="5"/>
  <c r="AG15" i="5"/>
  <c r="W15" i="5"/>
  <c r="AE15" i="5"/>
  <c r="U15" i="5"/>
  <c r="T15" i="5"/>
  <c r="AF15" i="5"/>
  <c r="V15" i="5"/>
  <c r="AD15" i="5"/>
  <c r="AB15" i="5"/>
  <c r="R15" i="5"/>
  <c r="AK15" i="5"/>
  <c r="AA15" i="5"/>
  <c r="Q15" i="5"/>
  <c r="AJ15" i="5"/>
  <c r="Z15" i="5"/>
  <c r="P15" i="5"/>
  <c r="AI15" i="5"/>
  <c r="Y15" i="5"/>
  <c r="O15" i="5"/>
  <c r="AH15" i="5"/>
  <c r="X15" i="5"/>
  <c r="N15" i="5"/>
  <c r="S15" i="5"/>
  <c r="AC15" i="5"/>
  <c r="AK13" i="5"/>
  <c r="AA13" i="5"/>
  <c r="Q13" i="5"/>
  <c r="Y13" i="5"/>
  <c r="O13" i="5"/>
  <c r="AH13" i="5"/>
  <c r="AJ13" i="5"/>
  <c r="Z13" i="5"/>
  <c r="P13" i="5"/>
  <c r="AI13" i="5"/>
  <c r="X13" i="5"/>
  <c r="AF13" i="5"/>
  <c r="V13" i="5"/>
  <c r="AE13" i="5"/>
  <c r="U13" i="5"/>
  <c r="AD13" i="5"/>
  <c r="T13" i="5"/>
  <c r="W13" i="5"/>
  <c r="S13" i="5"/>
  <c r="R13" i="5"/>
  <c r="N13" i="5"/>
  <c r="AB13" i="5"/>
  <c r="AG13" i="5"/>
  <c r="AC13" i="5"/>
  <c r="AE19" i="3" l="1"/>
  <c r="AD22" i="3"/>
  <c r="AD24" i="3" s="1"/>
  <c r="AE13" i="3"/>
  <c r="AQ19" i="5"/>
  <c r="U22" i="3"/>
  <c r="K20" i="5"/>
  <c r="B9" i="2"/>
  <c r="N19" i="5"/>
  <c r="C13" i="3" s="1"/>
  <c r="AF19" i="3" l="1"/>
  <c r="AE22" i="3"/>
  <c r="AF13" i="3"/>
  <c r="AF15" i="3" s="1"/>
  <c r="AR19" i="5"/>
  <c r="AE15" i="3"/>
  <c r="C15" i="3"/>
  <c r="V22" i="3"/>
  <c r="O19" i="5"/>
  <c r="D13" i="3" s="1"/>
  <c r="D15" i="3" s="1"/>
  <c r="D24" i="3" s="1"/>
  <c r="AF22" i="3" l="1"/>
  <c r="AF24" i="3" s="1"/>
  <c r="AG19" i="3"/>
  <c r="AE24" i="3"/>
  <c r="AG13" i="3"/>
  <c r="AG15" i="3" s="1"/>
  <c r="AS19" i="5"/>
  <c r="C24" i="3"/>
  <c r="W22" i="3"/>
  <c r="P19" i="5"/>
  <c r="E13" i="3" s="1"/>
  <c r="E15" i="3" s="1"/>
  <c r="E24" i="3" s="1"/>
  <c r="AH19" i="3" l="1"/>
  <c r="AG22" i="3"/>
  <c r="AG24" i="3" s="1"/>
  <c r="AH13" i="3"/>
  <c r="AH15" i="3" s="1"/>
  <c r="AT19" i="5"/>
  <c r="X22" i="3"/>
  <c r="Y22" i="3"/>
  <c r="Q19" i="5"/>
  <c r="F13" i="3" s="1"/>
  <c r="F15" i="3" s="1"/>
  <c r="F24" i="3" s="1"/>
  <c r="AH22" i="3" l="1"/>
  <c r="AH24" i="3" s="1"/>
  <c r="AI19" i="3"/>
  <c r="AU19" i="5"/>
  <c r="AI13" i="3"/>
  <c r="AI15" i="3" s="1"/>
  <c r="R19" i="5"/>
  <c r="G13" i="3" s="1"/>
  <c r="G15" i="3" s="1"/>
  <c r="G24" i="3" s="1"/>
  <c r="AI22" i="3" l="1"/>
  <c r="AI24" i="3" s="1"/>
  <c r="AJ19" i="3"/>
  <c r="AJ13" i="3"/>
  <c r="AJ15" i="3" s="1"/>
  <c r="AV19" i="5"/>
  <c r="S19" i="5"/>
  <c r="H13" i="3" s="1"/>
  <c r="H15" i="3" s="1"/>
  <c r="H24" i="3" s="1"/>
  <c r="AK19" i="3" l="1"/>
  <c r="AJ22" i="3"/>
  <c r="AJ24" i="3" s="1"/>
  <c r="AW19" i="5"/>
  <c r="AK13" i="3"/>
  <c r="AK15" i="3" s="1"/>
  <c r="T19" i="5"/>
  <c r="I13" i="3" s="1"/>
  <c r="I15" i="3" s="1"/>
  <c r="I24" i="3" s="1"/>
  <c r="AL19" i="3" l="1"/>
  <c r="AK22" i="3"/>
  <c r="AK24" i="3" s="1"/>
  <c r="AL13" i="3"/>
  <c r="AL15" i="3" s="1"/>
  <c r="AX19" i="5"/>
  <c r="U19" i="5"/>
  <c r="J13" i="3" s="1"/>
  <c r="J15" i="3" s="1"/>
  <c r="J24" i="3" s="1"/>
  <c r="AM19" i="3" l="1"/>
  <c r="AL22" i="3"/>
  <c r="AL24" i="3" s="1"/>
  <c r="AM13" i="3"/>
  <c r="AM15" i="3" s="1"/>
  <c r="AY19" i="5"/>
  <c r="V19" i="5"/>
  <c r="K13" i="3" s="1"/>
  <c r="K15" i="3" s="1"/>
  <c r="K24" i="3" s="1"/>
  <c r="AN19" i="3" l="1"/>
  <c r="AM22" i="3"/>
  <c r="AM24" i="3" s="1"/>
  <c r="AN13" i="3"/>
  <c r="AN15" i="3" s="1"/>
  <c r="AZ19" i="5"/>
  <c r="W19" i="5"/>
  <c r="L13" i="3" s="1"/>
  <c r="L15" i="3" s="1"/>
  <c r="L24" i="3" s="1"/>
  <c r="AN22" i="3" l="1"/>
  <c r="AN24" i="3" s="1"/>
  <c r="AO19" i="3"/>
  <c r="AO13" i="3"/>
  <c r="AO15" i="3" s="1"/>
  <c r="BA19" i="5"/>
  <c r="X19" i="5"/>
  <c r="M13" i="3" s="1"/>
  <c r="M15" i="3" s="1"/>
  <c r="M24" i="3" s="1"/>
  <c r="AP19" i="3" l="1"/>
  <c r="AO22" i="3"/>
  <c r="AO24" i="3" s="1"/>
  <c r="AP13" i="3"/>
  <c r="AP15" i="3" s="1"/>
  <c r="BB19" i="5"/>
  <c r="Y19" i="5"/>
  <c r="N13" i="3" s="1"/>
  <c r="N15" i="3" s="1"/>
  <c r="N24" i="3" s="1"/>
  <c r="AQ19" i="3" l="1"/>
  <c r="AP22" i="3"/>
  <c r="AP24" i="3" s="1"/>
  <c r="AQ13" i="3"/>
  <c r="AQ15" i="3" s="1"/>
  <c r="BC19" i="5"/>
  <c r="Z19" i="5"/>
  <c r="O13" i="3" s="1"/>
  <c r="O15" i="3" s="1"/>
  <c r="O24" i="3" s="1"/>
  <c r="AQ22" i="3" l="1"/>
  <c r="AR19" i="3"/>
  <c r="AQ24" i="3"/>
  <c r="AR13" i="3"/>
  <c r="AR15" i="3" s="1"/>
  <c r="BD19" i="5"/>
  <c r="AA19" i="5"/>
  <c r="P13" i="3" s="1"/>
  <c r="P15" i="3" s="1"/>
  <c r="P24" i="3" s="1"/>
  <c r="AR22" i="3" l="1"/>
  <c r="AR24" i="3" s="1"/>
  <c r="AS19" i="3"/>
  <c r="BE19" i="5"/>
  <c r="AS13" i="3"/>
  <c r="AS15" i="3" s="1"/>
  <c r="AB19" i="5"/>
  <c r="Q13" i="3" s="1"/>
  <c r="Q15" i="3" s="1"/>
  <c r="Q24" i="3" s="1"/>
  <c r="AS22" i="3" l="1"/>
  <c r="AS24" i="3" s="1"/>
  <c r="AT19" i="3"/>
  <c r="BF19" i="5"/>
  <c r="AT13" i="3"/>
  <c r="AT15" i="3" s="1"/>
  <c r="AC19" i="5"/>
  <c r="R13" i="3" s="1"/>
  <c r="R15" i="3" s="1"/>
  <c r="R24" i="3" s="1"/>
  <c r="AU19" i="3" l="1"/>
  <c r="AT22" i="3"/>
  <c r="AT24" i="3" s="1"/>
  <c r="BG19" i="5"/>
  <c r="AU13" i="3"/>
  <c r="AU15" i="3" s="1"/>
  <c r="AD19" i="5"/>
  <c r="S13" i="3" s="1"/>
  <c r="S15" i="3" s="1"/>
  <c r="S24" i="3" s="1"/>
  <c r="AV19" i="3" l="1"/>
  <c r="AU22" i="3"/>
  <c r="AU24" i="3" s="1"/>
  <c r="AV13" i="3"/>
  <c r="AV15" i="3" s="1"/>
  <c r="BH19" i="5"/>
  <c r="AE19" i="5"/>
  <c r="T13" i="3" s="1"/>
  <c r="T15" i="3" s="1"/>
  <c r="T24" i="3" s="1"/>
  <c r="AW19" i="3" l="1"/>
  <c r="AV22" i="3"/>
  <c r="AV24" i="3" s="1"/>
  <c r="AW13" i="3"/>
  <c r="AW15" i="3" s="1"/>
  <c r="BI19" i="5"/>
  <c r="AX13" i="3" s="1"/>
  <c r="AF19" i="5"/>
  <c r="U13" i="3" s="1"/>
  <c r="U15" i="3" s="1"/>
  <c r="U24" i="3" s="1"/>
  <c r="AW22" i="3" l="1"/>
  <c r="AW24" i="3" s="1"/>
  <c r="AX19" i="3"/>
  <c r="AX15" i="3"/>
  <c r="AG19" i="5"/>
  <c r="V13" i="3" s="1"/>
  <c r="V15" i="3" s="1"/>
  <c r="V24" i="3" s="1"/>
  <c r="AX22" i="3" l="1"/>
  <c r="AY19" i="3"/>
  <c r="AX24" i="3"/>
  <c r="AH19" i="5"/>
  <c r="W13" i="3" s="1"/>
  <c r="W15" i="3" s="1"/>
  <c r="W24" i="3" s="1"/>
  <c r="AI19" i="5" l="1"/>
  <c r="X13" i="3" s="1"/>
  <c r="X15" i="3" s="1"/>
  <c r="X24" i="3" s="1"/>
  <c r="AJ19" i="5" l="1"/>
  <c r="Y13" i="3" s="1"/>
  <c r="Y15" i="3" s="1"/>
  <c r="Y24" i="3" s="1"/>
  <c r="AK19" i="5" l="1"/>
  <c r="Z13" i="3" s="1"/>
  <c r="AY13" i="3" s="1"/>
  <c r="Z15" i="3" l="1"/>
  <c r="AY15" i="3" s="1"/>
  <c r="B18" i="3"/>
  <c r="AY18" i="3" s="1"/>
  <c r="B12" i="2"/>
  <c r="Z24" i="3" l="1"/>
  <c r="B22" i="3"/>
  <c r="AY22" i="3" s="1"/>
  <c r="B24" i="3" l="1"/>
  <c r="AX28" i="3"/>
  <c r="B25" i="3" l="1"/>
  <c r="C25" i="3" s="1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l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9" i="3"/>
</calcChain>
</file>

<file path=xl/sharedStrings.xml><?xml version="1.0" encoding="utf-8"?>
<sst xmlns="http://schemas.openxmlformats.org/spreadsheetml/2006/main" count="147" uniqueCount="68">
  <si>
    <t>project tenor</t>
  </si>
  <si>
    <t>months</t>
  </si>
  <si>
    <t>market size</t>
  </si>
  <si>
    <t>market share</t>
  </si>
  <si>
    <t>initial budget</t>
  </si>
  <si>
    <t>Yearly</t>
  </si>
  <si>
    <t>One Time</t>
  </si>
  <si>
    <t>Type</t>
  </si>
  <si>
    <t>Amount</t>
  </si>
  <si>
    <t>total</t>
  </si>
  <si>
    <t>cash out</t>
  </si>
  <si>
    <t>cash in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</si>
  <si>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</si>
  <si>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</si>
  <si>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</si>
  <si>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</si>
  <si>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</si>
  <si>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</si>
  <si>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</si>
  <si>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</si>
  <si>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</si>
  <si>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</si>
  <si>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</si>
  <si>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</si>
  <si>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captial</t>
  </si>
  <si>
    <t>office rent</t>
  </si>
  <si>
    <t>office furniture</t>
  </si>
  <si>
    <t>moci</t>
  </si>
  <si>
    <t>utility</t>
  </si>
  <si>
    <t>marketing</t>
  </si>
  <si>
    <t>laptops</t>
  </si>
  <si>
    <t>maintenance</t>
  </si>
  <si>
    <t>t&amp;a</t>
  </si>
  <si>
    <t>salary</t>
  </si>
  <si>
    <t>basic salary</t>
  </si>
  <si>
    <t>housing</t>
  </si>
  <si>
    <t>transportation</t>
  </si>
  <si>
    <t>vacation</t>
  </si>
  <si>
    <t>insurance</t>
  </si>
  <si>
    <t>ticket</t>
  </si>
  <si>
    <t>gosi</t>
  </si>
  <si>
    <t>monthly package</t>
  </si>
  <si>
    <t>yearly package</t>
  </si>
  <si>
    <t>yearly cost</t>
  </si>
  <si>
    <t>monthly cost</t>
  </si>
  <si>
    <t>ceo</t>
  </si>
  <si>
    <t>cto</t>
  </si>
  <si>
    <t>software engineer</t>
  </si>
  <si>
    <t>operation</t>
  </si>
  <si>
    <t>customer experience support</t>
  </si>
  <si>
    <t>other</t>
  </si>
  <si>
    <t>designer</t>
  </si>
  <si>
    <t>total staff salaries</t>
  </si>
  <si>
    <t>cfo</t>
  </si>
  <si>
    <t>net cashflow</t>
  </si>
  <si>
    <t>cummulative net cashflow</t>
  </si>
  <si>
    <t>ROI</t>
  </si>
  <si>
    <t>BEP</t>
  </si>
  <si>
    <t>increased sales</t>
  </si>
  <si>
    <t>decreased salaries</t>
  </si>
  <si>
    <t>increased sales growth rate</t>
  </si>
  <si>
    <t>decreased salaries growth rate</t>
  </si>
  <si>
    <t>every month</t>
  </si>
  <si>
    <t>Y1</t>
  </si>
  <si>
    <t>Y2</t>
  </si>
  <si>
    <t>Y3</t>
  </si>
  <si>
    <t>Y4</t>
  </si>
  <si>
    <t>Cash Flow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</si>
</sst>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b/>
      <sz val="2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3" borderId="0" xfId="0" applyFill="1"/>
    <xf numFmtId="0" fontId="2" fillId="0" borderId="0" xfId="0" applyFont="1"/>
    <xf numFmtId="0" fontId="0" fillId="0" borderId="0" xfId="0" applyAlignment="1">
      <alignment horizontal="center"/>
    </xf>
    <xf numFmtId="43" fontId="0" fillId="0" borderId="0" xfId="0" applyNumberFormat="1"/>
    <xf numFmtId="0" fontId="4" fillId="0" borderId="0" xfId="0" applyFont="1"/>
    <xf numFmtId="43" fontId="2" fillId="0" borderId="0" xfId="0" applyNumberFormat="1" applyFont="1"/>
    <xf numFmtId="0" fontId="0" fillId="4" borderId="0" xfId="0" applyFill="1"/>
    <xf numFmtId="164" fontId="0" fillId="0" borderId="0" xfId="1" applyNumberFormat="1" applyFont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9" fontId="0" fillId="0" borderId="0" xfId="0" applyNumberFormat="1"/>
    <xf numFmtId="0" fontId="4" fillId="0" borderId="0" xfId="0" applyFont="1" applyAlignment="1">
      <alignment horizontal="center"/>
    </xf>
    <xf numFmtId="9" fontId="0" fillId="0" borderId="0" xfId="2" applyFont="1"/>
    <xf numFmtId="0" fontId="0" fillId="2" borderId="0" xfId="0" applyFill="1"/>
    <xf numFmtId="0" fontId="4" fillId="2" borderId="0" xfId="0" applyFont="1" applyFill="1" applyAlignment="1">
      <alignment horizontal="center"/>
    </xf>
    <xf numFmtId="164" fontId="0" fillId="2" borderId="0" xfId="0" applyNumberFormat="1" applyFill="1"/>
    <xf numFmtId="0" fontId="4" fillId="2" borderId="0" xfId="0" applyFont="1" applyFill="1"/>
    <xf numFmtId="0" fontId="0" fillId="0" borderId="0" xfId="0" applyAlignment="1"/>
    <xf numFmtId="164" fontId="4" fillId="0" borderId="0" xfId="0" applyNumberFormat="1" applyFont="1"/>
    <xf numFmtId="0" fontId="6" fillId="0" borderId="0" xfId="0" applyFont="1"/>
    <xf numFmtId="0" fontId="7" fillId="0" borderId="0" xfId="0" applyFont="1"/>
    <xf numFmtId="0" fontId="7" fillId="5" borderId="0" xfId="0" applyFont="1" applyFill="1"/>
    <xf numFmtId="0" fontId="8" fillId="0" borderId="0" xfId="0" applyFont="1"/>
    <xf numFmtId="0" fontId="0" fillId="0" borderId="0" xfId="0" applyFill="1"/>
    <xf numFmtId="0" fontId="4" fillId="0" borderId="0" xfId="0" applyFont="1" applyFill="1" applyAlignment="1">
      <alignment horizontal="center"/>
    </xf>
    <xf numFmtId="43" fontId="0" fillId="2" borderId="0" xfId="0" applyNumberFormat="1" applyFill="1"/>
    <xf numFmtId="0" fontId="9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9F80-4616-3A49-B58A-8DA0ED7BF947}">
  <dimension ref="A1:C6"/>
  <sheetViews>
    <sheetView zoomScale="173" workbookViewId="0">
      <selection activeCell="B5" sqref="B5"/>
    </sheetView>
  </sheetViews>
  <sheetFormatPr baseColWidth="10" defaultRowHeight="16" x14ac:dyDescent="0.2"/>
  <cols>
    <col min="1" max="1" width="33" bestFit="1" customWidth="1"/>
    <col min="2" max="2" width="16.33203125" bestFit="1" customWidth="1"/>
  </cols>
  <sheetData>
    <row r="1" spans="1:3" x14ac:dyDescent="0.2">
      <c r="A1" t="s">
        <v>0</v>
      </c>
      <c r="B1">
        <v>24</v>
      </c>
      <c r="C1" t="s">
        <v>1</v>
      </c>
    </row>
    <row r="2" spans="1:3" x14ac:dyDescent="0.2">
      <c r="A2" t="s">
        <v>2</v>
      </c>
    </row>
    <row r="3" spans="1:3" x14ac:dyDescent="0.2">
      <c r="A3" t="s">
        <v>3</v>
      </c>
    </row>
    <row r="4" spans="1:3" x14ac:dyDescent="0.2">
      <c r="A4" t="s">
        <v>4</v>
      </c>
      <c r="B4" s="4">
        <v>2000000</v>
      </c>
    </row>
    <row r="5" spans="1:3" x14ac:dyDescent="0.2">
      <c r="A5" t="s">
        <v>60</v>
      </c>
      <c r="B5" s="13">
        <v>0.15</v>
      </c>
      <c r="C5" t="s">
        <v>62</v>
      </c>
    </row>
    <row r="6" spans="1:3" x14ac:dyDescent="0.2">
      <c r="A6" t="s">
        <v>61</v>
      </c>
      <c r="B6" s="13">
        <v>0.1</v>
      </c>
      <c r="C6" t="s"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B5D4-B82C-0242-97DB-1CFDAFD04C76}">
  <dimension ref="A1:E12"/>
  <sheetViews>
    <sheetView zoomScale="251" workbookViewId="0">
      <selection activeCell="B9" sqref="B9"/>
    </sheetView>
  </sheetViews>
  <sheetFormatPr baseColWidth="10" defaultRowHeight="16" x14ac:dyDescent="0.2"/>
  <cols>
    <col min="1" max="1" width="21" bestFit="1" customWidth="1"/>
    <col min="2" max="2" width="14.83203125" bestFit="1" customWidth="1"/>
    <col min="3" max="3" width="2.6640625" customWidth="1"/>
    <col min="4" max="4" width="13" bestFit="1" customWidth="1"/>
    <col min="5" max="5" width="13.6640625" bestFit="1" customWidth="1"/>
  </cols>
  <sheetData>
    <row r="1" spans="1:5" x14ac:dyDescent="0.2">
      <c r="A1" s="10" t="s">
        <v>5</v>
      </c>
      <c r="B1" s="10"/>
      <c r="C1" s="1"/>
      <c r="D1" s="10" t="s">
        <v>6</v>
      </c>
      <c r="E1" s="10"/>
    </row>
    <row r="2" spans="1:5" x14ac:dyDescent="0.2">
      <c r="A2" s="2" t="s">
        <v>7</v>
      </c>
      <c r="B2" s="2" t="s">
        <v>8</v>
      </c>
      <c r="C2" s="1"/>
      <c r="D2" s="2" t="s">
        <v>7</v>
      </c>
      <c r="E2" s="2" t="s">
        <v>8</v>
      </c>
    </row>
    <row r="3" spans="1:5" x14ac:dyDescent="0.2">
      <c r="A3" t="s">
        <v>25</v>
      </c>
      <c r="B3" s="4">
        <v>300000</v>
      </c>
      <c r="C3" s="1"/>
      <c r="D3" t="s">
        <v>26</v>
      </c>
      <c r="E3" s="4">
        <v>150000</v>
      </c>
    </row>
    <row r="4" spans="1:5" x14ac:dyDescent="0.2">
      <c r="A4" t="s">
        <v>27</v>
      </c>
      <c r="B4" s="4">
        <v>5000</v>
      </c>
      <c r="C4" s="1"/>
      <c r="D4" t="s">
        <v>30</v>
      </c>
      <c r="E4" s="4">
        <v>50000</v>
      </c>
    </row>
    <row r="5" spans="1:5" x14ac:dyDescent="0.2">
      <c r="A5" t="s">
        <v>28</v>
      </c>
      <c r="B5" s="4">
        <v>11000</v>
      </c>
      <c r="C5" s="1"/>
      <c r="E5" s="4"/>
    </row>
    <row r="6" spans="1:5" x14ac:dyDescent="0.2">
      <c r="A6" t="s">
        <v>29</v>
      </c>
      <c r="B6" s="4">
        <v>500000</v>
      </c>
      <c r="C6" s="1"/>
      <c r="E6" s="4"/>
    </row>
    <row r="7" spans="1:5" x14ac:dyDescent="0.2">
      <c r="A7" t="s">
        <v>31</v>
      </c>
      <c r="B7" s="4">
        <v>50000</v>
      </c>
      <c r="C7" s="1"/>
      <c r="E7" s="4"/>
    </row>
    <row r="8" spans="1:5" x14ac:dyDescent="0.2">
      <c r="A8" t="s">
        <v>32</v>
      </c>
      <c r="B8" s="4">
        <v>50000</v>
      </c>
      <c r="C8" s="1"/>
      <c r="E8" s="4"/>
    </row>
    <row r="9" spans="1:5" x14ac:dyDescent="0.2">
      <c r="A9" t="s">
        <v>33</v>
      </c>
      <c r="B9" s="4">
        <f>staff!K19</f>
        <v>2209110</v>
      </c>
      <c r="C9" s="1"/>
      <c r="E9" s="4"/>
    </row>
    <row r="10" spans="1:5" x14ac:dyDescent="0.2">
      <c r="B10" s="4"/>
      <c r="C10" s="1"/>
      <c r="E10" s="4"/>
    </row>
    <row r="11" spans="1:5" x14ac:dyDescent="0.2">
      <c r="B11" s="4"/>
      <c r="C11" s="1"/>
      <c r="E11" s="4"/>
    </row>
    <row r="12" spans="1:5" x14ac:dyDescent="0.2">
      <c r="A12" s="2" t="s">
        <v>9</v>
      </c>
      <c r="B12" s="6">
        <f>SUM(B3:B11)</f>
        <v>3125110</v>
      </c>
      <c r="C12" s="1"/>
      <c r="D12" s="2" t="s">
        <v>9</v>
      </c>
      <c r="E12" s="6">
        <f>SUM(E3:E11)</f>
        <v>200000</v>
      </c>
    </row>
  </sheetData>
  <mergeCells count="2">
    <mergeCell ref="D1:E1"/>
    <mergeCell ref="A1:B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2FAA-0319-B04F-88B5-73163FF5F9AF}">
  <dimension ref="A1:BI21"/>
  <sheetViews>
    <sheetView zoomScale="65" workbookViewId="0">
      <pane xSplit="1" ySplit="3" topLeftCell="Z4" activePane="bottomRight" state="frozen"/>
      <selection pane="topRight" activeCell="B1" sqref="B1"/>
      <selection pane="bottomLeft" activeCell="A4" sqref="A4"/>
      <selection pane="bottomRight" activeCell="BG23" sqref="BG23"/>
    </sheetView>
  </sheetViews>
  <sheetFormatPr baseColWidth="10" defaultRowHeight="16" x14ac:dyDescent="0.2"/>
  <cols>
    <col min="1" max="1" width="25" bestFit="1" customWidth="1"/>
    <col min="2" max="2" width="10.6640625" bestFit="1" customWidth="1"/>
    <col min="3" max="3" width="7.5" bestFit="1" customWidth="1"/>
    <col min="4" max="4" width="12.83203125" bestFit="1" customWidth="1"/>
    <col min="5" max="5" width="8.1640625" bestFit="1" customWidth="1"/>
    <col min="6" max="6" width="9.1640625" bestFit="1" customWidth="1"/>
    <col min="7" max="8" width="7.1640625" bestFit="1" customWidth="1"/>
    <col min="9" max="9" width="14.6640625" bestFit="1" customWidth="1"/>
    <col min="10" max="10" width="13" bestFit="1" customWidth="1"/>
    <col min="11" max="11" width="11.83203125" bestFit="1" customWidth="1"/>
    <col min="12" max="12" width="11.5" bestFit="1" customWidth="1"/>
    <col min="13" max="13" width="17" bestFit="1" customWidth="1"/>
  </cols>
  <sheetData>
    <row r="1" spans="1:61" x14ac:dyDescent="0.2"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</row>
    <row r="2" spans="1:61" x14ac:dyDescent="0.2">
      <c r="N2" s="11">
        <v>2025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>
        <v>2026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>
        <v>2027</v>
      </c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>
        <v>2028</v>
      </c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</row>
    <row r="3" spans="1:61" x14ac:dyDescent="0.2"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s="7"/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  <c r="X3">
        <v>11</v>
      </c>
      <c r="Y3">
        <v>12</v>
      </c>
      <c r="Z3">
        <v>13</v>
      </c>
      <c r="AA3">
        <v>14</v>
      </c>
      <c r="AB3">
        <v>15</v>
      </c>
      <c r="AC3">
        <v>16</v>
      </c>
      <c r="AD3">
        <v>17</v>
      </c>
      <c r="AE3">
        <v>18</v>
      </c>
      <c r="AF3">
        <v>19</v>
      </c>
      <c r="AG3">
        <v>20</v>
      </c>
      <c r="AH3">
        <v>21</v>
      </c>
      <c r="AI3">
        <v>22</v>
      </c>
      <c r="AJ3">
        <v>23</v>
      </c>
      <c r="AK3">
        <v>24</v>
      </c>
      <c r="AL3">
        <v>25</v>
      </c>
      <c r="AM3">
        <v>26</v>
      </c>
      <c r="AN3">
        <v>27</v>
      </c>
      <c r="AO3">
        <v>28</v>
      </c>
      <c r="AP3">
        <v>29</v>
      </c>
      <c r="AQ3">
        <v>30</v>
      </c>
      <c r="AR3">
        <v>31</v>
      </c>
      <c r="AS3">
        <v>32</v>
      </c>
      <c r="AT3">
        <v>33</v>
      </c>
      <c r="AU3">
        <v>34</v>
      </c>
      <c r="AV3">
        <v>35</v>
      </c>
      <c r="AW3">
        <v>36</v>
      </c>
      <c r="AX3">
        <v>37</v>
      </c>
      <c r="AY3">
        <v>38</v>
      </c>
      <c r="AZ3">
        <v>39</v>
      </c>
      <c r="BA3">
        <v>40</v>
      </c>
      <c r="BB3">
        <v>41</v>
      </c>
      <c r="BC3">
        <v>42</v>
      </c>
      <c r="BD3">
        <v>43</v>
      </c>
      <c r="BE3">
        <v>44</v>
      </c>
      <c r="BF3">
        <v>45</v>
      </c>
      <c r="BG3">
        <v>46</v>
      </c>
      <c r="BH3">
        <v>47</v>
      </c>
      <c r="BI3">
        <v>48</v>
      </c>
    </row>
    <row r="4" spans="1:61" x14ac:dyDescent="0.2">
      <c r="A4" t="s">
        <v>45</v>
      </c>
      <c r="B4" s="8">
        <v>15000</v>
      </c>
      <c r="C4" s="8">
        <f>B4*3/12</f>
        <v>3750</v>
      </c>
      <c r="D4" s="8">
        <f>B4/2</f>
        <v>7500</v>
      </c>
      <c r="E4" s="8">
        <f>SUM(B4:D4)</f>
        <v>26250</v>
      </c>
      <c r="F4" s="8">
        <v>2500</v>
      </c>
      <c r="G4" s="8">
        <v>4500</v>
      </c>
      <c r="H4" s="8">
        <f>0.11*B4</f>
        <v>1650</v>
      </c>
      <c r="I4" s="9">
        <f>B4+C4+D4</f>
        <v>26250</v>
      </c>
      <c r="J4" s="9">
        <f>I4*12</f>
        <v>315000</v>
      </c>
      <c r="K4" s="9">
        <f>J4+G4+F4+H4</f>
        <v>323650</v>
      </c>
      <c r="L4" s="9">
        <f>K4/12</f>
        <v>26970.833333333332</v>
      </c>
      <c r="M4" s="7"/>
      <c r="N4" s="8">
        <f>$L4</f>
        <v>26970.833333333332</v>
      </c>
      <c r="O4" s="8">
        <f t="shared" ref="N4:AL10" si="0">$L4</f>
        <v>26970.833333333332</v>
      </c>
      <c r="P4" s="8">
        <f t="shared" si="0"/>
        <v>26970.833333333332</v>
      </c>
      <c r="Q4" s="8">
        <f t="shared" si="0"/>
        <v>26970.833333333332</v>
      </c>
      <c r="R4" s="8">
        <f t="shared" si="0"/>
        <v>26970.833333333332</v>
      </c>
      <c r="S4" s="8">
        <f t="shared" si="0"/>
        <v>26970.833333333332</v>
      </c>
      <c r="T4" s="8">
        <f t="shared" si="0"/>
        <v>26970.833333333332</v>
      </c>
      <c r="U4" s="8">
        <f t="shared" si="0"/>
        <v>26970.833333333332</v>
      </c>
      <c r="V4" s="8">
        <f t="shared" si="0"/>
        <v>26970.833333333332</v>
      </c>
      <c r="W4" s="8">
        <f t="shared" si="0"/>
        <v>26970.833333333332</v>
      </c>
      <c r="X4" s="8">
        <f t="shared" si="0"/>
        <v>26970.833333333332</v>
      </c>
      <c r="Y4" s="8">
        <f t="shared" si="0"/>
        <v>26970.833333333332</v>
      </c>
      <c r="Z4" s="8">
        <f t="shared" si="0"/>
        <v>26970.833333333332</v>
      </c>
      <c r="AA4" s="8">
        <f t="shared" si="0"/>
        <v>26970.833333333332</v>
      </c>
      <c r="AB4" s="8">
        <f t="shared" si="0"/>
        <v>26970.833333333332</v>
      </c>
      <c r="AC4" s="8">
        <f t="shared" si="0"/>
        <v>26970.833333333332</v>
      </c>
      <c r="AD4" s="8">
        <f t="shared" si="0"/>
        <v>26970.833333333332</v>
      </c>
      <c r="AE4" s="8">
        <f t="shared" si="0"/>
        <v>26970.833333333332</v>
      </c>
      <c r="AF4" s="8">
        <f t="shared" si="0"/>
        <v>26970.833333333332</v>
      </c>
      <c r="AG4" s="8">
        <f t="shared" si="0"/>
        <v>26970.833333333332</v>
      </c>
      <c r="AH4" s="8">
        <f t="shared" si="0"/>
        <v>26970.833333333332</v>
      </c>
      <c r="AI4" s="8">
        <f t="shared" si="0"/>
        <v>26970.833333333332</v>
      </c>
      <c r="AJ4" s="8">
        <f t="shared" si="0"/>
        <v>26970.833333333332</v>
      </c>
      <c r="AK4" s="8">
        <f t="shared" si="0"/>
        <v>26970.833333333332</v>
      </c>
      <c r="AL4" s="8">
        <f t="shared" si="0"/>
        <v>26970.833333333332</v>
      </c>
      <c r="AM4" s="8">
        <f t="shared" ref="AL4:BI14" si="1">$L4</f>
        <v>26970.833333333332</v>
      </c>
      <c r="AN4" s="8">
        <f t="shared" si="1"/>
        <v>26970.833333333332</v>
      </c>
      <c r="AO4" s="8">
        <f t="shared" si="1"/>
        <v>26970.833333333332</v>
      </c>
      <c r="AP4" s="8">
        <f t="shared" si="1"/>
        <v>26970.833333333332</v>
      </c>
      <c r="AQ4" s="8">
        <f t="shared" si="1"/>
        <v>26970.833333333332</v>
      </c>
      <c r="AR4" s="8">
        <f t="shared" si="1"/>
        <v>26970.833333333332</v>
      </c>
      <c r="AS4" s="8">
        <f t="shared" si="1"/>
        <v>26970.833333333332</v>
      </c>
      <c r="AT4" s="8">
        <f t="shared" si="1"/>
        <v>26970.833333333332</v>
      </c>
      <c r="AU4" s="8">
        <f t="shared" si="1"/>
        <v>26970.833333333332</v>
      </c>
      <c r="AV4" s="8">
        <f t="shared" si="1"/>
        <v>26970.833333333332</v>
      </c>
      <c r="AW4" s="8">
        <f t="shared" si="1"/>
        <v>26970.833333333332</v>
      </c>
      <c r="AX4" s="8">
        <f t="shared" si="1"/>
        <v>26970.833333333332</v>
      </c>
      <c r="AY4" s="8">
        <f t="shared" si="1"/>
        <v>26970.833333333332</v>
      </c>
      <c r="AZ4" s="8">
        <f t="shared" si="1"/>
        <v>26970.833333333332</v>
      </c>
      <c r="BA4" s="8">
        <f t="shared" si="1"/>
        <v>26970.833333333332</v>
      </c>
      <c r="BB4" s="8">
        <f t="shared" si="1"/>
        <v>26970.833333333332</v>
      </c>
      <c r="BC4" s="8">
        <f t="shared" si="1"/>
        <v>26970.833333333332</v>
      </c>
      <c r="BD4" s="8">
        <f t="shared" si="1"/>
        <v>26970.833333333332</v>
      </c>
      <c r="BE4" s="8">
        <f t="shared" si="1"/>
        <v>26970.833333333332</v>
      </c>
      <c r="BF4" s="8">
        <f t="shared" si="1"/>
        <v>26970.833333333332</v>
      </c>
      <c r="BG4" s="8">
        <f t="shared" si="1"/>
        <v>26970.833333333332</v>
      </c>
      <c r="BH4" s="8">
        <f t="shared" si="1"/>
        <v>26970.833333333332</v>
      </c>
      <c r="BI4" s="8">
        <f t="shared" si="1"/>
        <v>26970.833333333332</v>
      </c>
    </row>
    <row r="5" spans="1:61" x14ac:dyDescent="0.2">
      <c r="A5" t="s">
        <v>53</v>
      </c>
      <c r="B5">
        <v>8000</v>
      </c>
      <c r="C5" s="8">
        <f t="shared" ref="C5:C18" si="2">B5*3/12</f>
        <v>2000</v>
      </c>
      <c r="D5" s="8">
        <f t="shared" ref="D5:D18" si="3">B5/2</f>
        <v>4000</v>
      </c>
      <c r="E5" s="8">
        <f t="shared" ref="E5:E11" si="4">SUM(B5:D5)</f>
        <v>14000</v>
      </c>
      <c r="F5" s="8">
        <v>2500</v>
      </c>
      <c r="G5" s="8">
        <v>4500</v>
      </c>
      <c r="H5" s="8">
        <f t="shared" ref="H5:H18" si="5">0.11*B5</f>
        <v>880</v>
      </c>
      <c r="I5" s="9">
        <f t="shared" ref="I5:I18" si="6">B5+C5+D5</f>
        <v>14000</v>
      </c>
      <c r="J5" s="9">
        <f t="shared" ref="J5:J18" si="7">I5*12</f>
        <v>168000</v>
      </c>
      <c r="K5" s="9">
        <f t="shared" ref="K5:K18" si="8">J5+G5+F5+H5</f>
        <v>175880</v>
      </c>
      <c r="L5" s="9">
        <f t="shared" ref="L5:L18" si="9">K5/12</f>
        <v>14656.666666666666</v>
      </c>
      <c r="M5" s="7"/>
      <c r="N5" s="8">
        <f>$L5</f>
        <v>14656.666666666666</v>
      </c>
      <c r="O5" s="8">
        <f t="shared" si="0"/>
        <v>14656.666666666666</v>
      </c>
      <c r="P5" s="8">
        <f t="shared" si="0"/>
        <v>14656.666666666666</v>
      </c>
      <c r="Q5" s="8">
        <f t="shared" si="0"/>
        <v>14656.666666666666</v>
      </c>
      <c r="R5" s="8">
        <f t="shared" si="0"/>
        <v>14656.666666666666</v>
      </c>
      <c r="S5" s="8">
        <f t="shared" si="0"/>
        <v>14656.666666666666</v>
      </c>
      <c r="T5" s="8">
        <f t="shared" si="0"/>
        <v>14656.666666666666</v>
      </c>
      <c r="U5" s="8">
        <f t="shared" si="0"/>
        <v>14656.666666666666</v>
      </c>
      <c r="V5" s="8">
        <f t="shared" si="0"/>
        <v>14656.666666666666</v>
      </c>
      <c r="W5" s="8">
        <f t="shared" si="0"/>
        <v>14656.666666666666</v>
      </c>
      <c r="X5" s="8">
        <f t="shared" si="0"/>
        <v>14656.666666666666</v>
      </c>
      <c r="Y5" s="8">
        <f t="shared" si="0"/>
        <v>14656.666666666666</v>
      </c>
      <c r="Z5" s="8">
        <f t="shared" si="0"/>
        <v>14656.666666666666</v>
      </c>
      <c r="AA5" s="8">
        <f t="shared" si="0"/>
        <v>14656.666666666666</v>
      </c>
      <c r="AB5" s="8">
        <f t="shared" si="0"/>
        <v>14656.666666666666</v>
      </c>
      <c r="AC5" s="8">
        <f t="shared" si="0"/>
        <v>14656.666666666666</v>
      </c>
      <c r="AD5" s="8">
        <f t="shared" si="0"/>
        <v>14656.666666666666</v>
      </c>
      <c r="AE5" s="8">
        <f t="shared" si="0"/>
        <v>14656.666666666666</v>
      </c>
      <c r="AF5" s="8">
        <f t="shared" si="0"/>
        <v>14656.666666666666</v>
      </c>
      <c r="AG5" s="8">
        <f t="shared" si="0"/>
        <v>14656.666666666666</v>
      </c>
      <c r="AH5" s="8">
        <f t="shared" si="0"/>
        <v>14656.666666666666</v>
      </c>
      <c r="AI5" s="8">
        <f t="shared" si="0"/>
        <v>14656.666666666666</v>
      </c>
      <c r="AJ5" s="8">
        <f t="shared" si="0"/>
        <v>14656.666666666666</v>
      </c>
      <c r="AK5" s="8">
        <f t="shared" si="0"/>
        <v>14656.666666666666</v>
      </c>
      <c r="AL5" s="8">
        <f t="shared" si="1"/>
        <v>14656.666666666666</v>
      </c>
      <c r="AM5" s="8">
        <f t="shared" si="1"/>
        <v>14656.666666666666</v>
      </c>
      <c r="AN5" s="8">
        <f t="shared" si="1"/>
        <v>14656.666666666666</v>
      </c>
      <c r="AO5" s="8">
        <f t="shared" si="1"/>
        <v>14656.666666666666</v>
      </c>
      <c r="AP5" s="8">
        <f t="shared" si="1"/>
        <v>14656.666666666666</v>
      </c>
      <c r="AQ5" s="8">
        <f t="shared" si="1"/>
        <v>14656.666666666666</v>
      </c>
      <c r="AR5" s="8">
        <f t="shared" si="1"/>
        <v>14656.666666666666</v>
      </c>
      <c r="AS5" s="8">
        <f t="shared" si="1"/>
        <v>14656.666666666666</v>
      </c>
      <c r="AT5" s="8">
        <f t="shared" si="1"/>
        <v>14656.666666666666</v>
      </c>
      <c r="AU5" s="8">
        <f t="shared" si="1"/>
        <v>14656.666666666666</v>
      </c>
      <c r="AV5" s="8">
        <f t="shared" si="1"/>
        <v>14656.666666666666</v>
      </c>
      <c r="AW5" s="8">
        <f t="shared" si="1"/>
        <v>14656.666666666666</v>
      </c>
      <c r="AX5" s="8">
        <f t="shared" si="1"/>
        <v>14656.666666666666</v>
      </c>
      <c r="AY5" s="8">
        <f t="shared" si="1"/>
        <v>14656.666666666666</v>
      </c>
      <c r="AZ5" s="8">
        <f t="shared" si="1"/>
        <v>14656.666666666666</v>
      </c>
      <c r="BA5" s="8">
        <f t="shared" si="1"/>
        <v>14656.666666666666</v>
      </c>
      <c r="BB5" s="8">
        <f t="shared" si="1"/>
        <v>14656.666666666666</v>
      </c>
      <c r="BC5" s="8">
        <f t="shared" si="1"/>
        <v>14656.666666666666</v>
      </c>
      <c r="BD5" s="8">
        <f t="shared" si="1"/>
        <v>14656.666666666666</v>
      </c>
      <c r="BE5" s="8">
        <f t="shared" si="1"/>
        <v>14656.666666666666</v>
      </c>
      <c r="BF5" s="8">
        <f t="shared" si="1"/>
        <v>14656.666666666666</v>
      </c>
      <c r="BG5" s="8">
        <f t="shared" si="1"/>
        <v>14656.666666666666</v>
      </c>
      <c r="BH5" s="8">
        <f t="shared" si="1"/>
        <v>14656.666666666666</v>
      </c>
      <c r="BI5" s="8">
        <f t="shared" si="1"/>
        <v>14656.666666666666</v>
      </c>
    </row>
    <row r="6" spans="1:61" x14ac:dyDescent="0.2">
      <c r="A6" t="s">
        <v>46</v>
      </c>
      <c r="B6">
        <v>12000</v>
      </c>
      <c r="C6" s="8">
        <f t="shared" si="2"/>
        <v>3000</v>
      </c>
      <c r="D6" s="8">
        <f t="shared" si="3"/>
        <v>6000</v>
      </c>
      <c r="E6" s="8">
        <f t="shared" si="4"/>
        <v>21000</v>
      </c>
      <c r="F6" s="8">
        <v>2500</v>
      </c>
      <c r="G6" s="8">
        <v>4500</v>
      </c>
      <c r="H6" s="8">
        <f t="shared" si="5"/>
        <v>1320</v>
      </c>
      <c r="I6" s="9">
        <f t="shared" si="6"/>
        <v>21000</v>
      </c>
      <c r="J6" s="9">
        <f t="shared" si="7"/>
        <v>252000</v>
      </c>
      <c r="K6" s="9">
        <f t="shared" si="8"/>
        <v>260320</v>
      </c>
      <c r="L6" s="9">
        <f t="shared" si="9"/>
        <v>21693.333333333332</v>
      </c>
      <c r="M6" s="7"/>
      <c r="N6" s="8">
        <f>$L6</f>
        <v>21693.333333333332</v>
      </c>
      <c r="O6" s="8">
        <f>$L6</f>
        <v>21693.333333333332</v>
      </c>
      <c r="P6" s="8">
        <f>$L6</f>
        <v>21693.333333333332</v>
      </c>
      <c r="Q6" s="8">
        <f t="shared" si="0"/>
        <v>21693.333333333332</v>
      </c>
      <c r="R6" s="8">
        <f t="shared" si="0"/>
        <v>21693.333333333332</v>
      </c>
      <c r="S6" s="8">
        <f t="shared" si="0"/>
        <v>21693.333333333332</v>
      </c>
      <c r="T6" s="8">
        <f t="shared" si="0"/>
        <v>21693.333333333332</v>
      </c>
      <c r="U6" s="8">
        <f t="shared" si="0"/>
        <v>21693.333333333332</v>
      </c>
      <c r="V6" s="8">
        <f t="shared" si="0"/>
        <v>21693.333333333332</v>
      </c>
      <c r="W6" s="8">
        <f t="shared" si="0"/>
        <v>21693.333333333332</v>
      </c>
      <c r="X6" s="8">
        <f t="shared" si="0"/>
        <v>21693.333333333332</v>
      </c>
      <c r="Y6" s="8">
        <f t="shared" si="0"/>
        <v>21693.333333333332</v>
      </c>
      <c r="Z6" s="8">
        <f t="shared" si="0"/>
        <v>21693.333333333332</v>
      </c>
      <c r="AA6" s="8">
        <f t="shared" si="0"/>
        <v>21693.333333333332</v>
      </c>
      <c r="AB6" s="8">
        <f t="shared" si="0"/>
        <v>21693.333333333332</v>
      </c>
      <c r="AC6" s="8">
        <f t="shared" si="0"/>
        <v>21693.333333333332</v>
      </c>
      <c r="AD6" s="8">
        <f t="shared" si="0"/>
        <v>21693.333333333332</v>
      </c>
      <c r="AE6" s="8">
        <f t="shared" si="0"/>
        <v>21693.333333333332</v>
      </c>
      <c r="AF6" s="8">
        <f t="shared" si="0"/>
        <v>21693.333333333332</v>
      </c>
      <c r="AG6" s="8">
        <f t="shared" si="0"/>
        <v>21693.333333333332</v>
      </c>
      <c r="AH6" s="8">
        <f t="shared" si="0"/>
        <v>21693.333333333332</v>
      </c>
      <c r="AI6" s="8">
        <f t="shared" si="0"/>
        <v>21693.333333333332</v>
      </c>
      <c r="AJ6" s="8">
        <f t="shared" si="0"/>
        <v>21693.333333333332</v>
      </c>
      <c r="AK6" s="8">
        <f t="shared" si="0"/>
        <v>21693.333333333332</v>
      </c>
      <c r="AL6" s="8">
        <f t="shared" si="1"/>
        <v>21693.333333333332</v>
      </c>
      <c r="AM6" s="8">
        <f t="shared" si="1"/>
        <v>21693.333333333332</v>
      </c>
      <c r="AN6" s="8">
        <f t="shared" si="1"/>
        <v>21693.333333333332</v>
      </c>
      <c r="AO6" s="8">
        <f t="shared" si="1"/>
        <v>21693.333333333332</v>
      </c>
      <c r="AP6" s="8">
        <f t="shared" si="1"/>
        <v>21693.333333333332</v>
      </c>
      <c r="AQ6" s="8">
        <f t="shared" si="1"/>
        <v>21693.333333333332</v>
      </c>
      <c r="AR6" s="8">
        <f t="shared" si="1"/>
        <v>21693.333333333332</v>
      </c>
      <c r="AS6" s="8">
        <f t="shared" si="1"/>
        <v>21693.333333333332</v>
      </c>
      <c r="AT6" s="8">
        <f t="shared" si="1"/>
        <v>21693.333333333332</v>
      </c>
      <c r="AU6" s="8">
        <f t="shared" si="1"/>
        <v>21693.333333333332</v>
      </c>
      <c r="AV6" s="8">
        <f t="shared" si="1"/>
        <v>21693.333333333332</v>
      </c>
      <c r="AW6" s="8">
        <f t="shared" si="1"/>
        <v>21693.333333333332</v>
      </c>
      <c r="AX6" s="8">
        <f t="shared" si="1"/>
        <v>21693.333333333332</v>
      </c>
      <c r="AY6" s="8">
        <f t="shared" si="1"/>
        <v>21693.333333333332</v>
      </c>
      <c r="AZ6" s="8">
        <f t="shared" si="1"/>
        <v>21693.333333333332</v>
      </c>
      <c r="BA6" s="8">
        <f t="shared" si="1"/>
        <v>21693.333333333332</v>
      </c>
      <c r="BB6" s="8">
        <f t="shared" si="1"/>
        <v>21693.333333333332</v>
      </c>
      <c r="BC6" s="8">
        <f t="shared" si="1"/>
        <v>21693.333333333332</v>
      </c>
      <c r="BD6" s="8">
        <f t="shared" si="1"/>
        <v>21693.333333333332</v>
      </c>
      <c r="BE6" s="8">
        <f t="shared" si="1"/>
        <v>21693.333333333332</v>
      </c>
      <c r="BF6" s="8">
        <f t="shared" si="1"/>
        <v>21693.333333333332</v>
      </c>
      <c r="BG6" s="8">
        <f t="shared" si="1"/>
        <v>21693.333333333332</v>
      </c>
      <c r="BH6" s="8">
        <f t="shared" si="1"/>
        <v>21693.333333333332</v>
      </c>
      <c r="BI6" s="8">
        <f t="shared" si="1"/>
        <v>21693.333333333332</v>
      </c>
    </row>
    <row r="7" spans="1:61" x14ac:dyDescent="0.2">
      <c r="A7" t="s">
        <v>47</v>
      </c>
      <c r="B7">
        <v>8000</v>
      </c>
      <c r="C7" s="8">
        <f t="shared" ref="C7" si="10">B7*3/12</f>
        <v>2000</v>
      </c>
      <c r="D7" s="8">
        <f t="shared" ref="D7" si="11">B7/2</f>
        <v>4000</v>
      </c>
      <c r="E7" s="8">
        <f t="shared" ref="E7" si="12">SUM(B7:D7)</f>
        <v>14000</v>
      </c>
      <c r="F7" s="8">
        <v>2500</v>
      </c>
      <c r="G7" s="8">
        <v>4500</v>
      </c>
      <c r="H7" s="8">
        <f t="shared" ref="H7" si="13">0.11*B7</f>
        <v>880</v>
      </c>
      <c r="I7" s="9">
        <f t="shared" ref="I7" si="14">B7+C7+D7</f>
        <v>14000</v>
      </c>
      <c r="J7" s="9">
        <f t="shared" ref="J7" si="15">I7*12</f>
        <v>168000</v>
      </c>
      <c r="K7" s="9">
        <f t="shared" ref="K7" si="16">J7+G7+F7+H7</f>
        <v>175880</v>
      </c>
      <c r="L7" s="9">
        <f t="shared" ref="L7" si="17">K7/12</f>
        <v>14656.666666666666</v>
      </c>
      <c r="M7" s="7"/>
      <c r="N7" s="8">
        <f t="shared" si="0"/>
        <v>14656.666666666666</v>
      </c>
      <c r="O7" s="8">
        <f t="shared" si="0"/>
        <v>14656.666666666666</v>
      </c>
      <c r="P7" s="8">
        <f t="shared" si="0"/>
        <v>14656.666666666666</v>
      </c>
      <c r="Q7" s="8">
        <f t="shared" si="0"/>
        <v>14656.666666666666</v>
      </c>
      <c r="R7" s="8">
        <f t="shared" si="0"/>
        <v>14656.666666666666</v>
      </c>
      <c r="S7" s="8">
        <f t="shared" si="0"/>
        <v>14656.666666666666</v>
      </c>
      <c r="T7" s="8">
        <f t="shared" si="0"/>
        <v>14656.666666666666</v>
      </c>
      <c r="U7" s="8">
        <f t="shared" si="0"/>
        <v>14656.666666666666</v>
      </c>
      <c r="V7" s="8">
        <f t="shared" si="0"/>
        <v>14656.666666666666</v>
      </c>
      <c r="W7" s="8">
        <f t="shared" si="0"/>
        <v>14656.666666666666</v>
      </c>
      <c r="X7" s="8">
        <f t="shared" si="0"/>
        <v>14656.666666666666</v>
      </c>
      <c r="Y7" s="8">
        <f t="shared" si="0"/>
        <v>14656.666666666666</v>
      </c>
      <c r="Z7" s="8">
        <f t="shared" si="0"/>
        <v>14656.666666666666</v>
      </c>
      <c r="AA7" s="8">
        <f t="shared" si="0"/>
        <v>14656.666666666666</v>
      </c>
      <c r="AB7" s="8">
        <f t="shared" si="0"/>
        <v>14656.666666666666</v>
      </c>
      <c r="AC7" s="8">
        <f t="shared" si="0"/>
        <v>14656.666666666666</v>
      </c>
      <c r="AD7" s="8">
        <f t="shared" si="0"/>
        <v>14656.666666666666</v>
      </c>
      <c r="AE7" s="8">
        <f t="shared" si="0"/>
        <v>14656.666666666666</v>
      </c>
      <c r="AF7" s="8">
        <f t="shared" si="0"/>
        <v>14656.666666666666</v>
      </c>
      <c r="AG7" s="8">
        <f t="shared" si="0"/>
        <v>14656.666666666666</v>
      </c>
      <c r="AH7" s="8">
        <f t="shared" si="0"/>
        <v>14656.666666666666</v>
      </c>
      <c r="AI7" s="8">
        <f t="shared" si="0"/>
        <v>14656.666666666666</v>
      </c>
      <c r="AJ7" s="8">
        <f t="shared" si="0"/>
        <v>14656.666666666666</v>
      </c>
      <c r="AK7" s="8">
        <f t="shared" si="0"/>
        <v>14656.666666666666</v>
      </c>
      <c r="AL7" s="8">
        <f t="shared" si="1"/>
        <v>14656.666666666666</v>
      </c>
      <c r="AM7" s="8">
        <f t="shared" si="1"/>
        <v>14656.666666666666</v>
      </c>
      <c r="AN7" s="8">
        <f t="shared" si="1"/>
        <v>14656.666666666666</v>
      </c>
      <c r="AO7" s="8">
        <f t="shared" si="1"/>
        <v>14656.666666666666</v>
      </c>
      <c r="AP7" s="8">
        <f t="shared" si="1"/>
        <v>14656.666666666666</v>
      </c>
      <c r="AQ7" s="8">
        <f t="shared" si="1"/>
        <v>14656.666666666666</v>
      </c>
      <c r="AR7" s="8">
        <f t="shared" si="1"/>
        <v>14656.666666666666</v>
      </c>
      <c r="AS7" s="8">
        <f t="shared" si="1"/>
        <v>14656.666666666666</v>
      </c>
      <c r="AT7" s="8">
        <f t="shared" si="1"/>
        <v>14656.666666666666</v>
      </c>
      <c r="AU7" s="8">
        <f t="shared" si="1"/>
        <v>14656.666666666666</v>
      </c>
      <c r="AV7" s="8">
        <f t="shared" si="1"/>
        <v>14656.666666666666</v>
      </c>
      <c r="AW7" s="8">
        <f t="shared" si="1"/>
        <v>14656.666666666666</v>
      </c>
      <c r="AX7" s="8">
        <f t="shared" si="1"/>
        <v>14656.666666666666</v>
      </c>
      <c r="AY7" s="8">
        <f t="shared" si="1"/>
        <v>14656.666666666666</v>
      </c>
      <c r="AZ7" s="8">
        <f t="shared" si="1"/>
        <v>14656.666666666666</v>
      </c>
      <c r="BA7" s="8">
        <f t="shared" si="1"/>
        <v>14656.666666666666</v>
      </c>
      <c r="BB7" s="8">
        <f t="shared" si="1"/>
        <v>14656.666666666666</v>
      </c>
      <c r="BC7" s="8">
        <f t="shared" si="1"/>
        <v>14656.666666666666</v>
      </c>
      <c r="BD7" s="8">
        <f t="shared" si="1"/>
        <v>14656.666666666666</v>
      </c>
      <c r="BE7" s="8">
        <f t="shared" si="1"/>
        <v>14656.666666666666</v>
      </c>
      <c r="BF7" s="8">
        <f t="shared" si="1"/>
        <v>14656.666666666666</v>
      </c>
      <c r="BG7" s="8">
        <f t="shared" si="1"/>
        <v>14656.666666666666</v>
      </c>
      <c r="BH7" s="8">
        <f t="shared" si="1"/>
        <v>14656.666666666666</v>
      </c>
      <c r="BI7" s="8">
        <f t="shared" si="1"/>
        <v>14656.666666666666</v>
      </c>
    </row>
    <row r="8" spans="1:61" x14ac:dyDescent="0.2">
      <c r="A8" t="s">
        <v>47</v>
      </c>
      <c r="B8">
        <v>8000</v>
      </c>
      <c r="C8" s="8">
        <f t="shared" si="2"/>
        <v>2000</v>
      </c>
      <c r="D8" s="8">
        <f t="shared" si="3"/>
        <v>4000</v>
      </c>
      <c r="E8" s="8">
        <f t="shared" si="4"/>
        <v>14000</v>
      </c>
      <c r="F8" s="8">
        <v>2500</v>
      </c>
      <c r="G8" s="8">
        <v>4500</v>
      </c>
      <c r="H8" s="8">
        <f t="shared" si="5"/>
        <v>880</v>
      </c>
      <c r="I8" s="9">
        <f t="shared" si="6"/>
        <v>14000</v>
      </c>
      <c r="J8" s="9">
        <f t="shared" si="7"/>
        <v>168000</v>
      </c>
      <c r="K8" s="9">
        <f t="shared" si="8"/>
        <v>175880</v>
      </c>
      <c r="L8" s="9">
        <f t="shared" si="9"/>
        <v>14656.666666666666</v>
      </c>
      <c r="M8" s="7"/>
      <c r="N8" s="8">
        <f t="shared" si="0"/>
        <v>14656.666666666666</v>
      </c>
      <c r="O8" s="8">
        <f t="shared" si="0"/>
        <v>14656.666666666666</v>
      </c>
      <c r="P8" s="8">
        <f t="shared" si="0"/>
        <v>14656.666666666666</v>
      </c>
      <c r="Q8" s="8">
        <f t="shared" si="0"/>
        <v>14656.666666666666</v>
      </c>
      <c r="R8" s="8">
        <f t="shared" si="0"/>
        <v>14656.666666666666</v>
      </c>
      <c r="S8" s="8">
        <f t="shared" si="0"/>
        <v>14656.666666666666</v>
      </c>
      <c r="T8" s="8">
        <f t="shared" si="0"/>
        <v>14656.666666666666</v>
      </c>
      <c r="U8" s="8">
        <f t="shared" si="0"/>
        <v>14656.666666666666</v>
      </c>
      <c r="V8" s="8">
        <f t="shared" si="0"/>
        <v>14656.666666666666</v>
      </c>
      <c r="W8" s="8">
        <f t="shared" si="0"/>
        <v>14656.666666666666</v>
      </c>
      <c r="X8" s="8">
        <f t="shared" si="0"/>
        <v>14656.666666666666</v>
      </c>
      <c r="Y8" s="8">
        <f t="shared" si="0"/>
        <v>14656.666666666666</v>
      </c>
      <c r="Z8" s="8">
        <f t="shared" si="0"/>
        <v>14656.666666666666</v>
      </c>
      <c r="AA8" s="8">
        <f t="shared" si="0"/>
        <v>14656.666666666666</v>
      </c>
      <c r="AB8" s="8">
        <f t="shared" si="0"/>
        <v>14656.666666666666</v>
      </c>
      <c r="AC8" s="8">
        <f t="shared" si="0"/>
        <v>14656.666666666666</v>
      </c>
      <c r="AD8" s="8">
        <f t="shared" si="0"/>
        <v>14656.666666666666</v>
      </c>
      <c r="AE8" s="8">
        <f t="shared" si="0"/>
        <v>14656.666666666666</v>
      </c>
      <c r="AF8" s="8">
        <f t="shared" si="0"/>
        <v>14656.666666666666</v>
      </c>
      <c r="AG8" s="8">
        <f t="shared" si="0"/>
        <v>14656.666666666666</v>
      </c>
      <c r="AH8" s="8">
        <f t="shared" si="0"/>
        <v>14656.666666666666</v>
      </c>
      <c r="AI8" s="8">
        <f t="shared" si="0"/>
        <v>14656.666666666666</v>
      </c>
      <c r="AJ8" s="8">
        <f t="shared" si="0"/>
        <v>14656.666666666666</v>
      </c>
      <c r="AK8" s="8">
        <f t="shared" si="0"/>
        <v>14656.666666666666</v>
      </c>
      <c r="AL8" s="8">
        <f t="shared" si="1"/>
        <v>14656.666666666666</v>
      </c>
      <c r="AM8" s="8">
        <f t="shared" si="1"/>
        <v>14656.666666666666</v>
      </c>
      <c r="AN8" s="8">
        <f t="shared" si="1"/>
        <v>14656.666666666666</v>
      </c>
      <c r="AO8" s="8">
        <f t="shared" si="1"/>
        <v>14656.666666666666</v>
      </c>
      <c r="AP8" s="8">
        <f t="shared" si="1"/>
        <v>14656.666666666666</v>
      </c>
      <c r="AQ8" s="8">
        <f t="shared" si="1"/>
        <v>14656.666666666666</v>
      </c>
      <c r="AR8" s="8">
        <f t="shared" si="1"/>
        <v>14656.666666666666</v>
      </c>
      <c r="AS8" s="8">
        <f t="shared" si="1"/>
        <v>14656.666666666666</v>
      </c>
      <c r="AT8" s="8">
        <f t="shared" si="1"/>
        <v>14656.666666666666</v>
      </c>
      <c r="AU8" s="8">
        <f t="shared" si="1"/>
        <v>14656.666666666666</v>
      </c>
      <c r="AV8" s="8">
        <f t="shared" si="1"/>
        <v>14656.666666666666</v>
      </c>
      <c r="AW8" s="8">
        <f t="shared" si="1"/>
        <v>14656.666666666666</v>
      </c>
      <c r="AX8" s="8">
        <f t="shared" si="1"/>
        <v>14656.666666666666</v>
      </c>
      <c r="AY8" s="8">
        <f t="shared" si="1"/>
        <v>14656.666666666666</v>
      </c>
      <c r="AZ8" s="8">
        <f t="shared" si="1"/>
        <v>14656.666666666666</v>
      </c>
      <c r="BA8" s="8">
        <f t="shared" si="1"/>
        <v>14656.666666666666</v>
      </c>
      <c r="BB8" s="8">
        <f t="shared" si="1"/>
        <v>14656.666666666666</v>
      </c>
      <c r="BC8" s="8">
        <f t="shared" si="1"/>
        <v>14656.666666666666</v>
      </c>
      <c r="BD8" s="8">
        <f t="shared" si="1"/>
        <v>14656.666666666666</v>
      </c>
      <c r="BE8" s="8">
        <f t="shared" si="1"/>
        <v>14656.666666666666</v>
      </c>
      <c r="BF8" s="8">
        <f t="shared" si="1"/>
        <v>14656.666666666666</v>
      </c>
      <c r="BG8" s="8">
        <f t="shared" si="1"/>
        <v>14656.666666666666</v>
      </c>
      <c r="BH8" s="8">
        <f t="shared" si="1"/>
        <v>14656.666666666666</v>
      </c>
      <c r="BI8" s="8">
        <f t="shared" si="1"/>
        <v>14656.666666666666</v>
      </c>
    </row>
    <row r="9" spans="1:61" x14ac:dyDescent="0.2">
      <c r="A9" t="s">
        <v>47</v>
      </c>
      <c r="B9">
        <v>8000</v>
      </c>
      <c r="C9" s="8">
        <f t="shared" ref="C9:C10" si="18">B9*3/12</f>
        <v>2000</v>
      </c>
      <c r="D9" s="8">
        <f t="shared" ref="D9:D10" si="19">B9/2</f>
        <v>4000</v>
      </c>
      <c r="E9" s="8">
        <f t="shared" ref="E9:E10" si="20">SUM(B9:D9)</f>
        <v>14000</v>
      </c>
      <c r="F9" s="8">
        <v>2500</v>
      </c>
      <c r="G9" s="8">
        <v>4500</v>
      </c>
      <c r="H9" s="8">
        <f t="shared" ref="H9:H10" si="21">0.11*B9</f>
        <v>880</v>
      </c>
      <c r="I9" s="9">
        <f t="shared" ref="I9:I10" si="22">B9+C9+D9</f>
        <v>14000</v>
      </c>
      <c r="J9" s="9">
        <f t="shared" ref="J9:J10" si="23">I9*12</f>
        <v>168000</v>
      </c>
      <c r="K9" s="9">
        <f t="shared" ref="K9:K10" si="24">J9+G9+F9+H9</f>
        <v>175880</v>
      </c>
      <c r="L9" s="9">
        <f t="shared" ref="L9:L10" si="25">K9/12</f>
        <v>14656.666666666666</v>
      </c>
      <c r="M9" s="7"/>
      <c r="N9" s="8"/>
      <c r="O9" s="8"/>
      <c r="P9" s="8"/>
      <c r="Q9" s="8">
        <f t="shared" si="0"/>
        <v>14656.666666666666</v>
      </c>
      <c r="R9" s="8">
        <f t="shared" si="0"/>
        <v>14656.666666666666</v>
      </c>
      <c r="S9" s="8">
        <f t="shared" si="0"/>
        <v>14656.666666666666</v>
      </c>
      <c r="T9" s="8">
        <f t="shared" si="0"/>
        <v>14656.666666666666</v>
      </c>
      <c r="U9" s="8">
        <f t="shared" si="0"/>
        <v>14656.666666666666</v>
      </c>
      <c r="V9" s="8">
        <f t="shared" si="0"/>
        <v>14656.666666666666</v>
      </c>
      <c r="W9" s="8">
        <f t="shared" si="0"/>
        <v>14656.666666666666</v>
      </c>
      <c r="X9" s="8">
        <f t="shared" si="0"/>
        <v>14656.666666666666</v>
      </c>
      <c r="Y9" s="8">
        <f t="shared" si="0"/>
        <v>14656.666666666666</v>
      </c>
      <c r="Z9" s="8">
        <f t="shared" si="0"/>
        <v>14656.666666666666</v>
      </c>
      <c r="AA9" s="8">
        <f t="shared" si="0"/>
        <v>14656.666666666666</v>
      </c>
      <c r="AB9" s="8">
        <f t="shared" si="0"/>
        <v>14656.666666666666</v>
      </c>
      <c r="AC9" s="8">
        <f t="shared" si="0"/>
        <v>14656.666666666666</v>
      </c>
      <c r="AD9" s="8">
        <f t="shared" si="0"/>
        <v>14656.666666666666</v>
      </c>
      <c r="AE9" s="8">
        <f t="shared" si="0"/>
        <v>14656.666666666666</v>
      </c>
      <c r="AF9" s="8">
        <f t="shared" si="0"/>
        <v>14656.666666666666</v>
      </c>
      <c r="AG9" s="8">
        <f t="shared" si="0"/>
        <v>14656.666666666666</v>
      </c>
      <c r="AH9" s="8">
        <f t="shared" si="0"/>
        <v>14656.666666666666</v>
      </c>
      <c r="AI9" s="8">
        <f t="shared" si="0"/>
        <v>14656.666666666666</v>
      </c>
      <c r="AJ9" s="8">
        <f t="shared" si="0"/>
        <v>14656.666666666666</v>
      </c>
      <c r="AK9" s="8">
        <f t="shared" si="0"/>
        <v>14656.666666666666</v>
      </c>
      <c r="AL9" s="8">
        <f t="shared" si="1"/>
        <v>14656.666666666666</v>
      </c>
      <c r="AM9" s="8">
        <f t="shared" si="1"/>
        <v>14656.666666666666</v>
      </c>
      <c r="AN9" s="8">
        <f t="shared" si="1"/>
        <v>14656.666666666666</v>
      </c>
      <c r="AO9" s="8">
        <f t="shared" si="1"/>
        <v>14656.666666666666</v>
      </c>
      <c r="AP9" s="8">
        <f t="shared" si="1"/>
        <v>14656.666666666666</v>
      </c>
      <c r="AQ9" s="8">
        <f t="shared" si="1"/>
        <v>14656.666666666666</v>
      </c>
      <c r="AR9" s="8">
        <f t="shared" si="1"/>
        <v>14656.666666666666</v>
      </c>
      <c r="AS9" s="8">
        <f t="shared" si="1"/>
        <v>14656.666666666666</v>
      </c>
      <c r="AT9" s="8">
        <f t="shared" si="1"/>
        <v>14656.666666666666</v>
      </c>
      <c r="AU9" s="8">
        <f t="shared" si="1"/>
        <v>14656.666666666666</v>
      </c>
      <c r="AV9" s="8">
        <f t="shared" si="1"/>
        <v>14656.666666666666</v>
      </c>
      <c r="AW9" s="8">
        <f t="shared" si="1"/>
        <v>14656.666666666666</v>
      </c>
      <c r="AX9" s="8">
        <f t="shared" si="1"/>
        <v>14656.666666666666</v>
      </c>
      <c r="AY9" s="8">
        <f t="shared" si="1"/>
        <v>14656.666666666666</v>
      </c>
      <c r="AZ9" s="8">
        <f t="shared" si="1"/>
        <v>14656.666666666666</v>
      </c>
      <c r="BA9" s="8">
        <f t="shared" si="1"/>
        <v>14656.666666666666</v>
      </c>
      <c r="BB9" s="8">
        <f t="shared" si="1"/>
        <v>14656.666666666666</v>
      </c>
      <c r="BC9" s="8">
        <f t="shared" si="1"/>
        <v>14656.666666666666</v>
      </c>
      <c r="BD9" s="8">
        <f t="shared" si="1"/>
        <v>14656.666666666666</v>
      </c>
      <c r="BE9" s="8">
        <f t="shared" si="1"/>
        <v>14656.666666666666</v>
      </c>
      <c r="BF9" s="8">
        <f t="shared" si="1"/>
        <v>14656.666666666666</v>
      </c>
      <c r="BG9" s="8">
        <f t="shared" si="1"/>
        <v>14656.666666666666</v>
      </c>
      <c r="BH9" s="8">
        <f t="shared" si="1"/>
        <v>14656.666666666666</v>
      </c>
      <c r="BI9" s="8">
        <f t="shared" si="1"/>
        <v>14656.666666666666</v>
      </c>
    </row>
    <row r="10" spans="1:61" x14ac:dyDescent="0.2">
      <c r="A10" t="s">
        <v>47</v>
      </c>
      <c r="B10">
        <v>8000</v>
      </c>
      <c r="C10" s="8">
        <f t="shared" si="18"/>
        <v>2000</v>
      </c>
      <c r="D10" s="8">
        <f t="shared" si="19"/>
        <v>4000</v>
      </c>
      <c r="E10" s="8">
        <f t="shared" si="20"/>
        <v>14000</v>
      </c>
      <c r="F10" s="8">
        <v>2500</v>
      </c>
      <c r="G10" s="8">
        <v>4500</v>
      </c>
      <c r="H10" s="8">
        <f t="shared" si="21"/>
        <v>880</v>
      </c>
      <c r="I10" s="9">
        <f t="shared" si="22"/>
        <v>14000</v>
      </c>
      <c r="J10" s="9">
        <f t="shared" si="23"/>
        <v>168000</v>
      </c>
      <c r="K10" s="9">
        <f t="shared" si="24"/>
        <v>175880</v>
      </c>
      <c r="L10" s="9">
        <f t="shared" si="25"/>
        <v>14656.666666666666</v>
      </c>
      <c r="M10" s="7"/>
      <c r="N10" s="8"/>
      <c r="O10" s="8"/>
      <c r="P10" s="8"/>
      <c r="Q10" s="8">
        <f t="shared" si="0"/>
        <v>14656.666666666666</v>
      </c>
      <c r="R10" s="8">
        <f t="shared" si="0"/>
        <v>14656.666666666666</v>
      </c>
      <c r="S10" s="8">
        <f t="shared" si="0"/>
        <v>14656.666666666666</v>
      </c>
      <c r="T10" s="8">
        <f t="shared" si="0"/>
        <v>14656.666666666666</v>
      </c>
      <c r="U10" s="8">
        <f t="shared" si="0"/>
        <v>14656.666666666666</v>
      </c>
      <c r="V10" s="8">
        <f t="shared" si="0"/>
        <v>14656.666666666666</v>
      </c>
      <c r="W10" s="8">
        <f t="shared" si="0"/>
        <v>14656.666666666666</v>
      </c>
      <c r="X10" s="8">
        <f t="shared" si="0"/>
        <v>14656.666666666666</v>
      </c>
      <c r="Y10" s="8">
        <f t="shared" si="0"/>
        <v>14656.666666666666</v>
      </c>
      <c r="Z10" s="8">
        <f t="shared" si="0"/>
        <v>14656.666666666666</v>
      </c>
      <c r="AA10" s="8">
        <f t="shared" si="0"/>
        <v>14656.666666666666</v>
      </c>
      <c r="AB10" s="8">
        <f t="shared" si="0"/>
        <v>14656.666666666666</v>
      </c>
      <c r="AC10" s="8">
        <f t="shared" si="0"/>
        <v>14656.666666666666</v>
      </c>
      <c r="AD10" s="8">
        <f t="shared" si="0"/>
        <v>14656.666666666666</v>
      </c>
      <c r="AE10" s="8">
        <f t="shared" si="0"/>
        <v>14656.666666666666</v>
      </c>
      <c r="AF10" s="8">
        <f t="shared" si="0"/>
        <v>14656.666666666666</v>
      </c>
      <c r="AG10" s="8">
        <f t="shared" si="0"/>
        <v>14656.666666666666</v>
      </c>
      <c r="AH10" s="8">
        <f t="shared" si="0"/>
        <v>14656.666666666666</v>
      </c>
      <c r="AI10" s="8">
        <f t="shared" si="0"/>
        <v>14656.666666666666</v>
      </c>
      <c r="AJ10" s="8">
        <f t="shared" si="0"/>
        <v>14656.666666666666</v>
      </c>
      <c r="AK10" s="8">
        <f t="shared" si="0"/>
        <v>14656.666666666666</v>
      </c>
      <c r="AL10" s="8">
        <f t="shared" si="1"/>
        <v>14656.666666666666</v>
      </c>
      <c r="AM10" s="8">
        <f t="shared" si="1"/>
        <v>14656.666666666666</v>
      </c>
      <c r="AN10" s="8">
        <f t="shared" si="1"/>
        <v>14656.666666666666</v>
      </c>
      <c r="AO10" s="8">
        <f t="shared" si="1"/>
        <v>14656.666666666666</v>
      </c>
      <c r="AP10" s="8">
        <f t="shared" si="1"/>
        <v>14656.666666666666</v>
      </c>
      <c r="AQ10" s="8">
        <f t="shared" si="1"/>
        <v>14656.666666666666</v>
      </c>
      <c r="AR10" s="8">
        <f t="shared" si="1"/>
        <v>14656.666666666666</v>
      </c>
      <c r="AS10" s="8">
        <f t="shared" si="1"/>
        <v>14656.666666666666</v>
      </c>
      <c r="AT10" s="8">
        <f t="shared" si="1"/>
        <v>14656.666666666666</v>
      </c>
      <c r="AU10" s="8">
        <f t="shared" si="1"/>
        <v>14656.666666666666</v>
      </c>
      <c r="AV10" s="8">
        <f t="shared" si="1"/>
        <v>14656.666666666666</v>
      </c>
      <c r="AW10" s="8">
        <f t="shared" si="1"/>
        <v>14656.666666666666</v>
      </c>
      <c r="AX10" s="8">
        <f t="shared" si="1"/>
        <v>14656.666666666666</v>
      </c>
      <c r="AY10" s="8">
        <f t="shared" si="1"/>
        <v>14656.666666666666</v>
      </c>
      <c r="AZ10" s="8">
        <f t="shared" si="1"/>
        <v>14656.666666666666</v>
      </c>
      <c r="BA10" s="8">
        <f t="shared" si="1"/>
        <v>14656.666666666666</v>
      </c>
      <c r="BB10" s="8">
        <f t="shared" si="1"/>
        <v>14656.666666666666</v>
      </c>
      <c r="BC10" s="8">
        <f t="shared" si="1"/>
        <v>14656.666666666666</v>
      </c>
      <c r="BD10" s="8">
        <f t="shared" si="1"/>
        <v>14656.666666666666</v>
      </c>
      <c r="BE10" s="8">
        <f t="shared" si="1"/>
        <v>14656.666666666666</v>
      </c>
      <c r="BF10" s="8">
        <f t="shared" si="1"/>
        <v>14656.666666666666</v>
      </c>
      <c r="BG10" s="8">
        <f t="shared" si="1"/>
        <v>14656.666666666666</v>
      </c>
      <c r="BH10" s="8">
        <f t="shared" si="1"/>
        <v>14656.666666666666</v>
      </c>
      <c r="BI10" s="8">
        <f t="shared" si="1"/>
        <v>14656.666666666666</v>
      </c>
    </row>
    <row r="11" spans="1:61" x14ac:dyDescent="0.2">
      <c r="A11" t="s">
        <v>51</v>
      </c>
      <c r="B11">
        <v>8000</v>
      </c>
      <c r="C11" s="8">
        <f t="shared" si="2"/>
        <v>2000</v>
      </c>
      <c r="D11" s="8">
        <f t="shared" si="3"/>
        <v>4000</v>
      </c>
      <c r="E11" s="8">
        <f t="shared" si="4"/>
        <v>14000</v>
      </c>
      <c r="F11" s="8">
        <v>2500</v>
      </c>
      <c r="G11" s="8">
        <v>4500</v>
      </c>
      <c r="H11" s="8">
        <f t="shared" si="5"/>
        <v>880</v>
      </c>
      <c r="I11" s="9">
        <f t="shared" si="6"/>
        <v>14000</v>
      </c>
      <c r="J11" s="9">
        <f t="shared" si="7"/>
        <v>168000</v>
      </c>
      <c r="K11" s="9">
        <f t="shared" si="8"/>
        <v>175880</v>
      </c>
      <c r="L11" s="9">
        <f t="shared" si="9"/>
        <v>14656.666666666666</v>
      </c>
      <c r="M11" s="7"/>
      <c r="N11" s="8">
        <f t="shared" ref="N11:AC18" si="26">$L11</f>
        <v>14656.666666666666</v>
      </c>
      <c r="O11" s="8">
        <f t="shared" si="26"/>
        <v>14656.666666666666</v>
      </c>
      <c r="P11" s="8">
        <f t="shared" si="26"/>
        <v>14656.666666666666</v>
      </c>
      <c r="Q11" s="8">
        <f t="shared" si="26"/>
        <v>14656.666666666666</v>
      </c>
      <c r="R11" s="8">
        <f t="shared" si="26"/>
        <v>14656.666666666666</v>
      </c>
      <c r="S11" s="8">
        <f t="shared" si="26"/>
        <v>14656.666666666666</v>
      </c>
      <c r="T11" s="8">
        <f t="shared" si="26"/>
        <v>14656.666666666666</v>
      </c>
      <c r="U11" s="8">
        <f t="shared" si="26"/>
        <v>14656.666666666666</v>
      </c>
      <c r="V11" s="8">
        <f t="shared" si="26"/>
        <v>14656.666666666666</v>
      </c>
      <c r="W11" s="8">
        <f t="shared" si="26"/>
        <v>14656.666666666666</v>
      </c>
      <c r="X11" s="8">
        <f t="shared" si="26"/>
        <v>14656.666666666666</v>
      </c>
      <c r="Y11" s="8">
        <f t="shared" si="26"/>
        <v>14656.666666666666</v>
      </c>
      <c r="Z11" s="8">
        <f t="shared" si="26"/>
        <v>14656.666666666666</v>
      </c>
      <c r="AA11" s="8">
        <f t="shared" si="26"/>
        <v>14656.666666666666</v>
      </c>
      <c r="AB11" s="8">
        <f t="shared" si="26"/>
        <v>14656.666666666666</v>
      </c>
      <c r="AC11" s="8">
        <f t="shared" si="26"/>
        <v>14656.666666666666</v>
      </c>
      <c r="AD11" s="8">
        <f t="shared" ref="AD11:AS18" si="27">$L11</f>
        <v>14656.666666666666</v>
      </c>
      <c r="AE11" s="8">
        <f t="shared" si="27"/>
        <v>14656.666666666666</v>
      </c>
      <c r="AF11" s="8">
        <f t="shared" si="27"/>
        <v>14656.666666666666</v>
      </c>
      <c r="AG11" s="8">
        <f t="shared" si="27"/>
        <v>14656.666666666666</v>
      </c>
      <c r="AH11" s="8">
        <f t="shared" si="27"/>
        <v>14656.666666666666</v>
      </c>
      <c r="AI11" s="8">
        <f t="shared" si="27"/>
        <v>14656.666666666666</v>
      </c>
      <c r="AJ11" s="8">
        <f t="shared" si="27"/>
        <v>14656.666666666666</v>
      </c>
      <c r="AK11" s="8">
        <f t="shared" si="27"/>
        <v>14656.666666666666</v>
      </c>
      <c r="AL11" s="8">
        <f t="shared" si="27"/>
        <v>14656.666666666666</v>
      </c>
      <c r="AM11" s="8">
        <f t="shared" si="27"/>
        <v>14656.666666666666</v>
      </c>
      <c r="AN11" s="8">
        <f t="shared" si="27"/>
        <v>14656.666666666666</v>
      </c>
      <c r="AO11" s="8">
        <f t="shared" si="27"/>
        <v>14656.666666666666</v>
      </c>
      <c r="AP11" s="8">
        <f t="shared" si="27"/>
        <v>14656.666666666666</v>
      </c>
      <c r="AQ11" s="8">
        <f t="shared" si="27"/>
        <v>14656.666666666666</v>
      </c>
      <c r="AR11" s="8">
        <f t="shared" si="27"/>
        <v>14656.666666666666</v>
      </c>
      <c r="AS11" s="8">
        <f t="shared" si="27"/>
        <v>14656.666666666666</v>
      </c>
      <c r="AT11" s="8">
        <f t="shared" si="1"/>
        <v>14656.666666666666</v>
      </c>
      <c r="AU11" s="8">
        <f t="shared" si="1"/>
        <v>14656.666666666666</v>
      </c>
      <c r="AV11" s="8">
        <f t="shared" si="1"/>
        <v>14656.666666666666</v>
      </c>
      <c r="AW11" s="8">
        <f t="shared" si="1"/>
        <v>14656.666666666666</v>
      </c>
      <c r="AX11" s="8">
        <f t="shared" si="1"/>
        <v>14656.666666666666</v>
      </c>
      <c r="AY11" s="8">
        <f t="shared" si="1"/>
        <v>14656.666666666666</v>
      </c>
      <c r="AZ11" s="8">
        <f t="shared" si="1"/>
        <v>14656.666666666666</v>
      </c>
      <c r="BA11" s="8">
        <f t="shared" si="1"/>
        <v>14656.666666666666</v>
      </c>
      <c r="BB11" s="8">
        <f t="shared" si="1"/>
        <v>14656.666666666666</v>
      </c>
      <c r="BC11" s="8">
        <f t="shared" si="1"/>
        <v>14656.666666666666</v>
      </c>
      <c r="BD11" s="8">
        <f t="shared" si="1"/>
        <v>14656.666666666666</v>
      </c>
      <c r="BE11" s="8">
        <f t="shared" si="1"/>
        <v>14656.666666666666</v>
      </c>
      <c r="BF11" s="8">
        <f t="shared" si="1"/>
        <v>14656.666666666666</v>
      </c>
      <c r="BG11" s="8">
        <f t="shared" si="1"/>
        <v>14656.666666666666</v>
      </c>
      <c r="BH11" s="8">
        <f t="shared" si="1"/>
        <v>14656.666666666666</v>
      </c>
      <c r="BI11" s="8">
        <f t="shared" si="1"/>
        <v>14656.666666666666</v>
      </c>
    </row>
    <row r="12" spans="1:61" x14ac:dyDescent="0.2">
      <c r="A12" t="s">
        <v>29</v>
      </c>
      <c r="B12">
        <v>10000</v>
      </c>
      <c r="C12" s="8">
        <f t="shared" si="2"/>
        <v>2500</v>
      </c>
      <c r="D12" s="8">
        <f t="shared" si="3"/>
        <v>5000</v>
      </c>
      <c r="E12" s="8">
        <f t="shared" ref="E12:E18" si="28">SUM(B12:D12)</f>
        <v>17500</v>
      </c>
      <c r="F12" s="8">
        <v>2500</v>
      </c>
      <c r="G12" s="8">
        <v>4500</v>
      </c>
      <c r="H12" s="8">
        <f t="shared" si="5"/>
        <v>1100</v>
      </c>
      <c r="I12" s="9">
        <f t="shared" si="6"/>
        <v>17500</v>
      </c>
      <c r="J12" s="9">
        <f t="shared" si="7"/>
        <v>210000</v>
      </c>
      <c r="K12" s="9">
        <f t="shared" si="8"/>
        <v>218100</v>
      </c>
      <c r="L12" s="9">
        <f t="shared" si="9"/>
        <v>18175</v>
      </c>
      <c r="M12" s="7"/>
      <c r="N12" s="8"/>
      <c r="O12" s="8"/>
      <c r="P12" s="8"/>
      <c r="Q12" s="8"/>
      <c r="R12" s="8"/>
      <c r="S12" s="8"/>
      <c r="T12" s="8">
        <f t="shared" si="26"/>
        <v>18175</v>
      </c>
      <c r="U12" s="8">
        <f t="shared" si="26"/>
        <v>18175</v>
      </c>
      <c r="V12" s="8">
        <f t="shared" si="26"/>
        <v>18175</v>
      </c>
      <c r="W12" s="8">
        <f t="shared" si="26"/>
        <v>18175</v>
      </c>
      <c r="X12" s="8">
        <f t="shared" si="26"/>
        <v>18175</v>
      </c>
      <c r="Y12" s="8">
        <f t="shared" si="26"/>
        <v>18175</v>
      </c>
      <c r="Z12" s="8">
        <f t="shared" si="26"/>
        <v>18175</v>
      </c>
      <c r="AA12" s="8">
        <f t="shared" si="26"/>
        <v>18175</v>
      </c>
      <c r="AB12" s="8">
        <f t="shared" si="26"/>
        <v>18175</v>
      </c>
      <c r="AC12" s="8">
        <f t="shared" si="26"/>
        <v>18175</v>
      </c>
      <c r="AD12" s="8">
        <f t="shared" si="27"/>
        <v>18175</v>
      </c>
      <c r="AE12" s="8">
        <f t="shared" si="27"/>
        <v>18175</v>
      </c>
      <c r="AF12" s="8">
        <f t="shared" si="27"/>
        <v>18175</v>
      </c>
      <c r="AG12" s="8">
        <f t="shared" si="27"/>
        <v>18175</v>
      </c>
      <c r="AH12" s="8">
        <f t="shared" si="27"/>
        <v>18175</v>
      </c>
      <c r="AI12" s="8">
        <f t="shared" si="27"/>
        <v>18175</v>
      </c>
      <c r="AJ12" s="8">
        <f t="shared" si="27"/>
        <v>18175</v>
      </c>
      <c r="AK12" s="8">
        <f t="shared" si="27"/>
        <v>18175</v>
      </c>
      <c r="AL12" s="8">
        <f t="shared" si="1"/>
        <v>18175</v>
      </c>
      <c r="AM12" s="8">
        <f t="shared" si="1"/>
        <v>18175</v>
      </c>
      <c r="AN12" s="8">
        <f t="shared" si="1"/>
        <v>18175</v>
      </c>
      <c r="AO12" s="8">
        <f t="shared" si="1"/>
        <v>18175</v>
      </c>
      <c r="AP12" s="8">
        <f t="shared" si="1"/>
        <v>18175</v>
      </c>
      <c r="AQ12" s="8">
        <f t="shared" si="1"/>
        <v>18175</v>
      </c>
      <c r="AR12" s="8">
        <f t="shared" si="1"/>
        <v>18175</v>
      </c>
      <c r="AS12" s="8">
        <f t="shared" si="1"/>
        <v>18175</v>
      </c>
      <c r="AT12" s="8">
        <f t="shared" si="1"/>
        <v>18175</v>
      </c>
      <c r="AU12" s="8">
        <f t="shared" si="1"/>
        <v>18175</v>
      </c>
      <c r="AV12" s="8">
        <f t="shared" si="1"/>
        <v>18175</v>
      </c>
      <c r="AW12" s="8">
        <f t="shared" si="1"/>
        <v>18175</v>
      </c>
      <c r="AX12" s="8">
        <f t="shared" si="1"/>
        <v>18175</v>
      </c>
      <c r="AY12" s="8">
        <f t="shared" si="1"/>
        <v>18175</v>
      </c>
      <c r="AZ12" s="8">
        <f t="shared" si="1"/>
        <v>18175</v>
      </c>
      <c r="BA12" s="8">
        <f t="shared" si="1"/>
        <v>18175</v>
      </c>
      <c r="BB12" s="8">
        <f t="shared" si="1"/>
        <v>18175</v>
      </c>
      <c r="BC12" s="8">
        <f t="shared" si="1"/>
        <v>18175</v>
      </c>
      <c r="BD12" s="8">
        <f t="shared" si="1"/>
        <v>18175</v>
      </c>
      <c r="BE12" s="8">
        <f t="shared" si="1"/>
        <v>18175</v>
      </c>
      <c r="BF12" s="8">
        <f t="shared" si="1"/>
        <v>18175</v>
      </c>
      <c r="BG12" s="8">
        <f t="shared" si="1"/>
        <v>18175</v>
      </c>
      <c r="BH12" s="8">
        <f t="shared" si="1"/>
        <v>18175</v>
      </c>
      <c r="BI12" s="8">
        <f t="shared" si="1"/>
        <v>18175</v>
      </c>
    </row>
    <row r="13" spans="1:61" x14ac:dyDescent="0.2">
      <c r="A13" t="s">
        <v>48</v>
      </c>
      <c r="B13">
        <v>8000</v>
      </c>
      <c r="C13" s="8">
        <f t="shared" si="2"/>
        <v>2000</v>
      </c>
      <c r="D13" s="8">
        <f t="shared" si="3"/>
        <v>4000</v>
      </c>
      <c r="E13" s="8">
        <f t="shared" si="28"/>
        <v>14000</v>
      </c>
      <c r="F13" s="8">
        <v>2500</v>
      </c>
      <c r="G13" s="8">
        <v>4500</v>
      </c>
      <c r="H13" s="8">
        <f t="shared" si="5"/>
        <v>880</v>
      </c>
      <c r="I13" s="9">
        <f t="shared" si="6"/>
        <v>14000</v>
      </c>
      <c r="J13" s="9">
        <f t="shared" si="7"/>
        <v>168000</v>
      </c>
      <c r="K13" s="9">
        <f t="shared" si="8"/>
        <v>175880</v>
      </c>
      <c r="L13" s="9">
        <f t="shared" si="9"/>
        <v>14656.666666666666</v>
      </c>
      <c r="M13" s="7"/>
      <c r="N13" s="8">
        <f t="shared" si="26"/>
        <v>14656.666666666666</v>
      </c>
      <c r="O13" s="8">
        <f t="shared" si="26"/>
        <v>14656.666666666666</v>
      </c>
      <c r="P13" s="8">
        <f t="shared" si="26"/>
        <v>14656.666666666666</v>
      </c>
      <c r="Q13" s="8">
        <f t="shared" si="26"/>
        <v>14656.666666666666</v>
      </c>
      <c r="R13" s="8">
        <f t="shared" si="26"/>
        <v>14656.666666666666</v>
      </c>
      <c r="S13" s="8">
        <f t="shared" si="26"/>
        <v>14656.666666666666</v>
      </c>
      <c r="T13" s="8">
        <f t="shared" si="26"/>
        <v>14656.666666666666</v>
      </c>
      <c r="U13" s="8">
        <f t="shared" si="26"/>
        <v>14656.666666666666</v>
      </c>
      <c r="V13" s="8">
        <f t="shared" si="26"/>
        <v>14656.666666666666</v>
      </c>
      <c r="W13" s="8">
        <f t="shared" si="26"/>
        <v>14656.666666666666</v>
      </c>
      <c r="X13" s="8">
        <f t="shared" si="26"/>
        <v>14656.666666666666</v>
      </c>
      <c r="Y13" s="8">
        <f t="shared" si="26"/>
        <v>14656.666666666666</v>
      </c>
      <c r="Z13" s="8">
        <f t="shared" si="26"/>
        <v>14656.666666666666</v>
      </c>
      <c r="AA13" s="8">
        <f t="shared" si="26"/>
        <v>14656.666666666666</v>
      </c>
      <c r="AB13" s="8">
        <f t="shared" si="26"/>
        <v>14656.666666666666</v>
      </c>
      <c r="AC13" s="8">
        <f t="shared" si="26"/>
        <v>14656.666666666666</v>
      </c>
      <c r="AD13" s="8">
        <f t="shared" si="27"/>
        <v>14656.666666666666</v>
      </c>
      <c r="AE13" s="8">
        <f t="shared" si="27"/>
        <v>14656.666666666666</v>
      </c>
      <c r="AF13" s="8">
        <f t="shared" si="27"/>
        <v>14656.666666666666</v>
      </c>
      <c r="AG13" s="8">
        <f t="shared" si="27"/>
        <v>14656.666666666666</v>
      </c>
      <c r="AH13" s="8">
        <f t="shared" si="27"/>
        <v>14656.666666666666</v>
      </c>
      <c r="AI13" s="8">
        <f t="shared" si="27"/>
        <v>14656.666666666666</v>
      </c>
      <c r="AJ13" s="8">
        <f t="shared" si="27"/>
        <v>14656.666666666666</v>
      </c>
      <c r="AK13" s="8">
        <f t="shared" si="27"/>
        <v>14656.666666666666</v>
      </c>
      <c r="AL13" s="8">
        <f t="shared" si="1"/>
        <v>14656.666666666666</v>
      </c>
      <c r="AM13" s="8">
        <f t="shared" si="1"/>
        <v>14656.666666666666</v>
      </c>
      <c r="AN13" s="8">
        <f t="shared" si="1"/>
        <v>14656.666666666666</v>
      </c>
      <c r="AO13" s="8">
        <f t="shared" si="1"/>
        <v>14656.666666666666</v>
      </c>
      <c r="AP13" s="8">
        <f t="shared" si="1"/>
        <v>14656.666666666666</v>
      </c>
      <c r="AQ13" s="8">
        <f t="shared" si="1"/>
        <v>14656.666666666666</v>
      </c>
      <c r="AR13" s="8">
        <f t="shared" si="1"/>
        <v>14656.666666666666</v>
      </c>
      <c r="AS13" s="8">
        <f t="shared" si="1"/>
        <v>14656.666666666666</v>
      </c>
      <c r="AT13" s="8">
        <f t="shared" si="1"/>
        <v>14656.666666666666</v>
      </c>
      <c r="AU13" s="8">
        <f t="shared" si="1"/>
        <v>14656.666666666666</v>
      </c>
      <c r="AV13" s="8">
        <f t="shared" si="1"/>
        <v>14656.666666666666</v>
      </c>
      <c r="AW13" s="8">
        <f t="shared" si="1"/>
        <v>14656.666666666666</v>
      </c>
      <c r="AX13" s="8">
        <f t="shared" si="1"/>
        <v>14656.666666666666</v>
      </c>
      <c r="AY13" s="8">
        <f t="shared" si="1"/>
        <v>14656.666666666666</v>
      </c>
      <c r="AZ13" s="8">
        <f t="shared" si="1"/>
        <v>14656.666666666666</v>
      </c>
      <c r="BA13" s="8">
        <f t="shared" si="1"/>
        <v>14656.666666666666</v>
      </c>
      <c r="BB13" s="8">
        <f t="shared" si="1"/>
        <v>14656.666666666666</v>
      </c>
      <c r="BC13" s="8">
        <f t="shared" si="1"/>
        <v>14656.666666666666</v>
      </c>
      <c r="BD13" s="8">
        <f t="shared" si="1"/>
        <v>14656.666666666666</v>
      </c>
      <c r="BE13" s="8">
        <f t="shared" si="1"/>
        <v>14656.666666666666</v>
      </c>
      <c r="BF13" s="8">
        <f t="shared" si="1"/>
        <v>14656.666666666666</v>
      </c>
      <c r="BG13" s="8">
        <f t="shared" si="1"/>
        <v>14656.666666666666</v>
      </c>
      <c r="BH13" s="8">
        <f t="shared" si="1"/>
        <v>14656.666666666666</v>
      </c>
      <c r="BI13" s="8">
        <f t="shared" si="1"/>
        <v>14656.666666666666</v>
      </c>
    </row>
    <row r="14" spans="1:61" x14ac:dyDescent="0.2">
      <c r="A14" t="s">
        <v>49</v>
      </c>
      <c r="B14">
        <v>8000</v>
      </c>
      <c r="C14" s="8">
        <f t="shared" si="2"/>
        <v>2000</v>
      </c>
      <c r="D14" s="8">
        <f t="shared" si="3"/>
        <v>4000</v>
      </c>
      <c r="E14" s="8">
        <f t="shared" si="28"/>
        <v>14000</v>
      </c>
      <c r="F14" s="8">
        <v>2500</v>
      </c>
      <c r="G14" s="8">
        <v>4500</v>
      </c>
      <c r="H14" s="8">
        <f t="shared" si="5"/>
        <v>880</v>
      </c>
      <c r="I14" s="9">
        <f t="shared" si="6"/>
        <v>14000</v>
      </c>
      <c r="J14" s="9">
        <f t="shared" si="7"/>
        <v>168000</v>
      </c>
      <c r="K14" s="9">
        <f t="shared" si="8"/>
        <v>175880</v>
      </c>
      <c r="L14" s="9">
        <f t="shared" si="9"/>
        <v>14656.666666666666</v>
      </c>
      <c r="M14" s="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>
        <f t="shared" si="26"/>
        <v>14656.666666666666</v>
      </c>
      <c r="AA14" s="8">
        <f t="shared" si="26"/>
        <v>14656.666666666666</v>
      </c>
      <c r="AB14" s="8">
        <f t="shared" si="26"/>
        <v>14656.666666666666</v>
      </c>
      <c r="AC14" s="8">
        <f t="shared" si="26"/>
        <v>14656.666666666666</v>
      </c>
      <c r="AD14" s="8">
        <f t="shared" si="27"/>
        <v>14656.666666666666</v>
      </c>
      <c r="AE14" s="8">
        <f t="shared" si="27"/>
        <v>14656.666666666666</v>
      </c>
      <c r="AF14" s="8">
        <f t="shared" si="27"/>
        <v>14656.666666666666</v>
      </c>
      <c r="AG14" s="8">
        <f t="shared" si="27"/>
        <v>14656.666666666666</v>
      </c>
      <c r="AH14" s="8">
        <f t="shared" si="27"/>
        <v>14656.666666666666</v>
      </c>
      <c r="AI14" s="8">
        <f t="shared" si="27"/>
        <v>14656.666666666666</v>
      </c>
      <c r="AJ14" s="8">
        <f t="shared" si="27"/>
        <v>14656.666666666666</v>
      </c>
      <c r="AK14" s="8">
        <f t="shared" si="27"/>
        <v>14656.666666666666</v>
      </c>
      <c r="AL14" s="8">
        <f t="shared" si="1"/>
        <v>14656.666666666666</v>
      </c>
      <c r="AM14" s="8">
        <f t="shared" si="1"/>
        <v>14656.666666666666</v>
      </c>
      <c r="AN14" s="8">
        <f t="shared" si="1"/>
        <v>14656.666666666666</v>
      </c>
      <c r="AO14" s="8">
        <f t="shared" si="1"/>
        <v>14656.666666666666</v>
      </c>
      <c r="AP14" s="8">
        <f t="shared" si="1"/>
        <v>14656.666666666666</v>
      </c>
      <c r="AQ14" s="8">
        <f t="shared" si="1"/>
        <v>14656.666666666666</v>
      </c>
      <c r="AR14" s="8">
        <f t="shared" si="1"/>
        <v>14656.666666666666</v>
      </c>
      <c r="AS14" s="8">
        <f t="shared" si="1"/>
        <v>14656.666666666666</v>
      </c>
      <c r="AT14" s="8">
        <f t="shared" si="1"/>
        <v>14656.666666666666</v>
      </c>
      <c r="AU14" s="8">
        <f t="shared" si="1"/>
        <v>14656.666666666666</v>
      </c>
      <c r="AV14" s="8">
        <f t="shared" si="1"/>
        <v>14656.666666666666</v>
      </c>
      <c r="AW14" s="8">
        <f t="shared" si="1"/>
        <v>14656.666666666666</v>
      </c>
      <c r="AX14" s="8">
        <f t="shared" si="1"/>
        <v>14656.666666666666</v>
      </c>
      <c r="AY14" s="8">
        <f t="shared" si="1"/>
        <v>14656.666666666666</v>
      </c>
      <c r="AZ14" s="8">
        <f t="shared" si="1"/>
        <v>14656.666666666666</v>
      </c>
      <c r="BA14" s="8">
        <f t="shared" si="1"/>
        <v>14656.666666666666</v>
      </c>
      <c r="BB14" s="8">
        <f t="shared" si="1"/>
        <v>14656.666666666666</v>
      </c>
      <c r="BC14" s="8">
        <f t="shared" si="1"/>
        <v>14656.666666666666</v>
      </c>
      <c r="BD14" s="8">
        <f t="shared" si="1"/>
        <v>14656.666666666666</v>
      </c>
      <c r="BE14" s="8">
        <f t="shared" si="1"/>
        <v>14656.666666666666</v>
      </c>
      <c r="BF14" s="8">
        <f t="shared" si="1"/>
        <v>14656.666666666666</v>
      </c>
      <c r="BG14" s="8">
        <f t="shared" si="1"/>
        <v>14656.666666666666</v>
      </c>
      <c r="BH14" s="8">
        <f t="shared" si="1"/>
        <v>14656.666666666666</v>
      </c>
      <c r="BI14" s="8">
        <f t="shared" si="1"/>
        <v>14656.666666666666</v>
      </c>
    </row>
    <row r="15" spans="1:61" x14ac:dyDescent="0.2">
      <c r="A15" t="s">
        <v>50</v>
      </c>
      <c r="B15">
        <v>0</v>
      </c>
      <c r="C15" s="8">
        <f t="shared" si="2"/>
        <v>0</v>
      </c>
      <c r="D15" s="8">
        <f t="shared" si="3"/>
        <v>0</v>
      </c>
      <c r="E15" s="8">
        <f t="shared" si="28"/>
        <v>0</v>
      </c>
      <c r="F15" s="8">
        <v>0</v>
      </c>
      <c r="G15" s="8">
        <v>0</v>
      </c>
      <c r="H15" s="8">
        <f t="shared" si="5"/>
        <v>0</v>
      </c>
      <c r="I15" s="9">
        <f t="shared" si="6"/>
        <v>0</v>
      </c>
      <c r="J15" s="9">
        <f t="shared" si="7"/>
        <v>0</v>
      </c>
      <c r="K15" s="9">
        <f t="shared" si="8"/>
        <v>0</v>
      </c>
      <c r="L15" s="9">
        <f t="shared" si="9"/>
        <v>0</v>
      </c>
      <c r="M15" s="7"/>
      <c r="N15" s="8">
        <f t="shared" si="26"/>
        <v>0</v>
      </c>
      <c r="O15" s="8">
        <f t="shared" si="26"/>
        <v>0</v>
      </c>
      <c r="P15" s="8">
        <f t="shared" si="26"/>
        <v>0</v>
      </c>
      <c r="Q15" s="8">
        <f t="shared" si="26"/>
        <v>0</v>
      </c>
      <c r="R15" s="8">
        <f t="shared" si="26"/>
        <v>0</v>
      </c>
      <c r="S15" s="8">
        <f t="shared" si="26"/>
        <v>0</v>
      </c>
      <c r="T15" s="8">
        <f t="shared" si="26"/>
        <v>0</v>
      </c>
      <c r="U15" s="8">
        <f t="shared" si="26"/>
        <v>0</v>
      </c>
      <c r="V15" s="8">
        <f t="shared" si="26"/>
        <v>0</v>
      </c>
      <c r="W15" s="8">
        <f t="shared" si="26"/>
        <v>0</v>
      </c>
      <c r="X15" s="8">
        <f t="shared" si="26"/>
        <v>0</v>
      </c>
      <c r="Y15" s="8">
        <f t="shared" si="26"/>
        <v>0</v>
      </c>
      <c r="Z15" s="8">
        <f t="shared" si="26"/>
        <v>0</v>
      </c>
      <c r="AA15" s="8">
        <f t="shared" si="26"/>
        <v>0</v>
      </c>
      <c r="AB15" s="8">
        <f t="shared" si="26"/>
        <v>0</v>
      </c>
      <c r="AC15" s="8">
        <f t="shared" si="26"/>
        <v>0</v>
      </c>
      <c r="AD15" s="8">
        <f t="shared" si="27"/>
        <v>0</v>
      </c>
      <c r="AE15" s="8">
        <f t="shared" si="27"/>
        <v>0</v>
      </c>
      <c r="AF15" s="8">
        <f t="shared" si="27"/>
        <v>0</v>
      </c>
      <c r="AG15" s="8">
        <f t="shared" si="27"/>
        <v>0</v>
      </c>
      <c r="AH15" s="8">
        <f t="shared" si="27"/>
        <v>0</v>
      </c>
      <c r="AI15" s="8">
        <f t="shared" si="27"/>
        <v>0</v>
      </c>
      <c r="AJ15" s="8">
        <f t="shared" si="27"/>
        <v>0</v>
      </c>
      <c r="AK15" s="8">
        <f t="shared" si="27"/>
        <v>0</v>
      </c>
      <c r="AL15" s="8">
        <f t="shared" ref="AL15:BI18" si="29">$L15</f>
        <v>0</v>
      </c>
      <c r="AM15" s="8">
        <f t="shared" si="29"/>
        <v>0</v>
      </c>
      <c r="AN15" s="8">
        <f t="shared" si="29"/>
        <v>0</v>
      </c>
      <c r="AO15" s="8">
        <f t="shared" si="29"/>
        <v>0</v>
      </c>
      <c r="AP15" s="8">
        <f t="shared" si="29"/>
        <v>0</v>
      </c>
      <c r="AQ15" s="8">
        <f t="shared" si="29"/>
        <v>0</v>
      </c>
      <c r="AR15" s="8">
        <f t="shared" si="29"/>
        <v>0</v>
      </c>
      <c r="AS15" s="8">
        <f t="shared" si="29"/>
        <v>0</v>
      </c>
      <c r="AT15" s="8">
        <f t="shared" si="29"/>
        <v>0</v>
      </c>
      <c r="AU15" s="8">
        <f t="shared" si="29"/>
        <v>0</v>
      </c>
      <c r="AV15" s="8">
        <f t="shared" si="29"/>
        <v>0</v>
      </c>
      <c r="AW15" s="8">
        <f t="shared" si="29"/>
        <v>0</v>
      </c>
      <c r="AX15" s="8">
        <f t="shared" si="29"/>
        <v>0</v>
      </c>
      <c r="AY15" s="8">
        <f t="shared" si="29"/>
        <v>0</v>
      </c>
      <c r="AZ15" s="8">
        <f t="shared" si="29"/>
        <v>0</v>
      </c>
      <c r="BA15" s="8">
        <f t="shared" si="29"/>
        <v>0</v>
      </c>
      <c r="BB15" s="8">
        <f t="shared" si="29"/>
        <v>0</v>
      </c>
      <c r="BC15" s="8">
        <f t="shared" si="29"/>
        <v>0</v>
      </c>
      <c r="BD15" s="8">
        <f t="shared" si="29"/>
        <v>0</v>
      </c>
      <c r="BE15" s="8">
        <f t="shared" si="29"/>
        <v>0</v>
      </c>
      <c r="BF15" s="8">
        <f t="shared" si="29"/>
        <v>0</v>
      </c>
      <c r="BG15" s="8">
        <f t="shared" si="29"/>
        <v>0</v>
      </c>
      <c r="BH15" s="8">
        <f t="shared" si="29"/>
        <v>0</v>
      </c>
      <c r="BI15" s="8">
        <f t="shared" si="29"/>
        <v>0</v>
      </c>
    </row>
    <row r="16" spans="1:61" x14ac:dyDescent="0.2">
      <c r="A16" t="s">
        <v>50</v>
      </c>
      <c r="B16">
        <v>0</v>
      </c>
      <c r="C16" s="8">
        <f t="shared" si="2"/>
        <v>0</v>
      </c>
      <c r="D16" s="8">
        <f t="shared" si="3"/>
        <v>0</v>
      </c>
      <c r="E16" s="8">
        <f t="shared" si="28"/>
        <v>0</v>
      </c>
      <c r="F16" s="8">
        <v>0</v>
      </c>
      <c r="G16" s="8">
        <v>0</v>
      </c>
      <c r="H16" s="8">
        <f t="shared" si="5"/>
        <v>0</v>
      </c>
      <c r="I16" s="9">
        <f t="shared" si="6"/>
        <v>0</v>
      </c>
      <c r="J16" s="9">
        <f t="shared" si="7"/>
        <v>0</v>
      </c>
      <c r="K16" s="9">
        <f t="shared" si="8"/>
        <v>0</v>
      </c>
      <c r="L16" s="9">
        <f t="shared" si="9"/>
        <v>0</v>
      </c>
      <c r="M16" s="7"/>
      <c r="N16" s="8">
        <f t="shared" si="26"/>
        <v>0</v>
      </c>
      <c r="O16" s="8">
        <f t="shared" si="26"/>
        <v>0</v>
      </c>
      <c r="P16" s="8">
        <f t="shared" si="26"/>
        <v>0</v>
      </c>
      <c r="Q16" s="8">
        <f t="shared" si="26"/>
        <v>0</v>
      </c>
      <c r="R16" s="8">
        <f t="shared" si="26"/>
        <v>0</v>
      </c>
      <c r="S16" s="8">
        <f t="shared" si="26"/>
        <v>0</v>
      </c>
      <c r="T16" s="8">
        <f t="shared" si="26"/>
        <v>0</v>
      </c>
      <c r="U16" s="8">
        <f t="shared" si="26"/>
        <v>0</v>
      </c>
      <c r="V16" s="8">
        <f t="shared" si="26"/>
        <v>0</v>
      </c>
      <c r="W16" s="8">
        <f t="shared" si="26"/>
        <v>0</v>
      </c>
      <c r="X16" s="8">
        <f t="shared" si="26"/>
        <v>0</v>
      </c>
      <c r="Y16" s="8">
        <f t="shared" si="26"/>
        <v>0</v>
      </c>
      <c r="Z16" s="8">
        <f t="shared" si="26"/>
        <v>0</v>
      </c>
      <c r="AA16" s="8">
        <f t="shared" si="26"/>
        <v>0</v>
      </c>
      <c r="AB16" s="8">
        <f t="shared" si="26"/>
        <v>0</v>
      </c>
      <c r="AC16" s="8">
        <f t="shared" si="26"/>
        <v>0</v>
      </c>
      <c r="AD16" s="8">
        <f t="shared" si="27"/>
        <v>0</v>
      </c>
      <c r="AE16" s="8">
        <f t="shared" si="27"/>
        <v>0</v>
      </c>
      <c r="AF16" s="8">
        <f t="shared" si="27"/>
        <v>0</v>
      </c>
      <c r="AG16" s="8">
        <f t="shared" si="27"/>
        <v>0</v>
      </c>
      <c r="AH16" s="8">
        <f t="shared" si="27"/>
        <v>0</v>
      </c>
      <c r="AI16" s="8">
        <f t="shared" si="27"/>
        <v>0</v>
      </c>
      <c r="AJ16" s="8">
        <f t="shared" si="27"/>
        <v>0</v>
      </c>
      <c r="AK16" s="8">
        <f t="shared" si="27"/>
        <v>0</v>
      </c>
      <c r="AL16" s="8">
        <f t="shared" si="29"/>
        <v>0</v>
      </c>
      <c r="AM16" s="8">
        <f t="shared" si="29"/>
        <v>0</v>
      </c>
      <c r="AN16" s="8">
        <f t="shared" si="29"/>
        <v>0</v>
      </c>
      <c r="AO16" s="8">
        <f t="shared" si="29"/>
        <v>0</v>
      </c>
      <c r="AP16" s="8">
        <f t="shared" si="29"/>
        <v>0</v>
      </c>
      <c r="AQ16" s="8">
        <f t="shared" si="29"/>
        <v>0</v>
      </c>
      <c r="AR16" s="8">
        <f t="shared" si="29"/>
        <v>0</v>
      </c>
      <c r="AS16" s="8">
        <f t="shared" si="29"/>
        <v>0</v>
      </c>
      <c r="AT16" s="8">
        <f t="shared" si="29"/>
        <v>0</v>
      </c>
      <c r="AU16" s="8">
        <f t="shared" si="29"/>
        <v>0</v>
      </c>
      <c r="AV16" s="8">
        <f t="shared" si="29"/>
        <v>0</v>
      </c>
      <c r="AW16" s="8">
        <f t="shared" si="29"/>
        <v>0</v>
      </c>
      <c r="AX16" s="8">
        <f t="shared" si="29"/>
        <v>0</v>
      </c>
      <c r="AY16" s="8">
        <f t="shared" si="29"/>
        <v>0</v>
      </c>
      <c r="AZ16" s="8">
        <f t="shared" si="29"/>
        <v>0</v>
      </c>
      <c r="BA16" s="8">
        <f t="shared" si="29"/>
        <v>0</v>
      </c>
      <c r="BB16" s="8">
        <f t="shared" si="29"/>
        <v>0</v>
      </c>
      <c r="BC16" s="8">
        <f t="shared" si="29"/>
        <v>0</v>
      </c>
      <c r="BD16" s="8">
        <f t="shared" si="29"/>
        <v>0</v>
      </c>
      <c r="BE16" s="8">
        <f t="shared" si="29"/>
        <v>0</v>
      </c>
      <c r="BF16" s="8">
        <f t="shared" si="29"/>
        <v>0</v>
      </c>
      <c r="BG16" s="8">
        <f t="shared" si="29"/>
        <v>0</v>
      </c>
      <c r="BH16" s="8">
        <f t="shared" si="29"/>
        <v>0</v>
      </c>
      <c r="BI16" s="8">
        <f t="shared" si="29"/>
        <v>0</v>
      </c>
    </row>
    <row r="17" spans="1:61" x14ac:dyDescent="0.2">
      <c r="A17" t="s">
        <v>50</v>
      </c>
      <c r="B17">
        <v>0</v>
      </c>
      <c r="C17" s="8">
        <f t="shared" si="2"/>
        <v>0</v>
      </c>
      <c r="D17" s="8">
        <f t="shared" si="3"/>
        <v>0</v>
      </c>
      <c r="E17" s="8">
        <f t="shared" si="28"/>
        <v>0</v>
      </c>
      <c r="F17" s="8">
        <v>0</v>
      </c>
      <c r="G17" s="8">
        <v>0</v>
      </c>
      <c r="H17" s="8">
        <f t="shared" si="5"/>
        <v>0</v>
      </c>
      <c r="I17" s="9">
        <f t="shared" si="6"/>
        <v>0</v>
      </c>
      <c r="J17" s="9">
        <f t="shared" si="7"/>
        <v>0</v>
      </c>
      <c r="K17" s="9">
        <f t="shared" si="8"/>
        <v>0</v>
      </c>
      <c r="L17" s="9">
        <f t="shared" si="9"/>
        <v>0</v>
      </c>
      <c r="M17" s="7"/>
      <c r="N17" s="8">
        <f t="shared" si="26"/>
        <v>0</v>
      </c>
      <c r="O17" s="8">
        <f t="shared" si="26"/>
        <v>0</v>
      </c>
      <c r="P17" s="8">
        <f t="shared" si="26"/>
        <v>0</v>
      </c>
      <c r="Q17" s="8">
        <f t="shared" si="26"/>
        <v>0</v>
      </c>
      <c r="R17" s="8">
        <f t="shared" si="26"/>
        <v>0</v>
      </c>
      <c r="S17" s="8">
        <f t="shared" si="26"/>
        <v>0</v>
      </c>
      <c r="T17" s="8">
        <f t="shared" si="26"/>
        <v>0</v>
      </c>
      <c r="U17" s="8">
        <f t="shared" si="26"/>
        <v>0</v>
      </c>
      <c r="V17" s="8">
        <f t="shared" si="26"/>
        <v>0</v>
      </c>
      <c r="W17" s="8">
        <f t="shared" si="26"/>
        <v>0</v>
      </c>
      <c r="X17" s="8">
        <f t="shared" si="26"/>
        <v>0</v>
      </c>
      <c r="Y17" s="8">
        <f t="shared" si="26"/>
        <v>0</v>
      </c>
      <c r="Z17" s="8">
        <f t="shared" si="26"/>
        <v>0</v>
      </c>
      <c r="AA17" s="8">
        <f t="shared" si="26"/>
        <v>0</v>
      </c>
      <c r="AB17" s="8">
        <f t="shared" si="26"/>
        <v>0</v>
      </c>
      <c r="AC17" s="8">
        <f t="shared" si="26"/>
        <v>0</v>
      </c>
      <c r="AD17" s="8">
        <f t="shared" si="27"/>
        <v>0</v>
      </c>
      <c r="AE17" s="8">
        <f t="shared" si="27"/>
        <v>0</v>
      </c>
      <c r="AF17" s="8">
        <f t="shared" si="27"/>
        <v>0</v>
      </c>
      <c r="AG17" s="8">
        <f t="shared" si="27"/>
        <v>0</v>
      </c>
      <c r="AH17" s="8">
        <f t="shared" si="27"/>
        <v>0</v>
      </c>
      <c r="AI17" s="8">
        <f t="shared" si="27"/>
        <v>0</v>
      </c>
      <c r="AJ17" s="8">
        <f t="shared" si="27"/>
        <v>0</v>
      </c>
      <c r="AK17" s="8">
        <f t="shared" si="27"/>
        <v>0</v>
      </c>
      <c r="AL17" s="8">
        <f t="shared" si="29"/>
        <v>0</v>
      </c>
      <c r="AM17" s="8">
        <f t="shared" si="29"/>
        <v>0</v>
      </c>
      <c r="AN17" s="8">
        <f t="shared" si="29"/>
        <v>0</v>
      </c>
      <c r="AO17" s="8">
        <f t="shared" si="29"/>
        <v>0</v>
      </c>
      <c r="AP17" s="8">
        <f t="shared" si="29"/>
        <v>0</v>
      </c>
      <c r="AQ17" s="8">
        <f t="shared" si="29"/>
        <v>0</v>
      </c>
      <c r="AR17" s="8">
        <f t="shared" si="29"/>
        <v>0</v>
      </c>
      <c r="AS17" s="8">
        <f t="shared" si="29"/>
        <v>0</v>
      </c>
      <c r="AT17" s="8">
        <f t="shared" si="29"/>
        <v>0</v>
      </c>
      <c r="AU17" s="8">
        <f t="shared" si="29"/>
        <v>0</v>
      </c>
      <c r="AV17" s="8">
        <f t="shared" si="29"/>
        <v>0</v>
      </c>
      <c r="AW17" s="8">
        <f t="shared" si="29"/>
        <v>0</v>
      </c>
      <c r="AX17" s="8">
        <f t="shared" si="29"/>
        <v>0</v>
      </c>
      <c r="AY17" s="8">
        <f t="shared" si="29"/>
        <v>0</v>
      </c>
      <c r="AZ17" s="8">
        <f t="shared" si="29"/>
        <v>0</v>
      </c>
      <c r="BA17" s="8">
        <f t="shared" si="29"/>
        <v>0</v>
      </c>
      <c r="BB17" s="8">
        <f t="shared" si="29"/>
        <v>0</v>
      </c>
      <c r="BC17" s="8">
        <f t="shared" si="29"/>
        <v>0</v>
      </c>
      <c r="BD17" s="8">
        <f t="shared" si="29"/>
        <v>0</v>
      </c>
      <c r="BE17" s="8">
        <f t="shared" si="29"/>
        <v>0</v>
      </c>
      <c r="BF17" s="8">
        <f t="shared" si="29"/>
        <v>0</v>
      </c>
      <c r="BG17" s="8">
        <f t="shared" si="29"/>
        <v>0</v>
      </c>
      <c r="BH17" s="8">
        <f t="shared" si="29"/>
        <v>0</v>
      </c>
      <c r="BI17" s="8">
        <f t="shared" si="29"/>
        <v>0</v>
      </c>
    </row>
    <row r="18" spans="1:61" x14ac:dyDescent="0.2">
      <c r="A18" t="s">
        <v>50</v>
      </c>
      <c r="B18">
        <v>0</v>
      </c>
      <c r="C18" s="8">
        <f t="shared" si="2"/>
        <v>0</v>
      </c>
      <c r="D18" s="8">
        <f t="shared" si="3"/>
        <v>0</v>
      </c>
      <c r="E18" s="8">
        <f t="shared" si="28"/>
        <v>0</v>
      </c>
      <c r="F18" s="8">
        <v>0</v>
      </c>
      <c r="G18" s="8">
        <v>0</v>
      </c>
      <c r="H18" s="8">
        <f t="shared" si="5"/>
        <v>0</v>
      </c>
      <c r="I18" s="9">
        <f t="shared" si="6"/>
        <v>0</v>
      </c>
      <c r="J18" s="9">
        <f t="shared" si="7"/>
        <v>0</v>
      </c>
      <c r="K18" s="9">
        <f t="shared" si="8"/>
        <v>0</v>
      </c>
      <c r="L18" s="9">
        <f t="shared" si="9"/>
        <v>0</v>
      </c>
      <c r="M18" s="7"/>
      <c r="N18" s="8">
        <f t="shared" si="26"/>
        <v>0</v>
      </c>
      <c r="O18" s="8">
        <f t="shared" si="26"/>
        <v>0</v>
      </c>
      <c r="P18" s="8">
        <f t="shared" si="26"/>
        <v>0</v>
      </c>
      <c r="Q18" s="8">
        <f t="shared" si="26"/>
        <v>0</v>
      </c>
      <c r="R18" s="8">
        <f t="shared" si="26"/>
        <v>0</v>
      </c>
      <c r="S18" s="8">
        <f t="shared" si="26"/>
        <v>0</v>
      </c>
      <c r="T18" s="8">
        <f t="shared" si="26"/>
        <v>0</v>
      </c>
      <c r="U18" s="8">
        <f t="shared" si="26"/>
        <v>0</v>
      </c>
      <c r="V18" s="8">
        <f t="shared" si="26"/>
        <v>0</v>
      </c>
      <c r="W18" s="8">
        <f t="shared" si="26"/>
        <v>0</v>
      </c>
      <c r="X18" s="8">
        <f t="shared" si="26"/>
        <v>0</v>
      </c>
      <c r="Y18" s="8">
        <f t="shared" si="26"/>
        <v>0</v>
      </c>
      <c r="Z18" s="8">
        <f t="shared" si="26"/>
        <v>0</v>
      </c>
      <c r="AA18" s="8">
        <f t="shared" si="26"/>
        <v>0</v>
      </c>
      <c r="AB18" s="8">
        <f t="shared" si="26"/>
        <v>0</v>
      </c>
      <c r="AC18" s="8">
        <f t="shared" si="26"/>
        <v>0</v>
      </c>
      <c r="AD18" s="8">
        <f t="shared" si="27"/>
        <v>0</v>
      </c>
      <c r="AE18" s="8">
        <f t="shared" si="27"/>
        <v>0</v>
      </c>
      <c r="AF18" s="8">
        <f t="shared" si="27"/>
        <v>0</v>
      </c>
      <c r="AG18" s="8">
        <f t="shared" si="27"/>
        <v>0</v>
      </c>
      <c r="AH18" s="8">
        <f t="shared" si="27"/>
        <v>0</v>
      </c>
      <c r="AI18" s="8">
        <f t="shared" si="27"/>
        <v>0</v>
      </c>
      <c r="AJ18" s="8">
        <f t="shared" si="27"/>
        <v>0</v>
      </c>
      <c r="AK18" s="8">
        <f t="shared" si="27"/>
        <v>0</v>
      </c>
      <c r="AL18" s="8">
        <f t="shared" si="29"/>
        <v>0</v>
      </c>
      <c r="AM18" s="8">
        <f t="shared" si="29"/>
        <v>0</v>
      </c>
      <c r="AN18" s="8">
        <f t="shared" si="29"/>
        <v>0</v>
      </c>
      <c r="AO18" s="8">
        <f t="shared" si="29"/>
        <v>0</v>
      </c>
      <c r="AP18" s="8">
        <f t="shared" si="29"/>
        <v>0</v>
      </c>
      <c r="AQ18" s="8">
        <f t="shared" si="29"/>
        <v>0</v>
      </c>
      <c r="AR18" s="8">
        <f t="shared" si="29"/>
        <v>0</v>
      </c>
      <c r="AS18" s="8">
        <f t="shared" si="29"/>
        <v>0</v>
      </c>
      <c r="AT18" s="8">
        <f t="shared" si="29"/>
        <v>0</v>
      </c>
      <c r="AU18" s="8">
        <f t="shared" si="29"/>
        <v>0</v>
      </c>
      <c r="AV18" s="8">
        <f t="shared" si="29"/>
        <v>0</v>
      </c>
      <c r="AW18" s="8">
        <f t="shared" si="29"/>
        <v>0</v>
      </c>
      <c r="AX18" s="8">
        <f t="shared" si="29"/>
        <v>0</v>
      </c>
      <c r="AY18" s="8">
        <f t="shared" si="29"/>
        <v>0</v>
      </c>
      <c r="AZ18" s="8">
        <f t="shared" si="29"/>
        <v>0</v>
      </c>
      <c r="BA18" s="8">
        <f t="shared" si="29"/>
        <v>0</v>
      </c>
      <c r="BB18" s="8">
        <f t="shared" si="29"/>
        <v>0</v>
      </c>
      <c r="BC18" s="8">
        <f t="shared" si="29"/>
        <v>0</v>
      </c>
      <c r="BD18" s="8">
        <f t="shared" si="29"/>
        <v>0</v>
      </c>
      <c r="BE18" s="8">
        <f t="shared" si="29"/>
        <v>0</v>
      </c>
      <c r="BF18" s="8">
        <f t="shared" si="29"/>
        <v>0</v>
      </c>
      <c r="BG18" s="8">
        <f t="shared" si="29"/>
        <v>0</v>
      </c>
      <c r="BH18" s="8">
        <f t="shared" si="29"/>
        <v>0</v>
      </c>
      <c r="BI18" s="8">
        <f t="shared" si="29"/>
        <v>0</v>
      </c>
    </row>
    <row r="19" spans="1:61" x14ac:dyDescent="0.2">
      <c r="J19" t="s">
        <v>43</v>
      </c>
      <c r="K19" s="9">
        <f>SUM(K4:K18)</f>
        <v>2209110</v>
      </c>
      <c r="L19" s="4"/>
      <c r="M19" s="8" t="s">
        <v>52</v>
      </c>
      <c r="N19" s="9">
        <f>SUM(N4:N18)</f>
        <v>121947.50000000001</v>
      </c>
      <c r="O19" s="8">
        <f t="shared" ref="O19:AK19" si="30">N19</f>
        <v>121947.50000000001</v>
      </c>
      <c r="P19" s="8">
        <f t="shared" si="30"/>
        <v>121947.50000000001</v>
      </c>
      <c r="Q19" s="8">
        <f t="shared" si="30"/>
        <v>121947.50000000001</v>
      </c>
      <c r="R19" s="8">
        <f t="shared" si="30"/>
        <v>121947.50000000001</v>
      </c>
      <c r="S19" s="8">
        <f t="shared" si="30"/>
        <v>121947.50000000001</v>
      </c>
      <c r="T19" s="8">
        <f t="shared" si="30"/>
        <v>121947.50000000001</v>
      </c>
      <c r="U19" s="8">
        <f t="shared" si="30"/>
        <v>121947.50000000001</v>
      </c>
      <c r="V19" s="8">
        <f t="shared" si="30"/>
        <v>121947.50000000001</v>
      </c>
      <c r="W19" s="8">
        <f t="shared" si="30"/>
        <v>121947.50000000001</v>
      </c>
      <c r="X19" s="8">
        <f t="shared" si="30"/>
        <v>121947.50000000001</v>
      </c>
      <c r="Y19" s="8">
        <f t="shared" si="30"/>
        <v>121947.50000000001</v>
      </c>
      <c r="Z19" s="8">
        <f t="shared" si="30"/>
        <v>121947.50000000001</v>
      </c>
      <c r="AA19" s="8">
        <f t="shared" si="30"/>
        <v>121947.50000000001</v>
      </c>
      <c r="AB19" s="8">
        <f t="shared" si="30"/>
        <v>121947.50000000001</v>
      </c>
      <c r="AC19" s="8">
        <f t="shared" si="30"/>
        <v>121947.50000000001</v>
      </c>
      <c r="AD19" s="8">
        <f t="shared" si="30"/>
        <v>121947.50000000001</v>
      </c>
      <c r="AE19" s="8">
        <f t="shared" si="30"/>
        <v>121947.50000000001</v>
      </c>
      <c r="AF19" s="8">
        <f t="shared" si="30"/>
        <v>121947.50000000001</v>
      </c>
      <c r="AG19" s="8">
        <f t="shared" si="30"/>
        <v>121947.50000000001</v>
      </c>
      <c r="AH19" s="8">
        <f t="shared" si="30"/>
        <v>121947.50000000001</v>
      </c>
      <c r="AI19" s="8">
        <f t="shared" si="30"/>
        <v>121947.50000000001</v>
      </c>
      <c r="AJ19" s="8">
        <f t="shared" si="30"/>
        <v>121947.50000000001</v>
      </c>
      <c r="AK19" s="8">
        <f t="shared" si="30"/>
        <v>121947.50000000001</v>
      </c>
      <c r="AL19" s="8">
        <f t="shared" ref="AL19" si="31">AK19</f>
        <v>121947.50000000001</v>
      </c>
      <c r="AM19" s="8">
        <f t="shared" ref="AM19" si="32">AL19</f>
        <v>121947.50000000001</v>
      </c>
      <c r="AN19" s="8">
        <f t="shared" ref="AN19" si="33">AM19</f>
        <v>121947.50000000001</v>
      </c>
      <c r="AO19" s="8">
        <f t="shared" ref="AO19" si="34">AN19</f>
        <v>121947.50000000001</v>
      </c>
      <c r="AP19" s="8">
        <f t="shared" ref="AP19" si="35">AO19</f>
        <v>121947.50000000001</v>
      </c>
      <c r="AQ19" s="8">
        <f t="shared" ref="AQ19" si="36">AP19</f>
        <v>121947.50000000001</v>
      </c>
      <c r="AR19" s="8">
        <f t="shared" ref="AR19" si="37">AQ19</f>
        <v>121947.50000000001</v>
      </c>
      <c r="AS19" s="8">
        <f t="shared" ref="AS19" si="38">AR19</f>
        <v>121947.50000000001</v>
      </c>
      <c r="AT19" s="8">
        <f t="shared" ref="AT19" si="39">AS19</f>
        <v>121947.50000000001</v>
      </c>
      <c r="AU19" s="8">
        <f t="shared" ref="AU19" si="40">AT19</f>
        <v>121947.50000000001</v>
      </c>
      <c r="AV19" s="8">
        <f t="shared" ref="AV19" si="41">AU19</f>
        <v>121947.50000000001</v>
      </c>
      <c r="AW19" s="8">
        <f t="shared" ref="AW19" si="42">AV19</f>
        <v>121947.50000000001</v>
      </c>
      <c r="AX19" s="8">
        <f t="shared" ref="AX19" si="43">AW19</f>
        <v>121947.50000000001</v>
      </c>
      <c r="AY19" s="8">
        <f t="shared" ref="AY19" si="44">AX19</f>
        <v>121947.50000000001</v>
      </c>
      <c r="AZ19" s="8">
        <f t="shared" ref="AZ19" si="45">AY19</f>
        <v>121947.50000000001</v>
      </c>
      <c r="BA19" s="8">
        <f t="shared" ref="BA19" si="46">AZ19</f>
        <v>121947.50000000001</v>
      </c>
      <c r="BB19" s="8">
        <f t="shared" ref="BB19" si="47">BA19</f>
        <v>121947.50000000001</v>
      </c>
      <c r="BC19" s="8">
        <f t="shared" ref="BC19" si="48">BB19</f>
        <v>121947.50000000001</v>
      </c>
      <c r="BD19" s="8">
        <f t="shared" ref="BD19" si="49">BC19</f>
        <v>121947.50000000001</v>
      </c>
      <c r="BE19" s="8">
        <f t="shared" ref="BE19" si="50">BD19</f>
        <v>121947.50000000001</v>
      </c>
      <c r="BF19" s="8">
        <f t="shared" ref="BF19" si="51">BE19</f>
        <v>121947.50000000001</v>
      </c>
      <c r="BG19" s="8">
        <f t="shared" ref="BG19" si="52">BF19</f>
        <v>121947.50000000001</v>
      </c>
      <c r="BH19" s="8">
        <f t="shared" ref="BH19" si="53">BG19</f>
        <v>121947.50000000001</v>
      </c>
      <c r="BI19" s="8">
        <f t="shared" ref="BI19" si="54">BH19</f>
        <v>121947.50000000001</v>
      </c>
    </row>
    <row r="20" spans="1:61" x14ac:dyDescent="0.2">
      <c r="J20" t="s">
        <v>44</v>
      </c>
      <c r="K20" s="4">
        <f>K19/12</f>
        <v>184092.5</v>
      </c>
      <c r="L20" s="4"/>
      <c r="M20" s="7"/>
    </row>
    <row r="21" spans="1:61" x14ac:dyDescent="0.2"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</sheetData>
  <mergeCells count="4">
    <mergeCell ref="N2:Y2"/>
    <mergeCell ref="Z2:AK2"/>
    <mergeCell ref="AL2:AW2"/>
    <mergeCell ref="AX2:BI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4F9E-F661-724E-9C37-024070AD2A9D}">
  <dimension ref="A1:AY58"/>
  <sheetViews>
    <sheetView zoomScale="68" workbookViewId="0">
      <pane xSplit="1" ySplit="3" topLeftCell="AG4" activePane="bottomRight" state="frozen"/>
      <selection pane="topRight" activeCell="B1" sqref="B1"/>
      <selection pane="bottomLeft" activeCell="A4" sqref="A4"/>
      <selection pane="bottomRight" activeCell="AH25" sqref="AH25"/>
    </sheetView>
  </sheetViews>
  <sheetFormatPr baseColWidth="10" defaultRowHeight="16" x14ac:dyDescent="0.2"/>
  <cols>
    <col min="1" max="1" width="22.5" bestFit="1" customWidth="1"/>
    <col min="2" max="2" width="13.5" bestFit="1" customWidth="1"/>
    <col min="3" max="26" width="12.5" bestFit="1" customWidth="1"/>
    <col min="30" max="39" width="11.5" bestFit="1" customWidth="1"/>
    <col min="40" max="49" width="12.1640625" bestFit="1" customWidth="1"/>
    <col min="50" max="50" width="12.6640625" bestFit="1" customWidth="1"/>
    <col min="51" max="51" width="11.83203125" style="16" bestFit="1" customWidth="1"/>
  </cols>
  <sheetData>
    <row r="1" spans="1:51" x14ac:dyDescent="0.2">
      <c r="C1" s="11">
        <v>2025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>
        <v>2026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>
        <v>2027</v>
      </c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>
        <v>2028</v>
      </c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x14ac:dyDescent="0.2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12</v>
      </c>
      <c r="AB2" s="3" t="s">
        <v>13</v>
      </c>
      <c r="AC2" s="3" t="s">
        <v>14</v>
      </c>
      <c r="AD2" s="3" t="s">
        <v>15</v>
      </c>
      <c r="AE2" s="3" t="s">
        <v>16</v>
      </c>
      <c r="AF2" s="3" t="s">
        <v>17</v>
      </c>
      <c r="AG2" s="3" t="s">
        <v>18</v>
      </c>
      <c r="AH2" s="3" t="s">
        <v>19</v>
      </c>
      <c r="AI2" s="3" t="s">
        <v>20</v>
      </c>
      <c r="AJ2" s="3" t="s">
        <v>21</v>
      </c>
      <c r="AK2" s="3" t="s">
        <v>22</v>
      </c>
      <c r="AL2" s="3" t="s">
        <v>23</v>
      </c>
      <c r="AM2" s="3" t="s">
        <v>12</v>
      </c>
      <c r="AN2" s="3" t="s">
        <v>13</v>
      </c>
      <c r="AO2" s="3" t="s">
        <v>14</v>
      </c>
      <c r="AP2" s="3" t="s">
        <v>15</v>
      </c>
      <c r="AQ2" s="3" t="s">
        <v>16</v>
      </c>
      <c r="AR2" s="3" t="s">
        <v>17</v>
      </c>
      <c r="AS2" s="3" t="s">
        <v>18</v>
      </c>
      <c r="AT2" s="3" t="s">
        <v>19</v>
      </c>
      <c r="AU2" s="3" t="s">
        <v>20</v>
      </c>
      <c r="AV2" s="3" t="s">
        <v>21</v>
      </c>
      <c r="AW2" s="3" t="s">
        <v>22</v>
      </c>
      <c r="AX2" s="3" t="s">
        <v>23</v>
      </c>
      <c r="AY2" s="17" t="s">
        <v>9</v>
      </c>
    </row>
    <row r="3" spans="1:51" x14ac:dyDescent="0.2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</row>
    <row r="4" spans="1:51" x14ac:dyDescent="0.2">
      <c r="A4" s="5" t="s">
        <v>10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51" x14ac:dyDescent="0.2">
      <c r="A5" t="s">
        <v>26</v>
      </c>
      <c r="B5" s="9">
        <f>-expenses!E3</f>
        <v>-150000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Y5" s="18">
        <f>SUM(B5:AX5)</f>
        <v>-150000</v>
      </c>
    </row>
    <row r="6" spans="1:51" x14ac:dyDescent="0.2">
      <c r="A6" t="s">
        <v>30</v>
      </c>
      <c r="B6" s="9">
        <f>-expenses!E4</f>
        <v>-50000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Y6" s="18">
        <f>SUM(B6:AX6)</f>
        <v>-50000</v>
      </c>
    </row>
    <row r="7" spans="1:51" x14ac:dyDescent="0.2">
      <c r="A7" t="s">
        <v>25</v>
      </c>
      <c r="B7" s="9"/>
      <c r="C7" s="9">
        <f>-expenses!$B$3/12</f>
        <v>-25000</v>
      </c>
      <c r="D7" s="9">
        <f>-expenses!$B$3/12</f>
        <v>-25000</v>
      </c>
      <c r="E7" s="9">
        <f>-expenses!$B$3/12</f>
        <v>-25000</v>
      </c>
      <c r="F7" s="9">
        <f>-expenses!$B$3/12</f>
        <v>-25000</v>
      </c>
      <c r="G7" s="9">
        <f>-expenses!$B$3/12</f>
        <v>-25000</v>
      </c>
      <c r="H7" s="9">
        <f>-expenses!$B$3/12</f>
        <v>-25000</v>
      </c>
      <c r="I7" s="9">
        <f>-expenses!$B$3/12</f>
        <v>-25000</v>
      </c>
      <c r="J7" s="9">
        <f>-expenses!$B$3/12</f>
        <v>-25000</v>
      </c>
      <c r="K7" s="9">
        <f>-expenses!$B$3/12</f>
        <v>-25000</v>
      </c>
      <c r="L7" s="9">
        <f>-expenses!$B$3/12</f>
        <v>-25000</v>
      </c>
      <c r="M7" s="9">
        <f>-expenses!$B$3/12</f>
        <v>-25000</v>
      </c>
      <c r="N7" s="9">
        <f>-expenses!$B$3/12</f>
        <v>-25000</v>
      </c>
      <c r="O7" s="9">
        <f>-expenses!$B$3/12</f>
        <v>-25000</v>
      </c>
      <c r="P7" s="9">
        <f>-expenses!$B$3/12</f>
        <v>-25000</v>
      </c>
      <c r="Q7" s="9">
        <f>-expenses!$B$3/12</f>
        <v>-25000</v>
      </c>
      <c r="R7" s="9">
        <f>-expenses!$B$3/12</f>
        <v>-25000</v>
      </c>
      <c r="S7" s="9">
        <f>-expenses!$B$3/12</f>
        <v>-25000</v>
      </c>
      <c r="T7" s="9">
        <f>-expenses!$B$3/12</f>
        <v>-25000</v>
      </c>
      <c r="U7" s="9">
        <f>-expenses!$B$3/12</f>
        <v>-25000</v>
      </c>
      <c r="V7" s="9">
        <f>-expenses!$B$3/12</f>
        <v>-25000</v>
      </c>
      <c r="W7" s="9">
        <f>-expenses!$B$3/12</f>
        <v>-25000</v>
      </c>
      <c r="X7" s="9">
        <f>-expenses!$B$3/12</f>
        <v>-25000</v>
      </c>
      <c r="Y7" s="9">
        <f>-expenses!$B$3/12</f>
        <v>-25000</v>
      </c>
      <c r="Z7" s="9">
        <f>-expenses!$B$3/12</f>
        <v>-25000</v>
      </c>
      <c r="AA7" s="9">
        <f>-expenses!$B$3/12</f>
        <v>-25000</v>
      </c>
      <c r="AB7" s="9">
        <f>-expenses!$B$3/12</f>
        <v>-25000</v>
      </c>
      <c r="AC7" s="9">
        <f>-expenses!$B$3/12</f>
        <v>-25000</v>
      </c>
      <c r="AD7" s="9">
        <f>-expenses!$B$3/12</f>
        <v>-25000</v>
      </c>
      <c r="AE7" s="9">
        <f>-expenses!$B$3/12</f>
        <v>-25000</v>
      </c>
      <c r="AF7" s="9">
        <f>-expenses!$B$3/12</f>
        <v>-25000</v>
      </c>
      <c r="AG7" s="9">
        <f>-expenses!$B$3/12</f>
        <v>-25000</v>
      </c>
      <c r="AH7" s="9">
        <f>-expenses!$B$3/12</f>
        <v>-25000</v>
      </c>
      <c r="AI7" s="9">
        <f>-expenses!$B$3/12</f>
        <v>-25000</v>
      </c>
      <c r="AJ7" s="9">
        <f>-expenses!$B$3/12</f>
        <v>-25000</v>
      </c>
      <c r="AK7" s="9">
        <f>-expenses!$B$3/12</f>
        <v>-25000</v>
      </c>
      <c r="AL7" s="9">
        <f>-expenses!$B$3/12</f>
        <v>-25000</v>
      </c>
      <c r="AM7" s="9">
        <f>-expenses!$B$3/12</f>
        <v>-25000</v>
      </c>
      <c r="AN7" s="9">
        <f>-expenses!$B$3/12</f>
        <v>-25000</v>
      </c>
      <c r="AO7" s="9">
        <f>-expenses!$B$3/12</f>
        <v>-25000</v>
      </c>
      <c r="AP7" s="9">
        <f>-expenses!$B$3/12</f>
        <v>-25000</v>
      </c>
      <c r="AQ7" s="9">
        <f>-expenses!$B$3/12</f>
        <v>-25000</v>
      </c>
      <c r="AR7" s="9">
        <f>-expenses!$B$3/12</f>
        <v>-25000</v>
      </c>
      <c r="AS7" s="9">
        <f>-expenses!$B$3/12</f>
        <v>-25000</v>
      </c>
      <c r="AT7" s="9">
        <f>-expenses!$B$3/12</f>
        <v>-25000</v>
      </c>
      <c r="AU7" s="9">
        <f>-expenses!$B$3/12</f>
        <v>-25000</v>
      </c>
      <c r="AV7" s="9">
        <f>-expenses!$B$3/12</f>
        <v>-25000</v>
      </c>
      <c r="AW7" s="9">
        <f>-expenses!$B$3/12</f>
        <v>-25000</v>
      </c>
      <c r="AX7" s="9">
        <f>-expenses!$B$3/12</f>
        <v>-25000</v>
      </c>
      <c r="AY7" s="18">
        <f>SUM(C7:AX7)</f>
        <v>-1200000</v>
      </c>
    </row>
    <row r="8" spans="1:51" x14ac:dyDescent="0.2">
      <c r="A8" t="s">
        <v>27</v>
      </c>
      <c r="B8" s="9"/>
      <c r="C8" s="9">
        <f>-expenses!$B$4</f>
        <v>-5000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>
        <f>-expenses!$B$4</f>
        <v>-5000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>
        <f>-expenses!$B$4</f>
        <v>-5000</v>
      </c>
      <c r="AM8" s="9">
        <f>-expenses!$B$4</f>
        <v>-5000</v>
      </c>
      <c r="AY8" s="18">
        <f>SUM(C8:AX8)</f>
        <v>-20000</v>
      </c>
    </row>
    <row r="9" spans="1:51" x14ac:dyDescent="0.2">
      <c r="A9" t="s">
        <v>28</v>
      </c>
      <c r="B9" s="9"/>
      <c r="C9" s="9">
        <f>-expenses!$B$5/12</f>
        <v>-916.66666666666663</v>
      </c>
      <c r="D9" s="9">
        <f>-expenses!$B$5/12</f>
        <v>-916.66666666666663</v>
      </c>
      <c r="E9" s="9">
        <f>-expenses!$B$5/12</f>
        <v>-916.66666666666663</v>
      </c>
      <c r="F9" s="9">
        <f>-expenses!$B$5/12</f>
        <v>-916.66666666666663</v>
      </c>
      <c r="G9" s="9">
        <f>-expenses!$B$5/12</f>
        <v>-916.66666666666663</v>
      </c>
      <c r="H9" s="9">
        <f>-expenses!$B$5/12</f>
        <v>-916.66666666666663</v>
      </c>
      <c r="I9" s="9">
        <f>-expenses!$B$5/12</f>
        <v>-916.66666666666663</v>
      </c>
      <c r="J9" s="9">
        <f>-expenses!$B$5/12</f>
        <v>-916.66666666666663</v>
      </c>
      <c r="K9" s="9">
        <f>-expenses!$B$5/12</f>
        <v>-916.66666666666663</v>
      </c>
      <c r="L9" s="9">
        <f>-expenses!$B$5/12</f>
        <v>-916.66666666666663</v>
      </c>
      <c r="M9" s="9">
        <f>-expenses!$B$5/12</f>
        <v>-916.66666666666663</v>
      </c>
      <c r="N9" s="9">
        <f>-expenses!$B$5/12</f>
        <v>-916.66666666666663</v>
      </c>
      <c r="O9" s="9">
        <f>-expenses!$B$5/12</f>
        <v>-916.66666666666663</v>
      </c>
      <c r="P9" s="9">
        <f>-expenses!$B$5/12</f>
        <v>-916.66666666666663</v>
      </c>
      <c r="Q9" s="9">
        <f>-expenses!$B$5/12</f>
        <v>-916.66666666666663</v>
      </c>
      <c r="R9" s="9">
        <f>-expenses!$B$5/12</f>
        <v>-916.66666666666663</v>
      </c>
      <c r="S9" s="9">
        <f>-expenses!$B$5/12</f>
        <v>-916.66666666666663</v>
      </c>
      <c r="T9" s="9">
        <f>-expenses!$B$5/12</f>
        <v>-916.66666666666663</v>
      </c>
      <c r="U9" s="9">
        <f>-expenses!$B$5/12</f>
        <v>-916.66666666666663</v>
      </c>
      <c r="V9" s="9">
        <f>-expenses!$B$5/12</f>
        <v>-916.66666666666663</v>
      </c>
      <c r="W9" s="9">
        <f>-expenses!$B$5/12</f>
        <v>-916.66666666666663</v>
      </c>
      <c r="X9" s="9">
        <f>-expenses!$B$5/12</f>
        <v>-916.66666666666663</v>
      </c>
      <c r="Y9" s="9">
        <f>-expenses!$B$5/12</f>
        <v>-916.66666666666663</v>
      </c>
      <c r="Z9" s="9">
        <f>-expenses!$B$5/12</f>
        <v>-916.66666666666663</v>
      </c>
      <c r="AA9" s="9">
        <f>-expenses!$B$5/12</f>
        <v>-916.66666666666663</v>
      </c>
      <c r="AB9" s="9">
        <f>-expenses!$B$5/12</f>
        <v>-916.66666666666663</v>
      </c>
      <c r="AC9" s="9">
        <f>-expenses!$B$5/12</f>
        <v>-916.66666666666663</v>
      </c>
      <c r="AD9" s="9">
        <f>-expenses!$B$5/12</f>
        <v>-916.66666666666663</v>
      </c>
      <c r="AE9" s="9">
        <f>-expenses!$B$5/12</f>
        <v>-916.66666666666663</v>
      </c>
      <c r="AF9" s="9">
        <f>-expenses!$B$5/12</f>
        <v>-916.66666666666663</v>
      </c>
      <c r="AG9" s="9">
        <f>-expenses!$B$5/12</f>
        <v>-916.66666666666663</v>
      </c>
      <c r="AH9" s="9">
        <f>-expenses!$B$5/12</f>
        <v>-916.66666666666663</v>
      </c>
      <c r="AI9" s="9">
        <f>-expenses!$B$5/12</f>
        <v>-916.66666666666663</v>
      </c>
      <c r="AJ9" s="9">
        <f>-expenses!$B$5/12</f>
        <v>-916.66666666666663</v>
      </c>
      <c r="AK9" s="9">
        <f>-expenses!$B$5/12</f>
        <v>-916.66666666666663</v>
      </c>
      <c r="AL9" s="9">
        <f>-expenses!$B$5/12</f>
        <v>-916.66666666666663</v>
      </c>
      <c r="AM9" s="9">
        <f>-expenses!$B$5/12</f>
        <v>-916.66666666666663</v>
      </c>
      <c r="AN9" s="9">
        <f>-expenses!$B$5/12</f>
        <v>-916.66666666666663</v>
      </c>
      <c r="AO9" s="9">
        <f>-expenses!$B$5/12</f>
        <v>-916.66666666666663</v>
      </c>
      <c r="AP9" s="9">
        <f>-expenses!$B$5/12</f>
        <v>-916.66666666666663</v>
      </c>
      <c r="AQ9" s="9">
        <f>-expenses!$B$5/12</f>
        <v>-916.66666666666663</v>
      </c>
      <c r="AR9" s="9">
        <f>-expenses!$B$5/12</f>
        <v>-916.66666666666663</v>
      </c>
      <c r="AS9" s="9">
        <f>-expenses!$B$5/12</f>
        <v>-916.66666666666663</v>
      </c>
      <c r="AT9" s="9">
        <f>-expenses!$B$5/12</f>
        <v>-916.66666666666663</v>
      </c>
      <c r="AU9" s="9">
        <f>-expenses!$B$5/12</f>
        <v>-916.66666666666663</v>
      </c>
      <c r="AV9" s="9">
        <f>-expenses!$B$5/12</f>
        <v>-916.66666666666663</v>
      </c>
      <c r="AW9" s="9">
        <f>-expenses!$B$5/12</f>
        <v>-916.66666666666663</v>
      </c>
      <c r="AX9" s="9">
        <f>-expenses!$B$5/12</f>
        <v>-916.66666666666663</v>
      </c>
      <c r="AY9" s="18">
        <f>SUM(C9:AX9)</f>
        <v>-43999.999999999985</v>
      </c>
    </row>
    <row r="10" spans="1:51" x14ac:dyDescent="0.2">
      <c r="A10" t="s">
        <v>29</v>
      </c>
      <c r="B10" s="9"/>
      <c r="C10" s="9">
        <f>-expenses!$B$6/12</f>
        <v>-41666.666666666664</v>
      </c>
      <c r="D10" s="9">
        <f>-expenses!$B$6/12</f>
        <v>-41666.666666666664</v>
      </c>
      <c r="E10" s="9">
        <f>-expenses!$B$6/12</f>
        <v>-41666.666666666664</v>
      </c>
      <c r="F10" s="9">
        <f>-expenses!$B$6/12</f>
        <v>-41666.666666666664</v>
      </c>
      <c r="G10" s="9">
        <f>-expenses!$B$6/12</f>
        <v>-41666.666666666664</v>
      </c>
      <c r="H10" s="9">
        <f>-expenses!$B$6/12</f>
        <v>-41666.666666666664</v>
      </c>
      <c r="I10" s="9">
        <f>-expenses!$B$6/12</f>
        <v>-41666.666666666664</v>
      </c>
      <c r="J10" s="9">
        <f>-expenses!$B$6/12</f>
        <v>-41666.666666666664</v>
      </c>
      <c r="K10" s="9">
        <f>-expenses!$B$6/12</f>
        <v>-41666.666666666664</v>
      </c>
      <c r="L10" s="9">
        <f>-expenses!$B$6/12</f>
        <v>-41666.666666666664</v>
      </c>
      <c r="M10" s="9">
        <f>-expenses!$B$6/12</f>
        <v>-41666.666666666664</v>
      </c>
      <c r="N10" s="9">
        <f>-expenses!$B$6/12</f>
        <v>-41666.666666666664</v>
      </c>
      <c r="O10" s="9">
        <f>-expenses!$B$6/12</f>
        <v>-41666.666666666664</v>
      </c>
      <c r="P10" s="9">
        <f>-expenses!$B$6/12</f>
        <v>-41666.666666666664</v>
      </c>
      <c r="Q10" s="9">
        <f>-expenses!$B$6/12</f>
        <v>-41666.666666666664</v>
      </c>
      <c r="R10" s="9">
        <f>-expenses!$B$6/12</f>
        <v>-41666.666666666664</v>
      </c>
      <c r="S10" s="9">
        <f>-expenses!$B$6/12</f>
        <v>-41666.666666666664</v>
      </c>
      <c r="T10" s="9">
        <f>-expenses!$B$6/12</f>
        <v>-41666.666666666664</v>
      </c>
      <c r="U10" s="9">
        <f>-expenses!$B$6/12</f>
        <v>-41666.666666666664</v>
      </c>
      <c r="V10" s="9">
        <f>-expenses!$B$6/12</f>
        <v>-41666.666666666664</v>
      </c>
      <c r="W10" s="9">
        <f>-expenses!$B$6/12</f>
        <v>-41666.666666666664</v>
      </c>
      <c r="X10" s="9">
        <f>-expenses!$B$6/12</f>
        <v>-41666.666666666664</v>
      </c>
      <c r="Y10" s="9">
        <f>-expenses!$B$6/12</f>
        <v>-41666.666666666664</v>
      </c>
      <c r="Z10" s="9">
        <f>-expenses!$B$6/12</f>
        <v>-41666.666666666664</v>
      </c>
      <c r="AA10" s="9">
        <f>-expenses!$B$6/12</f>
        <v>-41666.666666666664</v>
      </c>
      <c r="AB10" s="9">
        <f>-expenses!$B$6/12</f>
        <v>-41666.666666666664</v>
      </c>
      <c r="AC10" s="9">
        <f>-expenses!$B$6/12</f>
        <v>-41666.666666666664</v>
      </c>
      <c r="AD10" s="9">
        <f>-expenses!$B$6/12</f>
        <v>-41666.666666666664</v>
      </c>
      <c r="AE10" s="9">
        <f>-expenses!$B$6/12</f>
        <v>-41666.666666666664</v>
      </c>
      <c r="AF10" s="9">
        <f>-expenses!$B$6/12</f>
        <v>-41666.666666666664</v>
      </c>
      <c r="AG10" s="9">
        <f>-expenses!$B$6/12</f>
        <v>-41666.666666666664</v>
      </c>
      <c r="AH10" s="9">
        <f>-expenses!$B$6/12</f>
        <v>-41666.666666666664</v>
      </c>
      <c r="AI10" s="9">
        <f>-expenses!$B$6/12</f>
        <v>-41666.666666666664</v>
      </c>
      <c r="AJ10" s="9">
        <f>-expenses!$B$6/12</f>
        <v>-41666.666666666664</v>
      </c>
      <c r="AK10" s="9">
        <f>-expenses!$B$6/12</f>
        <v>-41666.666666666664</v>
      </c>
      <c r="AL10" s="9">
        <f>-expenses!$B$6/12</f>
        <v>-41666.666666666664</v>
      </c>
      <c r="AM10" s="9">
        <f>-expenses!$B$6/12</f>
        <v>-41666.666666666664</v>
      </c>
      <c r="AN10" s="9">
        <f>-expenses!$B$6/12</f>
        <v>-41666.666666666664</v>
      </c>
      <c r="AO10" s="9">
        <f>-expenses!$B$6/12</f>
        <v>-41666.666666666664</v>
      </c>
      <c r="AP10" s="9">
        <f>-expenses!$B$6/12</f>
        <v>-41666.666666666664</v>
      </c>
      <c r="AQ10" s="9">
        <f>-expenses!$B$6/12</f>
        <v>-41666.666666666664</v>
      </c>
      <c r="AR10" s="9">
        <f>-expenses!$B$6/12</f>
        <v>-41666.666666666664</v>
      </c>
      <c r="AS10" s="9">
        <f>-expenses!$B$6/12</f>
        <v>-41666.666666666664</v>
      </c>
      <c r="AT10" s="9">
        <f>-expenses!$B$6/12</f>
        <v>-41666.666666666664</v>
      </c>
      <c r="AU10" s="9">
        <f>-expenses!$B$6/12</f>
        <v>-41666.666666666664</v>
      </c>
      <c r="AV10" s="9">
        <f>-expenses!$B$6/12</f>
        <v>-41666.666666666664</v>
      </c>
      <c r="AW10" s="9">
        <f>-expenses!$B$6/12</f>
        <v>-41666.666666666664</v>
      </c>
      <c r="AX10" s="9">
        <f>-expenses!$B$6/12</f>
        <v>-41666.666666666664</v>
      </c>
      <c r="AY10" s="18">
        <f>SUM(C10:AX10)</f>
        <v>-2000000.0000000014</v>
      </c>
    </row>
    <row r="11" spans="1:51" x14ac:dyDescent="0.2">
      <c r="A11" t="s">
        <v>31</v>
      </c>
      <c r="B11" s="9"/>
      <c r="C11" s="9">
        <f>-expenses!$B$7/12</f>
        <v>-4166.666666666667</v>
      </c>
      <c r="D11" s="9">
        <f>-expenses!$B$7/12</f>
        <v>-4166.666666666667</v>
      </c>
      <c r="E11" s="9">
        <f>-expenses!$B$7/12</f>
        <v>-4166.666666666667</v>
      </c>
      <c r="F11" s="9">
        <f>-expenses!$B$7/12</f>
        <v>-4166.666666666667</v>
      </c>
      <c r="G11" s="9">
        <f>-expenses!$B$7/12</f>
        <v>-4166.666666666667</v>
      </c>
      <c r="H11" s="9">
        <f>-expenses!$B$7/12</f>
        <v>-4166.666666666667</v>
      </c>
      <c r="I11" s="9">
        <f>-expenses!$B$7/12</f>
        <v>-4166.666666666667</v>
      </c>
      <c r="J11" s="9">
        <f>-expenses!$B$7/12</f>
        <v>-4166.666666666667</v>
      </c>
      <c r="K11" s="9">
        <f>-expenses!$B$7/12</f>
        <v>-4166.666666666667</v>
      </c>
      <c r="L11" s="9">
        <f>-expenses!$B$7/12</f>
        <v>-4166.666666666667</v>
      </c>
      <c r="M11" s="9">
        <f>-expenses!$B$7/12</f>
        <v>-4166.666666666667</v>
      </c>
      <c r="N11" s="9">
        <f>-expenses!$B$7/12</f>
        <v>-4166.666666666667</v>
      </c>
      <c r="O11" s="9">
        <f>-expenses!$B$7/12</f>
        <v>-4166.666666666667</v>
      </c>
      <c r="P11" s="9">
        <f>-expenses!$B$7/12</f>
        <v>-4166.666666666667</v>
      </c>
      <c r="Q11" s="9">
        <f>-expenses!$B$7/12</f>
        <v>-4166.666666666667</v>
      </c>
      <c r="R11" s="9">
        <f>-expenses!$B$7/12</f>
        <v>-4166.666666666667</v>
      </c>
      <c r="S11" s="9">
        <f>-expenses!$B$7/12</f>
        <v>-4166.666666666667</v>
      </c>
      <c r="T11" s="9">
        <f>-expenses!$B$7/12</f>
        <v>-4166.666666666667</v>
      </c>
      <c r="U11" s="9">
        <f>-expenses!$B$7/12</f>
        <v>-4166.666666666667</v>
      </c>
      <c r="V11" s="9">
        <f>-expenses!$B$7/12</f>
        <v>-4166.666666666667</v>
      </c>
      <c r="W11" s="9">
        <f>-expenses!$B$7/12</f>
        <v>-4166.666666666667</v>
      </c>
      <c r="X11" s="9">
        <f>-expenses!$B$7/12</f>
        <v>-4166.666666666667</v>
      </c>
      <c r="Y11" s="9">
        <f>-expenses!$B$7/12</f>
        <v>-4166.666666666667</v>
      </c>
      <c r="Z11" s="9">
        <f>-expenses!$B$7/12</f>
        <v>-4166.666666666667</v>
      </c>
      <c r="AA11" s="9">
        <f>-expenses!$B$7/12</f>
        <v>-4166.666666666667</v>
      </c>
      <c r="AB11" s="9">
        <f>-expenses!$B$7/12</f>
        <v>-4166.666666666667</v>
      </c>
      <c r="AC11" s="9">
        <f>-expenses!$B$7/12</f>
        <v>-4166.666666666667</v>
      </c>
      <c r="AD11" s="9">
        <f>-expenses!$B$7/12</f>
        <v>-4166.666666666667</v>
      </c>
      <c r="AE11" s="9">
        <f>-expenses!$B$7/12</f>
        <v>-4166.666666666667</v>
      </c>
      <c r="AF11" s="9">
        <f>-expenses!$B$7/12</f>
        <v>-4166.666666666667</v>
      </c>
      <c r="AG11" s="9">
        <f>-expenses!$B$7/12</f>
        <v>-4166.666666666667</v>
      </c>
      <c r="AH11" s="9">
        <f>-expenses!$B$7/12</f>
        <v>-4166.666666666667</v>
      </c>
      <c r="AI11" s="9">
        <f>-expenses!$B$7/12</f>
        <v>-4166.666666666667</v>
      </c>
      <c r="AJ11" s="9">
        <f>-expenses!$B$7/12</f>
        <v>-4166.666666666667</v>
      </c>
      <c r="AK11" s="9">
        <f>-expenses!$B$7/12</f>
        <v>-4166.666666666667</v>
      </c>
      <c r="AL11" s="9">
        <f>-expenses!$B$7/12</f>
        <v>-4166.666666666667</v>
      </c>
      <c r="AM11" s="9">
        <f>-expenses!$B$7/12</f>
        <v>-4166.666666666667</v>
      </c>
      <c r="AN11" s="9">
        <f>-expenses!$B$7/12</f>
        <v>-4166.666666666667</v>
      </c>
      <c r="AO11" s="9">
        <f>-expenses!$B$7/12</f>
        <v>-4166.666666666667</v>
      </c>
      <c r="AP11" s="9">
        <f>-expenses!$B$7/12</f>
        <v>-4166.666666666667</v>
      </c>
      <c r="AQ11" s="9">
        <f>-expenses!$B$7/12</f>
        <v>-4166.666666666667</v>
      </c>
      <c r="AR11" s="9">
        <f>-expenses!$B$7/12</f>
        <v>-4166.666666666667</v>
      </c>
      <c r="AS11" s="9">
        <f>-expenses!$B$7/12</f>
        <v>-4166.666666666667</v>
      </c>
      <c r="AT11" s="9">
        <f>-expenses!$B$7/12</f>
        <v>-4166.666666666667</v>
      </c>
      <c r="AU11" s="9">
        <f>-expenses!$B$7/12</f>
        <v>-4166.666666666667</v>
      </c>
      <c r="AV11" s="9">
        <f>-expenses!$B$7/12</f>
        <v>-4166.666666666667</v>
      </c>
      <c r="AW11" s="9">
        <f>-expenses!$B$7/12</f>
        <v>-4166.666666666667</v>
      </c>
      <c r="AX11" s="9">
        <f>-expenses!$B$7/12</f>
        <v>-4166.666666666667</v>
      </c>
      <c r="AY11" s="18">
        <f>SUM(C11:AX11)</f>
        <v>-199999.99999999991</v>
      </c>
    </row>
    <row r="12" spans="1:51" x14ac:dyDescent="0.2">
      <c r="A12" t="s">
        <v>32</v>
      </c>
      <c r="B12" s="9"/>
      <c r="C12" s="9">
        <f>-expenses!$B$8/12</f>
        <v>-4166.666666666667</v>
      </c>
      <c r="D12" s="9">
        <f>-expenses!$B$8/12</f>
        <v>-4166.666666666667</v>
      </c>
      <c r="E12" s="9">
        <f>-expenses!$B$8/12</f>
        <v>-4166.666666666667</v>
      </c>
      <c r="F12" s="9">
        <f>-expenses!$B$8/12</f>
        <v>-4166.666666666667</v>
      </c>
      <c r="G12" s="9">
        <f>-expenses!$B$8/12</f>
        <v>-4166.666666666667</v>
      </c>
      <c r="H12" s="9">
        <f>-expenses!$B$8/12</f>
        <v>-4166.666666666667</v>
      </c>
      <c r="I12" s="9">
        <f>-expenses!$B$8/12</f>
        <v>-4166.666666666667</v>
      </c>
      <c r="J12" s="9">
        <f>-expenses!$B$8/12</f>
        <v>-4166.666666666667</v>
      </c>
      <c r="K12" s="9">
        <f>-expenses!$B$8/12</f>
        <v>-4166.666666666667</v>
      </c>
      <c r="L12" s="9">
        <f>-expenses!$B$8/12</f>
        <v>-4166.666666666667</v>
      </c>
      <c r="M12" s="9">
        <f>-expenses!$B$8/12</f>
        <v>-4166.666666666667</v>
      </c>
      <c r="N12" s="9">
        <f>-expenses!$B$8/12</f>
        <v>-4166.666666666667</v>
      </c>
      <c r="O12" s="9">
        <f>-expenses!$B$8/12</f>
        <v>-4166.666666666667</v>
      </c>
      <c r="P12" s="9">
        <f>-expenses!$B$8/12</f>
        <v>-4166.666666666667</v>
      </c>
      <c r="Q12" s="9">
        <f>-expenses!$B$8/12</f>
        <v>-4166.666666666667</v>
      </c>
      <c r="R12" s="9">
        <f>-expenses!$B$8/12</f>
        <v>-4166.666666666667</v>
      </c>
      <c r="S12" s="9">
        <f>-expenses!$B$8/12</f>
        <v>-4166.666666666667</v>
      </c>
      <c r="T12" s="9">
        <f>-expenses!$B$8/12</f>
        <v>-4166.666666666667</v>
      </c>
      <c r="U12" s="9">
        <f>-expenses!$B$8/12</f>
        <v>-4166.666666666667</v>
      </c>
      <c r="V12" s="9">
        <f>-expenses!$B$8/12</f>
        <v>-4166.666666666667</v>
      </c>
      <c r="W12" s="9">
        <f>-expenses!$B$8/12</f>
        <v>-4166.666666666667</v>
      </c>
      <c r="X12" s="9">
        <f>-expenses!$B$8/12</f>
        <v>-4166.666666666667</v>
      </c>
      <c r="Y12" s="9">
        <f>-expenses!$B$8/12</f>
        <v>-4166.666666666667</v>
      </c>
      <c r="Z12" s="9">
        <f>-expenses!$B$8/12</f>
        <v>-4166.666666666667</v>
      </c>
      <c r="AA12" s="9">
        <f>-expenses!$B$8/12</f>
        <v>-4166.666666666667</v>
      </c>
      <c r="AB12" s="9">
        <f>-expenses!$B$8/12</f>
        <v>-4166.666666666667</v>
      </c>
      <c r="AC12" s="9">
        <f>-expenses!$B$8/12</f>
        <v>-4166.666666666667</v>
      </c>
      <c r="AD12" s="9">
        <f>-expenses!$B$8/12</f>
        <v>-4166.666666666667</v>
      </c>
      <c r="AE12" s="9">
        <f>-expenses!$B$8/12</f>
        <v>-4166.666666666667</v>
      </c>
      <c r="AF12" s="9">
        <f>-expenses!$B$8/12</f>
        <v>-4166.666666666667</v>
      </c>
      <c r="AG12" s="9">
        <f>-expenses!$B$8/12</f>
        <v>-4166.666666666667</v>
      </c>
      <c r="AH12" s="9">
        <f>-expenses!$B$8/12</f>
        <v>-4166.666666666667</v>
      </c>
      <c r="AI12" s="9">
        <f>-expenses!$B$8/12</f>
        <v>-4166.666666666667</v>
      </c>
      <c r="AJ12" s="9">
        <f>-expenses!$B$8/12</f>
        <v>-4166.666666666667</v>
      </c>
      <c r="AK12" s="9">
        <f>-expenses!$B$8/12</f>
        <v>-4166.666666666667</v>
      </c>
      <c r="AL12" s="9">
        <f>-expenses!$B$8/12</f>
        <v>-4166.666666666667</v>
      </c>
      <c r="AM12" s="9">
        <f>-expenses!$B$8/12</f>
        <v>-4166.666666666667</v>
      </c>
      <c r="AN12" s="9">
        <f>-expenses!$B$8/12</f>
        <v>-4166.666666666667</v>
      </c>
      <c r="AO12" s="9">
        <f>-expenses!$B$8/12</f>
        <v>-4166.666666666667</v>
      </c>
      <c r="AP12" s="9">
        <f>-expenses!$B$8/12</f>
        <v>-4166.666666666667</v>
      </c>
      <c r="AQ12" s="9">
        <f>-expenses!$B$8/12</f>
        <v>-4166.666666666667</v>
      </c>
      <c r="AR12" s="9">
        <f>-expenses!$B$8/12</f>
        <v>-4166.666666666667</v>
      </c>
      <c r="AS12" s="9">
        <f>-expenses!$B$8/12</f>
        <v>-4166.666666666667</v>
      </c>
      <c r="AT12" s="9">
        <f>-expenses!$B$8/12</f>
        <v>-4166.666666666667</v>
      </c>
      <c r="AU12" s="9">
        <f>-expenses!$B$8/12</f>
        <v>-4166.666666666667</v>
      </c>
      <c r="AV12" s="9">
        <f>-expenses!$B$8/12</f>
        <v>-4166.666666666667</v>
      </c>
      <c r="AW12" s="9">
        <f>-expenses!$B$8/12</f>
        <v>-4166.666666666667</v>
      </c>
      <c r="AX12" s="9">
        <f>-expenses!$B$8/12</f>
        <v>-4166.666666666667</v>
      </c>
      <c r="AY12" s="18">
        <f>SUM(C12:AX12)</f>
        <v>-199999.99999999991</v>
      </c>
    </row>
    <row r="13" spans="1:51" x14ac:dyDescent="0.2">
      <c r="A13" t="s">
        <v>33</v>
      </c>
      <c r="B13" s="9"/>
      <c r="C13" s="9">
        <f>-staff!N19</f>
        <v>-121947.50000000001</v>
      </c>
      <c r="D13" s="9">
        <f>-staff!O19</f>
        <v>-121947.50000000001</v>
      </c>
      <c r="E13" s="9">
        <f>-staff!P19</f>
        <v>-121947.50000000001</v>
      </c>
      <c r="F13" s="9">
        <f>-staff!Q19</f>
        <v>-121947.50000000001</v>
      </c>
      <c r="G13" s="9">
        <f>-staff!R19</f>
        <v>-121947.50000000001</v>
      </c>
      <c r="H13" s="9">
        <f>-staff!S19</f>
        <v>-121947.50000000001</v>
      </c>
      <c r="I13" s="9">
        <f>-staff!T19</f>
        <v>-121947.50000000001</v>
      </c>
      <c r="J13" s="9">
        <f>-staff!U19</f>
        <v>-121947.50000000001</v>
      </c>
      <c r="K13" s="9">
        <f>-staff!V19</f>
        <v>-121947.50000000001</v>
      </c>
      <c r="L13" s="9">
        <f>-staff!W19</f>
        <v>-121947.50000000001</v>
      </c>
      <c r="M13" s="9">
        <f>-staff!X19</f>
        <v>-121947.50000000001</v>
      </c>
      <c r="N13" s="9">
        <f>-staff!Y19</f>
        <v>-121947.50000000001</v>
      </c>
      <c r="O13" s="9">
        <f>-staff!Z19</f>
        <v>-121947.50000000001</v>
      </c>
      <c r="P13" s="9">
        <f>-staff!AA19</f>
        <v>-121947.50000000001</v>
      </c>
      <c r="Q13" s="9">
        <f>-staff!AB19</f>
        <v>-121947.50000000001</v>
      </c>
      <c r="R13" s="9">
        <f>-staff!AC19</f>
        <v>-121947.50000000001</v>
      </c>
      <c r="S13" s="9">
        <f>-staff!AD19</f>
        <v>-121947.50000000001</v>
      </c>
      <c r="T13" s="9">
        <f>-staff!AE19</f>
        <v>-121947.50000000001</v>
      </c>
      <c r="U13" s="9">
        <f>-staff!AF19</f>
        <v>-121947.50000000001</v>
      </c>
      <c r="V13" s="9">
        <f>-staff!AG19</f>
        <v>-121947.50000000001</v>
      </c>
      <c r="W13" s="9">
        <f>-staff!AH19</f>
        <v>-121947.50000000001</v>
      </c>
      <c r="X13" s="9">
        <f>-staff!AI19</f>
        <v>-121947.50000000001</v>
      </c>
      <c r="Y13" s="9">
        <f>-staff!AJ19</f>
        <v>-121947.50000000001</v>
      </c>
      <c r="Z13" s="9">
        <f>-staff!AK19</f>
        <v>-121947.50000000001</v>
      </c>
      <c r="AA13" s="9">
        <f>-staff!AL19</f>
        <v>-121947.50000000001</v>
      </c>
      <c r="AB13" s="9">
        <f>-staff!AM19</f>
        <v>-121947.50000000001</v>
      </c>
      <c r="AC13" s="9">
        <f>-staff!AN19</f>
        <v>-121947.50000000001</v>
      </c>
      <c r="AD13" s="9">
        <f>-staff!AO19</f>
        <v>-121947.50000000001</v>
      </c>
      <c r="AE13" s="9">
        <f>-staff!AP19</f>
        <v>-121947.50000000001</v>
      </c>
      <c r="AF13" s="9">
        <f>-staff!AQ19</f>
        <v>-121947.50000000001</v>
      </c>
      <c r="AG13" s="9">
        <f>-staff!AR19</f>
        <v>-121947.50000000001</v>
      </c>
      <c r="AH13" s="9">
        <f>-staff!AS19</f>
        <v>-121947.50000000001</v>
      </c>
      <c r="AI13" s="9">
        <f>-staff!AT19</f>
        <v>-121947.50000000001</v>
      </c>
      <c r="AJ13" s="9">
        <f>-staff!AU19</f>
        <v>-121947.50000000001</v>
      </c>
      <c r="AK13" s="9">
        <f>-staff!AV19</f>
        <v>-121947.50000000001</v>
      </c>
      <c r="AL13" s="9">
        <f>-staff!AW19</f>
        <v>-121947.50000000001</v>
      </c>
      <c r="AM13" s="9">
        <f>-staff!AX19</f>
        <v>-121947.50000000001</v>
      </c>
      <c r="AN13" s="9">
        <f>-staff!AY19</f>
        <v>-121947.50000000001</v>
      </c>
      <c r="AO13" s="9">
        <f>-staff!AZ19</f>
        <v>-121947.50000000001</v>
      </c>
      <c r="AP13" s="9">
        <f>-staff!BA19</f>
        <v>-121947.50000000001</v>
      </c>
      <c r="AQ13" s="9">
        <f>-staff!BB19</f>
        <v>-121947.50000000001</v>
      </c>
      <c r="AR13" s="9">
        <f>-staff!BC19</f>
        <v>-121947.50000000001</v>
      </c>
      <c r="AS13" s="9">
        <f>-staff!BD19</f>
        <v>-121947.50000000001</v>
      </c>
      <c r="AT13" s="9">
        <f>-staff!BE19</f>
        <v>-121947.50000000001</v>
      </c>
      <c r="AU13" s="9">
        <f>-staff!BF19</f>
        <v>-121947.50000000001</v>
      </c>
      <c r="AV13" s="9">
        <f>-staff!BG19</f>
        <v>-121947.50000000001</v>
      </c>
      <c r="AW13" s="9">
        <f>-staff!BH19</f>
        <v>-121947.50000000001</v>
      </c>
      <c r="AX13" s="9">
        <f>-staff!BI19</f>
        <v>-121947.50000000001</v>
      </c>
      <c r="AY13" s="18">
        <f>SUM(C13:AX13)</f>
        <v>-5853480.0000000009</v>
      </c>
    </row>
    <row r="14" spans="1:51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Y14" s="18"/>
    </row>
    <row r="15" spans="1:51" s="16" customFormat="1" x14ac:dyDescent="0.2">
      <c r="A15" s="19" t="s">
        <v>9</v>
      </c>
      <c r="B15" s="18">
        <f>SUM(B5:B13)</f>
        <v>-200000</v>
      </c>
      <c r="C15" s="18">
        <f t="shared" ref="C15:AX15" si="0">SUM(C5:C13)</f>
        <v>-202864.16666666669</v>
      </c>
      <c r="D15" s="18">
        <f t="shared" si="0"/>
        <v>-197864.16666666669</v>
      </c>
      <c r="E15" s="18">
        <f t="shared" si="0"/>
        <v>-197864.16666666669</v>
      </c>
      <c r="F15" s="18">
        <f t="shared" si="0"/>
        <v>-197864.16666666669</v>
      </c>
      <c r="G15" s="18">
        <f t="shared" si="0"/>
        <v>-197864.16666666669</v>
      </c>
      <c r="H15" s="18">
        <f t="shared" si="0"/>
        <v>-197864.16666666669</v>
      </c>
      <c r="I15" s="18">
        <f t="shared" si="0"/>
        <v>-197864.16666666669</v>
      </c>
      <c r="J15" s="18">
        <f t="shared" si="0"/>
        <v>-197864.16666666669</v>
      </c>
      <c r="K15" s="18">
        <f t="shared" si="0"/>
        <v>-197864.16666666669</v>
      </c>
      <c r="L15" s="18">
        <f t="shared" si="0"/>
        <v>-197864.16666666669</v>
      </c>
      <c r="M15" s="18">
        <f t="shared" si="0"/>
        <v>-197864.16666666669</v>
      </c>
      <c r="N15" s="18">
        <f t="shared" si="0"/>
        <v>-197864.16666666669</v>
      </c>
      <c r="O15" s="18">
        <f t="shared" si="0"/>
        <v>-202864.16666666669</v>
      </c>
      <c r="P15" s="18">
        <f t="shared" si="0"/>
        <v>-197864.16666666669</v>
      </c>
      <c r="Q15" s="18">
        <f t="shared" si="0"/>
        <v>-197864.16666666669</v>
      </c>
      <c r="R15" s="18">
        <f t="shared" si="0"/>
        <v>-197864.16666666669</v>
      </c>
      <c r="S15" s="18">
        <f t="shared" si="0"/>
        <v>-197864.16666666669</v>
      </c>
      <c r="T15" s="18">
        <f t="shared" si="0"/>
        <v>-197864.16666666669</v>
      </c>
      <c r="U15" s="18">
        <f t="shared" si="0"/>
        <v>-197864.16666666669</v>
      </c>
      <c r="V15" s="18">
        <f t="shared" si="0"/>
        <v>-197864.16666666669</v>
      </c>
      <c r="W15" s="18">
        <f t="shared" si="0"/>
        <v>-197864.16666666669</v>
      </c>
      <c r="X15" s="18">
        <f t="shared" si="0"/>
        <v>-197864.16666666669</v>
      </c>
      <c r="Y15" s="18">
        <f t="shared" si="0"/>
        <v>-197864.16666666669</v>
      </c>
      <c r="Z15" s="18">
        <f t="shared" si="0"/>
        <v>-197864.16666666669</v>
      </c>
      <c r="AA15" s="18">
        <f t="shared" si="0"/>
        <v>-202864.16666666669</v>
      </c>
      <c r="AB15" s="18">
        <f t="shared" si="0"/>
        <v>-197864.16666666669</v>
      </c>
      <c r="AC15" s="18">
        <f t="shared" si="0"/>
        <v>-197864.16666666669</v>
      </c>
      <c r="AD15" s="18">
        <f t="shared" si="0"/>
        <v>-197864.16666666669</v>
      </c>
      <c r="AE15" s="18">
        <f t="shared" si="0"/>
        <v>-197864.16666666669</v>
      </c>
      <c r="AF15" s="18">
        <f t="shared" si="0"/>
        <v>-197864.16666666669</v>
      </c>
      <c r="AG15" s="18">
        <f t="shared" si="0"/>
        <v>-197864.16666666669</v>
      </c>
      <c r="AH15" s="18">
        <f t="shared" si="0"/>
        <v>-197864.16666666669</v>
      </c>
      <c r="AI15" s="18">
        <f t="shared" si="0"/>
        <v>-197864.16666666669</v>
      </c>
      <c r="AJ15" s="18">
        <f t="shared" si="0"/>
        <v>-197864.16666666669</v>
      </c>
      <c r="AK15" s="18">
        <f t="shared" si="0"/>
        <v>-197864.16666666669</v>
      </c>
      <c r="AL15" s="18">
        <f t="shared" si="0"/>
        <v>-197864.16666666669</v>
      </c>
      <c r="AM15" s="18">
        <f t="shared" si="0"/>
        <v>-202864.16666666669</v>
      </c>
      <c r="AN15" s="18">
        <f t="shared" si="0"/>
        <v>-197864.16666666669</v>
      </c>
      <c r="AO15" s="18">
        <f t="shared" si="0"/>
        <v>-197864.16666666669</v>
      </c>
      <c r="AP15" s="18">
        <f t="shared" si="0"/>
        <v>-197864.16666666669</v>
      </c>
      <c r="AQ15" s="18">
        <f t="shared" si="0"/>
        <v>-197864.16666666669</v>
      </c>
      <c r="AR15" s="18">
        <f t="shared" si="0"/>
        <v>-197864.16666666669</v>
      </c>
      <c r="AS15" s="18">
        <f t="shared" si="0"/>
        <v>-197864.16666666669</v>
      </c>
      <c r="AT15" s="18">
        <f t="shared" si="0"/>
        <v>-197864.16666666669</v>
      </c>
      <c r="AU15" s="18">
        <f t="shared" si="0"/>
        <v>-197864.16666666669</v>
      </c>
      <c r="AV15" s="18">
        <f t="shared" si="0"/>
        <v>-197864.16666666669</v>
      </c>
      <c r="AW15" s="18">
        <f t="shared" si="0"/>
        <v>-197864.16666666669</v>
      </c>
      <c r="AX15" s="18">
        <f t="shared" si="0"/>
        <v>-197864.16666666669</v>
      </c>
      <c r="AY15" s="18">
        <f>SUM(C15:AX15)</f>
        <v>-9517480.0000000019</v>
      </c>
    </row>
    <row r="16" spans="1:51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51" x14ac:dyDescent="0.2">
      <c r="A17" s="5" t="s">
        <v>11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51" x14ac:dyDescent="0.2">
      <c r="A18" t="s">
        <v>24</v>
      </c>
      <c r="B18" s="9">
        <f>assumption!B4</f>
        <v>2000000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Y18" s="18">
        <f>SUM(B18:AX18)</f>
        <v>2000000</v>
      </c>
    </row>
    <row r="19" spans="1:51" x14ac:dyDescent="0.2">
      <c r="A19" s="12" t="s">
        <v>58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>
        <v>50000</v>
      </c>
      <c r="P19" s="9">
        <f>O19*(1+assumption!$B$5)</f>
        <v>57499.999999999993</v>
      </c>
      <c r="Q19" s="9">
        <f>P19*(1+assumption!$B$5)</f>
        <v>66124.999999999985</v>
      </c>
      <c r="R19" s="9">
        <f>Q19*(1+assumption!$B$5)</f>
        <v>76043.749999999971</v>
      </c>
      <c r="S19" s="9">
        <f>R19*(1+assumption!$B$5)</f>
        <v>87450.312499999956</v>
      </c>
      <c r="T19" s="9">
        <f>S19*(1+assumption!$B$5)</f>
        <v>100567.85937499994</v>
      </c>
      <c r="U19" s="9">
        <f>T19*(1+assumption!$B$5)</f>
        <v>115653.03828124993</v>
      </c>
      <c r="V19" s="9">
        <f>U19*(1+assumption!$B$5)</f>
        <v>133000.99402343741</v>
      </c>
      <c r="W19" s="9">
        <f>V19*(1+assumption!$B$5)</f>
        <v>152951.14312695301</v>
      </c>
      <c r="X19" s="9">
        <f>W19*(1+assumption!$B$5)</f>
        <v>175893.81459599597</v>
      </c>
      <c r="Y19" s="9">
        <f>X19*(1+assumption!$B$5)</f>
        <v>202277.88678539536</v>
      </c>
      <c r="Z19" s="9">
        <f>Y19*(1+assumption!$B$5)</f>
        <v>232619.56980320465</v>
      </c>
      <c r="AA19" s="9">
        <f>Z19*(1+assumption!$B$5)</f>
        <v>267512.50527368532</v>
      </c>
      <c r="AB19" s="9">
        <f>AA19*(1+assumption!$B$5)</f>
        <v>307639.38106473809</v>
      </c>
      <c r="AC19" s="9">
        <f>AB19*(1+assumption!$B$5)</f>
        <v>353785.2882244488</v>
      </c>
      <c r="AD19" s="9">
        <f>AC19*(1+assumption!$B$5)</f>
        <v>406853.08145811607</v>
      </c>
      <c r="AE19" s="9">
        <f>AD19*(1+assumption!$B$5)</f>
        <v>467881.04367683345</v>
      </c>
      <c r="AF19" s="9">
        <f>AE19*(1+assumption!$B$5)</f>
        <v>538063.20022835839</v>
      </c>
      <c r="AG19" s="9">
        <f>AF19*(1+assumption!$B$5)</f>
        <v>618772.68026261206</v>
      </c>
      <c r="AH19" s="9">
        <f>AG19*(1+assumption!$B$5)</f>
        <v>711588.58230200387</v>
      </c>
      <c r="AI19" s="9">
        <f>AH19*(1+assumption!$B$5)</f>
        <v>818326.86964730441</v>
      </c>
      <c r="AJ19" s="9">
        <f>AI19*(1+assumption!$B$5)</f>
        <v>941075.90009440004</v>
      </c>
      <c r="AK19" s="9">
        <f>AJ19*(1+assumption!$B$5)</f>
        <v>1082237.28510856</v>
      </c>
      <c r="AL19" s="9">
        <f>AK19*(1+assumption!$B$5)</f>
        <v>1244572.877874844</v>
      </c>
      <c r="AM19" s="9">
        <f>AL19*(1+assumption!$B$5)</f>
        <v>1431258.8095560705</v>
      </c>
      <c r="AN19" s="9">
        <f>AM19*(1+assumption!$B$5)</f>
        <v>1645947.630989481</v>
      </c>
      <c r="AO19" s="9">
        <f>AN19*(1+assumption!$B$5)</f>
        <v>1892839.775637903</v>
      </c>
      <c r="AP19" s="9">
        <f>AO19*(1+assumption!$B$5)</f>
        <v>2176765.7419835883</v>
      </c>
      <c r="AQ19" s="9">
        <f>AP19*(1+assumption!$B$5)</f>
        <v>2503280.6032811264</v>
      </c>
      <c r="AR19" s="9">
        <f>AQ19*(1+assumption!$B$5)</f>
        <v>2878772.6937732953</v>
      </c>
      <c r="AS19" s="9">
        <f>AR19*(1+assumption!$B$5)</f>
        <v>3310588.5978392893</v>
      </c>
      <c r="AT19" s="9">
        <f>AS19*(1+assumption!$B$5)</f>
        <v>3807176.8875151826</v>
      </c>
      <c r="AU19" s="9">
        <f>AT19*(1+assumption!$B$5)</f>
        <v>4378253.4206424598</v>
      </c>
      <c r="AV19" s="9">
        <f>AU19*(1+assumption!$B$5)</f>
        <v>5034991.4337388286</v>
      </c>
      <c r="AW19" s="9">
        <f>AV19*(1+assumption!$B$5)</f>
        <v>5790240.1487996522</v>
      </c>
      <c r="AX19" s="9">
        <f>AW19*(1+assumption!$B$5)</f>
        <v>6658776.1711195996</v>
      </c>
      <c r="AY19" s="18">
        <f>SUM(O19:AX19)</f>
        <v>50717283.978583619</v>
      </c>
    </row>
    <row r="20" spans="1:51" x14ac:dyDescent="0.2">
      <c r="A20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>
        <f>10*15000</f>
        <v>150000</v>
      </c>
      <c r="P20" s="9">
        <f>O20*(1+assumption!$B$6)</f>
        <v>165000</v>
      </c>
      <c r="Q20" s="9">
        <f>P20*(1+assumption!$B$6)</f>
        <v>181500.00000000003</v>
      </c>
      <c r="R20" s="9">
        <f>Q20*(1+assumption!$B$6)</f>
        <v>199650.00000000006</v>
      </c>
      <c r="S20" s="9">
        <f>R20*(1+assumption!$B$6)</f>
        <v>219615.00000000009</v>
      </c>
      <c r="T20" s="9">
        <f>S20*(1+assumption!$B$6)</f>
        <v>241576.50000000012</v>
      </c>
      <c r="U20" s="9">
        <f>T20*(1+assumption!$B$6)</f>
        <v>265734.15000000014</v>
      </c>
      <c r="V20" s="9">
        <f>U20*(1+assumption!$B$6)</f>
        <v>292307.56500000018</v>
      </c>
      <c r="W20" s="9">
        <f>V20*(1+assumption!$B$6)</f>
        <v>321538.32150000019</v>
      </c>
      <c r="X20" s="9">
        <f>W20*(1+assumption!$B$6)</f>
        <v>353692.15365000023</v>
      </c>
      <c r="Y20" s="9">
        <f>X20*(1+assumption!$B$6)</f>
        <v>389061.36901500029</v>
      </c>
      <c r="Z20" s="9">
        <f>Y20*(1+assumption!$B$6)</f>
        <v>427967.50591650035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8">
        <f>SUM(C20:AX20)</f>
        <v>3207642.5650815018</v>
      </c>
    </row>
    <row r="22" spans="1:51" s="16" customFormat="1" x14ac:dyDescent="0.2">
      <c r="A22" s="19" t="s">
        <v>9</v>
      </c>
      <c r="B22" s="18">
        <f>SUM(B18:B20)</f>
        <v>2000000</v>
      </c>
      <c r="C22" s="18">
        <f>SUM(C18:C20)</f>
        <v>0</v>
      </c>
      <c r="D22" s="18">
        <f t="shared" ref="D22:AX22" si="1">SUM(D18:D20)</f>
        <v>0</v>
      </c>
      <c r="E22" s="18">
        <f t="shared" si="1"/>
        <v>0</v>
      </c>
      <c r="F22" s="18">
        <f t="shared" si="1"/>
        <v>0</v>
      </c>
      <c r="G22" s="18">
        <f t="shared" si="1"/>
        <v>0</v>
      </c>
      <c r="H22" s="18">
        <f t="shared" si="1"/>
        <v>0</v>
      </c>
      <c r="I22" s="18">
        <f t="shared" si="1"/>
        <v>0</v>
      </c>
      <c r="J22" s="18">
        <f t="shared" si="1"/>
        <v>0</v>
      </c>
      <c r="K22" s="18">
        <f t="shared" si="1"/>
        <v>0</v>
      </c>
      <c r="L22" s="18">
        <f t="shared" si="1"/>
        <v>0</v>
      </c>
      <c r="M22" s="18">
        <f t="shared" si="1"/>
        <v>0</v>
      </c>
      <c r="N22" s="18">
        <f t="shared" si="1"/>
        <v>0</v>
      </c>
      <c r="O22" s="18">
        <f t="shared" si="1"/>
        <v>200000</v>
      </c>
      <c r="P22" s="18">
        <f t="shared" si="1"/>
        <v>222500</v>
      </c>
      <c r="Q22" s="18">
        <f t="shared" si="1"/>
        <v>247625</v>
      </c>
      <c r="R22" s="18">
        <f t="shared" si="1"/>
        <v>275693.75</v>
      </c>
      <c r="S22" s="18">
        <f t="shared" si="1"/>
        <v>307065.31250000006</v>
      </c>
      <c r="T22" s="18">
        <f t="shared" si="1"/>
        <v>342144.35937500006</v>
      </c>
      <c r="U22" s="18">
        <f t="shared" si="1"/>
        <v>381387.18828125007</v>
      </c>
      <c r="V22" s="18">
        <f t="shared" si="1"/>
        <v>425308.55902343756</v>
      </c>
      <c r="W22" s="18">
        <f t="shared" si="1"/>
        <v>474489.46462695324</v>
      </c>
      <c r="X22" s="18">
        <f t="shared" si="1"/>
        <v>529585.96824599616</v>
      </c>
      <c r="Y22" s="18">
        <f t="shared" si="1"/>
        <v>591339.25580039562</v>
      </c>
      <c r="Z22" s="18">
        <f t="shared" si="1"/>
        <v>660587.07571970497</v>
      </c>
      <c r="AA22" s="18">
        <f t="shared" si="1"/>
        <v>267512.50527368532</v>
      </c>
      <c r="AB22" s="18">
        <f t="shared" si="1"/>
        <v>307639.38106473809</v>
      </c>
      <c r="AC22" s="18">
        <f t="shared" si="1"/>
        <v>353785.2882244488</v>
      </c>
      <c r="AD22" s="18">
        <f t="shared" si="1"/>
        <v>406853.08145811607</v>
      </c>
      <c r="AE22" s="18">
        <f t="shared" si="1"/>
        <v>467881.04367683345</v>
      </c>
      <c r="AF22" s="18">
        <f t="shared" si="1"/>
        <v>538063.20022835839</v>
      </c>
      <c r="AG22" s="18">
        <f t="shared" si="1"/>
        <v>618772.68026261206</v>
      </c>
      <c r="AH22" s="18">
        <f t="shared" si="1"/>
        <v>711588.58230200387</v>
      </c>
      <c r="AI22" s="18">
        <f t="shared" si="1"/>
        <v>818326.86964730441</v>
      </c>
      <c r="AJ22" s="18">
        <f t="shared" si="1"/>
        <v>941075.90009440004</v>
      </c>
      <c r="AK22" s="18">
        <f t="shared" si="1"/>
        <v>1082237.28510856</v>
      </c>
      <c r="AL22" s="18">
        <f t="shared" si="1"/>
        <v>1244572.877874844</v>
      </c>
      <c r="AM22" s="18">
        <f t="shared" si="1"/>
        <v>1431258.8095560705</v>
      </c>
      <c r="AN22" s="18">
        <f t="shared" si="1"/>
        <v>1645947.630989481</v>
      </c>
      <c r="AO22" s="18">
        <f t="shared" si="1"/>
        <v>1892839.775637903</v>
      </c>
      <c r="AP22" s="18">
        <f t="shared" si="1"/>
        <v>2176765.7419835883</v>
      </c>
      <c r="AQ22" s="18">
        <f t="shared" si="1"/>
        <v>2503280.6032811264</v>
      </c>
      <c r="AR22" s="18">
        <f t="shared" si="1"/>
        <v>2878772.6937732953</v>
      </c>
      <c r="AS22" s="18">
        <f t="shared" si="1"/>
        <v>3310588.5978392893</v>
      </c>
      <c r="AT22" s="18">
        <f t="shared" si="1"/>
        <v>3807176.8875151826</v>
      </c>
      <c r="AU22" s="18">
        <f t="shared" si="1"/>
        <v>4378253.4206424598</v>
      </c>
      <c r="AV22" s="18">
        <f t="shared" si="1"/>
        <v>5034991.4337388286</v>
      </c>
      <c r="AW22" s="18">
        <f t="shared" si="1"/>
        <v>5790240.1487996522</v>
      </c>
      <c r="AX22" s="18">
        <f t="shared" si="1"/>
        <v>6658776.1711195996</v>
      </c>
      <c r="AY22" s="18">
        <f>SUM(B22:AX22)</f>
        <v>55924926.543665111</v>
      </c>
    </row>
    <row r="23" spans="1:5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51" x14ac:dyDescent="0.2">
      <c r="A24" s="5" t="s">
        <v>54</v>
      </c>
      <c r="B24" s="9">
        <f>B15+B22</f>
        <v>1800000</v>
      </c>
      <c r="C24" s="9">
        <f t="shared" ref="C24:AX24" si="2">C15+C22</f>
        <v>-202864.16666666669</v>
      </c>
      <c r="D24" s="9">
        <f t="shared" si="2"/>
        <v>-197864.16666666669</v>
      </c>
      <c r="E24" s="9">
        <f t="shared" si="2"/>
        <v>-197864.16666666669</v>
      </c>
      <c r="F24" s="9">
        <f t="shared" si="2"/>
        <v>-197864.16666666669</v>
      </c>
      <c r="G24" s="9">
        <f t="shared" si="2"/>
        <v>-197864.16666666669</v>
      </c>
      <c r="H24" s="9">
        <f t="shared" si="2"/>
        <v>-197864.16666666669</v>
      </c>
      <c r="I24" s="9">
        <f t="shared" si="2"/>
        <v>-197864.16666666669</v>
      </c>
      <c r="J24" s="9">
        <f t="shared" si="2"/>
        <v>-197864.16666666669</v>
      </c>
      <c r="K24" s="9">
        <f t="shared" si="2"/>
        <v>-197864.16666666669</v>
      </c>
      <c r="L24" s="9">
        <f t="shared" si="2"/>
        <v>-197864.16666666669</v>
      </c>
      <c r="M24" s="9">
        <f t="shared" si="2"/>
        <v>-197864.16666666669</v>
      </c>
      <c r="N24" s="9">
        <f t="shared" si="2"/>
        <v>-197864.16666666669</v>
      </c>
      <c r="O24" s="9">
        <f t="shared" si="2"/>
        <v>-2864.1666666666861</v>
      </c>
      <c r="P24" s="9">
        <f t="shared" si="2"/>
        <v>24635.833333333314</v>
      </c>
      <c r="Q24" s="9">
        <f t="shared" si="2"/>
        <v>49760.833333333314</v>
      </c>
      <c r="R24" s="9">
        <f t="shared" si="2"/>
        <v>77829.583333333314</v>
      </c>
      <c r="S24" s="9">
        <f t="shared" si="2"/>
        <v>109201.14583333337</v>
      </c>
      <c r="T24" s="9">
        <f t="shared" si="2"/>
        <v>144280.19270833337</v>
      </c>
      <c r="U24" s="9">
        <f t="shared" si="2"/>
        <v>183523.02161458338</v>
      </c>
      <c r="V24" s="9">
        <f t="shared" si="2"/>
        <v>227444.39235677087</v>
      </c>
      <c r="W24" s="9">
        <f t="shared" si="2"/>
        <v>276625.29796028655</v>
      </c>
      <c r="X24" s="9">
        <f t="shared" si="2"/>
        <v>331721.80157932948</v>
      </c>
      <c r="Y24" s="9">
        <f t="shared" si="2"/>
        <v>393475.08913372894</v>
      </c>
      <c r="Z24" s="9">
        <f t="shared" si="2"/>
        <v>462722.90905303828</v>
      </c>
      <c r="AA24" s="9">
        <f t="shared" si="2"/>
        <v>64648.338607018639</v>
      </c>
      <c r="AB24" s="9">
        <f t="shared" si="2"/>
        <v>109775.2143980714</v>
      </c>
      <c r="AC24" s="9">
        <f t="shared" si="2"/>
        <v>155921.12155778211</v>
      </c>
      <c r="AD24" s="9">
        <f t="shared" si="2"/>
        <v>208988.91479144938</v>
      </c>
      <c r="AE24" s="9">
        <f t="shared" si="2"/>
        <v>270016.87701016676</v>
      </c>
      <c r="AF24" s="9">
        <f t="shared" si="2"/>
        <v>340199.0335616917</v>
      </c>
      <c r="AG24" s="9">
        <f t="shared" si="2"/>
        <v>420908.51359594538</v>
      </c>
      <c r="AH24" s="9">
        <f t="shared" si="2"/>
        <v>513724.41563533718</v>
      </c>
      <c r="AI24" s="9">
        <f t="shared" si="2"/>
        <v>620462.70298063778</v>
      </c>
      <c r="AJ24" s="9">
        <f t="shared" si="2"/>
        <v>743211.73342773342</v>
      </c>
      <c r="AK24" s="9">
        <f t="shared" si="2"/>
        <v>884373.11844189325</v>
      </c>
      <c r="AL24" s="9">
        <f t="shared" si="2"/>
        <v>1046708.7112081773</v>
      </c>
      <c r="AM24" s="9">
        <f t="shared" si="2"/>
        <v>1228394.6428894037</v>
      </c>
      <c r="AN24" s="9">
        <f t="shared" si="2"/>
        <v>1448083.4643228143</v>
      </c>
      <c r="AO24" s="9">
        <f t="shared" si="2"/>
        <v>1694975.6089712363</v>
      </c>
      <c r="AP24" s="9">
        <f t="shared" si="2"/>
        <v>1978901.5753169216</v>
      </c>
      <c r="AQ24" s="9">
        <f t="shared" si="2"/>
        <v>2305416.4366144598</v>
      </c>
      <c r="AR24" s="9">
        <f t="shared" si="2"/>
        <v>2680908.5271066288</v>
      </c>
      <c r="AS24" s="9">
        <f t="shared" si="2"/>
        <v>3112724.4311726228</v>
      </c>
      <c r="AT24" s="9">
        <f t="shared" si="2"/>
        <v>3609312.7208485161</v>
      </c>
      <c r="AU24" s="9">
        <f t="shared" si="2"/>
        <v>4180389.2539757933</v>
      </c>
      <c r="AV24" s="9">
        <f t="shared" si="2"/>
        <v>4837127.2670721617</v>
      </c>
      <c r="AW24" s="9">
        <f t="shared" si="2"/>
        <v>5592375.9821329853</v>
      </c>
      <c r="AX24" s="9">
        <f t="shared" si="2"/>
        <v>6460912.0044529326</v>
      </c>
      <c r="AY24" s="18"/>
    </row>
    <row r="25" spans="1:51" x14ac:dyDescent="0.2">
      <c r="A25" s="5" t="s">
        <v>55</v>
      </c>
      <c r="B25" s="9">
        <f>B24</f>
        <v>1800000</v>
      </c>
      <c r="C25" s="9">
        <f>C24+B25</f>
        <v>1597135.8333333333</v>
      </c>
      <c r="D25" s="9">
        <f t="shared" ref="D25:Z25" si="3">D24+C25</f>
        <v>1399271.6666666665</v>
      </c>
      <c r="E25" s="9">
        <f t="shared" si="3"/>
        <v>1201407.4999999998</v>
      </c>
      <c r="F25" s="9">
        <f t="shared" si="3"/>
        <v>1003543.333333333</v>
      </c>
      <c r="G25" s="9">
        <f t="shared" si="3"/>
        <v>805679.16666666628</v>
      </c>
      <c r="H25" s="9">
        <f t="shared" si="3"/>
        <v>607814.99999999953</v>
      </c>
      <c r="I25" s="9">
        <f t="shared" si="3"/>
        <v>409950.83333333285</v>
      </c>
      <c r="J25" s="9">
        <f t="shared" si="3"/>
        <v>212086.66666666616</v>
      </c>
      <c r="K25" s="9">
        <f t="shared" si="3"/>
        <v>14222.499999999476</v>
      </c>
      <c r="L25" s="9">
        <f t="shared" si="3"/>
        <v>-183641.66666666721</v>
      </c>
      <c r="M25" s="9">
        <f t="shared" si="3"/>
        <v>-381505.8333333339</v>
      </c>
      <c r="N25" s="9">
        <f t="shared" si="3"/>
        <v>-579370.00000000058</v>
      </c>
      <c r="O25" s="9">
        <f t="shared" si="3"/>
        <v>-582234.16666666721</v>
      </c>
      <c r="P25" s="9">
        <f t="shared" si="3"/>
        <v>-557598.33333333395</v>
      </c>
      <c r="Q25" s="9">
        <f t="shared" si="3"/>
        <v>-507837.50000000064</v>
      </c>
      <c r="R25" s="9">
        <f t="shared" si="3"/>
        <v>-430007.91666666733</v>
      </c>
      <c r="S25" s="9">
        <f t="shared" si="3"/>
        <v>-320806.77083333395</v>
      </c>
      <c r="T25" s="9">
        <f t="shared" si="3"/>
        <v>-176526.57812500058</v>
      </c>
      <c r="U25" s="9">
        <f t="shared" si="3"/>
        <v>6996.4434895828017</v>
      </c>
      <c r="V25" s="9">
        <f t="shared" si="3"/>
        <v>234440.83584635367</v>
      </c>
      <c r="W25" s="9">
        <f t="shared" si="3"/>
        <v>511066.13380664022</v>
      </c>
      <c r="X25" s="9">
        <f t="shared" si="3"/>
        <v>842787.9353859697</v>
      </c>
      <c r="Y25" s="9">
        <f t="shared" si="3"/>
        <v>1236263.0245196987</v>
      </c>
      <c r="Z25" s="9">
        <f t="shared" si="3"/>
        <v>1698985.933572737</v>
      </c>
      <c r="AA25" s="9">
        <f t="shared" ref="AA25" si="4">AA24+Z25</f>
        <v>1763634.2721797556</v>
      </c>
      <c r="AB25" s="9">
        <f t="shared" ref="AB25" si="5">AB24+AA25</f>
        <v>1873409.486577827</v>
      </c>
      <c r="AC25" s="9">
        <f t="shared" ref="AC25" si="6">AC24+AB25</f>
        <v>2029330.6081356092</v>
      </c>
      <c r="AD25" s="9">
        <f t="shared" ref="AD25" si="7">AD24+AC25</f>
        <v>2238319.5229270584</v>
      </c>
      <c r="AE25" s="9">
        <f t="shared" ref="AE25" si="8">AE24+AD25</f>
        <v>2508336.399937225</v>
      </c>
      <c r="AF25" s="9">
        <f t="shared" ref="AF25" si="9">AF24+AE25</f>
        <v>2848535.4334989167</v>
      </c>
      <c r="AG25" s="9">
        <f t="shared" ref="AG25" si="10">AG24+AF25</f>
        <v>3269443.9470948619</v>
      </c>
      <c r="AH25" s="9">
        <f t="shared" ref="AH25" si="11">AH24+AG25</f>
        <v>3783168.362730199</v>
      </c>
      <c r="AI25" s="9">
        <f t="shared" ref="AI25" si="12">AI24+AH25</f>
        <v>4403631.065710837</v>
      </c>
      <c r="AJ25" s="9">
        <f t="shared" ref="AJ25" si="13">AJ24+AI25</f>
        <v>5146842.7991385702</v>
      </c>
      <c r="AK25" s="9">
        <f t="shared" ref="AK25" si="14">AK24+AJ25</f>
        <v>6031215.917580463</v>
      </c>
      <c r="AL25" s="9">
        <f t="shared" ref="AL25" si="15">AL24+AK25</f>
        <v>7077924.6287886407</v>
      </c>
      <c r="AM25" s="9">
        <f t="shared" ref="AM25" si="16">AM24+AL25</f>
        <v>8306319.2716780445</v>
      </c>
      <c r="AN25" s="9">
        <f t="shared" ref="AN25" si="17">AN24+AM25</f>
        <v>9754402.7360008582</v>
      </c>
      <c r="AO25" s="9">
        <f t="shared" ref="AO25" si="18">AO24+AN25</f>
        <v>11449378.344972095</v>
      </c>
      <c r="AP25" s="9">
        <f t="shared" ref="AP25" si="19">AP24+AO25</f>
        <v>13428279.920289015</v>
      </c>
      <c r="AQ25" s="9">
        <f t="shared" ref="AQ25" si="20">AQ24+AP25</f>
        <v>15733696.356903475</v>
      </c>
      <c r="AR25" s="9">
        <f t="shared" ref="AR25" si="21">AR24+AQ25</f>
        <v>18414604.884010103</v>
      </c>
      <c r="AS25" s="9">
        <f t="shared" ref="AS25" si="22">AS24+AR25</f>
        <v>21527329.315182727</v>
      </c>
      <c r="AT25" s="9">
        <f t="shared" ref="AT25" si="23">AT24+AS25</f>
        <v>25136642.036031242</v>
      </c>
      <c r="AU25" s="9">
        <f t="shared" ref="AU25" si="24">AU24+AT25</f>
        <v>29317031.290007036</v>
      </c>
      <c r="AV25" s="9">
        <f t="shared" ref="AV25" si="25">AV24+AU25</f>
        <v>34154158.557079196</v>
      </c>
      <c r="AW25" s="9">
        <f t="shared" ref="AW25" si="26">AW24+AV25</f>
        <v>39746534.539212182</v>
      </c>
    </row>
    <row r="26" spans="1:51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51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51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W28" s="21" t="s">
        <v>56</v>
      </c>
      <c r="AX28" s="15">
        <f>SUM(AY22,AY15)/-AY15</f>
        <v>4.8760224916327752</v>
      </c>
    </row>
    <row r="29" spans="1:51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AW29" s="21" t="s">
        <v>57</v>
      </c>
      <c r="AX29" s="9">
        <f>18+(((U24-U25)/U24)*19)</f>
        <v>36.275663482801384</v>
      </c>
    </row>
    <row r="30" spans="1:51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5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51" x14ac:dyDescent="0.2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2:26" x14ac:dyDescent="0.2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2:26" x14ac:dyDescent="0.2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2:26" x14ac:dyDescent="0.2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2:26" x14ac:dyDescent="0.2">
      <c r="B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2:26" x14ac:dyDescent="0.2">
      <c r="B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2:26" x14ac:dyDescent="0.2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2:26" x14ac:dyDescent="0.2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2:26" x14ac:dyDescent="0.2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2:26" x14ac:dyDescent="0.2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2:26" x14ac:dyDescent="0.2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2:26" x14ac:dyDescent="0.2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2:26" x14ac:dyDescent="0.2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2:26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2:26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2:26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2:26" x14ac:dyDescent="0.2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2:26" x14ac:dyDescent="0.2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2:26" x14ac:dyDescent="0.2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2:26" x14ac:dyDescent="0.2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2:26" x14ac:dyDescent="0.2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2:26" x14ac:dyDescent="0.2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2:26" x14ac:dyDescent="0.2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2:26" x14ac:dyDescent="0.2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2:26" x14ac:dyDescent="0.2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2:26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2:26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</sheetData>
  <mergeCells count="4">
    <mergeCell ref="C1:N1"/>
    <mergeCell ref="O1:Z1"/>
    <mergeCell ref="AA1:AL1"/>
    <mergeCell ref="AM1:AX1"/>
  </mergeCells>
  <phoneticPr fontId="3" type="noConversion"/>
  <conditionalFormatting sqref="B25:AW25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4DDF-524B-F545-962D-5FCA33232482}">
  <dimension ref="A1:BA5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4" sqref="M14"/>
    </sheetView>
  </sheetViews>
  <sheetFormatPr baseColWidth="10" defaultRowHeight="16" x14ac:dyDescent="0.2"/>
  <cols>
    <col min="1" max="1" width="23.1640625" bestFit="1" customWidth="1"/>
    <col min="2" max="2" width="13" bestFit="1" customWidth="1"/>
    <col min="3" max="5" width="13.6640625" bestFit="1" customWidth="1"/>
    <col min="6" max="6" width="14" bestFit="1" customWidth="1"/>
  </cols>
  <sheetData>
    <row r="1" spans="1:53" ht="29" x14ac:dyDescent="0.35">
      <c r="B1" s="29" t="s">
        <v>67</v>
      </c>
      <c r="C1" s="29"/>
      <c r="D1" s="29"/>
      <c r="E1" s="29"/>
      <c r="F1" s="2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6"/>
    </row>
    <row r="2" spans="1:53" x14ac:dyDescent="0.2">
      <c r="A2" s="5"/>
      <c r="B2" s="5"/>
      <c r="C2" s="14" t="s">
        <v>63</v>
      </c>
      <c r="D2" s="14" t="s">
        <v>64</v>
      </c>
      <c r="E2" s="14" t="s">
        <v>65</v>
      </c>
      <c r="F2" s="14" t="s">
        <v>66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27"/>
    </row>
    <row r="3" spans="1:53" x14ac:dyDescent="0.2">
      <c r="A3" s="5"/>
      <c r="B3" s="5">
        <v>0</v>
      </c>
      <c r="C3" s="5">
        <v>1</v>
      </c>
      <c r="D3" s="5">
        <v>2</v>
      </c>
      <c r="E3" s="5">
        <v>3</v>
      </c>
      <c r="F3" s="5">
        <v>4</v>
      </c>
      <c r="AY3" s="26"/>
    </row>
    <row r="4" spans="1:53" x14ac:dyDescent="0.2">
      <c r="A4" s="23" t="s">
        <v>10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x14ac:dyDescent="0.2">
      <c r="A5" s="22" t="s">
        <v>26</v>
      </c>
      <c r="B5" s="4">
        <f>-expenses!E3</f>
        <v>-150000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x14ac:dyDescent="0.2">
      <c r="A6" s="22" t="s">
        <v>30</v>
      </c>
      <c r="B6" s="4">
        <f>-expenses!E4</f>
        <v>-50000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x14ac:dyDescent="0.2">
      <c r="A7" s="22" t="s">
        <v>25</v>
      </c>
      <c r="B7" s="4"/>
      <c r="C7" s="4">
        <f>SUM(cashflow!C7:N7)</f>
        <v>-300000</v>
      </c>
      <c r="D7" s="4">
        <f>SUM(cashflow!O7:Z7)</f>
        <v>-300000</v>
      </c>
      <c r="E7" s="4">
        <f>SUM(cashflow!AA7:AL7)</f>
        <v>-300000</v>
      </c>
      <c r="F7" s="4">
        <f>SUM(cashflow!AM7:AX7)</f>
        <v>-300000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x14ac:dyDescent="0.2">
      <c r="A8" s="22" t="s">
        <v>27</v>
      </c>
      <c r="B8" s="4"/>
      <c r="C8" s="4">
        <f>SUM(cashflow!C8:N8)</f>
        <v>-5000</v>
      </c>
      <c r="D8" s="4">
        <f>SUM(cashflow!O8:Z8)</f>
        <v>-5000</v>
      </c>
      <c r="E8" s="4">
        <f>SUM(cashflow!AA8:AL8)</f>
        <v>-5000</v>
      </c>
      <c r="F8" s="4">
        <f>SUM(cashflow!AM8:AX8)</f>
        <v>-5000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x14ac:dyDescent="0.2">
      <c r="A9" s="22" t="s">
        <v>28</v>
      </c>
      <c r="B9" s="4"/>
      <c r="C9" s="4">
        <f>SUM(cashflow!C9:N9)</f>
        <v>-10999.999999999998</v>
      </c>
      <c r="D9" s="4">
        <f>SUM(cashflow!O9:Z9)</f>
        <v>-10999.999999999998</v>
      </c>
      <c r="E9" s="4">
        <f>SUM(cashflow!AA9:AL9)</f>
        <v>-10999.999999999998</v>
      </c>
      <c r="F9" s="4">
        <f>SUM(cashflow!AM9:AX9)</f>
        <v>-10999.999999999998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x14ac:dyDescent="0.2">
      <c r="A10" s="22" t="s">
        <v>29</v>
      </c>
      <c r="B10" s="4"/>
      <c r="C10" s="4">
        <f>SUM(cashflow!C10:N10)</f>
        <v>-500000.00000000006</v>
      </c>
      <c r="D10" s="4">
        <f>SUM(cashflow!O10:Z10)</f>
        <v>-500000.00000000006</v>
      </c>
      <c r="E10" s="4">
        <f>SUM(cashflow!AA10:AL10)</f>
        <v>-500000.00000000006</v>
      </c>
      <c r="F10" s="4">
        <f>SUM(cashflow!AM10:AX10)</f>
        <v>-500000.00000000006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x14ac:dyDescent="0.2">
      <c r="A11" s="22" t="s">
        <v>31</v>
      </c>
      <c r="B11" s="4"/>
      <c r="C11" s="4">
        <f>SUM(cashflow!C11:N11)</f>
        <v>-49999.999999999993</v>
      </c>
      <c r="D11" s="4">
        <f>SUM(cashflow!O11:Z11)</f>
        <v>-49999.999999999993</v>
      </c>
      <c r="E11" s="4">
        <f>SUM(cashflow!AA11:AL11)</f>
        <v>-49999.999999999993</v>
      </c>
      <c r="F11" s="4">
        <f>SUM(cashflow!AM11:AX11)</f>
        <v>-49999.999999999993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x14ac:dyDescent="0.2">
      <c r="A12" s="22" t="s">
        <v>32</v>
      </c>
      <c r="B12" s="4"/>
      <c r="C12" s="4">
        <f>SUM(cashflow!C12:N12)</f>
        <v>-49999.999999999993</v>
      </c>
      <c r="D12" s="4">
        <f>SUM(cashflow!O12:Z12)</f>
        <v>-49999.999999999993</v>
      </c>
      <c r="E12" s="4">
        <f>SUM(cashflow!AA12:AL12)</f>
        <v>-49999.999999999993</v>
      </c>
      <c r="F12" s="4">
        <f>SUM(cashflow!AM12:AX12)</f>
        <v>-49999.999999999993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x14ac:dyDescent="0.2">
      <c r="A13" s="22" t="s">
        <v>33</v>
      </c>
      <c r="B13" s="4"/>
      <c r="C13" s="4">
        <f>SUM(cashflow!C13:N13)</f>
        <v>-1463370.0000000002</v>
      </c>
      <c r="D13" s="4">
        <f>SUM(cashflow!O13:Z13)</f>
        <v>-1463370.0000000002</v>
      </c>
      <c r="E13" s="4">
        <f>SUM(cashflow!AA13:AL13)</f>
        <v>-1463370.0000000002</v>
      </c>
      <c r="F13" s="4">
        <f>SUM(cashflow!AM13:AX13)</f>
        <v>-1463370.0000000002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x14ac:dyDescent="0.2">
      <c r="A14" s="2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x14ac:dyDescent="0.2">
      <c r="A15" s="24" t="s">
        <v>9</v>
      </c>
      <c r="B15" s="28">
        <f>SUM(B5:B13)</f>
        <v>-200000</v>
      </c>
      <c r="C15" s="28">
        <f t="shared" ref="C15:F15" si="0">SUM(C5:C13)</f>
        <v>-2379370</v>
      </c>
      <c r="D15" s="28">
        <f t="shared" si="0"/>
        <v>-2379370</v>
      </c>
      <c r="E15" s="28">
        <f t="shared" si="0"/>
        <v>-2379370</v>
      </c>
      <c r="F15" s="28">
        <f t="shared" si="0"/>
        <v>-2379370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x14ac:dyDescent="0.2">
      <c r="A16" s="2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x14ac:dyDescent="0.2">
      <c r="A17" s="23" t="s">
        <v>11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x14ac:dyDescent="0.2">
      <c r="A18" s="22" t="s">
        <v>24</v>
      </c>
      <c r="B18" s="4">
        <f>assumption!B4</f>
        <v>2000000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x14ac:dyDescent="0.2">
      <c r="A19" s="25" t="s">
        <v>58</v>
      </c>
      <c r="B19" s="4"/>
      <c r="C19" s="4"/>
      <c r="D19" s="4">
        <f>SUM(cashflow!O19:Z19)</f>
        <v>1450083.3684912361</v>
      </c>
      <c r="E19" s="4">
        <f>SUM(cashflow!AA19:AL19)</f>
        <v>7758308.6952159042</v>
      </c>
      <c r="F19" s="4">
        <f>SUM(cashflow!AM19:AX19)</f>
        <v>41508891.914876476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x14ac:dyDescent="0.2">
      <c r="A20" s="22" t="s">
        <v>59</v>
      </c>
      <c r="B20" s="4"/>
      <c r="C20" s="4"/>
      <c r="D20" s="4">
        <f>SUM(cashflow!O20:Z20)</f>
        <v>3207642.5650815018</v>
      </c>
      <c r="E20" s="4">
        <f>SUM(cashflow!AA20:AL20)</f>
        <v>0</v>
      </c>
      <c r="F20" s="4">
        <f>SUM(cashflow!AM20:AX20)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x14ac:dyDescent="0.2">
      <c r="A21" s="2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x14ac:dyDescent="0.2">
      <c r="A22" s="24" t="s">
        <v>9</v>
      </c>
      <c r="B22" s="28">
        <f>SUM(B18:B20)</f>
        <v>2000000</v>
      </c>
      <c r="C22" s="28">
        <f t="shared" ref="C22:F22" si="1">SUM(C18:C20)</f>
        <v>0</v>
      </c>
      <c r="D22" s="28">
        <f t="shared" si="1"/>
        <v>4657725.9335727375</v>
      </c>
      <c r="E22" s="28">
        <f t="shared" si="1"/>
        <v>7758308.6952159042</v>
      </c>
      <c r="F22" s="28">
        <f t="shared" si="1"/>
        <v>41508891.914876476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x14ac:dyDescent="0.2">
      <c r="A23" s="2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x14ac:dyDescent="0.2">
      <c r="A24" s="23" t="s">
        <v>54</v>
      </c>
      <c r="B24" s="4">
        <f>B15+B22</f>
        <v>1800000</v>
      </c>
      <c r="C24" s="4">
        <f t="shared" ref="C24:F24" si="2">C15+C22</f>
        <v>-2379370</v>
      </c>
      <c r="D24" s="4">
        <f t="shared" si="2"/>
        <v>2278355.9335727375</v>
      </c>
      <c r="E24" s="4">
        <f t="shared" si="2"/>
        <v>5378938.6952159042</v>
      </c>
      <c r="F24" s="4">
        <f t="shared" si="2"/>
        <v>39129521.914876476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x14ac:dyDescent="0.2">
      <c r="A25" s="23" t="s">
        <v>55</v>
      </c>
      <c r="B25" s="4">
        <f>B24</f>
        <v>1800000</v>
      </c>
      <c r="C25" s="4">
        <f>C24+B25</f>
        <v>-579370</v>
      </c>
      <c r="D25" s="4">
        <f t="shared" ref="D25:F25" si="3">D24+C25</f>
        <v>1698985.9335727375</v>
      </c>
      <c r="E25" s="4">
        <f t="shared" si="3"/>
        <v>7077924.6287886417</v>
      </c>
      <c r="F25" s="4">
        <f t="shared" si="3"/>
        <v>46207446.543665119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2:53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2:53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2:53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2:53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2:53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2:53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2:53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2:53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2:53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2:53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2:53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2:53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2:53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2:53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2:53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2:53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2:2" x14ac:dyDescent="0.2">
      <c r="B49" s="9"/>
    </row>
    <row r="50" spans="2:2" x14ac:dyDescent="0.2">
      <c r="B50" s="9"/>
    </row>
    <row r="51" spans="2:2" x14ac:dyDescent="0.2">
      <c r="B51" s="9"/>
    </row>
    <row r="52" spans="2:2" x14ac:dyDescent="0.2">
      <c r="B52" s="9"/>
    </row>
    <row r="53" spans="2:2" x14ac:dyDescent="0.2">
      <c r="B53" s="9"/>
    </row>
    <row r="54" spans="2:2" x14ac:dyDescent="0.2">
      <c r="B54" s="9"/>
    </row>
    <row r="55" spans="2:2" x14ac:dyDescent="0.2">
      <c r="B55" s="9"/>
    </row>
    <row r="56" spans="2:2" x14ac:dyDescent="0.2">
      <c r="B56" s="9"/>
    </row>
    <row r="57" spans="2:2" x14ac:dyDescent="0.2">
      <c r="B57" s="4"/>
    </row>
    <row r="58" spans="2:2" x14ac:dyDescent="0.2">
      <c r="B58" s="4"/>
    </row>
  </sheetData>
  <mergeCells count="1">
    <mergeCell ref="B1:F1"/>
  </mergeCells>
  <phoneticPr fontId="3" type="noConversion"/>
  <conditionalFormatting sqref="B25">
    <cfRule type="cellIs" dxfId="3" priority="2" operator="lessThan">
      <formula>0</formula>
    </cfRule>
  </conditionalFormatting>
  <conditionalFormatting sqref="A25:XFD25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</vt:lpstr>
      <vt:lpstr>expenses</vt:lpstr>
      <vt:lpstr>staff</vt:lpstr>
      <vt:lpstr>cashflow</vt:lpstr>
      <vt:lpstr>cashflow-mini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Yazeed AlKhalaf</dc:creator>
  <cp:lastModifiedBy>Yazeed AlKhalaf</cp:lastModifiedBy>
  <dcterms:created xsi:type="dcterms:W3CDTF">2024-02-15T14:01:22Z</dcterms:created>
  <dcterms:modified xsi:type="dcterms:W3CDTF">2024-02-20T10:06:58Z</dcterms:modified>
</cp:coreProperties>
</file>