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62川口\"/>
    </mc:Choice>
  </mc:AlternateContent>
  <xr:revisionPtr revIDLastSave="0" documentId="13_ncr:1_{77040E81-8D58-490D-A5AF-7EB3412564B2}" xr6:coauthVersionLast="47" xr6:coauthVersionMax="47" xr10:uidLastSave="{00000000-0000-0000-0000-000000000000}"/>
  <bookViews>
    <workbookView xWindow="-120" yWindow="-120" windowWidth="19440" windowHeight="14040" activeTab="1" xr2:uid="{B771DDB5-8440-468C-8F48-7B35D98CF91A}"/>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6" l="1"/>
  <c r="C15" i="6" s="1"/>
  <c r="D5" i="6"/>
  <c r="E28" i="1"/>
  <c r="D28" i="1"/>
  <c r="C28" i="1"/>
  <c r="E27" i="1"/>
  <c r="D27" i="1"/>
  <c r="C27" i="1"/>
  <c r="E26" i="1"/>
  <c r="D26" i="1"/>
  <c r="C26" i="1"/>
  <c r="K10" i="1"/>
  <c r="K9" i="1"/>
  <c r="K8" i="1"/>
  <c r="C8" i="1"/>
  <c r="C15" i="1"/>
  <c r="C16" i="1" s="1"/>
  <c r="D15" i="1"/>
  <c r="D16" i="1" s="1"/>
  <c r="J40" i="1"/>
  <c r="M43" i="1" s="1"/>
  <c r="M35" i="1" s="1"/>
  <c r="J10" i="1"/>
  <c r="J9" i="1"/>
  <c r="J8" i="1"/>
  <c r="J25" i="1"/>
  <c r="J27" i="1" s="1"/>
  <c r="J24" i="1"/>
  <c r="J28" i="1" s="1"/>
  <c r="I10" i="1"/>
  <c r="I9" i="1"/>
  <c r="I8" i="1"/>
  <c r="H10" i="1"/>
  <c r="H9" i="1"/>
  <c r="H8" i="1"/>
  <c r="F8" i="1"/>
  <c r="G8" i="1"/>
  <c r="F9" i="1"/>
  <c r="G9" i="1"/>
  <c r="F10" i="1"/>
  <c r="G10" i="1"/>
  <c r="E8" i="1"/>
  <c r="E9" i="1"/>
  <c r="E10" i="1"/>
  <c r="D8" i="1"/>
  <c r="D9" i="1"/>
  <c r="D10" i="1"/>
  <c r="C18" i="4"/>
  <c r="C10" i="1"/>
  <c r="C9" i="1"/>
  <c r="C18" i="1" l="1"/>
  <c r="D18" i="1"/>
  <c r="C16" i="6"/>
  <c r="C12" i="1"/>
  <c r="C13" i="1" s="1"/>
  <c r="C14" i="1" s="1"/>
  <c r="F27" i="1"/>
  <c r="D33" i="1"/>
  <c r="F28" i="1"/>
  <c r="C30" i="1"/>
  <c r="C31" i="1" s="1"/>
  <c r="C32" i="1" s="1"/>
  <c r="E30" i="1"/>
  <c r="E31" i="1" s="1"/>
  <c r="E32" i="1" s="1"/>
  <c r="F23" i="1"/>
  <c r="D30" i="1"/>
  <c r="D31" i="1" s="1"/>
  <c r="D32" i="1" s="1"/>
  <c r="E33" i="1"/>
  <c r="K12" i="1"/>
  <c r="K13" i="1" s="1"/>
  <c r="K14" i="1" s="1"/>
  <c r="I15" i="1"/>
  <c r="I16" i="1" s="1"/>
  <c r="K15" i="1"/>
  <c r="K16" i="1" s="1"/>
  <c r="C33" i="1"/>
  <c r="C34" i="1" s="1"/>
  <c r="J15" i="1"/>
  <c r="J16" i="1" s="1"/>
  <c r="H15" i="1"/>
  <c r="H16" i="1" s="1"/>
  <c r="G15" i="1"/>
  <c r="G16" i="1" s="1"/>
  <c r="F15" i="1"/>
  <c r="F16" i="1" s="1"/>
  <c r="E15" i="1"/>
  <c r="E16" i="1" s="1"/>
  <c r="J41" i="1"/>
  <c r="J12" i="1"/>
  <c r="J13" i="1" s="1"/>
  <c r="J14" i="1" s="1"/>
  <c r="J26" i="1"/>
  <c r="M32" i="1" s="1"/>
  <c r="E12" i="1"/>
  <c r="E13" i="1" s="1"/>
  <c r="E14" i="1" s="1"/>
  <c r="G12" i="1"/>
  <c r="G13" i="1" s="1"/>
  <c r="G14" i="1" s="1"/>
  <c r="H12" i="1"/>
  <c r="H13" i="1" s="1"/>
  <c r="H14" i="1" s="1"/>
  <c r="D12" i="1"/>
  <c r="D13" i="1" s="1"/>
  <c r="D14" i="1" s="1"/>
  <c r="I12" i="1"/>
  <c r="I13" i="1" s="1"/>
  <c r="I14" i="1" s="1"/>
  <c r="F12" i="1"/>
  <c r="F13" i="1" s="1"/>
  <c r="F14" i="1" s="1"/>
  <c r="D34" i="1" l="1"/>
  <c r="D36" i="1" s="1"/>
  <c r="E34" i="1"/>
  <c r="E36" i="1" s="1"/>
  <c r="I18" i="1"/>
  <c r="F18" i="1"/>
  <c r="K18" i="1"/>
  <c r="G18" i="1"/>
  <c r="H18" i="1"/>
  <c r="J18" i="1"/>
  <c r="C19" i="6"/>
  <c r="M33" i="1"/>
  <c r="M34" i="1" s="1"/>
  <c r="F26" i="1"/>
  <c r="D6" i="6" s="1"/>
  <c r="J4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F34" i="1" l="1"/>
  <c r="E18" i="1"/>
  <c r="E6" i="6"/>
  <c r="C18" i="6"/>
  <c r="C21" i="6" s="1"/>
  <c r="C22" i="6" s="1"/>
  <c r="J30" i="1"/>
  <c r="F30" i="1" s="1"/>
  <c r="D7" i="6" s="1"/>
  <c r="E7" i="6" s="1"/>
  <c r="C36" i="1"/>
  <c r="F36" i="1" l="1"/>
  <c r="D9" i="6" s="1"/>
  <c r="E9" i="6" s="1"/>
  <c r="C24" i="6"/>
  <c r="J31" i="1"/>
  <c r="F31" i="1" s="1"/>
  <c r="J32" i="1" l="1"/>
  <c r="F32" i="1" s="1"/>
  <c r="D8" i="6" s="1"/>
  <c r="E8" i="6" s="1"/>
</calcChain>
</file>

<file path=xl/sharedStrings.xml><?xml version="1.0" encoding="utf-8"?>
<sst xmlns="http://schemas.openxmlformats.org/spreadsheetml/2006/main" count="373" uniqueCount="213">
  <si>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</si>
  <si>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</si>
  <si>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</si>
  <si>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</si>
  <si>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</si>
  <si>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</si>
  <si>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</si>
  <si>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</si>
  <si>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</si>
  <si>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</si>
  <si>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</si>
  <si>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</si>
  <si>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</si>
  <si>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</si>
  <si>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</si>
  <si>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</si>
  <si>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</si>
  <si>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</si>
  <si>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</si>
  <si>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</si>
  <si>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</si>
  <si>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</si>
  <si>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</si>
  <si>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</si>
  <si>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</si>
  <si>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</si>
  <si>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</si>
  <si>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</si>
  <si>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</si>
  <si>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2"/>
  </si>
  <si>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2"/>
  </si>
  <si>
    <t xml:space="preserve">   その月の社会保</t>
  </si>
  <si>
    <t>甲</t>
  </si>
  <si>
    <t>　</t>
  </si>
  <si>
    <t xml:space="preserve">   険料等控除後の</t>
    <rPh sb="5" eb="6">
      <t>トウ</t>
    </rPh>
    <phoneticPr fontId="12"/>
  </si>
  <si>
    <t>扶        養        親        族        等        の        数</t>
  </si>
  <si>
    <t>乙</t>
  </si>
  <si>
    <t xml:space="preserve">   給与等の金額</t>
    <rPh sb="3" eb="5">
      <t>キュウヨ</t>
    </rPh>
    <phoneticPr fontId="12"/>
  </si>
  <si>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</si>
  <si>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</si>
  <si>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</si>
  <si>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</si>
  <si>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</si>
  <si>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</si>
  <si>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</si>
  <si>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</si>
  <si>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</si>
  <si>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</si>
  <si>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</si>
  <si>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</si>
  <si>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</si>
  <si>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</si>
  <si>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2"/>
  </si>
  <si>
    <t>740,000円</t>
    <rPh sb="7" eb="8">
      <t>エン</t>
    </rPh>
    <phoneticPr fontId="12"/>
  </si>
  <si>
    <t>259,800円に、その月の社会保険料等控除後の給与等の
金額のうち
740,000円を
超える金額の40.84％に相当する金額を加算した金額</t>
    <phoneticPr fontId="12"/>
  </si>
  <si>
    <t xml:space="preserve"> 740,000円を超え</t>
    <phoneticPr fontId="12"/>
  </si>
  <si>
    <t xml:space="preserve"> 740,000円の場合の税額に、その月の社会保険料等控除後の給与等の金額のうち</t>
    <phoneticPr fontId="12"/>
  </si>
  <si>
    <t xml:space="preserve"> 780,000円に満た</t>
    <phoneticPr fontId="12"/>
  </si>
  <si>
    <t xml:space="preserve"> 740,000円を超える金額の20.42％に相当する金額を加算した金額</t>
    <phoneticPr fontId="12"/>
  </si>
  <si>
    <t xml:space="preserve"> ない金額</t>
  </si>
  <si>
    <t xml:space="preserve"> </t>
  </si>
  <si>
    <t>円</t>
    <rPh sb="0" eb="1">
      <t>エン</t>
    </rPh>
    <phoneticPr fontId="12"/>
  </si>
  <si>
    <t>780,000円</t>
    <phoneticPr fontId="12"/>
  </si>
  <si>
    <t xml:space="preserve"> 780,000円を超え</t>
    <phoneticPr fontId="12"/>
  </si>
  <si>
    <t xml:space="preserve"> 780,000円の場合の税額に、その月の社会保険料等控除後の給与等の金額のうち</t>
    <phoneticPr fontId="12"/>
  </si>
  <si>
    <t xml:space="preserve"> 950,000円に満た</t>
    <phoneticPr fontId="12"/>
  </si>
  <si>
    <t xml:space="preserve"> 780,000円を超える金額の23.483％に相当する金額を加算した金額</t>
    <phoneticPr fontId="12"/>
  </si>
  <si>
    <t>950,000円</t>
    <phoneticPr fontId="12"/>
  </si>
  <si>
    <t xml:space="preserve"> 950,000円を超え</t>
    <phoneticPr fontId="12"/>
  </si>
  <si>
    <t xml:space="preserve"> 950,000円の場合の税額に、その月の社会保険料等控除後の給与等の金額のうち</t>
    <phoneticPr fontId="12"/>
  </si>
  <si>
    <t xml:space="preserve"> 1,700,000円に満た</t>
    <phoneticPr fontId="12"/>
  </si>
  <si>
    <t xml:space="preserve"> 950,000円を超える金額の33.693％に相当する金額を加算した金額</t>
    <phoneticPr fontId="12"/>
  </si>
  <si>
    <t>1,700,000円</t>
    <rPh sb="9" eb="10">
      <t>エン</t>
    </rPh>
    <phoneticPr fontId="12"/>
  </si>
  <si>
    <t>651,900円に、その月の社会保険料等控除後の給与等の
金額のうち
1,700,000円を超える金額の45.945％に相当する金額を加算した金額</t>
    <phoneticPr fontId="12"/>
  </si>
  <si>
    <t xml:space="preserve"> 1,700,000円を超え</t>
    <phoneticPr fontId="12"/>
  </si>
  <si>
    <t xml:space="preserve"> 1,700,000円の場合の税額に、その月の社会保険料等控除後の給与等の金額のうち</t>
    <phoneticPr fontId="12"/>
  </si>
  <si>
    <t xml:space="preserve"> 2,170,000円に満た</t>
    <phoneticPr fontId="12"/>
  </si>
  <si>
    <t xml:space="preserve"> 1,700,000円を超える金額の40.84％に相当する金額を加算した金額</t>
    <phoneticPr fontId="12"/>
  </si>
  <si>
    <t>2,170,000円</t>
    <rPh sb="9" eb="10">
      <t>エン</t>
    </rPh>
    <phoneticPr fontId="12"/>
  </si>
  <si>
    <t xml:space="preserve"> 2,170,000円を超え</t>
    <phoneticPr fontId="12"/>
  </si>
  <si>
    <t xml:space="preserve"> 2,170,000円の場合の税額に、その月の社会保険料等控除後の給与等の金額のうち</t>
    <phoneticPr fontId="12"/>
  </si>
  <si>
    <t xml:space="preserve"> 2,210,000円に満た</t>
    <phoneticPr fontId="12"/>
  </si>
  <si>
    <t xml:space="preserve"> 2,170,000円を超える金額の40.84％に相当する金額を加算した金額</t>
    <phoneticPr fontId="12"/>
  </si>
  <si>
    <t>2,210,000円</t>
    <phoneticPr fontId="12"/>
  </si>
  <si>
    <t xml:space="preserve"> 2,210,000円を超え</t>
    <phoneticPr fontId="12"/>
  </si>
  <si>
    <t xml:space="preserve"> 2,210,000円の場合の税額に、その月の社会保険料等控除後の給与等の金額のうち</t>
    <phoneticPr fontId="12"/>
  </si>
  <si>
    <t xml:space="preserve"> 2,250,000円に満た</t>
    <phoneticPr fontId="12"/>
  </si>
  <si>
    <t xml:space="preserve"> 2,210,000円を超える金額の40.84％に相当する金額を加算した金額</t>
    <phoneticPr fontId="12"/>
  </si>
  <si>
    <t>2,250,000円</t>
    <phoneticPr fontId="12"/>
  </si>
  <si>
    <t xml:space="preserve"> 2,250,000円を超え</t>
    <phoneticPr fontId="12"/>
  </si>
  <si>
    <t xml:space="preserve"> 2,250,000円の場合の税額に、その月の社会保険料等控除後の給与等の金額のうち</t>
    <phoneticPr fontId="12"/>
  </si>
  <si>
    <t xml:space="preserve"> 3,500,000円に満た</t>
    <phoneticPr fontId="12"/>
  </si>
  <si>
    <t xml:space="preserve"> 2,250,000円を超える金額の40.84％に相当する金額を加算した金額</t>
    <phoneticPr fontId="12"/>
  </si>
  <si>
    <t>3,500,000円</t>
    <phoneticPr fontId="12"/>
  </si>
  <si>
    <t xml:space="preserve"> 3,500,000円を超え</t>
    <phoneticPr fontId="12"/>
  </si>
  <si>
    <t xml:space="preserve"> 3,500,000円の場合の税額に、その月の社会保険料等控除後の給与等の金額のうち</t>
    <phoneticPr fontId="12"/>
  </si>
  <si>
    <t xml:space="preserve"> る金額</t>
    <rPh sb="2" eb="4">
      <t>キンガク</t>
    </rPh>
    <phoneticPr fontId="12"/>
  </si>
  <si>
    <t xml:space="preserve"> 3,500,000円を超える金額の45.945％に相当する金額を加算した金額</t>
    <phoneticPr fontId="12"/>
  </si>
  <si>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2"/>
  </si>
  <si>
    <t>　扶養親族等の数が７人を超える場合には、扶養親族等の数が７人の場合の税額から、その７人を超える</t>
    <phoneticPr fontId="12"/>
  </si>
  <si>
    <t>　１人ごとに1,610円を控除した金額</t>
    <phoneticPr fontId="12"/>
  </si>
  <si>
    <t>(注)  この表における用語の意味は、次のとおりです。</t>
    <rPh sb="12" eb="14">
      <t>ヨウゴ</t>
    </rPh>
    <rPh sb="15" eb="17">
      <t>イミ</t>
    </rPh>
    <rPh sb="19" eb="20">
      <t>ツギ</t>
    </rPh>
    <phoneticPr fontId="12"/>
  </si>
  <si>
    <t>　１　「扶養親族」とは、源泉控除対象配偶者及び控除対象扶養親族をいいます。</t>
    <rPh sb="4" eb="6">
      <t>フヨウ</t>
    </rPh>
    <rPh sb="6" eb="8">
      <t>シンゾク</t>
    </rPh>
    <phoneticPr fontId="12"/>
  </si>
  <si>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2"/>
  </si>
  <si>
    <t>　　る小規模企業共済等掛金をいいます。</t>
    <phoneticPr fontId="12"/>
  </si>
  <si>
    <t>(備考）  税額の求め方は、次のとおりです。</t>
    <phoneticPr fontId="12"/>
  </si>
  <si>
    <t xml:space="preserve">   1　 「給与所得者の扶養控除等申告書」（以下この表において「扶養控除等申告書」といいます。）の提出があった人</t>
    <phoneticPr fontId="12"/>
  </si>
  <si>
    <t xml:space="preserve">     (1)  まず、その人のその月の給与等の金額から、その給与等の金額から控除される社会保険料等の金額を控除した金額を求めます。</t>
    <rPh sb="50" eb="51">
      <t>トウ</t>
    </rPh>
    <phoneticPr fontId="12"/>
  </si>
  <si>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2"/>
  </si>
  <si>
    <t>　　　　親族等が国外居住親族である場合には、親族に該当する旨を証する書類が扶養控除等申告書に添付され、又は当該書類が扶養控除等申告書の提出の際</t>
    <phoneticPr fontId="12"/>
  </si>
  <si>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2"/>
  </si>
  <si>
    <t>　　　　額」欄の該当する行を求め、その行と扶養親族等の数に応じた甲欄の該当欄との交わるところに記載されている金額を求めます。これが求める税額で</t>
    <phoneticPr fontId="12"/>
  </si>
  <si>
    <t>　　　　す。</t>
    <phoneticPr fontId="12"/>
  </si>
  <si>
    <t xml:space="preserve">     (3)  扶養控除等申告書により申告された扶養親族等の数が７人を超える場合には、(1)により求めた金額に応じて、扶養親族等の数が７人であるものとし</t>
    <phoneticPr fontId="12"/>
  </si>
  <si>
    <t xml:space="preserve">        て(2)により求めた税額から、扶養親族等の数が７人を超える１人ごとに1,610円を控除した金額を求めます。これが求める税額です。</t>
    <phoneticPr fontId="12"/>
  </si>
  <si>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2"/>
  </si>
  <si>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2"/>
  </si>
  <si>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2"/>
  </si>
  <si>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2"/>
  </si>
  <si>
    <t>　　　　す。）又は同居特別障害者に限ります。）に該当する人がいる旨の記載があるときは、扶養親族等の数にこれらの一に該当するごとに１人を加算した</t>
    <rPh sb="65" eb="66">
      <t>ニン</t>
    </rPh>
    <rPh sb="67" eb="69">
      <t>カサン</t>
    </rPh>
    <phoneticPr fontId="12"/>
  </si>
  <si>
    <t xml:space="preserve">      　数を、それぞれ(2)及び(3)の扶養親族等の数とします。</t>
    <phoneticPr fontId="12"/>
  </si>
  <si>
    <t xml:space="preserve">   2  扶養控除等申告書の提出がない人（「従たる給与についての扶養控除等申告書」の提出があった人を含みます。）</t>
    <phoneticPr fontId="12"/>
  </si>
  <si>
    <t xml:space="preserve">    　その人のその月の給与等の金額から、その給与等の金額から控除される社会保険料等の金額を控除し、その控除後の金額に応じた「その月の社会保険料</t>
    <rPh sb="42" eb="43">
      <t>トウ</t>
    </rPh>
    <phoneticPr fontId="12"/>
  </si>
  <si>
    <t xml:space="preserve">    等控除後の給与等の金額」欄の該当する行と乙欄との交わるところに記載されている金額（「従たる給与についての扶養控除等申告書」の提出があった場</t>
    <phoneticPr fontId="12"/>
  </si>
  <si>
    <t xml:space="preserve">    合には、その申告書により申告された扶養親族等（その申告書に記載がされていないものとされる源泉控除対象配偶者を除きます。）の数に応じ、扶養親　　</t>
    <phoneticPr fontId="12"/>
  </si>
  <si>
    <t>　　族等１人ごとに1,610円を控除した金額）を求めます。これが求める税額です。</t>
    <phoneticPr fontId="12"/>
  </si>
  <si>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</si>
  <si>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</si>
  <si>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</si>
  <si>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</si>
  <si>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2"/>
  </si>
  <si>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2"/>
  </si>
  <si>
    <t>賞与の金額に乗ずべき率</t>
    <rPh sb="0" eb="2">
      <t>ショウヨ</t>
    </rPh>
    <phoneticPr fontId="12"/>
  </si>
  <si>
    <t>乙</t>
    <rPh sb="0" eb="1">
      <t>オツ</t>
    </rPh>
    <phoneticPr fontId="12"/>
  </si>
  <si>
    <t>7  人　以　上</t>
    <rPh sb="5" eb="6">
      <t>イ</t>
    </rPh>
    <rPh sb="7" eb="8">
      <t>ジョウ</t>
    </rPh>
    <phoneticPr fontId="12"/>
  </si>
  <si>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2"/>
  </si>
  <si>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2"/>
  </si>
  <si>
    <t>以上</t>
    <rPh sb="0" eb="2">
      <t>イジョウ</t>
    </rPh>
    <phoneticPr fontId="12"/>
  </si>
  <si>
    <t>未満</t>
    <rPh sb="0" eb="2">
      <t>ミマン</t>
    </rPh>
    <phoneticPr fontId="12"/>
  </si>
  <si>
    <t>%</t>
    <phoneticPr fontId="12"/>
  </si>
  <si>
    <t>千円</t>
  </si>
  <si>
    <t xml:space="preserve">      68千円未満</t>
    <rPh sb="8" eb="9">
      <t>セン</t>
    </rPh>
    <rPh sb="9" eb="10">
      <t>エン</t>
    </rPh>
    <rPh sb="10" eb="12">
      <t>ミマン</t>
    </rPh>
    <phoneticPr fontId="12"/>
  </si>
  <si>
    <t xml:space="preserve">      94千円未満</t>
    <rPh sb="8" eb="10">
      <t>センエン</t>
    </rPh>
    <rPh sb="10" eb="12">
      <t>ミマン</t>
    </rPh>
    <phoneticPr fontId="12"/>
  </si>
  <si>
    <t xml:space="preserve">     133千円未満</t>
    <rPh sb="8" eb="10">
      <t>センエン</t>
    </rPh>
    <rPh sb="10" eb="12">
      <t>ミマン</t>
    </rPh>
    <phoneticPr fontId="12"/>
  </si>
  <si>
    <t xml:space="preserve">     171千円未満</t>
    <rPh sb="8" eb="10">
      <t>センエン</t>
    </rPh>
    <rPh sb="10" eb="12">
      <t>ミマン</t>
    </rPh>
    <phoneticPr fontId="12"/>
  </si>
  <si>
    <t xml:space="preserve">     210千円未満</t>
    <rPh sb="8" eb="10">
      <t>センエン</t>
    </rPh>
    <rPh sb="10" eb="12">
      <t>ミマン</t>
    </rPh>
    <phoneticPr fontId="12"/>
  </si>
  <si>
    <t xml:space="preserve">     243千円未満</t>
    <rPh sb="8" eb="10">
      <t>センエン</t>
    </rPh>
    <rPh sb="10" eb="12">
      <t>ミマン</t>
    </rPh>
    <phoneticPr fontId="12"/>
  </si>
  <si>
    <t xml:space="preserve">     275千円未満</t>
    <rPh sb="8" eb="10">
      <t>センエン</t>
    </rPh>
    <rPh sb="10" eb="12">
      <t>ミマン</t>
    </rPh>
    <phoneticPr fontId="12"/>
  </si>
  <si>
    <t xml:space="preserve">     308千円未満</t>
    <rPh sb="8" eb="10">
      <t>センエン</t>
    </rPh>
    <rPh sb="10" eb="12">
      <t>ミマン</t>
    </rPh>
    <phoneticPr fontId="12"/>
  </si>
  <si>
    <t>千円以上</t>
    <rPh sb="0" eb="4">
      <t>センエンイジョウ</t>
    </rPh>
    <phoneticPr fontId="12"/>
  </si>
  <si>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2"/>
  </si>
  <si>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2"/>
  </si>
  <si>
    <t>(備考）   賞与の金額に乗ずべき率の求め方は、次のとおりです。</t>
    <phoneticPr fontId="12"/>
  </si>
  <si>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2"/>
  </si>
  <si>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2"/>
  </si>
  <si>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2"/>
  </si>
  <si>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2"/>
  </si>
  <si>
    <t xml:space="preserve">     (3)  (2)により求めた行と「賞与の金額に乗ずべき率」欄との交わるところに記載されている率を求めます。これが求める率です。</t>
    <rPh sb="53" eb="54">
      <t>モト</t>
    </rPh>
    <phoneticPr fontId="12"/>
  </si>
  <si>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2"/>
  </si>
  <si>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2"/>
  </si>
  <si>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2"/>
  </si>
  <si>
    <t>　　 とします。</t>
    <phoneticPr fontId="12"/>
  </si>
  <si>
    <t xml:space="preserve">   3   扶養控除等申告書の提出がない人(「従たる給与についての扶養控除等申告書」の提出があった人を含み、４に該当する場合を除きます。）</t>
    <rPh sb="21" eb="22">
      <t>ヒト</t>
    </rPh>
    <rPh sb="50" eb="51">
      <t>ヒト</t>
    </rPh>
    <phoneticPr fontId="12"/>
  </si>
  <si>
    <t xml:space="preserve">     (1)  その人の前月中の給与等の金額から前月中の社会保険料等の金額を控除した金額を求めます。</t>
    <rPh sb="12" eb="13">
      <t>ヒト</t>
    </rPh>
    <rPh sb="35" eb="36">
      <t>トウ</t>
    </rPh>
    <phoneticPr fontId="12"/>
  </si>
  <si>
    <t xml:space="preserve">     (2)  (1)により求めた金額に応じて乙欄の「前月の社会保険料等控除後の給与等の金額」欄の該当する行を求めます。</t>
    <rPh sb="37" eb="38">
      <t>トウ</t>
    </rPh>
    <phoneticPr fontId="12"/>
  </si>
  <si>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2"/>
  </si>
  <si>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2"/>
  </si>
  <si>
    <t xml:space="preserve">     を計算します。</t>
    <rPh sb="6" eb="8">
      <t>ケイサン</t>
    </rPh>
    <phoneticPr fontId="12"/>
  </si>
  <si>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2"/>
  </si>
  <si>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2"/>
  </si>
  <si>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</si>
  <si>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</si>
  <si>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</si>
  <si>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</si>
  <si>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年金復活プランの年間計画表</t>
    <rPh sb="0" eb="2">
      <t>ネンキン</t>
    </rPh>
    <rPh sb="2" eb="4">
      <t>フッカツ</t>
    </rPh>
    <rPh sb="8" eb="9">
      <t>ネン</t>
    </rPh>
    <rPh sb="9" eb="10">
      <t>カン</t>
    </rPh>
    <rPh sb="10" eb="12">
      <t>ケイカク</t>
    </rPh>
    <rPh sb="12" eb="13">
      <t>ヒョウ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</si>
  <si>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</si>
  <si>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</si>
  <si>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</si>
  <si>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</si>
  <si>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</si>
  <si>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</si>
  <si>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</si>
  <si>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</si>
  <si>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</si>
  <si>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</si>
  <si>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</si>
  <si>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</si>
  <si>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</si>
  <si>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</si>
  <si>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</si>
  <si>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</si>
  <si>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</si>
  <si>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</si>
  <si>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</si>
  <si>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</si>
  <si>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</si>
  <si>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</si>
  <si>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</si>
  <si>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</si>
  <si>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</si>
  <si>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</si>
  <si>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</si>
  <si>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</si>
  <si>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</si>
  <si>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</si>
  <si>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</si>
  <si>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</si>
  <si>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</si>
  <si>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</si>
  <si>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※賞与支給前月の数値を転記してください。</t>
    <rPh sb="1" eb="3">
      <t>ショウヨ</t>
    </rPh>
    <rPh sb="3" eb="5">
      <t>シキュウ</t>
    </rPh>
    <rPh sb="5" eb="7">
      <t>ゼンゲツ</t>
    </rPh>
    <rPh sb="8" eb="10">
      <t>スウチ</t>
    </rPh>
    <rPh sb="11" eb="13">
      <t>テンキ</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</si>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</sst>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6"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b/>
      <sz val="11"/>
      <color theme="1"/>
      <name val="游ゴシック"/>
      <family val="3"/>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sz val="11"/>
      <color theme="1"/>
      <name val="Meiryo UI"/>
      <family val="3"/>
      <charset val="128"/>
    </font>
    <font>
      <sz val="8"/>
      <color theme="1"/>
      <name val="Meiryo UI"/>
      <family val="3"/>
      <charset val="128"/>
    </font>
    <font>
      <sz val="9"/>
      <color theme="1"/>
      <name val="Meiryo UI"/>
      <family val="3"/>
      <charset val="128"/>
    </font>
    <font>
      <b/>
      <sz val="11"/>
      <color theme="1"/>
      <name val="Meiryo UI"/>
      <family val="3"/>
      <charset val="128"/>
    </font>
    <font>
      <sz val="12"/>
      <color theme="1"/>
      <name val="Meiryo UI"/>
      <family val="3"/>
      <charset val="128"/>
    </font>
    <font>
      <sz val="16"/>
      <color theme="1"/>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9" fillId="0" borderId="0"/>
  </cellStyleXfs>
  <cellXfs count="236">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6" fillId="0" borderId="0" xfId="0" applyFont="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176" fontId="8" fillId="0" borderId="1" xfId="0" applyNumberFormat="1" applyFont="1" applyBorder="1" applyAlignment="1">
      <alignment horizontal="right" vertical="center"/>
    </xf>
    <xf numFmtId="0" fontId="9" fillId="0" borderId="0" xfId="2"/>
    <xf numFmtId="0" fontId="13" fillId="0" borderId="0" xfId="2" applyFont="1" applyAlignment="1">
      <alignment vertical="center" wrapText="1"/>
    </xf>
    <xf numFmtId="0" fontId="16" fillId="0" borderId="0" xfId="2" applyFont="1"/>
    <xf numFmtId="0" fontId="16" fillId="0" borderId="6" xfId="2" applyFont="1" applyBorder="1" applyAlignment="1">
      <alignment horizontal="left" vertical="center"/>
    </xf>
    <xf numFmtId="0" fontId="16" fillId="0" borderId="7" xfId="2" applyFont="1" applyBorder="1" applyAlignment="1">
      <alignment horizontal="left" vertical="center"/>
    </xf>
    <xf numFmtId="0" fontId="16" fillId="0" borderId="8" xfId="2" applyFont="1" applyBorder="1" applyAlignment="1">
      <alignment horizontal="centerContinuous" vertical="center"/>
    </xf>
    <xf numFmtId="0" fontId="16" fillId="0" borderId="9" xfId="2" applyFont="1" applyBorder="1" applyAlignment="1">
      <alignment horizontal="centerContinuous" vertical="center"/>
    </xf>
    <xf numFmtId="0" fontId="16" fillId="0" borderId="10" xfId="2" applyFont="1" applyBorder="1" applyAlignment="1">
      <alignment horizontal="center" vertical="center"/>
    </xf>
    <xf numFmtId="0" fontId="16" fillId="0" borderId="11" xfId="2" applyFont="1" applyBorder="1" applyAlignment="1">
      <alignment horizontal="left" vertical="center"/>
    </xf>
    <xf numFmtId="0" fontId="16" fillId="0" borderId="12" xfId="2" applyFont="1" applyBorder="1" applyAlignment="1">
      <alignment horizontal="left" vertical="center"/>
    </xf>
    <xf numFmtId="0" fontId="16" fillId="0" borderId="2" xfId="2" applyFont="1" applyBorder="1" applyAlignment="1">
      <alignment horizontal="centerContinuous" vertical="center"/>
    </xf>
    <xf numFmtId="0" fontId="16" fillId="0" borderId="13" xfId="2" applyFont="1" applyBorder="1" applyAlignment="1">
      <alignment horizontal="centerContinuous" vertical="center"/>
    </xf>
    <xf numFmtId="0" fontId="16" fillId="0" borderId="14" xfId="2" applyFont="1" applyBorder="1" applyAlignment="1">
      <alignment horizontal="center" vertical="center"/>
    </xf>
    <xf numFmtId="0" fontId="16" fillId="0" borderId="15" xfId="2" applyFont="1" applyBorder="1" applyAlignment="1">
      <alignment vertical="center"/>
    </xf>
    <xf numFmtId="0" fontId="16" fillId="0" borderId="16" xfId="2" applyFont="1" applyBorder="1" applyAlignment="1">
      <alignment vertical="center"/>
    </xf>
    <xf numFmtId="0" fontId="16" fillId="0" borderId="1" xfId="2" applyFont="1" applyBorder="1" applyAlignment="1">
      <alignment horizontal="center" vertical="center"/>
    </xf>
    <xf numFmtId="0" fontId="16" fillId="0" borderId="17" xfId="2" applyFont="1" applyBorder="1" applyAlignment="1">
      <alignment vertical="center"/>
    </xf>
    <xf numFmtId="0" fontId="16" fillId="0" borderId="18" xfId="2" applyFont="1" applyBorder="1" applyAlignment="1">
      <alignment horizontal="center" vertical="center"/>
    </xf>
    <xf numFmtId="0" fontId="16" fillId="0" borderId="1" xfId="2" applyFont="1" applyBorder="1" applyAlignment="1">
      <alignment horizontal="centerContinuous" vertical="center"/>
    </xf>
    <xf numFmtId="0" fontId="16" fillId="0" borderId="19" xfId="2" applyFont="1" applyBorder="1" applyAlignment="1">
      <alignment horizontal="center" vertical="center"/>
    </xf>
    <xf numFmtId="0" fontId="17" fillId="0" borderId="20" xfId="2" applyFont="1" applyBorder="1" applyAlignment="1">
      <alignment horizontal="right" vertical="top"/>
    </xf>
    <xf numFmtId="0" fontId="17" fillId="0" borderId="21" xfId="2" applyFont="1" applyBorder="1" applyAlignment="1">
      <alignment horizontal="right" vertical="top"/>
    </xf>
    <xf numFmtId="0" fontId="17" fillId="0" borderId="22" xfId="2" applyFont="1" applyBorder="1" applyAlignment="1">
      <alignment horizontal="right" vertical="top"/>
    </xf>
    <xf numFmtId="3" fontId="9" fillId="0" borderId="23" xfId="2" applyNumberFormat="1" applyBorder="1" applyAlignment="1">
      <alignment vertical="top"/>
    </xf>
    <xf numFmtId="3" fontId="9" fillId="0" borderId="24" xfId="2" applyNumberFormat="1" applyBorder="1" applyAlignment="1">
      <alignment vertical="top"/>
    </xf>
    <xf numFmtId="3" fontId="18" fillId="0" borderId="14" xfId="2" applyNumberFormat="1" applyFont="1" applyBorder="1" applyAlignment="1">
      <alignment wrapText="1"/>
    </xf>
    <xf numFmtId="1" fontId="9" fillId="0" borderId="0" xfId="2" applyNumberFormat="1"/>
    <xf numFmtId="3" fontId="9" fillId="0" borderId="23" xfId="2" applyNumberFormat="1" applyBorder="1"/>
    <xf numFmtId="3" fontId="9" fillId="0" borderId="24" xfId="2" applyNumberFormat="1" applyBorder="1"/>
    <xf numFmtId="3" fontId="9" fillId="0" borderId="14" xfId="2" applyNumberFormat="1" applyBorder="1"/>
    <xf numFmtId="3" fontId="9" fillId="0" borderId="25" xfId="2" applyNumberFormat="1" applyBorder="1"/>
    <xf numFmtId="3" fontId="9" fillId="0" borderId="26" xfId="2" applyNumberFormat="1" applyBorder="1"/>
    <xf numFmtId="3" fontId="9" fillId="0" borderId="27" xfId="2" applyNumberFormat="1" applyBorder="1"/>
    <xf numFmtId="3" fontId="19" fillId="0" borderId="23" xfId="2" applyNumberFormat="1" applyFont="1" applyBorder="1"/>
    <xf numFmtId="3" fontId="19" fillId="0" borderId="24" xfId="2" applyNumberFormat="1" applyFont="1" applyBorder="1"/>
    <xf numFmtId="3" fontId="19" fillId="0" borderId="14" xfId="2" applyNumberFormat="1" applyFont="1" applyBorder="1"/>
    <xf numFmtId="3" fontId="19" fillId="0" borderId="25" xfId="2" applyNumberFormat="1" applyFont="1" applyBorder="1"/>
    <xf numFmtId="3" fontId="19" fillId="0" borderId="26" xfId="2" applyNumberFormat="1" applyFont="1" applyBorder="1"/>
    <xf numFmtId="3" fontId="19" fillId="0" borderId="27" xfId="2" applyNumberFormat="1" applyFont="1" applyBorder="1"/>
    <xf numFmtId="0" fontId="19" fillId="0" borderId="11" xfId="0" applyFont="1" applyBorder="1" applyAlignment="1">
      <alignment horizontal="centerContinuous"/>
    </xf>
    <xf numFmtId="0" fontId="19" fillId="0" borderId="12" xfId="0" applyFont="1" applyBorder="1" applyAlignment="1">
      <alignment horizontal="centerContinuous"/>
    </xf>
    <xf numFmtId="0" fontId="20" fillId="0" borderId="24" xfId="0" applyFont="1" applyBorder="1" applyAlignment="1">
      <alignment horizontal="right" vertical="center"/>
    </xf>
    <xf numFmtId="0" fontId="20" fillId="0" borderId="14" xfId="0" applyFont="1" applyBorder="1" applyAlignment="1">
      <alignment horizontal="right" vertical="center"/>
    </xf>
    <xf numFmtId="3" fontId="19" fillId="0" borderId="15" xfId="0" applyNumberFormat="1" applyFont="1" applyBorder="1" applyAlignment="1">
      <alignment horizontal="centerContinuous"/>
    </xf>
    <xf numFmtId="0" fontId="19" fillId="0" borderId="16" xfId="0" applyFont="1" applyBorder="1" applyAlignment="1">
      <alignment horizontal="centerContinuous"/>
    </xf>
    <xf numFmtId="38" fontId="19" fillId="0" borderId="28" xfId="1" applyFont="1" applyFill="1" applyBorder="1" applyAlignment="1"/>
    <xf numFmtId="3" fontId="19" fillId="0" borderId="17" xfId="2" applyNumberFormat="1" applyFont="1" applyBorder="1"/>
    <xf numFmtId="38" fontId="19" fillId="0" borderId="29" xfId="1" applyFont="1" applyFill="1" applyBorder="1" applyAlignment="1"/>
    <xf numFmtId="38" fontId="19" fillId="0" borderId="0" xfId="1" applyFont="1" applyFill="1" applyBorder="1" applyAlignment="1"/>
    <xf numFmtId="38" fontId="19" fillId="0" borderId="12" xfId="1" applyFont="1" applyFill="1" applyBorder="1" applyAlignment="1"/>
    <xf numFmtId="0" fontId="19" fillId="0" borderId="11" xfId="0" applyFont="1" applyBorder="1" applyAlignment="1">
      <alignment horizontal="left"/>
    </xf>
    <xf numFmtId="0" fontId="19" fillId="0" borderId="12" xfId="0" applyFont="1" applyBorder="1" applyAlignment="1">
      <alignment horizontal="left"/>
    </xf>
    <xf numFmtId="0" fontId="19" fillId="0" borderId="29" xfId="0" applyFont="1" applyBorder="1" applyAlignment="1">
      <alignment horizontal="centerContinuous"/>
    </xf>
    <xf numFmtId="0" fontId="19" fillId="0" borderId="0" xfId="0" applyFont="1" applyAlignment="1">
      <alignment horizontal="centerContinuous"/>
    </xf>
    <xf numFmtId="0" fontId="19" fillId="0" borderId="29" xfId="0" applyFont="1" applyBorder="1" applyAlignment="1">
      <alignment horizontal="left"/>
    </xf>
    <xf numFmtId="0" fontId="19" fillId="0" borderId="0" xfId="0" applyFont="1" applyAlignment="1">
      <alignment horizontal="left"/>
    </xf>
    <xf numFmtId="0" fontId="19" fillId="0" borderId="11" xfId="0" applyFont="1" applyBorder="1" applyAlignment="1">
      <alignment horizontal="center"/>
    </xf>
    <xf numFmtId="0" fontId="19" fillId="0" borderId="12" xfId="0" applyFont="1" applyBorder="1" applyAlignment="1">
      <alignment horizontal="center"/>
    </xf>
    <xf numFmtId="0" fontId="19" fillId="0" borderId="15" xfId="0" applyFont="1" applyBorder="1" applyAlignment="1">
      <alignment horizontal="left"/>
    </xf>
    <xf numFmtId="0" fontId="19" fillId="0" borderId="16" xfId="0" applyFont="1" applyBorder="1" applyAlignment="1">
      <alignment horizontal="left"/>
    </xf>
    <xf numFmtId="0" fontId="19" fillId="0" borderId="30" xfId="0" applyFont="1" applyBorder="1" applyAlignment="1">
      <alignment horizontal="centerContinuous"/>
    </xf>
    <xf numFmtId="0" fontId="19" fillId="0" borderId="31" xfId="0" applyFont="1" applyBorder="1" applyAlignment="1">
      <alignment horizontal="centerContinuous"/>
    </xf>
    <xf numFmtId="0" fontId="19" fillId="0" borderId="32" xfId="0" applyFont="1" applyBorder="1" applyAlignment="1">
      <alignment horizontal="centerContinuous"/>
    </xf>
    <xf numFmtId="0" fontId="19" fillId="0" borderId="33" xfId="0" applyFont="1" applyBorder="1" applyAlignment="1">
      <alignment horizontal="centerContinuous"/>
    </xf>
    <xf numFmtId="0" fontId="20" fillId="0" borderId="21" xfId="0" applyFont="1" applyBorder="1" applyAlignment="1">
      <alignment horizontal="right" vertical="center"/>
    </xf>
    <xf numFmtId="0" fontId="20" fillId="0" borderId="22" xfId="0" applyFont="1" applyBorder="1" applyAlignment="1">
      <alignment horizontal="right" vertical="center"/>
    </xf>
    <xf numFmtId="38" fontId="19" fillId="0" borderId="34" xfId="1" applyFont="1" applyFill="1" applyBorder="1" applyAlignment="1"/>
    <xf numFmtId="38" fontId="19" fillId="0" borderId="4" xfId="1" applyFont="1" applyFill="1" applyBorder="1" applyAlignment="1"/>
    <xf numFmtId="38" fontId="19" fillId="0" borderId="33" xfId="1" applyFont="1" applyFill="1" applyBorder="1" applyAlignment="1"/>
    <xf numFmtId="0" fontId="19" fillId="0" borderId="35" xfId="0" applyFont="1" applyBorder="1" applyAlignment="1">
      <alignment horizontal="left"/>
    </xf>
    <xf numFmtId="0" fontId="19" fillId="0" borderId="36" xfId="0" applyFont="1" applyBorder="1" applyAlignment="1">
      <alignment horizontal="left"/>
    </xf>
    <xf numFmtId="0" fontId="19" fillId="0" borderId="37" xfId="0" applyFont="1" applyBorder="1" applyAlignment="1">
      <alignment horizontal="centerContinuous"/>
    </xf>
    <xf numFmtId="0" fontId="19" fillId="0" borderId="5" xfId="0" applyFont="1" applyBorder="1" applyAlignment="1">
      <alignment horizontal="centerContinuous"/>
    </xf>
    <xf numFmtId="0" fontId="19" fillId="0" borderId="36" xfId="0" applyFont="1" applyBorder="1" applyAlignment="1">
      <alignment horizontal="centerContinuous"/>
    </xf>
    <xf numFmtId="3" fontId="19" fillId="0" borderId="11" xfId="0" applyNumberFormat="1" applyFont="1" applyBorder="1" applyAlignment="1">
      <alignment horizontal="centerContinuous"/>
    </xf>
    <xf numFmtId="0" fontId="19" fillId="0" borderId="32" xfId="0" applyFont="1" applyBorder="1" applyAlignment="1">
      <alignment horizontal="center"/>
    </xf>
    <xf numFmtId="0" fontId="19" fillId="0" borderId="4" xfId="0" applyFont="1" applyBorder="1" applyAlignment="1">
      <alignment horizontal="center"/>
    </xf>
    <xf numFmtId="0" fontId="19" fillId="0" borderId="4" xfId="0" applyFont="1" applyBorder="1">
      <alignment vertical="center"/>
    </xf>
    <xf numFmtId="0" fontId="19" fillId="0" borderId="33" xfId="0" applyFont="1" applyBorder="1">
      <alignment vertical="center"/>
    </xf>
    <xf numFmtId="0" fontId="19" fillId="0" borderId="0" xfId="0" applyFont="1" applyAlignment="1">
      <alignment horizontal="center"/>
    </xf>
    <xf numFmtId="0" fontId="19" fillId="0" borderId="0" xfId="0" applyFont="1">
      <alignment vertical="center"/>
    </xf>
    <xf numFmtId="0" fontId="19" fillId="0" borderId="12" xfId="0" applyFont="1" applyBorder="1">
      <alignment vertical="center"/>
    </xf>
    <xf numFmtId="0" fontId="19" fillId="0" borderId="11" xfId="2" applyFont="1" applyBorder="1"/>
    <xf numFmtId="0" fontId="19" fillId="0" borderId="35" xfId="0" applyFont="1" applyBorder="1" applyAlignment="1">
      <alignment horizontal="center"/>
    </xf>
    <xf numFmtId="0" fontId="19" fillId="0" borderId="5" xfId="0" applyFont="1" applyBorder="1" applyAlignment="1">
      <alignment horizontal="center"/>
    </xf>
    <xf numFmtId="0" fontId="19" fillId="0" borderId="5" xfId="0" applyFont="1" applyBorder="1">
      <alignment vertical="center"/>
    </xf>
    <xf numFmtId="0" fontId="19" fillId="0" borderId="36" xfId="0" applyFont="1" applyBorder="1">
      <alignment vertical="center"/>
    </xf>
    <xf numFmtId="0" fontId="17" fillId="0" borderId="38" xfId="0" applyFont="1" applyBorder="1" applyAlignment="1">
      <alignment horizontal="left"/>
    </xf>
    <xf numFmtId="0" fontId="17"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6" fillId="0" borderId="39" xfId="2" applyFont="1" applyBorder="1" applyAlignment="1">
      <alignment horizontal="centerContinuous" vertical="center"/>
    </xf>
    <xf numFmtId="0" fontId="16" fillId="0" borderId="38" xfId="2" applyFont="1" applyBorder="1" applyAlignment="1">
      <alignment horizontal="centerContinuous" vertical="center"/>
    </xf>
    <xf numFmtId="0" fontId="16" fillId="0" borderId="21" xfId="2" applyFont="1" applyBorder="1" applyAlignment="1">
      <alignment horizontal="center" vertical="center"/>
    </xf>
    <xf numFmtId="0" fontId="16" fillId="0" borderId="43" xfId="2" applyFont="1" applyBorder="1" applyAlignment="1">
      <alignment horizontal="center" vertical="center"/>
    </xf>
    <xf numFmtId="181" fontId="19" fillId="0" borderId="11" xfId="2" applyNumberFormat="1" applyFont="1" applyBorder="1" applyAlignment="1">
      <alignment horizontal="right" vertical="center"/>
    </xf>
    <xf numFmtId="10" fontId="19" fillId="0" borderId="12" xfId="2" applyNumberFormat="1" applyFont="1" applyBorder="1" applyAlignment="1">
      <alignment horizontal="right" vertical="center" shrinkToFit="1"/>
    </xf>
    <xf numFmtId="0" fontId="19" fillId="0" borderId="24" xfId="2" applyFont="1" applyBorder="1" applyAlignment="1">
      <alignment horizontal="right" vertical="top"/>
    </xf>
    <xf numFmtId="0" fontId="19" fillId="0" borderId="14" xfId="2" applyFont="1" applyBorder="1" applyAlignment="1">
      <alignment horizontal="right" vertical="top"/>
    </xf>
    <xf numFmtId="181" fontId="19" fillId="0" borderId="11" xfId="2" applyNumberFormat="1" applyFont="1" applyBorder="1"/>
    <xf numFmtId="182" fontId="19" fillId="0" borderId="12" xfId="2" applyNumberFormat="1" applyFont="1" applyBorder="1"/>
    <xf numFmtId="181" fontId="19" fillId="0" borderId="35" xfId="2" applyNumberFormat="1" applyFont="1" applyBorder="1" applyAlignment="1">
      <alignment vertical="center"/>
    </xf>
    <xf numFmtId="182" fontId="19" fillId="0" borderId="36" xfId="2" applyNumberFormat="1" applyFont="1" applyBorder="1" applyAlignment="1">
      <alignment vertical="center"/>
    </xf>
    <xf numFmtId="3" fontId="19" fillId="0" borderId="37" xfId="2" applyNumberFormat="1" applyFont="1" applyBorder="1" applyAlignment="1">
      <alignment vertical="center"/>
    </xf>
    <xf numFmtId="3" fontId="19" fillId="0" borderId="36" xfId="2" applyNumberFormat="1" applyFont="1" applyBorder="1" applyAlignment="1">
      <alignment vertical="center"/>
    </xf>
    <xf numFmtId="3" fontId="19" fillId="0" borderId="44" xfId="2" applyNumberFormat="1" applyFont="1" applyBorder="1" applyAlignment="1">
      <alignment vertical="center"/>
    </xf>
    <xf numFmtId="0" fontId="16" fillId="0" borderId="38" xfId="0" applyFont="1" applyBorder="1" applyAlignment="1"/>
    <xf numFmtId="0" fontId="16" fillId="0" borderId="0" xfId="0" applyFont="1" applyAlignment="1"/>
    <xf numFmtId="183" fontId="2" fillId="0" borderId="0" xfId="0" applyNumberFormat="1" applyFont="1">
      <alignment vertical="center"/>
    </xf>
    <xf numFmtId="176" fontId="8" fillId="3" borderId="1" xfId="0" applyNumberFormat="1" applyFont="1" applyFill="1" applyBorder="1" applyAlignment="1">
      <alignment horizontal="right" vertical="center"/>
    </xf>
    <xf numFmtId="5" fontId="8" fillId="3" borderId="1" xfId="0" applyNumberFormat="1" applyFont="1" applyFill="1" applyBorder="1" applyAlignment="1">
      <alignment horizontal="right" vertical="center"/>
    </xf>
    <xf numFmtId="177" fontId="8"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76" fontId="25" fillId="0" borderId="1" xfId="0" applyNumberFormat="1" applyFont="1" applyBorder="1" applyAlignment="1">
      <alignment horizontal="right" vertical="center"/>
    </xf>
    <xf numFmtId="0" fontId="26" fillId="0" borderId="1" xfId="0" applyFont="1" applyBorder="1" applyAlignment="1">
      <alignment horizontal="center" vertical="center"/>
    </xf>
    <xf numFmtId="0" fontId="27"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3" borderId="1" xfId="0" applyFont="1" applyFill="1" applyBorder="1" applyAlignment="1">
      <alignment horizontal="right" vertical="center"/>
    </xf>
    <xf numFmtId="0" fontId="28" fillId="4" borderId="1" xfId="0" applyFont="1" applyFill="1" applyBorder="1" applyAlignment="1">
      <alignment horizontal="center" vertical="center"/>
    </xf>
    <xf numFmtId="176" fontId="25" fillId="0" borderId="1" xfId="0" applyNumberFormat="1" applyFont="1" applyBorder="1" applyAlignment="1">
      <alignment horizontal="right" vertical="center" shrinkToFit="1"/>
    </xf>
    <xf numFmtId="0" fontId="3" fillId="0" borderId="0" xfId="0" applyFont="1" applyAlignment="1">
      <alignment vertical="center"/>
    </xf>
    <xf numFmtId="0" fontId="0" fillId="2" borderId="1" xfId="0" applyFill="1" applyBorder="1">
      <alignment vertical="center"/>
    </xf>
    <xf numFmtId="10" fontId="0" fillId="5" borderId="1" xfId="0" applyNumberFormat="1" applyFill="1" applyBorder="1">
      <alignment vertical="center"/>
    </xf>
    <xf numFmtId="178" fontId="0" fillId="5" borderId="1" xfId="0" applyNumberFormat="1" applyFill="1" applyBorder="1">
      <alignment vertical="center"/>
    </xf>
    <xf numFmtId="55" fontId="0" fillId="5" borderId="1" xfId="0" applyNumberFormat="1" applyFill="1" applyBorder="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9" fillId="0" borderId="0" xfId="0" applyNumberFormat="1" applyFont="1" applyAlignment="1">
      <alignment horizontal="center" vertical="center"/>
    </xf>
    <xf numFmtId="0" fontId="30" fillId="6" borderId="1" xfId="0" applyFont="1" applyFill="1" applyBorder="1" applyAlignment="1">
      <alignment vertical="center"/>
    </xf>
    <xf numFmtId="0" fontId="30" fillId="6" borderId="1" xfId="0" applyFont="1" applyFill="1" applyBorder="1" applyAlignment="1">
      <alignment horizontal="center" vertical="center"/>
    </xf>
    <xf numFmtId="0" fontId="30" fillId="0" borderId="0" xfId="0" applyFont="1">
      <alignment vertical="center"/>
    </xf>
    <xf numFmtId="0" fontId="30" fillId="6" borderId="1" xfId="0" applyFont="1" applyFill="1" applyBorder="1">
      <alignment vertical="center"/>
    </xf>
    <xf numFmtId="5" fontId="30" fillId="3" borderId="1" xfId="0" applyNumberFormat="1" applyFont="1" applyFill="1" applyBorder="1">
      <alignment vertical="center"/>
    </xf>
    <xf numFmtId="5" fontId="30" fillId="0" borderId="1" xfId="0" applyNumberFormat="1" applyFont="1" applyBorder="1">
      <alignment vertical="center"/>
    </xf>
    <xf numFmtId="0" fontId="30" fillId="0" borderId="1" xfId="0" applyFont="1" applyBorder="1">
      <alignment vertical="center"/>
    </xf>
    <xf numFmtId="6" fontId="30" fillId="0" borderId="1" xfId="0" applyNumberFormat="1" applyFont="1" applyBorder="1">
      <alignment vertical="center"/>
    </xf>
    <xf numFmtId="0" fontId="31" fillId="0" borderId="0" xfId="0" applyFont="1">
      <alignment vertical="center"/>
    </xf>
    <xf numFmtId="0" fontId="32" fillId="0" borderId="1" xfId="0" applyFont="1" applyBorder="1" applyAlignment="1">
      <alignment vertical="center" wrapText="1"/>
    </xf>
    <xf numFmtId="0" fontId="31" fillId="0" borderId="1" xfId="0" applyFont="1" applyBorder="1" applyAlignment="1">
      <alignment vertical="center" wrapText="1"/>
    </xf>
    <xf numFmtId="0" fontId="34" fillId="0" borderId="0" xfId="0" applyFont="1">
      <alignment vertical="center"/>
    </xf>
    <xf numFmtId="0" fontId="30" fillId="0" borderId="1" xfId="0" applyFont="1" applyBorder="1" applyAlignment="1">
      <alignment vertical="center"/>
    </xf>
    <xf numFmtId="5" fontId="30" fillId="0" borderId="1" xfId="0" applyNumberFormat="1" applyFont="1" applyBorder="1" applyAlignment="1">
      <alignment vertical="center"/>
    </xf>
    <xf numFmtId="178" fontId="30" fillId="0" borderId="1" xfId="0" applyNumberFormat="1" applyFont="1" applyBorder="1">
      <alignment vertical="center"/>
    </xf>
    <xf numFmtId="5" fontId="33" fillId="0" borderId="1" xfId="0" applyNumberFormat="1" applyFont="1" applyBorder="1">
      <alignment vertical="center"/>
    </xf>
    <xf numFmtId="0" fontId="35" fillId="0" borderId="0" xfId="0" applyFont="1">
      <alignment vertical="center"/>
    </xf>
    <xf numFmtId="0" fontId="0" fillId="0" borderId="1" xfId="0" applyBorder="1">
      <alignment vertical="center"/>
    </xf>
    <xf numFmtId="178" fontId="0" fillId="7" borderId="1" xfId="0" applyNumberFormat="1" applyFill="1" applyBorder="1">
      <alignment vertical="center"/>
    </xf>
    <xf numFmtId="0" fontId="0" fillId="0" borderId="0" xfId="0" applyFill="1" applyBorder="1">
      <alignment vertical="center"/>
    </xf>
    <xf numFmtId="0" fontId="3" fillId="0" borderId="1" xfId="0" applyFont="1" applyFill="1" applyBorder="1" applyAlignment="1">
      <alignment horizontal="center" vertical="center"/>
    </xf>
    <xf numFmtId="55" fontId="8" fillId="0" borderId="1" xfId="0" applyNumberFormat="1" applyFont="1" applyFill="1" applyBorder="1" applyAlignment="1">
      <alignment horizontal="center" vertical="center"/>
    </xf>
    <xf numFmtId="55" fontId="3" fillId="0" borderId="1" xfId="0" applyNumberFormat="1" applyFont="1" applyFill="1" applyBorder="1" applyAlignment="1">
      <alignment horizontal="center" vertical="center"/>
    </xf>
    <xf numFmtId="0" fontId="33" fillId="0" borderId="1" xfId="0" applyFont="1" applyBorder="1">
      <alignment vertical="center"/>
    </xf>
    <xf numFmtId="0" fontId="0" fillId="0" borderId="0" xfId="0" applyBorder="1">
      <alignment vertical="center"/>
    </xf>
    <xf numFmtId="178" fontId="0" fillId="0" borderId="0" xfId="0" applyNumberFormat="1" applyFill="1" applyBorder="1">
      <alignment vertical="center"/>
    </xf>
    <xf numFmtId="0" fontId="7"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4" fillId="0" borderId="0" xfId="0" applyFont="1" applyAlignment="1">
      <alignment horizontal="center" vertical="center"/>
    </xf>
    <xf numFmtId="0" fontId="7" fillId="0" borderId="1" xfId="0" applyFont="1" applyBorder="1" applyAlignment="1">
      <alignment horizontal="center" vertical="center"/>
    </xf>
    <xf numFmtId="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5" fontId="3"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176" fontId="3" fillId="0" borderId="1" xfId="0" applyNumberFormat="1" applyFont="1" applyBorder="1" applyAlignment="1">
      <alignment horizontal="center" vertical="center"/>
    </xf>
    <xf numFmtId="176" fontId="26"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80" fontId="3" fillId="3"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lignment horizontal="center" vertical="center"/>
    </xf>
    <xf numFmtId="5" fontId="3" fillId="3" borderId="2" xfId="0" applyNumberFormat="1" applyFont="1" applyFill="1" applyBorder="1" applyAlignment="1">
      <alignment horizontal="center" vertical="center"/>
    </xf>
    <xf numFmtId="5" fontId="3" fillId="3" borderId="3" xfId="0" applyNumberFormat="1" applyFont="1" applyFill="1" applyBorder="1" applyAlignment="1">
      <alignment horizontal="center" vertical="center"/>
    </xf>
    <xf numFmtId="176" fontId="3" fillId="3" borderId="1" xfId="0" applyNumberFormat="1" applyFont="1" applyFill="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26" fillId="0" borderId="2" xfId="0" applyFont="1" applyBorder="1" applyAlignment="1">
      <alignment horizontal="center" vertical="center"/>
    </xf>
    <xf numFmtId="0" fontId="26" fillId="0" borderId="3" xfId="0" applyFont="1" applyBorder="1" applyAlignment="1">
      <alignment horizontal="center" vertical="center"/>
    </xf>
    <xf numFmtId="0" fontId="35" fillId="0" borderId="0" xfId="0" applyFont="1" applyAlignment="1">
      <alignment horizontal="center" vertical="center"/>
    </xf>
    <xf numFmtId="0" fontId="17" fillId="0" borderId="0" xfId="0" applyFont="1" applyAlignment="1">
      <alignment horizontal="left" wrapText="1"/>
    </xf>
    <xf numFmtId="0" fontId="21" fillId="0" borderId="22" xfId="0" applyFont="1" applyBorder="1" applyAlignment="1">
      <alignment horizontal="left" vertical="top" wrapText="1"/>
    </xf>
    <xf numFmtId="0" fontId="21" fillId="0" borderId="14" xfId="0" applyFont="1" applyBorder="1" applyAlignment="1">
      <alignment horizontal="left" vertical="top" wrapText="1"/>
    </xf>
    <xf numFmtId="0" fontId="21" fillId="0" borderId="27" xfId="0" applyFont="1" applyBorder="1" applyAlignment="1">
      <alignment horizontal="left" vertical="top" wrapText="1"/>
    </xf>
    <xf numFmtId="0" fontId="0" fillId="0" borderId="0" xfId="0" applyAlignment="1">
      <alignment horizontal="left" wrapText="1"/>
    </xf>
    <xf numFmtId="0" fontId="19"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9"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10" fillId="0" borderId="0" xfId="0" applyFont="1" applyAlignment="1">
      <alignment horizontal="center" vertical="center"/>
    </xf>
    <xf numFmtId="0" fontId="14" fillId="0" borderId="5" xfId="0" applyFont="1" applyBorder="1" applyAlignment="1">
      <alignment horizontal="center" vertical="center" shrinkToFit="1"/>
    </xf>
    <xf numFmtId="0" fontId="17" fillId="0" borderId="0" xfId="0" applyFont="1" applyAlignment="1">
      <alignment horizontal="left"/>
    </xf>
    <xf numFmtId="0" fontId="24" fillId="0" borderId="0" xfId="0" applyFont="1" applyAlignment="1"/>
    <xf numFmtId="0" fontId="24" fillId="0" borderId="0" xfId="0" applyFont="1" applyAlignment="1">
      <alignment horizontal="left" wrapText="1"/>
    </xf>
    <xf numFmtId="0" fontId="19" fillId="0" borderId="29" xfId="2" applyFont="1" applyBorder="1" applyAlignment="1">
      <alignment horizontal="center" vertical="center"/>
    </xf>
    <xf numFmtId="0" fontId="19" fillId="0" borderId="12" xfId="2" applyFont="1" applyBorder="1" applyAlignment="1">
      <alignment horizontal="center" vertical="center"/>
    </xf>
    <xf numFmtId="0" fontId="17" fillId="0" borderId="38" xfId="0" applyFont="1" applyBorder="1" applyAlignment="1">
      <alignment horizontal="left"/>
    </xf>
    <xf numFmtId="0" fontId="16" fillId="0" borderId="32" xfId="2" applyFont="1" applyBorder="1" applyAlignment="1">
      <alignment horizontal="right" vertical="top"/>
    </xf>
    <xf numFmtId="0" fontId="16" fillId="0" borderId="33" xfId="2" applyFont="1" applyBorder="1" applyAlignment="1">
      <alignment horizontal="right" vertical="top"/>
    </xf>
    <xf numFmtId="0" fontId="15" fillId="0" borderId="0" xfId="2" applyFont="1" applyAlignment="1">
      <alignment horizontal="center" vertical="center" wrapText="1"/>
    </xf>
    <xf numFmtId="0" fontId="15" fillId="0" borderId="5" xfId="2" applyFont="1" applyBorder="1" applyAlignment="1">
      <alignment horizontal="center" vertical="center" wrapText="1"/>
    </xf>
    <xf numFmtId="0" fontId="16" fillId="0" borderId="6" xfId="2" applyFont="1" applyBorder="1" applyAlignment="1">
      <alignment horizontal="distributed" vertical="center" wrapText="1" shrinkToFit="1"/>
    </xf>
    <xf numFmtId="0" fontId="16" fillId="0" borderId="7" xfId="2" applyFont="1" applyBorder="1" applyAlignment="1">
      <alignment horizontal="distributed" vertical="center" wrapText="1" shrinkToFit="1"/>
    </xf>
    <xf numFmtId="0" fontId="16" fillId="0" borderId="11" xfId="2" applyFont="1" applyBorder="1" applyAlignment="1">
      <alignment horizontal="distributed" vertical="center" wrapText="1" shrinkToFit="1"/>
    </xf>
    <xf numFmtId="0" fontId="16" fillId="0" borderId="12" xfId="2" applyFont="1" applyBorder="1" applyAlignment="1">
      <alignment horizontal="distributed" vertical="center" wrapText="1" shrinkToFit="1"/>
    </xf>
    <xf numFmtId="0" fontId="16" fillId="0" borderId="15" xfId="2" applyFont="1" applyBorder="1" applyAlignment="1">
      <alignment horizontal="distributed" vertical="center" wrapText="1" shrinkToFit="1"/>
    </xf>
    <xf numFmtId="0" fontId="16" fillId="0" borderId="16" xfId="2" applyFont="1" applyBorder="1" applyAlignment="1">
      <alignment horizontal="distributed" vertical="center" wrapText="1" shrinkToFit="1"/>
    </xf>
    <xf numFmtId="0" fontId="16" fillId="0" borderId="39" xfId="2" applyFont="1" applyBorder="1" applyAlignment="1">
      <alignment horizontal="center" vertical="center"/>
    </xf>
    <xf numFmtId="0" fontId="16" fillId="0" borderId="40" xfId="2" applyFont="1" applyBorder="1" applyAlignment="1">
      <alignment horizontal="center" vertical="center"/>
    </xf>
    <xf numFmtId="0" fontId="16" fillId="0" borderId="29" xfId="2" applyFont="1" applyBorder="1" applyAlignment="1">
      <alignment horizontal="center" vertical="center"/>
    </xf>
    <xf numFmtId="0" fontId="16" fillId="0" borderId="41" xfId="2" applyFont="1" applyBorder="1" applyAlignment="1">
      <alignment horizontal="center" vertical="center"/>
    </xf>
    <xf numFmtId="0" fontId="16" fillId="0" borderId="30" xfId="2" applyFont="1" applyBorder="1" applyAlignment="1">
      <alignment horizontal="center" vertical="center"/>
    </xf>
    <xf numFmtId="0" fontId="16" fillId="0" borderId="42" xfId="2" applyFont="1" applyBorder="1" applyAlignment="1">
      <alignment horizontal="center" vertical="center"/>
    </xf>
    <xf numFmtId="0" fontId="16" fillId="0" borderId="2" xfId="2" applyFont="1" applyBorder="1" applyAlignment="1">
      <alignment horizontal="center" vertical="center"/>
    </xf>
    <xf numFmtId="0" fontId="16" fillId="0" borderId="13" xfId="2" applyFont="1" applyBorder="1" applyAlignment="1">
      <alignment horizontal="center" vertical="center"/>
    </xf>
    <xf numFmtId="0" fontId="16" fillId="0" borderId="3" xfId="2" applyFont="1" applyBorder="1" applyAlignment="1">
      <alignment horizontal="center" vertical="center"/>
    </xf>
    <xf numFmtId="0" fontId="23" fillId="0" borderId="2" xfId="2" applyFont="1" applyBorder="1" applyAlignment="1">
      <alignment horizontal="center" vertical="center" wrapText="1"/>
    </xf>
    <xf numFmtId="0" fontId="23" fillId="0" borderId="19" xfId="2" applyFont="1" applyBorder="1" applyAlignment="1">
      <alignment horizontal="center" vertical="center" wrapText="1"/>
    </xf>
  </cellXfs>
  <cellStyles count="3">
    <cellStyle name="桁区切り" xfId="1" builtinId="6"/>
    <cellStyle name="標準" xfId="0" builtinId="0"/>
    <cellStyle name="標準_01_21" xfId="2" xr:uid="{B37BCCF0-39D2-4187-BD2D-917C93AEC0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C8C3-FBAF-4C52-9A24-4551BA296EE4}">
  <dimension ref="B2:D19"/>
  <sheetViews>
    <sheetView workbookViewId="0">
      <selection activeCell="C11" sqref="C11"/>
    </sheetView>
  </sheetViews>
  <sheetFormatPr defaultRowHeight="18.75" x14ac:dyDescent="0.4"/>
  <cols>
    <col min="2" max="2" width="22.125" customWidth="1"/>
    <col min="3" max="3" width="14.5" customWidth="1"/>
    <col min="4" max="4" width="69.75" customWidth="1"/>
  </cols>
  <sheetData>
    <row r="2" spans="2:4" x14ac:dyDescent="0.4">
      <c r="B2" s="169" t="s">
        <v>204</v>
      </c>
      <c r="C2" s="169"/>
      <c r="D2" s="169"/>
    </row>
    <row r="4" spans="2:4" x14ac:dyDescent="0.4">
      <c r="B4" s="6" t="s">
        <v>22</v>
      </c>
    </row>
    <row r="5" spans="2:4" x14ac:dyDescent="0.4">
      <c r="B5" s="134" t="s">
        <v>17</v>
      </c>
      <c r="C5" s="135">
        <v>9.9900000000000003E-2</v>
      </c>
      <c r="D5" s="158" t="s">
        <v>201</v>
      </c>
    </row>
    <row r="6" spans="2:4" x14ac:dyDescent="0.4">
      <c r="B6" s="134" t="s">
        <v>18</v>
      </c>
      <c r="C6" s="135">
        <v>1.7999999999999999E-2</v>
      </c>
      <c r="D6" s="158" t="s">
        <v>208</v>
      </c>
    </row>
    <row r="7" spans="2:4" x14ac:dyDescent="0.4">
      <c r="B7" s="134" t="s">
        <v>19</v>
      </c>
      <c r="C7" s="135">
        <v>0.183</v>
      </c>
      <c r="D7" s="158" t="s">
        <v>208</v>
      </c>
    </row>
    <row r="9" spans="2:4" x14ac:dyDescent="0.4">
      <c r="B9" s="6" t="s">
        <v>212</v>
      </c>
    </row>
    <row r="10" spans="2:4" x14ac:dyDescent="0.4">
      <c r="B10" s="134" t="s">
        <v>211</v>
      </c>
      <c r="C10" s="136">
        <v>1500000</v>
      </c>
      <c r="D10" s="158"/>
    </row>
    <row r="11" spans="2:4" x14ac:dyDescent="0.4">
      <c r="B11" s="134"/>
      <c r="C11" s="136"/>
      <c r="D11" s="158"/>
    </row>
    <row r="12" spans="2:4" x14ac:dyDescent="0.4">
      <c r="B12" s="134"/>
      <c r="C12" s="136"/>
      <c r="D12" s="158"/>
    </row>
    <row r="13" spans="2:4" x14ac:dyDescent="0.4">
      <c r="B13" s="160" t="s">
        <v>207</v>
      </c>
      <c r="C13" s="166"/>
      <c r="D13" s="165"/>
    </row>
    <row r="15" spans="2:4" x14ac:dyDescent="0.4">
      <c r="B15" s="6" t="s">
        <v>26</v>
      </c>
    </row>
    <row r="16" spans="2:4" x14ac:dyDescent="0.4">
      <c r="B16" s="134" t="s">
        <v>12</v>
      </c>
      <c r="C16" s="137"/>
      <c r="D16" s="158" t="s">
        <v>205</v>
      </c>
    </row>
    <row r="17" spans="2:4" x14ac:dyDescent="0.4">
      <c r="B17" s="134" t="s">
        <v>27</v>
      </c>
      <c r="C17" s="136">
        <v>1200000</v>
      </c>
      <c r="D17" s="158" t="s">
        <v>202</v>
      </c>
    </row>
    <row r="18" spans="2:4" x14ac:dyDescent="0.4">
      <c r="B18" s="134" t="s">
        <v>28</v>
      </c>
      <c r="C18" s="159">
        <f>IF(ROUNDDOWN(C17/1000,)*1000&gt;1500000,1500000,ROUNDDOWN(C17/1000,)*1000)</f>
        <v>1200000</v>
      </c>
      <c r="D18" s="158" t="s">
        <v>203</v>
      </c>
    </row>
    <row r="19" spans="2:4" x14ac:dyDescent="0.4">
      <c r="B19" s="160" t="s">
        <v>206</v>
      </c>
    </row>
  </sheetData>
  <mergeCells count="1">
    <mergeCell ref="B2:D2"/>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8D3B-66BE-4434-8172-80B641455506}">
  <dimension ref="B1:P51"/>
  <sheetViews>
    <sheetView tabSelected="1" zoomScaleNormal="100" workbookViewId="0">
      <selection sqref="A1:XFD1048576"/>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9" hidden="1" customWidth="1"/>
    <col min="16" max="16" width="12.125" style="99" hidden="1" customWidth="1"/>
    <col min="17" max="16384" width="9" style="1"/>
  </cols>
  <sheetData>
    <row r="1" spans="2:16" ht="28.5" x14ac:dyDescent="0.4">
      <c r="B1" s="170" t="s">
        <v>174</v>
      </c>
      <c r="C1" s="170"/>
      <c r="D1" s="170"/>
      <c r="E1" s="170"/>
      <c r="F1" s="170"/>
      <c r="G1" s="170"/>
      <c r="H1" s="170"/>
      <c r="I1" s="170"/>
      <c r="J1" s="170"/>
      <c r="K1" s="170"/>
    </row>
    <row r="2" spans="2:16" ht="3" customHeight="1" x14ac:dyDescent="0.4">
      <c r="O2" s="99">
        <f>標準報酬月額表!E3</f>
        <v>58000</v>
      </c>
      <c r="P2" s="99">
        <f>標準報酬月額表!F3</f>
        <v>58000</v>
      </c>
    </row>
    <row r="3" spans="2:16" x14ac:dyDescent="0.4">
      <c r="B3" s="125"/>
      <c r="C3" s="128" t="s">
        <v>0</v>
      </c>
      <c r="D3" s="128" t="s">
        <v>0</v>
      </c>
      <c r="E3" s="128" t="s">
        <v>0</v>
      </c>
      <c r="F3" s="128" t="s">
        <v>0</v>
      </c>
      <c r="G3" s="128" t="s">
        <v>0</v>
      </c>
      <c r="H3" s="128" t="s">
        <v>0</v>
      </c>
      <c r="I3" s="128" t="s">
        <v>0</v>
      </c>
      <c r="J3" s="128" t="s">
        <v>0</v>
      </c>
      <c r="K3" s="128" t="s">
        <v>0</v>
      </c>
      <c r="O3" s="99">
        <f>標準報酬月額表!E4</f>
        <v>68000</v>
      </c>
      <c r="P3" s="99">
        <f>標準報酬月額表!F4</f>
        <v>68000</v>
      </c>
    </row>
    <row r="4" spans="2:16" ht="16.5" customHeight="1" x14ac:dyDescent="0.4">
      <c r="B4" s="161" t="s">
        <v>12</v>
      </c>
      <c r="C4" s="162">
        <v>44287</v>
      </c>
      <c r="D4" s="162">
        <v>44317</v>
      </c>
      <c r="E4" s="162">
        <v>44348</v>
      </c>
      <c r="F4" s="162">
        <v>44378</v>
      </c>
      <c r="G4" s="162">
        <v>44409</v>
      </c>
      <c r="H4" s="162">
        <v>44440</v>
      </c>
      <c r="I4" s="162">
        <v>44470</v>
      </c>
      <c r="J4" s="163">
        <v>44501</v>
      </c>
      <c r="K4" s="163">
        <v>44531</v>
      </c>
      <c r="O4" s="99">
        <f>標準報酬月額表!E5</f>
        <v>78000</v>
      </c>
      <c r="P4" s="99">
        <f>標準報酬月額表!F5</f>
        <v>78000</v>
      </c>
    </row>
    <row r="5" spans="2:16" ht="16.5" customHeight="1" x14ac:dyDescent="0.4">
      <c r="B5" s="124" t="s">
        <v>0</v>
      </c>
      <c r="C5" s="121">
        <v>1000000</v>
      </c>
      <c r="D5" s="121">
        <v>1000000</v>
      </c>
      <c r="E5" s="121">
        <v>150000</v>
      </c>
      <c r="F5" s="121">
        <v>150000</v>
      </c>
      <c r="G5" s="121">
        <v>150000</v>
      </c>
      <c r="H5" s="121">
        <v>150000</v>
      </c>
      <c r="I5" s="121">
        <v>150000</v>
      </c>
      <c r="J5" s="121">
        <v>150000</v>
      </c>
      <c r="K5" s="121">
        <v>150000</v>
      </c>
      <c r="O5" s="99">
        <f>標準報酬月額表!E6</f>
        <v>88000</v>
      </c>
      <c r="P5" s="99">
        <f>標準報酬月額表!F6</f>
        <v>88000</v>
      </c>
    </row>
    <row r="6" spans="2:16" ht="16.5" customHeight="1" x14ac:dyDescent="0.4">
      <c r="B6" s="124" t="s">
        <v>15</v>
      </c>
      <c r="C6" s="121">
        <v>980000</v>
      </c>
      <c r="D6" s="122">
        <v>980000</v>
      </c>
      <c r="E6" s="122">
        <v>980000</v>
      </c>
      <c r="F6" s="122">
        <v>980000</v>
      </c>
      <c r="G6" s="122">
        <v>980000</v>
      </c>
      <c r="H6" s="122">
        <v>150000</v>
      </c>
      <c r="I6" s="122">
        <v>150000</v>
      </c>
      <c r="J6" s="122">
        <v>150000</v>
      </c>
      <c r="K6" s="122">
        <v>150000</v>
      </c>
      <c r="O6" s="99">
        <f>標準報酬月額表!E7</f>
        <v>98000</v>
      </c>
      <c r="P6" s="99">
        <f>標準報酬月額表!F7</f>
        <v>98000</v>
      </c>
    </row>
    <row r="7" spans="2:16" ht="16.5" customHeight="1" x14ac:dyDescent="0.4">
      <c r="B7" s="124" t="s">
        <v>16</v>
      </c>
      <c r="C7" s="121">
        <v>650000</v>
      </c>
      <c r="D7" s="122">
        <v>650000</v>
      </c>
      <c r="E7" s="122">
        <v>650000</v>
      </c>
      <c r="F7" s="122">
        <v>650000</v>
      </c>
      <c r="G7" s="122">
        <v>650000</v>
      </c>
      <c r="H7" s="122">
        <v>150000</v>
      </c>
      <c r="I7" s="122">
        <v>150000</v>
      </c>
      <c r="J7" s="122">
        <v>150000</v>
      </c>
      <c r="K7" s="122">
        <v>150000</v>
      </c>
      <c r="O7" s="99">
        <f>標準報酬月額表!E8</f>
        <v>104000</v>
      </c>
      <c r="P7" s="99">
        <f>標準報酬月額表!F8</f>
        <v>104000</v>
      </c>
    </row>
    <row r="8" spans="2:16" ht="16.5" customHeight="1" x14ac:dyDescent="0.4">
      <c r="B8" s="4" t="s">
        <v>3</v>
      </c>
      <c r="C8" s="9">
        <f>ROUND(C6*最初に入力!$C$5/2,0)</f>
        <v>48951</v>
      </c>
      <c r="D8" s="9">
        <f>ROUND(D6*最初に入力!$C$5/2,0)</f>
        <v>48951</v>
      </c>
      <c r="E8" s="9">
        <f>ROUND(E6*最初に入力!$C$5/2,0)</f>
        <v>48951</v>
      </c>
      <c r="F8" s="9">
        <f>ROUND(F6*最初に入力!$C$5/2,0)</f>
        <v>48951</v>
      </c>
      <c r="G8" s="9">
        <f>ROUND(G6*最初に入力!$C$5/2,0)</f>
        <v>48951</v>
      </c>
      <c r="H8" s="9">
        <f>ROUND(H6*最初に入力!$C$5/2,0)</f>
        <v>7493</v>
      </c>
      <c r="I8" s="9">
        <f>ROUND(I6*最初に入力!$C$5/2,0)</f>
        <v>7493</v>
      </c>
      <c r="J8" s="9">
        <f>ROUND(J6*最初に入力!$C$5/2,0)</f>
        <v>7493</v>
      </c>
      <c r="K8" s="9">
        <f>ROUND(K6*最初に入力!$C$5/2,0)</f>
        <v>7493</v>
      </c>
      <c r="O8" s="99">
        <f>標準報酬月額表!E9</f>
        <v>110000</v>
      </c>
      <c r="P8" s="99">
        <f>標準報酬月額表!F9</f>
        <v>110000</v>
      </c>
    </row>
    <row r="9" spans="2:16" ht="16.5" customHeight="1" x14ac:dyDescent="0.4">
      <c r="B9" s="4" t="s">
        <v>4</v>
      </c>
      <c r="C9" s="9">
        <f>ROUND(C6*最初に入力!$C$6/2,0)</f>
        <v>8820</v>
      </c>
      <c r="D9" s="9">
        <f>ROUND(D6*最初に入力!$C$6/2,0)</f>
        <v>8820</v>
      </c>
      <c r="E9" s="9">
        <f>ROUND(E6*最初に入力!$C$6/2,0)</f>
        <v>8820</v>
      </c>
      <c r="F9" s="9">
        <f>ROUND(F6*最初に入力!$C$6/2,0)</f>
        <v>8820</v>
      </c>
      <c r="G9" s="9">
        <f>ROUND(G6*最初に入力!$C$6/2,0)</f>
        <v>8820</v>
      </c>
      <c r="H9" s="9">
        <f>ROUND(H6*最初に入力!$C$6/2,0)</f>
        <v>1350</v>
      </c>
      <c r="I9" s="9">
        <f>ROUND(I6*最初に入力!$C$6/2,0)</f>
        <v>1350</v>
      </c>
      <c r="J9" s="9">
        <f>ROUND(J6*最初に入力!$C$6/2,0)</f>
        <v>1350</v>
      </c>
      <c r="K9" s="9">
        <f>ROUND(K6*最初に入力!$C$6/2,0)</f>
        <v>1350</v>
      </c>
      <c r="O9" s="99">
        <f>標準報酬月額表!E10</f>
        <v>118000</v>
      </c>
      <c r="P9" s="99">
        <f>標準報酬月額表!F10</f>
        <v>118000</v>
      </c>
    </row>
    <row r="10" spans="2:16" ht="16.5" customHeight="1" x14ac:dyDescent="0.4">
      <c r="B10" s="4" t="s">
        <v>2</v>
      </c>
      <c r="C10" s="9">
        <f>ROUND(C7*最初に入力!$C$7/2,0)</f>
        <v>59475</v>
      </c>
      <c r="D10" s="9">
        <f>ROUND(D7*最初に入力!$C$7/2,0)</f>
        <v>59475</v>
      </c>
      <c r="E10" s="9">
        <f>ROUND(E7*最初に入力!$C$7/2,0)</f>
        <v>59475</v>
      </c>
      <c r="F10" s="9">
        <f>ROUND(F7*最初に入力!$C$7/2,0)</f>
        <v>59475</v>
      </c>
      <c r="G10" s="9">
        <f>ROUND(G7*最初に入力!$C$7/2,0)</f>
        <v>59475</v>
      </c>
      <c r="H10" s="9">
        <f>ROUND(H7*最初に入力!$C$7/2,0)</f>
        <v>13725</v>
      </c>
      <c r="I10" s="9">
        <f>ROUND(I7*最初に入力!$C$7/2,0)</f>
        <v>13725</v>
      </c>
      <c r="J10" s="9">
        <f>ROUND(J7*最初に入力!$C$7/2,0)</f>
        <v>13725</v>
      </c>
      <c r="K10" s="9">
        <f>ROUND(K7*最初に入力!$C$7/2,0)</f>
        <v>13725</v>
      </c>
      <c r="O10" s="99">
        <f>標準報酬月額表!E11</f>
        <v>126000</v>
      </c>
      <c r="P10" s="99">
        <f>標準報酬月額表!F11</f>
        <v>126000</v>
      </c>
    </row>
    <row r="11" spans="2:16" ht="16.5" customHeight="1" x14ac:dyDescent="0.4">
      <c r="B11" s="124" t="s">
        <v>11</v>
      </c>
      <c r="C11" s="123">
        <v>0</v>
      </c>
      <c r="D11" s="123">
        <v>0</v>
      </c>
      <c r="E11" s="123">
        <v>0</v>
      </c>
      <c r="F11" s="123">
        <v>0</v>
      </c>
      <c r="G11" s="123">
        <v>0</v>
      </c>
      <c r="H11" s="123">
        <v>0</v>
      </c>
      <c r="I11" s="123">
        <v>0</v>
      </c>
      <c r="J11" s="123">
        <v>0</v>
      </c>
      <c r="K11" s="123">
        <v>0</v>
      </c>
      <c r="O11" s="99">
        <f>標準報酬月額表!E12</f>
        <v>134000</v>
      </c>
      <c r="P11" s="99">
        <f>標準報酬月額表!F12</f>
        <v>134000</v>
      </c>
    </row>
    <row r="12" spans="2:16" ht="16.5" customHeight="1" x14ac:dyDescent="0.4">
      <c r="B12" s="4" t="s">
        <v>5</v>
      </c>
      <c r="C12" s="9">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105689</v>
      </c>
      <c r="D12" s="9">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105689</v>
      </c>
      <c r="E12" s="9">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9">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9">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9">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9">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9">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9">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9">
        <f>標準報酬月額表!E13</f>
        <v>142000</v>
      </c>
      <c r="P12" s="99">
        <f>標準報酬月額表!F13</f>
        <v>142000</v>
      </c>
    </row>
    <row r="13" spans="2:16" ht="16.5" customHeight="1" x14ac:dyDescent="0.4">
      <c r="B13" s="4" t="s">
        <v>6</v>
      </c>
      <c r="C13" s="9">
        <f>C8+C9+C10+C12</f>
        <v>222935</v>
      </c>
      <c r="D13" s="9">
        <f>D8+D9+D10+D12</f>
        <v>222935</v>
      </c>
      <c r="E13" s="9">
        <f>E8+E9+E10+E12</f>
        <v>117246</v>
      </c>
      <c r="F13" s="9">
        <f t="shared" ref="F13:G13" si="0">F8+F9+F10+F12</f>
        <v>117246</v>
      </c>
      <c r="G13" s="9">
        <f t="shared" si="0"/>
        <v>117246</v>
      </c>
      <c r="H13" s="9">
        <f t="shared" ref="H13" si="1">H8+H9+H10+H12</f>
        <v>24718</v>
      </c>
      <c r="I13" s="9">
        <f t="shared" ref="I13:J13" si="2">I8+I9+I10+I12</f>
        <v>24718</v>
      </c>
      <c r="J13" s="9">
        <f t="shared" si="2"/>
        <v>24718</v>
      </c>
      <c r="K13" s="9">
        <f t="shared" ref="K13" si="3">K8+K9+K10+K12</f>
        <v>24718</v>
      </c>
      <c r="O13" s="99">
        <f>標準報酬月額表!E14</f>
        <v>150000</v>
      </c>
      <c r="P13" s="99">
        <f>標準報酬月額表!F14</f>
        <v>150000</v>
      </c>
    </row>
    <row r="14" spans="2:16" ht="16.5" customHeight="1" x14ac:dyDescent="0.4">
      <c r="B14" s="127" t="s">
        <v>7</v>
      </c>
      <c r="C14" s="126">
        <f>C5-C13</f>
        <v>777065</v>
      </c>
      <c r="D14" s="126">
        <f t="shared" ref="D14:K14" si="4">D5-D13</f>
        <v>777065</v>
      </c>
      <c r="E14" s="126">
        <f t="shared" si="4"/>
        <v>32754</v>
      </c>
      <c r="F14" s="126">
        <f t="shared" si="4"/>
        <v>32754</v>
      </c>
      <c r="G14" s="126">
        <f t="shared" si="4"/>
        <v>32754</v>
      </c>
      <c r="H14" s="126">
        <f t="shared" si="4"/>
        <v>125282</v>
      </c>
      <c r="I14" s="126">
        <f t="shared" si="4"/>
        <v>125282</v>
      </c>
      <c r="J14" s="126">
        <f t="shared" si="4"/>
        <v>125282</v>
      </c>
      <c r="K14" s="126">
        <f t="shared" si="4"/>
        <v>125282</v>
      </c>
      <c r="O14" s="99">
        <f>標準報酬月額表!E15</f>
        <v>160000</v>
      </c>
      <c r="P14" s="99">
        <f>標準報酬月額表!F15</f>
        <v>160000</v>
      </c>
    </row>
    <row r="15" spans="2:16" ht="16.5" customHeight="1" x14ac:dyDescent="0.4">
      <c r="B15" s="4" t="s">
        <v>8</v>
      </c>
      <c r="C15" s="9">
        <f>C7+ROUND(IF(DATEDIF(最初に入力!$C$16,年間計画表!C4,"M")&lt;12,最初に入力!$C$17/12,0),0)+IF(OR(C4=$J$22,$J$22&lt;C4),$J$24/12)</f>
        <v>650000</v>
      </c>
      <c r="D15" s="9">
        <f>D7+ROUND(IF(DATEDIF(最初に入力!$C$16,年間計画表!D4,"M")&lt;12,最初に入力!$C$17/12,0),0)+IF(OR(D4=$J$22,$J$22&lt;D4),$J$24/12)</f>
        <v>650000</v>
      </c>
      <c r="E15" s="9">
        <f>E7+ROUND(IF(DATEDIF(最初に入力!$C$16,年間計画表!E4,"M")&lt;12,最初に入力!$C$17/12,0),0)+IF(OR(E4=$J$22,$J$22&lt;E4),$J$24/12)</f>
        <v>650000</v>
      </c>
      <c r="F15" s="9">
        <f>F7+ROUND(IF(DATEDIF(最初に入力!$C$16,年間計画表!F4,"M")&lt;12,最初に入力!$C$17/12,0),0)+IF(OR(F4=$J$22,$J$22&lt;F4),$J$24/12)</f>
        <v>650000</v>
      </c>
      <c r="G15" s="9">
        <f>G7+ROUND(IF(DATEDIF(最初に入力!$C$16,年間計画表!G4,"M")&lt;12,最初に入力!$C$17/12,0),0)+IF(OR(G4=$J$22,$J$22&lt;G4),$J$24/12)</f>
        <v>650000</v>
      </c>
      <c r="H15" s="9">
        <f>H7+ROUND(IF(DATEDIF(最初に入力!$C$16,年間計画表!H4,"M")&lt;12,最初に入力!$C$17/12,0),0)+IF(OR(H4=$J$22,$J$22&lt;H4),$J$24/12)</f>
        <v>150000</v>
      </c>
      <c r="I15" s="9">
        <f>I7+ROUND(IF(DATEDIF(最初に入力!$C$16,年間計画表!I4,"M")&lt;12,最初に入力!$C$17/12,0),0)+IF(OR(I4=$J$22,$J$22&lt;I4),$J$24/12)</f>
        <v>275000</v>
      </c>
      <c r="J15" s="9">
        <f>J7+ROUND(IF(DATEDIF(最初に入力!$C$16,年間計画表!J4,"M")&lt;12,最初に入力!$C$17/12,0),0)+IF(OR(J4=$J$22,$J$22&lt;J4),$J$24/12)</f>
        <v>275000</v>
      </c>
      <c r="K15" s="9">
        <f>K7+ROUND(IF(DATEDIF(最初に入力!$C$16,年間計画表!K4,"M")&lt;12,最初に入力!$C$17/12,0),0)+IF(OR(K4=$J$22,$J$22&lt;K4),$J$24/12)</f>
        <v>275000</v>
      </c>
      <c r="O15" s="99">
        <f>標準報酬月額表!E16</f>
        <v>170000</v>
      </c>
      <c r="P15" s="99">
        <f>標準報酬月額表!F16</f>
        <v>170000</v>
      </c>
    </row>
    <row r="16" spans="2:16" ht="16.5" customHeight="1" x14ac:dyDescent="0.4">
      <c r="B16" s="4" t="s">
        <v>9</v>
      </c>
      <c r="C16" s="9">
        <f>ROUND(IF(IF(最初に入力!$C$10/12+C15&lt;=280000,最初に入力!$C$10/12,IF(AND(C15&lt;=470000,最初に入力!$C$10/12&lt;=280000),最初に入力!$C$10/12-(C15+最初に入力!$C$10/12-280000)/2,IF(AND(C15&lt;=470000,最初に入力!$C$10/12&gt;280000),最初に入力!$C$10/12-C15/2,IF(AND(C15&gt;470000,最初に入力!$C$10/12&lt;=280000),最初に入力!$C$10/12-(470000+最初に入力!$C$10/12-280000)/2-C15+470000,最初に入力!$C$10/12-470000/2-C15+470000))))&lt;0,0,IF(最初に入力!$C$10/12+C15&lt;=280000,最初に入力!$C$10/12,IF(AND(C15&lt;=470000,最初に入力!$C$10/12&lt;=280000),最初に入力!$C$10/12-(C15+最初に入力!$C$10/12-280000)/2,IF(AND(C15&lt;=470000,最初に入力!$C$10/12&gt;280000),最初に入力!$C$10/12-C15/2,IF(AND(C15&gt;470000,最初に入力!$C$10/12&lt;=280000),最初に入力!$C$10/12-(470000+最初に入力!$C$10/12-280000)/2-C15+470000,最初に入力!$C$10/12-470000/2-C15+470000))))),0)</f>
        <v>0</v>
      </c>
      <c r="D16" s="9">
        <f>ROUND(IF(IF(最初に入力!$C$10/12+D15&lt;=280000,最初に入力!$C$10/12,IF(AND(D15&lt;=470000,最初に入力!$C$10/12&lt;=280000),最初に入力!$C$10/12-(D15+最初に入力!$C$10/12-280000)/2,IF(AND(D15&lt;=470000,最初に入力!$C$10/12&gt;280000),最初に入力!$C$10/12-D15/2,IF(AND(D15&gt;470000,最初に入力!$C$10/12&lt;=280000),最初に入力!$C$10/12-(470000+最初に入力!$C$10/12-280000)/2-D15+470000,最初に入力!$C$10/12-470000/2-D15+470000))))&lt;0,0,IF(最初に入力!$C$10/12+D15&lt;=280000,最初に入力!$C$10/12,IF(AND(D15&lt;=470000,最初に入力!$C$10/12&lt;=280000),最初に入力!$C$10/12-(D15+最初に入力!$C$10/12-280000)/2,IF(AND(D15&lt;=470000,最初に入力!$C$10/12&gt;280000),最初に入力!$C$10/12-D15/2,IF(AND(D15&gt;470000,最初に入力!$C$10/12&lt;=280000),最初に入力!$C$10/12-(470000+最初に入力!$C$10/12-280000)/2-D15+470000,最初に入力!$C$10/12-470000/2-D15+470000))))),0)</f>
        <v>0</v>
      </c>
      <c r="E16" s="9">
        <f>ROUND(IF(IF(最初に入力!$C$10/12+E15&lt;=280000,最初に入力!$C$10/12,IF(AND(E15&lt;=470000,最初に入力!$C$10/12&lt;=280000),最初に入力!$C$10/12-(E15+最初に入力!$C$10/12-280000)/2,IF(AND(E15&lt;=470000,最初に入力!$C$10/12&gt;280000),最初に入力!$C$10/12-E15/2,IF(AND(E15&gt;470000,最初に入力!$C$10/12&lt;=280000),最初に入力!$C$10/12-(470000+最初に入力!$C$10/12-280000)/2-E15+470000,最初に入力!$C$10/12-470000/2-E15+470000))))&lt;0,0,IF(最初に入力!$C$10/12+E15&lt;=280000,最初に入力!$C$10/12,IF(AND(E15&lt;=470000,最初に入力!$C$10/12&lt;=280000),最初に入力!$C$10/12-(E15+最初に入力!$C$10/12-280000)/2,IF(AND(E15&lt;=470000,最初に入力!$C$10/12&gt;280000),最初に入力!$C$10/12-E15/2,IF(AND(E15&gt;470000,最初に入力!$C$10/12&lt;=280000),最初に入力!$C$10/12-(470000+最初に入力!$C$10/12-280000)/2-E15+470000,最初に入力!$C$10/12-470000/2-E15+470000))))),0)</f>
        <v>0</v>
      </c>
      <c r="F16" s="9">
        <f>ROUND(IF(IF(最初に入力!$C$10/12+F15&lt;=280000,最初に入力!$C$10/12,IF(AND(F15&lt;=470000,最初に入力!$C$10/12&lt;=280000),最初に入力!$C$10/12-(F15+最初に入力!$C$10/12-280000)/2,IF(AND(F15&lt;=470000,最初に入力!$C$10/12&gt;280000),最初に入力!$C$10/12-F15/2,IF(AND(F15&gt;470000,最初に入力!$C$10/12&lt;=280000),最初に入力!$C$10/12-(470000+最初に入力!$C$10/12-280000)/2-F15+470000,最初に入力!$C$10/12-470000/2-F15+470000))))&lt;0,0,IF(最初に入力!$C$10/12+F15&lt;=280000,最初に入力!$C$10/12,IF(AND(F15&lt;=470000,最初に入力!$C$10/12&lt;=280000),最初に入力!$C$10/12-(F15+最初に入力!$C$10/12-280000)/2,IF(AND(F15&lt;=470000,最初に入力!$C$10/12&gt;280000),最初に入力!$C$10/12-F15/2,IF(AND(F15&gt;470000,最初に入力!$C$10/12&lt;=280000),最初に入力!$C$10/12-(470000+最初に入力!$C$10/12-280000)/2-F15+470000,最初に入力!$C$10/12-470000/2-F15+470000))))),0)</f>
        <v>0</v>
      </c>
      <c r="G16" s="9">
        <f>ROUND(IF(IF(最初に入力!$C$10/12+G15&lt;=280000,最初に入力!$C$10/12,IF(AND(G15&lt;=470000,最初に入力!$C$10/12&lt;=280000),最初に入力!$C$10/12-(G15+最初に入力!$C$10/12-280000)/2,IF(AND(G15&lt;=470000,最初に入力!$C$10/12&gt;280000),最初に入力!$C$10/12-G15/2,IF(AND(G15&gt;470000,最初に入力!$C$10/12&lt;=280000),最初に入力!$C$10/12-(470000+最初に入力!$C$10/12-280000)/2-G15+470000,最初に入力!$C$10/12-470000/2-G15+470000))))&lt;0,0,IF(最初に入力!$C$10/12+G15&lt;=280000,最初に入力!$C$10/12,IF(AND(G15&lt;=470000,最初に入力!$C$10/12&lt;=280000),最初に入力!$C$10/12-(G15+最初に入力!$C$10/12-280000)/2,IF(AND(G15&lt;=470000,最初に入力!$C$10/12&gt;280000),最初に入力!$C$10/12-G15/2,IF(AND(G15&gt;470000,最初に入力!$C$10/12&lt;=280000),最初に入力!$C$10/12-(470000+最初に入力!$C$10/12-280000)/2-G15+470000,最初に入力!$C$10/12-470000/2-G15+470000))))),0)</f>
        <v>0</v>
      </c>
      <c r="H16" s="9">
        <f>ROUND(IF(IF(最初に入力!$C$10/12+H15&lt;=280000,最初に入力!$C$10/12,IF(AND(H15&lt;=470000,最初に入力!$C$10/12&lt;=280000),最初に入力!$C$10/12-(H15+最初に入力!$C$10/12-280000)/2,IF(AND(H15&lt;=470000,最初に入力!$C$10/12&gt;280000),最初に入力!$C$10/12-H15/2,IF(AND(H15&gt;470000,最初に入力!$C$10/12&lt;=280000),最初に入力!$C$10/12-(470000+最初に入力!$C$10/12-280000)/2-H15+470000,最初に入力!$C$10/12-470000/2-H15+470000))))&lt;0,0,IF(最初に入力!$C$10/12+H15&lt;=280000,最初に入力!$C$10/12,IF(AND(H15&lt;=470000,最初に入力!$C$10/12&lt;=280000),最初に入力!$C$10/12-(H15+最初に入力!$C$10/12-280000)/2,IF(AND(H15&lt;=470000,最初に入力!$C$10/12&gt;280000),最初に入力!$C$10/12-H15/2,IF(AND(H15&gt;470000,最初に入力!$C$10/12&lt;=280000),最初に入力!$C$10/12-(470000+最初に入力!$C$10/12-280000)/2-H15+470000,最初に入力!$C$10/12-470000/2-H15+470000))))),0)</f>
        <v>125000</v>
      </c>
      <c r="I16" s="9">
        <f>ROUND(IF(IF(最初に入力!$C$10/12+I15&lt;=280000,最初に入力!$C$10/12,IF(AND(I15&lt;=470000,最初に入力!$C$10/12&lt;=280000),最初に入力!$C$10/12-(I15+最初に入力!$C$10/12-280000)/2,IF(AND(I15&lt;=470000,最初に入力!$C$10/12&gt;280000),最初に入力!$C$10/12-I15/2,IF(AND(I15&gt;470000,最初に入力!$C$10/12&lt;=280000),最初に入力!$C$10/12-(470000+最初に入力!$C$10/12-280000)/2-I15+470000,最初に入力!$C$10/12-470000/2-I15+470000))))&lt;0,0,IF(最初に入力!$C$10/12+I15&lt;=280000,最初に入力!$C$10/12,IF(AND(I15&lt;=470000,最初に入力!$C$10/12&lt;=280000),最初に入力!$C$10/12-(I15+最初に入力!$C$10/12-280000)/2,IF(AND(I15&lt;=470000,最初に入力!$C$10/12&gt;280000),最初に入力!$C$10/12-I15/2,IF(AND(I15&gt;470000,最初に入力!$C$10/12&lt;=280000),最初に入力!$C$10/12-(470000+最初に入力!$C$10/12-280000)/2-I15+470000,最初に入力!$C$10/12-470000/2-I15+470000))))),0)</f>
        <v>65000</v>
      </c>
      <c r="J16" s="9">
        <f>ROUND(IF(IF(最初に入力!$C$10/12+J15&lt;=280000,最初に入力!$C$10/12,IF(AND(J15&lt;=470000,最初に入力!$C$10/12&lt;=280000),最初に入力!$C$10/12-(J15+最初に入力!$C$10/12-280000)/2,IF(AND(J15&lt;=470000,最初に入力!$C$10/12&gt;280000),最初に入力!$C$10/12-J15/2,IF(AND(J15&gt;470000,最初に入力!$C$10/12&lt;=280000),最初に入力!$C$10/12-(470000+最初に入力!$C$10/12-280000)/2-J15+470000,最初に入力!$C$10/12-470000/2-J15+470000))))&lt;0,0,IF(最初に入力!$C$10/12+J15&lt;=280000,最初に入力!$C$10/12,IF(AND(J15&lt;=470000,最初に入力!$C$10/12&lt;=280000),最初に入力!$C$10/12-(J15+最初に入力!$C$10/12-280000)/2,IF(AND(J15&lt;=470000,最初に入力!$C$10/12&gt;280000),最初に入力!$C$10/12-J15/2,IF(AND(J15&gt;470000,最初に入力!$C$10/12&lt;=280000),最初に入力!$C$10/12-(470000+最初に入力!$C$10/12-280000)/2-J15+470000,最初に入力!$C$10/12-470000/2-J15+470000))))),0)</f>
        <v>65000</v>
      </c>
      <c r="K16" s="9">
        <f>ROUND(IF(IF(最初に入力!$C$10/12+K15&lt;=280000,最初に入力!$C$10/12,IF(AND(K15&lt;=470000,最初に入力!$C$10/12&lt;=280000),最初に入力!$C$10/12-(K15+最初に入力!$C$10/12-280000)/2,IF(AND(K15&lt;=470000,最初に入力!$C$10/12&gt;280000),最初に入力!$C$10/12-K15/2,IF(AND(K15&gt;470000,最初に入力!$C$10/12&lt;=280000),最初に入力!$C$10/12-(470000+最初に入力!$C$10/12-280000)/2-K15+470000,最初に入力!$C$10/12-470000/2-K15+470000))))&lt;0,0,IF(最初に入力!$C$10/12+K15&lt;=280000,最初に入力!$C$10/12,IF(AND(K15&lt;=470000,最初に入力!$C$10/12&lt;=280000),最初に入力!$C$10/12-(K15+最初に入力!$C$10/12-280000)/2,IF(AND(K15&lt;=470000,最初に入力!$C$10/12&gt;280000),最初に入力!$C$10/12-K15/2,IF(AND(K15&gt;470000,最初に入力!$C$10/12&lt;=280000),最初に入力!$C$10/12-(470000+最初に入力!$C$10/12-280000)/2-K15+470000,最初に入力!$C$10/12-470000/2-K15+470000))))),0)</f>
        <v>65000</v>
      </c>
      <c r="O16" s="99">
        <f>標準報酬月額表!E17</f>
        <v>180000</v>
      </c>
      <c r="P16" s="99">
        <f>標準報酬月額表!F17</f>
        <v>180000</v>
      </c>
    </row>
    <row r="17" spans="2:16" ht="16.5" customHeight="1" x14ac:dyDescent="0.4">
      <c r="B17" s="4"/>
      <c r="C17" s="9"/>
      <c r="D17" s="9"/>
      <c r="E17" s="9"/>
      <c r="F17" s="9"/>
      <c r="G17" s="9"/>
      <c r="H17" s="9"/>
      <c r="I17" s="9"/>
      <c r="J17" s="9"/>
      <c r="K17" s="9"/>
      <c r="O17" s="99">
        <f>標準報酬月額表!E18</f>
        <v>190000</v>
      </c>
      <c r="P17" s="99">
        <f>標準報酬月額表!F18</f>
        <v>190000</v>
      </c>
    </row>
    <row r="18" spans="2:16" ht="16.5" customHeight="1" x14ac:dyDescent="0.4">
      <c r="B18" s="127" t="s">
        <v>10</v>
      </c>
      <c r="C18" s="126">
        <f>C16+C17</f>
        <v>0</v>
      </c>
      <c r="D18" s="126">
        <f t="shared" ref="D18:J18" si="5">D16+D17</f>
        <v>0</v>
      </c>
      <c r="E18" s="126">
        <f t="shared" si="5"/>
        <v>0</v>
      </c>
      <c r="F18" s="126">
        <f t="shared" si="5"/>
        <v>0</v>
      </c>
      <c r="G18" s="126">
        <f t="shared" si="5"/>
        <v>0</v>
      </c>
      <c r="H18" s="126">
        <f t="shared" si="5"/>
        <v>125000</v>
      </c>
      <c r="I18" s="126">
        <f t="shared" si="5"/>
        <v>65000</v>
      </c>
      <c r="J18" s="126">
        <f t="shared" si="5"/>
        <v>65000</v>
      </c>
      <c r="K18" s="126">
        <f t="shared" ref="K18" si="6">K16+K17</f>
        <v>65000</v>
      </c>
      <c r="O18" s="99">
        <f>標準報酬月額表!E19</f>
        <v>200000</v>
      </c>
      <c r="P18" s="99">
        <f>標準報酬月額表!F19</f>
        <v>200000</v>
      </c>
    </row>
    <row r="19" spans="2:16" ht="16.5" customHeight="1" x14ac:dyDescent="0.4">
      <c r="O19" s="99">
        <f>標準報酬月額表!E20</f>
        <v>220000</v>
      </c>
      <c r="P19" s="99">
        <f>標準報酬月額表!F20</f>
        <v>220000</v>
      </c>
    </row>
    <row r="20" spans="2:16" ht="16.5" customHeight="1" x14ac:dyDescent="0.4">
      <c r="O20" s="99">
        <f>標準報酬月額表!E21</f>
        <v>240000</v>
      </c>
      <c r="P20" s="99">
        <f>標準報酬月額表!F21</f>
        <v>240000</v>
      </c>
    </row>
    <row r="21" spans="2:16" ht="16.5" customHeight="1" x14ac:dyDescent="0.4">
      <c r="B21" s="125"/>
      <c r="C21" s="129" t="s">
        <v>0</v>
      </c>
      <c r="D21" s="129" t="s">
        <v>0</v>
      </c>
      <c r="E21" s="129" t="s">
        <v>0</v>
      </c>
      <c r="F21" s="131" t="s">
        <v>175</v>
      </c>
      <c r="G21" s="100"/>
      <c r="H21" s="184" t="s">
        <v>1</v>
      </c>
      <c r="I21" s="184"/>
      <c r="J21" s="184"/>
      <c r="K21" s="184"/>
      <c r="O21" s="99">
        <f>標準報酬月額表!E22</f>
        <v>260000</v>
      </c>
      <c r="P21" s="99">
        <f>標準報酬月額表!F22</f>
        <v>260000</v>
      </c>
    </row>
    <row r="22" spans="2:16" x14ac:dyDescent="0.4">
      <c r="B22" s="161" t="s">
        <v>12</v>
      </c>
      <c r="C22" s="162">
        <v>44562</v>
      </c>
      <c r="D22" s="162">
        <v>44593</v>
      </c>
      <c r="E22" s="162">
        <v>44621</v>
      </c>
      <c r="F22" s="162"/>
      <c r="G22" s="101"/>
      <c r="H22" s="189" t="s">
        <v>24</v>
      </c>
      <c r="I22" s="190"/>
      <c r="J22" s="185">
        <v>44470</v>
      </c>
      <c r="K22" s="185"/>
      <c r="O22" s="99">
        <f>標準報酬月額表!E23</f>
        <v>280000</v>
      </c>
      <c r="P22" s="99">
        <f>標準報酬月額表!F23</f>
        <v>280000</v>
      </c>
    </row>
    <row r="23" spans="2:16" ht="17.25" customHeight="1" x14ac:dyDescent="0.4">
      <c r="B23" s="124" t="s">
        <v>0</v>
      </c>
      <c r="C23" s="121">
        <v>150000</v>
      </c>
      <c r="D23" s="121">
        <v>150000</v>
      </c>
      <c r="E23" s="121">
        <v>150000</v>
      </c>
      <c r="F23" s="121">
        <f>SUM(C23:E23)+SUM(C5:K5)+J23</f>
        <v>12000000</v>
      </c>
      <c r="G23" s="100"/>
      <c r="H23" s="181" t="s">
        <v>23</v>
      </c>
      <c r="I23" s="182"/>
      <c r="J23" s="188">
        <v>8500000</v>
      </c>
      <c r="K23" s="188"/>
      <c r="O23" s="99">
        <f>標準報酬月額表!E24</f>
        <v>300000</v>
      </c>
      <c r="P23" s="99">
        <f>標準報酬月額表!F24</f>
        <v>300000</v>
      </c>
    </row>
    <row r="24" spans="2:16" x14ac:dyDescent="0.4">
      <c r="B24" s="124" t="s">
        <v>15</v>
      </c>
      <c r="C24" s="122">
        <v>150000</v>
      </c>
      <c r="D24" s="122">
        <v>150000</v>
      </c>
      <c r="E24" s="122">
        <v>150000</v>
      </c>
      <c r="F24" s="122"/>
      <c r="G24" s="100"/>
      <c r="H24" s="179" t="s">
        <v>126</v>
      </c>
      <c r="I24" s="180"/>
      <c r="J24" s="177">
        <f>IF(ROUNDDOWN(J23/1000,0)*1000&gt;1500000,1500000,ROUNDDOWN(J23/1000,0)*1000)</f>
        <v>1500000</v>
      </c>
      <c r="K24" s="177"/>
      <c r="O24" s="99">
        <f>標準報酬月額表!E25</f>
        <v>320000</v>
      </c>
      <c r="P24" s="99">
        <f>標準報酬月額表!F25</f>
        <v>320000</v>
      </c>
    </row>
    <row r="25" spans="2:16" ht="16.5" customHeight="1" x14ac:dyDescent="0.4">
      <c r="B25" s="124" t="s">
        <v>16</v>
      </c>
      <c r="C25" s="122">
        <v>150000</v>
      </c>
      <c r="D25" s="122">
        <v>150000</v>
      </c>
      <c r="E25" s="122">
        <v>150000</v>
      </c>
      <c r="F25" s="122"/>
      <c r="G25" s="100"/>
      <c r="H25" s="179" t="s">
        <v>127</v>
      </c>
      <c r="I25" s="180"/>
      <c r="J25" s="177">
        <f>IF(ROUNDDOWN(J23/1000,0)*1000&gt;5750000,5750000,ROUNDDOWN(J23/1000,0)*1000)</f>
        <v>5750000</v>
      </c>
      <c r="K25" s="177"/>
      <c r="O25" s="99">
        <f>標準報酬月額表!E26</f>
        <v>340000</v>
      </c>
      <c r="P25" s="99">
        <f>標準報酬月額表!F26</f>
        <v>340000</v>
      </c>
    </row>
    <row r="26" spans="2:16" ht="16.5" customHeight="1" x14ac:dyDescent="0.4">
      <c r="B26" s="4" t="s">
        <v>3</v>
      </c>
      <c r="C26" s="9">
        <f>ROUND(C24*最初に入力!$C$5/2,0)</f>
        <v>7493</v>
      </c>
      <c r="D26" s="9">
        <f>ROUND(D24*最初に入力!$C$5/2,0)</f>
        <v>7493</v>
      </c>
      <c r="E26" s="9">
        <f>ROUND(E24*最初に入力!$C$5/2,0)</f>
        <v>7493</v>
      </c>
      <c r="F26" s="9">
        <f>SUM(C26:E26)+SUM(C8:K8)+J26</f>
        <v>584419</v>
      </c>
      <c r="G26" s="102"/>
      <c r="H26" s="179" t="s">
        <v>3</v>
      </c>
      <c r="I26" s="180"/>
      <c r="J26" s="177">
        <f>ROUND(J25*最初に入力!C5/2,0)</f>
        <v>287213</v>
      </c>
      <c r="K26" s="177"/>
      <c r="O26" s="99">
        <f>標準報酬月額表!E27</f>
        <v>360000</v>
      </c>
      <c r="P26" s="99">
        <f>標準報酬月額表!F27</f>
        <v>360000</v>
      </c>
    </row>
    <row r="27" spans="2:16" ht="16.5" customHeight="1" x14ac:dyDescent="0.4">
      <c r="B27" s="4" t="s">
        <v>4</v>
      </c>
      <c r="C27" s="9">
        <f>ROUND(C24*最初に入力!$C$6/2,0)</f>
        <v>1350</v>
      </c>
      <c r="D27" s="9">
        <f>ROUND(D24*最初に入力!$C$6/2,0)</f>
        <v>1350</v>
      </c>
      <c r="E27" s="9">
        <f>ROUND(E24*最初に入力!$C$6/2,0)</f>
        <v>1350</v>
      </c>
      <c r="F27" s="9">
        <f>SUM(C27:E27)+SUM(C9:K9)+J27</f>
        <v>105300</v>
      </c>
      <c r="G27" s="100"/>
      <c r="H27" s="179" t="s">
        <v>4</v>
      </c>
      <c r="I27" s="180"/>
      <c r="J27" s="177">
        <f>ROUND(J25*最初に入力!C6/2,0)</f>
        <v>51750</v>
      </c>
      <c r="K27" s="177"/>
      <c r="O27" s="99">
        <f>標準報酬月額表!E28</f>
        <v>380000</v>
      </c>
      <c r="P27" s="99">
        <f>標準報酬月額表!F28</f>
        <v>380000</v>
      </c>
    </row>
    <row r="28" spans="2:16" ht="16.5" customHeight="1" x14ac:dyDescent="0.4">
      <c r="B28" s="4" t="s">
        <v>2</v>
      </c>
      <c r="C28" s="9">
        <f>ROUND(C25*最初に入力!$C$7/2,0)</f>
        <v>13725</v>
      </c>
      <c r="D28" s="9">
        <f>ROUND(D25*最初に入力!$C$7/2,0)</f>
        <v>13725</v>
      </c>
      <c r="E28" s="9">
        <f>ROUND(E25*最初に入力!$C$7/2,0)</f>
        <v>13725</v>
      </c>
      <c r="F28" s="9">
        <f>SUM(C28:E28)+SUM(C10:K10)+J28</f>
        <v>530700</v>
      </c>
      <c r="G28" s="100"/>
      <c r="H28" s="179" t="s">
        <v>2</v>
      </c>
      <c r="I28" s="180"/>
      <c r="J28" s="177">
        <f>ROUND(J24*最初に入力!C7/2,0)</f>
        <v>137250</v>
      </c>
      <c r="K28" s="177"/>
      <c r="O28" s="99">
        <f>標準報酬月額表!E29</f>
        <v>410000</v>
      </c>
      <c r="P28" s="99">
        <f>標準報酬月額表!F29</f>
        <v>410000</v>
      </c>
    </row>
    <row r="29" spans="2:16" ht="16.5" customHeight="1" x14ac:dyDescent="0.4">
      <c r="B29" s="124" t="s">
        <v>11</v>
      </c>
      <c r="C29" s="130">
        <v>0</v>
      </c>
      <c r="D29" s="130">
        <v>0</v>
      </c>
      <c r="E29" s="130">
        <v>0</v>
      </c>
      <c r="F29" s="130"/>
      <c r="G29" s="100"/>
      <c r="H29" s="181" t="s">
        <v>11</v>
      </c>
      <c r="I29" s="182"/>
      <c r="J29" s="183">
        <v>0</v>
      </c>
      <c r="K29" s="183"/>
      <c r="O29" s="99">
        <f>標準報酬月額表!E30</f>
        <v>440000</v>
      </c>
      <c r="P29" s="99">
        <f>標準報酬月額表!F30</f>
        <v>440000</v>
      </c>
    </row>
    <row r="30" spans="2:16" ht="16.5" customHeight="1" x14ac:dyDescent="0.4">
      <c r="B30" s="4" t="s">
        <v>5</v>
      </c>
      <c r="C30" s="9">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9">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9">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9">
        <f>SUM(C30:E30)+SUM(C12:K12)+J30</f>
        <v>1224660</v>
      </c>
      <c r="G30" s="100"/>
      <c r="H30" s="179" t="s">
        <v>5</v>
      </c>
      <c r="I30" s="180"/>
      <c r="J30" s="177">
        <f>ROUNDDOWN(IF(J41="なし",0,IF(J42="なし",M35*(J23-J26-J27-J28),M34)),0)</f>
        <v>998232</v>
      </c>
      <c r="K30" s="177"/>
      <c r="O30" s="99">
        <f>標準報酬月額表!E31</f>
        <v>470000</v>
      </c>
      <c r="P30" s="99">
        <f>標準報酬月額表!F31</f>
        <v>470000</v>
      </c>
    </row>
    <row r="31" spans="2:16" ht="16.5" customHeight="1" x14ac:dyDescent="0.4">
      <c r="B31" s="4" t="s">
        <v>6</v>
      </c>
      <c r="C31" s="9">
        <f t="shared" ref="C31:E31" si="7">C26+C27+C28+C30</f>
        <v>24718</v>
      </c>
      <c r="D31" s="9">
        <f t="shared" si="7"/>
        <v>24718</v>
      </c>
      <c r="E31" s="9">
        <f t="shared" si="7"/>
        <v>24718</v>
      </c>
      <c r="F31" s="9">
        <f>SUM(C31:E31)+SUM(C13:K13)+J31</f>
        <v>2445079</v>
      </c>
      <c r="G31" s="100"/>
      <c r="H31" s="179" t="s">
        <v>6</v>
      </c>
      <c r="I31" s="180"/>
      <c r="J31" s="177">
        <f>J26+J27+J28+J30</f>
        <v>1474445</v>
      </c>
      <c r="K31" s="177"/>
      <c r="O31" s="99">
        <f>標準報酬月額表!E32</f>
        <v>500000</v>
      </c>
      <c r="P31" s="99">
        <f>標準報酬月額表!F32</f>
        <v>500000</v>
      </c>
    </row>
    <row r="32" spans="2:16" ht="16.5" customHeight="1" x14ac:dyDescent="0.4">
      <c r="B32" s="127" t="s">
        <v>7</v>
      </c>
      <c r="C32" s="126">
        <f>C23-C31</f>
        <v>125282</v>
      </c>
      <c r="D32" s="126">
        <f t="shared" ref="D32:E32" si="8">D23-D31</f>
        <v>125282</v>
      </c>
      <c r="E32" s="126">
        <f t="shared" si="8"/>
        <v>125282</v>
      </c>
      <c r="F32" s="132">
        <f>SUM(C32:E32)+SUM(C14:K14)+J32</f>
        <v>9554921</v>
      </c>
      <c r="G32" s="100"/>
      <c r="H32" s="191" t="s">
        <v>25</v>
      </c>
      <c r="I32" s="192"/>
      <c r="J32" s="178">
        <f>J23-J31</f>
        <v>7025555</v>
      </c>
      <c r="K32" s="178"/>
      <c r="M32" s="120">
        <f>(J23-J26-J27-J28)/12+J35-J36-J37-J38</f>
        <v>796080.91666666663</v>
      </c>
      <c r="O32" s="99">
        <f>標準報酬月額表!E33</f>
        <v>530000</v>
      </c>
      <c r="P32" s="99">
        <f>標準報酬月額表!F33</f>
        <v>530000</v>
      </c>
    </row>
    <row r="33" spans="2:16" ht="16.5" customHeight="1" x14ac:dyDescent="0.4">
      <c r="B33" s="4" t="s">
        <v>8</v>
      </c>
      <c r="C33" s="9">
        <f>C25+ROUND(IF(DATEDIF(最初に入力!$C$16,年間計画表!C22,"M")&lt;12,最初に入力!$C$17/12,0),0)+IF(OR(C22=$J$22,$J$22&lt;C22),$J$24/12)</f>
        <v>275000</v>
      </c>
      <c r="D33" s="9">
        <f>D25+ROUND(IF(DATEDIF(最初に入力!$C$16,年間計画表!D22,"M")&lt;12,最初に入力!$C$17/12,0),0)+IF(OR(D22=$J$22,$J$22&lt;D22),$J$24/12)</f>
        <v>275000</v>
      </c>
      <c r="E33" s="9">
        <f>E25+ROUND(IF(DATEDIF(最初に入力!$C$16,年間計画表!E22,"M")&lt;12,最初に入力!$C$17/12,0),0)+IF(OR(E22=$J$22,$J$22&lt;E22),$J$24/12)</f>
        <v>275000</v>
      </c>
      <c r="F33" s="9"/>
      <c r="G33" s="100"/>
      <c r="I33" s="7"/>
      <c r="J33" s="8"/>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85336</v>
      </c>
      <c r="O33" s="99">
        <f>標準報酬月額表!E34</f>
        <v>560000</v>
      </c>
      <c r="P33" s="99">
        <f>標準報酬月額表!F34</f>
        <v>560000</v>
      </c>
    </row>
    <row r="34" spans="2:16" ht="16.5" customHeight="1" x14ac:dyDescent="0.4">
      <c r="B34" s="4" t="s">
        <v>9</v>
      </c>
      <c r="C34" s="9">
        <f>ROUND(IF(IF(最初に入力!$C$10/12+C33&lt;=280000,最初に入力!$C$10/12,IF(AND(C33&lt;=470000,最初に入力!$C$10/12&lt;=280000),最初に入力!$C$10/12-(C33+最初に入力!$C$10/12-280000)/2,IF(AND(C33&lt;=470000,最初に入力!$C$10/12&gt;280000),最初に入力!$C$10/12-C33/2,IF(AND(C33&gt;470000,最初に入力!$C$10/12&lt;=280000),最初に入力!$C$10/12-(470000+最初に入力!$C$10/12-280000)/2-C33+470000,最初に入力!$C$10/12-470000/2-C33+470000))))&lt;0,0,IF(最初に入力!$C$10/12+C33&lt;=280000,最初に入力!$C$10/12,IF(AND(C33&lt;=470000,最初に入力!$C$10/12&lt;=280000),最初に入力!$C$10/12-(C33+最初に入力!$C$10/12-280000)/2,IF(AND(C33&lt;=470000,最初に入力!$C$10/12&gt;280000),最初に入力!$C$10/12-C33/2,IF(AND(C33&gt;470000,最初に入力!$C$10/12&lt;=280000),最初に入力!$C$10/12-(470000+最初に入力!$C$10/12-280000)/2-C33+470000,最初に入力!$C$10/12-470000/2-C33+470000))))),0)</f>
        <v>65000</v>
      </c>
      <c r="D34" s="9">
        <f>ROUND(IF(IF(最初に入力!$C$10/12+D33&lt;=280000,最初に入力!$C$10/12,IF(AND(D33&lt;=470000,最初に入力!$C$10/12&lt;=280000),最初に入力!$C$10/12-(D33+最初に入力!$C$10/12-280000)/2,IF(AND(D33&lt;=470000,最初に入力!$C$10/12&gt;280000),最初に入力!$C$10/12-D33/2,IF(AND(D33&gt;470000,最初に入力!$C$10/12&lt;=280000),最初に入力!$C$10/12-(470000+最初に入力!$C$10/12-280000)/2-D33+470000,最初に入力!$C$10/12-470000/2-D33+470000))))&lt;0,0,IF(最初に入力!$C$10/12+D33&lt;=280000,最初に入力!$C$10/12,IF(AND(D33&lt;=470000,最初に入力!$C$10/12&lt;=280000),最初に入力!$C$10/12-(D33+最初に入力!$C$10/12-280000)/2,IF(AND(D33&lt;=470000,最初に入力!$C$10/12&gt;280000),最初に入力!$C$10/12-D33/2,IF(AND(D33&gt;470000,最初に入力!$C$10/12&lt;=280000),最初に入力!$C$10/12-(470000+最初に入力!$C$10/12-280000)/2-D33+470000,最初に入力!$C$10/12-470000/2-D33+470000))))),0)</f>
        <v>65000</v>
      </c>
      <c r="E34" s="9">
        <f>ROUND(IF(IF(最初に入力!$C$10/12+E33&lt;=280000,最初に入力!$C$10/12,IF(AND(E33&lt;=470000,最初に入力!$C$10/12&lt;=280000),最初に入力!$C$10/12-(E33+最初に入力!$C$10/12-280000)/2,IF(AND(E33&lt;=470000,最初に入力!$C$10/12&gt;280000),最初に入力!$C$10/12-E33/2,IF(AND(E33&gt;470000,最初に入力!$C$10/12&lt;=280000),最初に入力!$C$10/12-(470000+最初に入力!$C$10/12-280000)/2-E33+470000,最初に入力!$C$10/12-470000/2-E33+470000))))&lt;0,0,IF(最初に入力!$C$10/12+E33&lt;=280000,最初に入力!$C$10/12,IF(AND(E33&lt;=470000,最初に入力!$C$10/12&lt;=280000),最初に入力!$C$10/12-(E33+最初に入力!$C$10/12-280000)/2,IF(AND(E33&lt;=470000,最初に入力!$C$10/12&gt;280000),最初に入力!$C$10/12-E33/2,IF(AND(E33&gt;470000,最初に入力!$C$10/12&lt;=280000),最初に入力!$C$10/12-(470000+最初に入力!$C$10/12-280000)/2-E33+470000,最初に入力!$C$10/12-470000/2-E33+470000))))),0)</f>
        <v>65000</v>
      </c>
      <c r="F34" s="9">
        <f>SUM(C34:E34)+SUM(C16:K16)</f>
        <v>515000</v>
      </c>
      <c r="G34" s="100"/>
      <c r="H34" s="176" t="s">
        <v>128</v>
      </c>
      <c r="I34" s="176"/>
      <c r="J34" s="176"/>
      <c r="K34" s="176"/>
      <c r="M34" s="99">
        <f>(M33-J39)*12</f>
        <v>998232</v>
      </c>
      <c r="O34" s="99">
        <f>標準報酬月額表!E35</f>
        <v>590000</v>
      </c>
      <c r="P34" s="99">
        <f>標準報酬月額表!F35</f>
        <v>590000</v>
      </c>
    </row>
    <row r="35" spans="2:16" ht="16.5" customHeight="1" x14ac:dyDescent="0.4">
      <c r="B35" s="4"/>
      <c r="C35" s="9"/>
      <c r="D35" s="9"/>
      <c r="E35" s="9"/>
      <c r="F35" s="9"/>
      <c r="G35" s="100"/>
      <c r="H35" s="174" t="s">
        <v>129</v>
      </c>
      <c r="I35" s="174"/>
      <c r="J35" s="175">
        <v>150000</v>
      </c>
      <c r="K35" s="175"/>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9">
        <f>標準報酬月額表!E36</f>
        <v>620000</v>
      </c>
      <c r="P35" s="99">
        <f>標準報酬月額表!F36</f>
        <v>620000</v>
      </c>
    </row>
    <row r="36" spans="2:16" ht="16.5" customHeight="1" x14ac:dyDescent="0.4">
      <c r="B36" s="127" t="s">
        <v>10</v>
      </c>
      <c r="C36" s="126">
        <f t="shared" ref="C36:E36" si="9">C34+C35</f>
        <v>65000</v>
      </c>
      <c r="D36" s="126">
        <f t="shared" si="9"/>
        <v>65000</v>
      </c>
      <c r="E36" s="126">
        <f t="shared" si="9"/>
        <v>65000</v>
      </c>
      <c r="F36" s="132">
        <f>SUM(C36:E36)+SUM(C18:K18)</f>
        <v>515000</v>
      </c>
      <c r="G36" s="100"/>
      <c r="H36" s="174" t="s">
        <v>3</v>
      </c>
      <c r="I36" s="174"/>
      <c r="J36" s="175">
        <v>7493</v>
      </c>
      <c r="K36" s="175"/>
      <c r="O36" s="99">
        <f>標準報酬月額表!E37</f>
        <v>650000</v>
      </c>
      <c r="P36" s="99">
        <f>標準報酬月額表!F37</f>
        <v>650000</v>
      </c>
    </row>
    <row r="37" spans="2:16" ht="16.5" customHeight="1" x14ac:dyDescent="0.4">
      <c r="B37" s="168" t="s">
        <v>210</v>
      </c>
      <c r="F37" s="139"/>
      <c r="G37" s="138"/>
      <c r="H37" s="174" t="s">
        <v>4</v>
      </c>
      <c r="I37" s="174"/>
      <c r="J37" s="175">
        <v>1350</v>
      </c>
      <c r="K37" s="175"/>
      <c r="P37" s="99">
        <f>標準報酬月額表!F38</f>
        <v>680000</v>
      </c>
    </row>
    <row r="38" spans="2:16" ht="16.5" customHeight="1" x14ac:dyDescent="0.4">
      <c r="B38" s="133"/>
      <c r="C38" s="133"/>
      <c r="F38" s="138"/>
      <c r="G38" s="138"/>
      <c r="H38" s="174" t="s">
        <v>2</v>
      </c>
      <c r="I38" s="174"/>
      <c r="J38" s="175">
        <v>13725</v>
      </c>
      <c r="K38" s="175"/>
      <c r="P38" s="99">
        <f>標準報酬月額表!F39</f>
        <v>710000</v>
      </c>
    </row>
    <row r="39" spans="2:16" ht="16.5" customHeight="1" x14ac:dyDescent="0.4">
      <c r="F39" s="140"/>
      <c r="H39" s="181" t="s">
        <v>173</v>
      </c>
      <c r="I39" s="182"/>
      <c r="J39" s="186">
        <v>2150</v>
      </c>
      <c r="K39" s="187"/>
      <c r="P39" s="99">
        <f>標準報酬月額表!F40</f>
        <v>750000</v>
      </c>
    </row>
    <row r="40" spans="2:16" ht="16.5" customHeight="1" x14ac:dyDescent="0.4">
      <c r="H40" s="171" t="s">
        <v>170</v>
      </c>
      <c r="I40" s="171"/>
      <c r="J40" s="172">
        <f>J35-J36-J37-J38</f>
        <v>127432</v>
      </c>
      <c r="K40" s="173"/>
      <c r="P40" s="99">
        <f>標準報酬月額表!F41</f>
        <v>790000</v>
      </c>
    </row>
    <row r="41" spans="2:16" ht="16.5" customHeight="1" x14ac:dyDescent="0.4">
      <c r="H41" s="173" t="s">
        <v>171</v>
      </c>
      <c r="I41" s="173"/>
      <c r="J41" s="173" t="str">
        <f>IF(J40&lt;INDEX(賞与源泉徴収税額表!D10:S10,1,年間計画表!J29*2+1)*1000,"なし","あり")</f>
        <v>あり</v>
      </c>
      <c r="K41" s="173"/>
      <c r="P41" s="99">
        <f>標準報酬月額表!F42</f>
        <v>830000</v>
      </c>
    </row>
    <row r="42" spans="2:16" ht="16.5" customHeight="1" x14ac:dyDescent="0.4">
      <c r="H42" s="173" t="s">
        <v>172</v>
      </c>
      <c r="I42" s="173"/>
      <c r="J42" s="173" t="str">
        <f>IF((J23-J26-J27-J28)&gt;(J35-J36-J37-J38)*10,"あり","なし")</f>
        <v>あり</v>
      </c>
      <c r="K42" s="173"/>
      <c r="P42" s="99">
        <f>標準報酬月額表!F43</f>
        <v>880000</v>
      </c>
    </row>
    <row r="43" spans="2:16" ht="16.5" customHeight="1" x14ac:dyDescent="0.4">
      <c r="H43" s="167" t="s">
        <v>209</v>
      </c>
      <c r="M43" s="1">
        <f>ROUNDDOWN(J40/1000,0)</f>
        <v>127</v>
      </c>
      <c r="P43" s="99">
        <f>標準報酬月額表!F44</f>
        <v>930000</v>
      </c>
    </row>
    <row r="44" spans="2:16" ht="16.5" customHeight="1" x14ac:dyDescent="0.4">
      <c r="P44" s="99">
        <f>標準報酬月額表!F45</f>
        <v>980000</v>
      </c>
    </row>
    <row r="45" spans="2:16" ht="16.5" customHeight="1" x14ac:dyDescent="0.4">
      <c r="P45" s="99">
        <f>標準報酬月額表!F46</f>
        <v>1030000</v>
      </c>
    </row>
    <row r="46" spans="2:16" x14ac:dyDescent="0.4">
      <c r="P46" s="99">
        <f>標準報酬月額表!F47</f>
        <v>1090000</v>
      </c>
    </row>
    <row r="47" spans="2:16" x14ac:dyDescent="0.4">
      <c r="P47" s="99">
        <f>標準報酬月額表!F48</f>
        <v>1150000</v>
      </c>
    </row>
    <row r="48" spans="2:16" x14ac:dyDescent="0.4">
      <c r="P48" s="99">
        <f>標準報酬月額表!F49</f>
        <v>1210000</v>
      </c>
    </row>
    <row r="49" spans="16:16" x14ac:dyDescent="0.4">
      <c r="P49" s="99">
        <f>標準報酬月額表!F50</f>
        <v>1270000</v>
      </c>
    </row>
    <row r="50" spans="16:16" x14ac:dyDescent="0.4">
      <c r="P50" s="99">
        <f>標準報酬月額表!F51</f>
        <v>1330000</v>
      </c>
    </row>
    <row r="51" spans="16:16" x14ac:dyDescent="0.4">
      <c r="P51" s="99">
        <f>標準報酬月額表!F52</f>
        <v>1390000</v>
      </c>
    </row>
  </sheetData>
  <mergeCells count="41">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 ref="J27:K27"/>
    <mergeCell ref="J28:K28"/>
    <mergeCell ref="J29:K29"/>
    <mergeCell ref="J30:K30"/>
    <mergeCell ref="H26:I26"/>
    <mergeCell ref="H27:I27"/>
    <mergeCell ref="H28:I28"/>
    <mergeCell ref="H29:I29"/>
    <mergeCell ref="H30:I30"/>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s>
  <phoneticPr fontId="1"/>
  <dataValidations count="2">
    <dataValidation type="list" allowBlank="1" showInputMessage="1" showErrorMessage="1" sqref="D6:K7 C6 G26:G27 C24:F25" xr:uid="{8A8FDC5C-DC9C-44D5-AB06-27BB6BD60BDE}">
      <formula1>$P$2:$P$51</formula1>
    </dataValidation>
    <dataValidation type="list" allowBlank="1" showInputMessage="1" showErrorMessage="1" sqref="C7" xr:uid="{18C8AF7B-A696-4BFB-A16E-3383B4585CBF}">
      <formula1>$O$2:$O$36</formula1>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0657-0AC3-41FB-BCCD-54171B56615A}">
  <dimension ref="B2:G24"/>
  <sheetViews>
    <sheetView topLeftCell="A4" workbookViewId="0">
      <selection activeCell="C9" sqref="C9"/>
    </sheetView>
  </sheetViews>
  <sheetFormatPr defaultRowHeight="15.75" x14ac:dyDescent="0.4"/>
  <cols>
    <col min="1" max="1" width="9" style="143"/>
    <col min="2" max="2" width="16.875" style="143" customWidth="1"/>
    <col min="3" max="3" width="14.125" style="143" customWidth="1"/>
    <col min="4" max="4" width="15" style="143" customWidth="1"/>
    <col min="5" max="5" width="14.125" style="143" customWidth="1"/>
    <col min="6" max="6" width="20.125" style="143" customWidth="1"/>
    <col min="7" max="16384" width="9" style="143"/>
  </cols>
  <sheetData>
    <row r="2" spans="2:7" ht="21" x14ac:dyDescent="0.4">
      <c r="B2" s="193" t="s">
        <v>199</v>
      </c>
      <c r="C2" s="193"/>
      <c r="D2" s="193"/>
      <c r="E2" s="193"/>
      <c r="F2" s="193"/>
    </row>
    <row r="4" spans="2:7" x14ac:dyDescent="0.4">
      <c r="B4" s="141"/>
      <c r="C4" s="142" t="s">
        <v>182</v>
      </c>
      <c r="D4" s="142" t="s">
        <v>183</v>
      </c>
      <c r="E4" s="142" t="s">
        <v>184</v>
      </c>
      <c r="F4" s="142" t="s">
        <v>185</v>
      </c>
    </row>
    <row r="5" spans="2:7" ht="33.75" customHeight="1" x14ac:dyDescent="0.4">
      <c r="B5" s="144" t="s">
        <v>177</v>
      </c>
      <c r="C5" s="145">
        <v>12000000</v>
      </c>
      <c r="D5" s="146">
        <f>年間計画表!F23</f>
        <v>12000000</v>
      </c>
      <c r="E5" s="147"/>
      <c r="F5" s="147"/>
    </row>
    <row r="6" spans="2:7" ht="33.75" customHeight="1" x14ac:dyDescent="0.4">
      <c r="B6" s="144" t="s">
        <v>178</v>
      </c>
      <c r="C6" s="145">
        <v>1406952</v>
      </c>
      <c r="D6" s="146">
        <f>年間計画表!F26+年間計画表!F27+年間計画表!F28</f>
        <v>1220419</v>
      </c>
      <c r="E6" s="146">
        <f>C6-D6</f>
        <v>186533</v>
      </c>
      <c r="F6" s="150" t="s">
        <v>186</v>
      </c>
    </row>
    <row r="7" spans="2:7" ht="70.5" customHeight="1" x14ac:dyDescent="0.4">
      <c r="B7" s="144" t="s">
        <v>179</v>
      </c>
      <c r="C7" s="145">
        <v>1268268</v>
      </c>
      <c r="D7" s="146">
        <f>年間計画表!F30</f>
        <v>1224660</v>
      </c>
      <c r="E7" s="148">
        <f>D7-C7</f>
        <v>-43608</v>
      </c>
      <c r="F7" s="150" t="s">
        <v>189</v>
      </c>
    </row>
    <row r="8" spans="2:7" ht="33.75" customHeight="1" x14ac:dyDescent="0.4">
      <c r="B8" s="144" t="s">
        <v>180</v>
      </c>
      <c r="C8" s="145">
        <v>9324780</v>
      </c>
      <c r="D8" s="146">
        <f>年間計画表!F32</f>
        <v>9554921</v>
      </c>
      <c r="E8" s="146">
        <f>D8-C8</f>
        <v>230141</v>
      </c>
      <c r="F8" s="150" t="s">
        <v>187</v>
      </c>
    </row>
    <row r="9" spans="2:7" ht="33.75" customHeight="1" x14ac:dyDescent="0.4">
      <c r="B9" s="144" t="s">
        <v>181</v>
      </c>
      <c r="C9" s="145">
        <v>0</v>
      </c>
      <c r="D9" s="146">
        <f>年間計画表!F36</f>
        <v>515000</v>
      </c>
      <c r="E9" s="146">
        <f>D9-C9</f>
        <v>515000</v>
      </c>
      <c r="F9" s="151" t="s">
        <v>188</v>
      </c>
    </row>
    <row r="12" spans="2:7" ht="21" x14ac:dyDescent="0.4">
      <c r="B12" s="157" t="s">
        <v>190</v>
      </c>
    </row>
    <row r="13" spans="2:7" ht="16.5" x14ac:dyDescent="0.4">
      <c r="B13" s="152" t="s">
        <v>200</v>
      </c>
    </row>
    <row r="14" spans="2:7" x14ac:dyDescent="0.4">
      <c r="B14" s="153" t="s">
        <v>192</v>
      </c>
      <c r="C14" s="154">
        <f>D5</f>
        <v>12000000</v>
      </c>
    </row>
    <row r="15" spans="2:7" x14ac:dyDescent="0.4">
      <c r="B15" s="147" t="s">
        <v>193</v>
      </c>
      <c r="C15" s="146">
        <f>IF(C14&lt;550000,550000,IF(C14&lt;=1800000,C14*0.4-100000,IF(C14&lt;=3600000,C14*0.3+80000,IF(C14&lt;=6600000,C14*0.2+440000,IF(C14&lt;=8500000,C14*0.1+1100000,1950000)))))</f>
        <v>1950000</v>
      </c>
      <c r="G15" s="149"/>
    </row>
    <row r="16" spans="2:7" x14ac:dyDescent="0.4">
      <c r="B16" s="147" t="s">
        <v>191</v>
      </c>
      <c r="C16" s="146">
        <f>C14-C15</f>
        <v>10050000</v>
      </c>
      <c r="G16" s="149"/>
    </row>
    <row r="17" spans="2:7" x14ac:dyDescent="0.4">
      <c r="B17" s="147"/>
      <c r="C17" s="147"/>
      <c r="G17" s="149"/>
    </row>
    <row r="18" spans="2:7" x14ac:dyDescent="0.4">
      <c r="B18" s="147" t="s">
        <v>176</v>
      </c>
      <c r="C18" s="146">
        <f>D6</f>
        <v>1220419</v>
      </c>
    </row>
    <row r="19" spans="2:7" x14ac:dyDescent="0.4">
      <c r="B19" s="147" t="s">
        <v>194</v>
      </c>
      <c r="C19" s="146">
        <f>IF(C16&lt;=24000000,480000,IF(C16&lt;=24500000,320000,IF(C16&lt;=2500000,160000,0)))</f>
        <v>480000</v>
      </c>
    </row>
    <row r="20" spans="2:7" x14ac:dyDescent="0.4">
      <c r="B20" s="147"/>
      <c r="C20" s="147"/>
    </row>
    <row r="21" spans="2:7" x14ac:dyDescent="0.4">
      <c r="B21" s="147" t="s">
        <v>195</v>
      </c>
      <c r="C21" s="146">
        <f>C16-C18-C19</f>
        <v>8349581</v>
      </c>
    </row>
    <row r="22" spans="2:7" x14ac:dyDescent="0.4">
      <c r="B22" s="147" t="s">
        <v>196</v>
      </c>
      <c r="C22" s="155">
        <f>ROUNDDOWN(IF(C21&lt;=1950000,C2*0.05,IF(C21&lt;=330000,C21*0.1-97500,IF(C21&lt;=6950000,C21*0.2-427500,IF(C21&lt;=9000000,C21*0.23-636000,IF(C21&lt;=18000000,C21*0.33-1536000,IF(C21&lt;=40000000,C21*0.4-2796000,C21*0.45-4796000)))))),0)</f>
        <v>1284403</v>
      </c>
    </row>
    <row r="23" spans="2:7" x14ac:dyDescent="0.4">
      <c r="B23" s="147"/>
      <c r="C23" s="147"/>
    </row>
    <row r="24" spans="2:7" x14ac:dyDescent="0.4">
      <c r="B24" s="164" t="s">
        <v>197</v>
      </c>
      <c r="C24" s="156">
        <f>C22-D7</f>
        <v>59743</v>
      </c>
      <c r="D24" s="143" t="s">
        <v>198</v>
      </c>
    </row>
  </sheetData>
  <mergeCells count="1">
    <mergeCell ref="B2:F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666F-4739-47C7-8601-98B4BB4FBEC8}">
  <dimension ref="B2:F52"/>
  <sheetViews>
    <sheetView workbookViewId="0">
      <selection activeCell="J18" sqref="J18"/>
    </sheetView>
  </sheetViews>
  <sheetFormatPr defaultRowHeight="18.75" x14ac:dyDescent="0.4"/>
  <sheetData>
    <row r="2" spans="2:6" x14ac:dyDescent="0.4">
      <c r="B2" s="5" t="s">
        <v>13</v>
      </c>
      <c r="C2" s="5"/>
      <c r="D2" s="5" t="s">
        <v>14</v>
      </c>
      <c r="E2" s="5" t="s">
        <v>20</v>
      </c>
      <c r="F2" s="5" t="s">
        <v>21</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57FAC-7D9F-42B4-AA2C-85F3117B35E8}">
  <dimension ref="A1:M415"/>
  <sheetViews>
    <sheetView topLeftCell="A342" workbookViewId="0">
      <selection activeCell="D368" sqref="D368"/>
    </sheetView>
  </sheetViews>
  <sheetFormatPr defaultRowHeight="13.5" x14ac:dyDescent="0.15"/>
  <cols>
    <col min="1" max="1" width="6" style="10" customWidth="1"/>
    <col min="2" max="3" width="10.375" style="10" customWidth="1"/>
    <col min="4" max="10" width="9.25" style="10" customWidth="1"/>
    <col min="11" max="11" width="9.625" style="10" customWidth="1"/>
    <col min="12" max="12" width="13.375" style="10" customWidth="1"/>
    <col min="13" max="256" width="9" style="10"/>
    <col min="257" max="257" width="6" style="10" customWidth="1"/>
    <col min="258" max="259" width="10.375" style="10" customWidth="1"/>
    <col min="260" max="266" width="9.25" style="10" customWidth="1"/>
    <col min="267" max="267" width="9.625" style="10" customWidth="1"/>
    <col min="268" max="268" width="13.375" style="10" customWidth="1"/>
    <col min="269" max="512" width="9" style="10"/>
    <col min="513" max="513" width="6" style="10" customWidth="1"/>
    <col min="514" max="515" width="10.375" style="10" customWidth="1"/>
    <col min="516" max="522" width="9.25" style="10" customWidth="1"/>
    <col min="523" max="523" width="9.625" style="10" customWidth="1"/>
    <col min="524" max="524" width="13.375" style="10" customWidth="1"/>
    <col min="525" max="768" width="9" style="10"/>
    <col min="769" max="769" width="6" style="10" customWidth="1"/>
    <col min="770" max="771" width="10.375" style="10" customWidth="1"/>
    <col min="772" max="778" width="9.25" style="10" customWidth="1"/>
    <col min="779" max="779" width="9.625" style="10" customWidth="1"/>
    <col min="780" max="780" width="13.375" style="10" customWidth="1"/>
    <col min="781" max="1024" width="9" style="10"/>
    <col min="1025" max="1025" width="6" style="10" customWidth="1"/>
    <col min="1026" max="1027" width="10.375" style="10" customWidth="1"/>
    <col min="1028" max="1034" width="9.25" style="10" customWidth="1"/>
    <col min="1035" max="1035" width="9.625" style="10" customWidth="1"/>
    <col min="1036" max="1036" width="13.375" style="10" customWidth="1"/>
    <col min="1037" max="1280" width="9" style="10"/>
    <col min="1281" max="1281" width="6" style="10" customWidth="1"/>
    <col min="1282" max="1283" width="10.375" style="10" customWidth="1"/>
    <col min="1284" max="1290" width="9.25" style="10" customWidth="1"/>
    <col min="1291" max="1291" width="9.625" style="10" customWidth="1"/>
    <col min="1292" max="1292" width="13.375" style="10" customWidth="1"/>
    <col min="1293" max="1536" width="9" style="10"/>
    <col min="1537" max="1537" width="6" style="10" customWidth="1"/>
    <col min="1538" max="1539" width="10.375" style="10" customWidth="1"/>
    <col min="1540" max="1546" width="9.25" style="10" customWidth="1"/>
    <col min="1547" max="1547" width="9.625" style="10" customWidth="1"/>
    <col min="1548" max="1548" width="13.375" style="10" customWidth="1"/>
    <col min="1549" max="1792" width="9" style="10"/>
    <col min="1793" max="1793" width="6" style="10" customWidth="1"/>
    <col min="1794" max="1795" width="10.375" style="10" customWidth="1"/>
    <col min="1796" max="1802" width="9.25" style="10" customWidth="1"/>
    <col min="1803" max="1803" width="9.625" style="10" customWidth="1"/>
    <col min="1804" max="1804" width="13.375" style="10" customWidth="1"/>
    <col min="1805" max="2048" width="9" style="10"/>
    <col min="2049" max="2049" width="6" style="10" customWidth="1"/>
    <col min="2050" max="2051" width="10.375" style="10" customWidth="1"/>
    <col min="2052" max="2058" width="9.25" style="10" customWidth="1"/>
    <col min="2059" max="2059" width="9.625" style="10" customWidth="1"/>
    <col min="2060" max="2060" width="13.375" style="10" customWidth="1"/>
    <col min="2061" max="2304" width="9" style="10"/>
    <col min="2305" max="2305" width="6" style="10" customWidth="1"/>
    <col min="2306" max="2307" width="10.375" style="10" customWidth="1"/>
    <col min="2308" max="2314" width="9.25" style="10" customWidth="1"/>
    <col min="2315" max="2315" width="9.625" style="10" customWidth="1"/>
    <col min="2316" max="2316" width="13.375" style="10" customWidth="1"/>
    <col min="2317" max="2560" width="9" style="10"/>
    <col min="2561" max="2561" width="6" style="10" customWidth="1"/>
    <col min="2562" max="2563" width="10.375" style="10" customWidth="1"/>
    <col min="2564" max="2570" width="9.25" style="10" customWidth="1"/>
    <col min="2571" max="2571" width="9.625" style="10" customWidth="1"/>
    <col min="2572" max="2572" width="13.375" style="10" customWidth="1"/>
    <col min="2573" max="2816" width="9" style="10"/>
    <col min="2817" max="2817" width="6" style="10" customWidth="1"/>
    <col min="2818" max="2819" width="10.375" style="10" customWidth="1"/>
    <col min="2820" max="2826" width="9.25" style="10" customWidth="1"/>
    <col min="2827" max="2827" width="9.625" style="10" customWidth="1"/>
    <col min="2828" max="2828" width="13.375" style="10" customWidth="1"/>
    <col min="2829" max="3072" width="9" style="10"/>
    <col min="3073" max="3073" width="6" style="10" customWidth="1"/>
    <col min="3074" max="3075" width="10.375" style="10" customWidth="1"/>
    <col min="3076" max="3082" width="9.25" style="10" customWidth="1"/>
    <col min="3083" max="3083" width="9.625" style="10" customWidth="1"/>
    <col min="3084" max="3084" width="13.375" style="10" customWidth="1"/>
    <col min="3085" max="3328" width="9" style="10"/>
    <col min="3329" max="3329" width="6" style="10" customWidth="1"/>
    <col min="3330" max="3331" width="10.375" style="10" customWidth="1"/>
    <col min="3332" max="3338" width="9.25" style="10" customWidth="1"/>
    <col min="3339" max="3339" width="9.625" style="10" customWidth="1"/>
    <col min="3340" max="3340" width="13.375" style="10" customWidth="1"/>
    <col min="3341" max="3584" width="9" style="10"/>
    <col min="3585" max="3585" width="6" style="10" customWidth="1"/>
    <col min="3586" max="3587" width="10.375" style="10" customWidth="1"/>
    <col min="3588" max="3594" width="9.25" style="10" customWidth="1"/>
    <col min="3595" max="3595" width="9.625" style="10" customWidth="1"/>
    <col min="3596" max="3596" width="13.375" style="10" customWidth="1"/>
    <col min="3597" max="3840" width="9" style="10"/>
    <col min="3841" max="3841" width="6" style="10" customWidth="1"/>
    <col min="3842" max="3843" width="10.375" style="10" customWidth="1"/>
    <col min="3844" max="3850" width="9.25" style="10" customWidth="1"/>
    <col min="3851" max="3851" width="9.625" style="10" customWidth="1"/>
    <col min="3852" max="3852" width="13.375" style="10" customWidth="1"/>
    <col min="3853" max="4096" width="9" style="10"/>
    <col min="4097" max="4097" width="6" style="10" customWidth="1"/>
    <col min="4098" max="4099" width="10.375" style="10" customWidth="1"/>
    <col min="4100" max="4106" width="9.25" style="10" customWidth="1"/>
    <col min="4107" max="4107" width="9.625" style="10" customWidth="1"/>
    <col min="4108" max="4108" width="13.375" style="10" customWidth="1"/>
    <col min="4109" max="4352" width="9" style="10"/>
    <col min="4353" max="4353" width="6" style="10" customWidth="1"/>
    <col min="4354" max="4355" width="10.375" style="10" customWidth="1"/>
    <col min="4356" max="4362" width="9.25" style="10" customWidth="1"/>
    <col min="4363" max="4363" width="9.625" style="10" customWidth="1"/>
    <col min="4364" max="4364" width="13.375" style="10" customWidth="1"/>
    <col min="4365" max="4608" width="9" style="10"/>
    <col min="4609" max="4609" width="6" style="10" customWidth="1"/>
    <col min="4610" max="4611" width="10.375" style="10" customWidth="1"/>
    <col min="4612" max="4618" width="9.25" style="10" customWidth="1"/>
    <col min="4619" max="4619" width="9.625" style="10" customWidth="1"/>
    <col min="4620" max="4620" width="13.375" style="10" customWidth="1"/>
    <col min="4621" max="4864" width="9" style="10"/>
    <col min="4865" max="4865" width="6" style="10" customWidth="1"/>
    <col min="4866" max="4867" width="10.375" style="10" customWidth="1"/>
    <col min="4868" max="4874" width="9.25" style="10" customWidth="1"/>
    <col min="4875" max="4875" width="9.625" style="10" customWidth="1"/>
    <col min="4876" max="4876" width="13.375" style="10" customWidth="1"/>
    <col min="4877" max="5120" width="9" style="10"/>
    <col min="5121" max="5121" width="6" style="10" customWidth="1"/>
    <col min="5122" max="5123" width="10.375" style="10" customWidth="1"/>
    <col min="5124" max="5130" width="9.25" style="10" customWidth="1"/>
    <col min="5131" max="5131" width="9.625" style="10" customWidth="1"/>
    <col min="5132" max="5132" width="13.375" style="10" customWidth="1"/>
    <col min="5133" max="5376" width="9" style="10"/>
    <col min="5377" max="5377" width="6" style="10" customWidth="1"/>
    <col min="5378" max="5379" width="10.375" style="10" customWidth="1"/>
    <col min="5380" max="5386" width="9.25" style="10" customWidth="1"/>
    <col min="5387" max="5387" width="9.625" style="10" customWidth="1"/>
    <col min="5388" max="5388" width="13.375" style="10" customWidth="1"/>
    <col min="5389" max="5632" width="9" style="10"/>
    <col min="5633" max="5633" width="6" style="10" customWidth="1"/>
    <col min="5634" max="5635" width="10.375" style="10" customWidth="1"/>
    <col min="5636" max="5642" width="9.25" style="10" customWidth="1"/>
    <col min="5643" max="5643" width="9.625" style="10" customWidth="1"/>
    <col min="5644" max="5644" width="13.375" style="10" customWidth="1"/>
    <col min="5645" max="5888" width="9" style="10"/>
    <col min="5889" max="5889" width="6" style="10" customWidth="1"/>
    <col min="5890" max="5891" width="10.375" style="10" customWidth="1"/>
    <col min="5892" max="5898" width="9.25" style="10" customWidth="1"/>
    <col min="5899" max="5899" width="9.625" style="10" customWidth="1"/>
    <col min="5900" max="5900" width="13.375" style="10" customWidth="1"/>
    <col min="5901" max="6144" width="9" style="10"/>
    <col min="6145" max="6145" width="6" style="10" customWidth="1"/>
    <col min="6146" max="6147" width="10.375" style="10" customWidth="1"/>
    <col min="6148" max="6154" width="9.25" style="10" customWidth="1"/>
    <col min="6155" max="6155" width="9.625" style="10" customWidth="1"/>
    <col min="6156" max="6156" width="13.375" style="10" customWidth="1"/>
    <col min="6157" max="6400" width="9" style="10"/>
    <col min="6401" max="6401" width="6" style="10" customWidth="1"/>
    <col min="6402" max="6403" width="10.375" style="10" customWidth="1"/>
    <col min="6404" max="6410" width="9.25" style="10" customWidth="1"/>
    <col min="6411" max="6411" width="9.625" style="10" customWidth="1"/>
    <col min="6412" max="6412" width="13.375" style="10" customWidth="1"/>
    <col min="6413" max="6656" width="9" style="10"/>
    <col min="6657" max="6657" width="6" style="10" customWidth="1"/>
    <col min="6658" max="6659" width="10.375" style="10" customWidth="1"/>
    <col min="6660" max="6666" width="9.25" style="10" customWidth="1"/>
    <col min="6667" max="6667" width="9.625" style="10" customWidth="1"/>
    <col min="6668" max="6668" width="13.375" style="10" customWidth="1"/>
    <col min="6669" max="6912" width="9" style="10"/>
    <col min="6913" max="6913" width="6" style="10" customWidth="1"/>
    <col min="6914" max="6915" width="10.375" style="10" customWidth="1"/>
    <col min="6916" max="6922" width="9.25" style="10" customWidth="1"/>
    <col min="6923" max="6923" width="9.625" style="10" customWidth="1"/>
    <col min="6924" max="6924" width="13.375" style="10" customWidth="1"/>
    <col min="6925" max="7168" width="9" style="10"/>
    <col min="7169" max="7169" width="6" style="10" customWidth="1"/>
    <col min="7170" max="7171" width="10.375" style="10" customWidth="1"/>
    <col min="7172" max="7178" width="9.25" style="10" customWidth="1"/>
    <col min="7179" max="7179" width="9.625" style="10" customWidth="1"/>
    <col min="7180" max="7180" width="13.375" style="10" customWidth="1"/>
    <col min="7181" max="7424" width="9" style="10"/>
    <col min="7425" max="7425" width="6" style="10" customWidth="1"/>
    <col min="7426" max="7427" width="10.375" style="10" customWidth="1"/>
    <col min="7428" max="7434" width="9.25" style="10" customWidth="1"/>
    <col min="7435" max="7435" width="9.625" style="10" customWidth="1"/>
    <col min="7436" max="7436" width="13.375" style="10" customWidth="1"/>
    <col min="7437" max="7680" width="9" style="10"/>
    <col min="7681" max="7681" width="6" style="10" customWidth="1"/>
    <col min="7682" max="7683" width="10.375" style="10" customWidth="1"/>
    <col min="7684" max="7690" width="9.25" style="10" customWidth="1"/>
    <col min="7691" max="7691" width="9.625" style="10" customWidth="1"/>
    <col min="7692" max="7692" width="13.375" style="10" customWidth="1"/>
    <col min="7693" max="7936" width="9" style="10"/>
    <col min="7937" max="7937" width="6" style="10" customWidth="1"/>
    <col min="7938" max="7939" width="10.375" style="10" customWidth="1"/>
    <col min="7940" max="7946" width="9.25" style="10" customWidth="1"/>
    <col min="7947" max="7947" width="9.625" style="10" customWidth="1"/>
    <col min="7948" max="7948" width="13.375" style="10" customWidth="1"/>
    <col min="7949" max="8192" width="9" style="10"/>
    <col min="8193" max="8193" width="6" style="10" customWidth="1"/>
    <col min="8194" max="8195" width="10.375" style="10" customWidth="1"/>
    <col min="8196" max="8202" width="9.25" style="10" customWidth="1"/>
    <col min="8203" max="8203" width="9.625" style="10" customWidth="1"/>
    <col min="8204" max="8204" width="13.375" style="10" customWidth="1"/>
    <col min="8205" max="8448" width="9" style="10"/>
    <col min="8449" max="8449" width="6" style="10" customWidth="1"/>
    <col min="8450" max="8451" width="10.375" style="10" customWidth="1"/>
    <col min="8452" max="8458" width="9.25" style="10" customWidth="1"/>
    <col min="8459" max="8459" width="9.625" style="10" customWidth="1"/>
    <col min="8460" max="8460" width="13.375" style="10" customWidth="1"/>
    <col min="8461" max="8704" width="9" style="10"/>
    <col min="8705" max="8705" width="6" style="10" customWidth="1"/>
    <col min="8706" max="8707" width="10.375" style="10" customWidth="1"/>
    <col min="8708" max="8714" width="9.25" style="10" customWidth="1"/>
    <col min="8715" max="8715" width="9.625" style="10" customWidth="1"/>
    <col min="8716" max="8716" width="13.375" style="10" customWidth="1"/>
    <col min="8717" max="8960" width="9" style="10"/>
    <col min="8961" max="8961" width="6" style="10" customWidth="1"/>
    <col min="8962" max="8963" width="10.375" style="10" customWidth="1"/>
    <col min="8964" max="8970" width="9.25" style="10" customWidth="1"/>
    <col min="8971" max="8971" width="9.625" style="10" customWidth="1"/>
    <col min="8972" max="8972" width="13.375" style="10" customWidth="1"/>
    <col min="8973" max="9216" width="9" style="10"/>
    <col min="9217" max="9217" width="6" style="10" customWidth="1"/>
    <col min="9218" max="9219" width="10.375" style="10" customWidth="1"/>
    <col min="9220" max="9226" width="9.25" style="10" customWidth="1"/>
    <col min="9227" max="9227" width="9.625" style="10" customWidth="1"/>
    <col min="9228" max="9228" width="13.375" style="10" customWidth="1"/>
    <col min="9229" max="9472" width="9" style="10"/>
    <col min="9473" max="9473" width="6" style="10" customWidth="1"/>
    <col min="9474" max="9475" width="10.375" style="10" customWidth="1"/>
    <col min="9476" max="9482" width="9.25" style="10" customWidth="1"/>
    <col min="9483" max="9483" width="9.625" style="10" customWidth="1"/>
    <col min="9484" max="9484" width="13.375" style="10" customWidth="1"/>
    <col min="9485" max="9728" width="9" style="10"/>
    <col min="9729" max="9729" width="6" style="10" customWidth="1"/>
    <col min="9730" max="9731" width="10.375" style="10" customWidth="1"/>
    <col min="9732" max="9738" width="9.25" style="10" customWidth="1"/>
    <col min="9739" max="9739" width="9.625" style="10" customWidth="1"/>
    <col min="9740" max="9740" width="13.375" style="10" customWidth="1"/>
    <col min="9741" max="9984" width="9" style="10"/>
    <col min="9985" max="9985" width="6" style="10" customWidth="1"/>
    <col min="9986" max="9987" width="10.375" style="10" customWidth="1"/>
    <col min="9988" max="9994" width="9.25" style="10" customWidth="1"/>
    <col min="9995" max="9995" width="9.625" style="10" customWidth="1"/>
    <col min="9996" max="9996" width="13.375" style="10" customWidth="1"/>
    <col min="9997" max="10240" width="9" style="10"/>
    <col min="10241" max="10241" width="6" style="10" customWidth="1"/>
    <col min="10242" max="10243" width="10.375" style="10" customWidth="1"/>
    <col min="10244" max="10250" width="9.25" style="10" customWidth="1"/>
    <col min="10251" max="10251" width="9.625" style="10" customWidth="1"/>
    <col min="10252" max="10252" width="13.375" style="10" customWidth="1"/>
    <col min="10253" max="10496" width="9" style="10"/>
    <col min="10497" max="10497" width="6" style="10" customWidth="1"/>
    <col min="10498" max="10499" width="10.375" style="10" customWidth="1"/>
    <col min="10500" max="10506" width="9.25" style="10" customWidth="1"/>
    <col min="10507" max="10507" width="9.625" style="10" customWidth="1"/>
    <col min="10508" max="10508" width="13.375" style="10" customWidth="1"/>
    <col min="10509" max="10752" width="9" style="10"/>
    <col min="10753" max="10753" width="6" style="10" customWidth="1"/>
    <col min="10754" max="10755" width="10.375" style="10" customWidth="1"/>
    <col min="10756" max="10762" width="9.25" style="10" customWidth="1"/>
    <col min="10763" max="10763" width="9.625" style="10" customWidth="1"/>
    <col min="10764" max="10764" width="13.375" style="10" customWidth="1"/>
    <col min="10765" max="11008" width="9" style="10"/>
    <col min="11009" max="11009" width="6" style="10" customWidth="1"/>
    <col min="11010" max="11011" width="10.375" style="10" customWidth="1"/>
    <col min="11012" max="11018" width="9.25" style="10" customWidth="1"/>
    <col min="11019" max="11019" width="9.625" style="10" customWidth="1"/>
    <col min="11020" max="11020" width="13.375" style="10" customWidth="1"/>
    <col min="11021" max="11264" width="9" style="10"/>
    <col min="11265" max="11265" width="6" style="10" customWidth="1"/>
    <col min="11266" max="11267" width="10.375" style="10" customWidth="1"/>
    <col min="11268" max="11274" width="9.25" style="10" customWidth="1"/>
    <col min="11275" max="11275" width="9.625" style="10" customWidth="1"/>
    <col min="11276" max="11276" width="13.375" style="10" customWidth="1"/>
    <col min="11277" max="11520" width="9" style="10"/>
    <col min="11521" max="11521" width="6" style="10" customWidth="1"/>
    <col min="11522" max="11523" width="10.375" style="10" customWidth="1"/>
    <col min="11524" max="11530" width="9.25" style="10" customWidth="1"/>
    <col min="11531" max="11531" width="9.625" style="10" customWidth="1"/>
    <col min="11532" max="11532" width="13.375" style="10" customWidth="1"/>
    <col min="11533" max="11776" width="9" style="10"/>
    <col min="11777" max="11777" width="6" style="10" customWidth="1"/>
    <col min="11778" max="11779" width="10.375" style="10" customWidth="1"/>
    <col min="11780" max="11786" width="9.25" style="10" customWidth="1"/>
    <col min="11787" max="11787" width="9.625" style="10" customWidth="1"/>
    <col min="11788" max="11788" width="13.375" style="10" customWidth="1"/>
    <col min="11789" max="12032" width="9" style="10"/>
    <col min="12033" max="12033" width="6" style="10" customWidth="1"/>
    <col min="12034" max="12035" width="10.375" style="10" customWidth="1"/>
    <col min="12036" max="12042" width="9.25" style="10" customWidth="1"/>
    <col min="12043" max="12043" width="9.625" style="10" customWidth="1"/>
    <col min="12044" max="12044" width="13.375" style="10" customWidth="1"/>
    <col min="12045" max="12288" width="9" style="10"/>
    <col min="12289" max="12289" width="6" style="10" customWidth="1"/>
    <col min="12290" max="12291" width="10.375" style="10" customWidth="1"/>
    <col min="12292" max="12298" width="9.25" style="10" customWidth="1"/>
    <col min="12299" max="12299" width="9.625" style="10" customWidth="1"/>
    <col min="12300" max="12300" width="13.375" style="10" customWidth="1"/>
    <col min="12301" max="12544" width="9" style="10"/>
    <col min="12545" max="12545" width="6" style="10" customWidth="1"/>
    <col min="12546" max="12547" width="10.375" style="10" customWidth="1"/>
    <col min="12548" max="12554" width="9.25" style="10" customWidth="1"/>
    <col min="12555" max="12555" width="9.625" style="10" customWidth="1"/>
    <col min="12556" max="12556" width="13.375" style="10" customWidth="1"/>
    <col min="12557" max="12800" width="9" style="10"/>
    <col min="12801" max="12801" width="6" style="10" customWidth="1"/>
    <col min="12802" max="12803" width="10.375" style="10" customWidth="1"/>
    <col min="12804" max="12810" width="9.25" style="10" customWidth="1"/>
    <col min="12811" max="12811" width="9.625" style="10" customWidth="1"/>
    <col min="12812" max="12812" width="13.375" style="10" customWidth="1"/>
    <col min="12813" max="13056" width="9" style="10"/>
    <col min="13057" max="13057" width="6" style="10" customWidth="1"/>
    <col min="13058" max="13059" width="10.375" style="10" customWidth="1"/>
    <col min="13060" max="13066" width="9.25" style="10" customWidth="1"/>
    <col min="13067" max="13067" width="9.625" style="10" customWidth="1"/>
    <col min="13068" max="13068" width="13.375" style="10" customWidth="1"/>
    <col min="13069" max="13312" width="9" style="10"/>
    <col min="13313" max="13313" width="6" style="10" customWidth="1"/>
    <col min="13314" max="13315" width="10.375" style="10" customWidth="1"/>
    <col min="13316" max="13322" width="9.25" style="10" customWidth="1"/>
    <col min="13323" max="13323" width="9.625" style="10" customWidth="1"/>
    <col min="13324" max="13324" width="13.375" style="10" customWidth="1"/>
    <col min="13325" max="13568" width="9" style="10"/>
    <col min="13569" max="13569" width="6" style="10" customWidth="1"/>
    <col min="13570" max="13571" width="10.375" style="10" customWidth="1"/>
    <col min="13572" max="13578" width="9.25" style="10" customWidth="1"/>
    <col min="13579" max="13579" width="9.625" style="10" customWidth="1"/>
    <col min="13580" max="13580" width="13.375" style="10" customWidth="1"/>
    <col min="13581" max="13824" width="9" style="10"/>
    <col min="13825" max="13825" width="6" style="10" customWidth="1"/>
    <col min="13826" max="13827" width="10.375" style="10" customWidth="1"/>
    <col min="13828" max="13834" width="9.25" style="10" customWidth="1"/>
    <col min="13835" max="13835" width="9.625" style="10" customWidth="1"/>
    <col min="13836" max="13836" width="13.375" style="10" customWidth="1"/>
    <col min="13837" max="14080" width="9" style="10"/>
    <col min="14081" max="14081" width="6" style="10" customWidth="1"/>
    <col min="14082" max="14083" width="10.375" style="10" customWidth="1"/>
    <col min="14084" max="14090" width="9.25" style="10" customWidth="1"/>
    <col min="14091" max="14091" width="9.625" style="10" customWidth="1"/>
    <col min="14092" max="14092" width="13.375" style="10" customWidth="1"/>
    <col min="14093" max="14336" width="9" style="10"/>
    <col min="14337" max="14337" width="6" style="10" customWidth="1"/>
    <col min="14338" max="14339" width="10.375" style="10" customWidth="1"/>
    <col min="14340" max="14346" width="9.25" style="10" customWidth="1"/>
    <col min="14347" max="14347" width="9.625" style="10" customWidth="1"/>
    <col min="14348" max="14348" width="13.375" style="10" customWidth="1"/>
    <col min="14349" max="14592" width="9" style="10"/>
    <col min="14593" max="14593" width="6" style="10" customWidth="1"/>
    <col min="14594" max="14595" width="10.375" style="10" customWidth="1"/>
    <col min="14596" max="14602" width="9.25" style="10" customWidth="1"/>
    <col min="14603" max="14603" width="9.625" style="10" customWidth="1"/>
    <col min="14604" max="14604" width="13.375" style="10" customWidth="1"/>
    <col min="14605" max="14848" width="9" style="10"/>
    <col min="14849" max="14849" width="6" style="10" customWidth="1"/>
    <col min="14850" max="14851" width="10.375" style="10" customWidth="1"/>
    <col min="14852" max="14858" width="9.25" style="10" customWidth="1"/>
    <col min="14859" max="14859" width="9.625" style="10" customWidth="1"/>
    <col min="14860" max="14860" width="13.375" style="10" customWidth="1"/>
    <col min="14861" max="15104" width="9" style="10"/>
    <col min="15105" max="15105" width="6" style="10" customWidth="1"/>
    <col min="15106" max="15107" width="10.375" style="10" customWidth="1"/>
    <col min="15108" max="15114" width="9.25" style="10" customWidth="1"/>
    <col min="15115" max="15115" width="9.625" style="10" customWidth="1"/>
    <col min="15116" max="15116" width="13.375" style="10" customWidth="1"/>
    <col min="15117" max="15360" width="9" style="10"/>
    <col min="15361" max="15361" width="6" style="10" customWidth="1"/>
    <col min="15362" max="15363" width="10.375" style="10" customWidth="1"/>
    <col min="15364" max="15370" width="9.25" style="10" customWidth="1"/>
    <col min="15371" max="15371" width="9.625" style="10" customWidth="1"/>
    <col min="15372" max="15372" width="13.375" style="10" customWidth="1"/>
    <col min="15373" max="15616" width="9" style="10"/>
    <col min="15617" max="15617" width="6" style="10" customWidth="1"/>
    <col min="15618" max="15619" width="10.375" style="10" customWidth="1"/>
    <col min="15620" max="15626" width="9.25" style="10" customWidth="1"/>
    <col min="15627" max="15627" width="9.625" style="10" customWidth="1"/>
    <col min="15628" max="15628" width="13.375" style="10" customWidth="1"/>
    <col min="15629" max="15872" width="9" style="10"/>
    <col min="15873" max="15873" width="6" style="10" customWidth="1"/>
    <col min="15874" max="15875" width="10.375" style="10" customWidth="1"/>
    <col min="15876" max="15882" width="9.25" style="10" customWidth="1"/>
    <col min="15883" max="15883" width="9.625" style="10" customWidth="1"/>
    <col min="15884" max="15884" width="13.375" style="10" customWidth="1"/>
    <col min="15885" max="16128" width="9" style="10"/>
    <col min="16129" max="16129" width="6" style="10" customWidth="1"/>
    <col min="16130" max="16131" width="10.375" style="10" customWidth="1"/>
    <col min="16132" max="16138" width="9.25" style="10" customWidth="1"/>
    <col min="16139" max="16139" width="9.625" style="10" customWidth="1"/>
    <col min="16140" max="16140" width="13.375" style="10" customWidth="1"/>
    <col min="16141" max="16384" width="9" style="10"/>
  </cols>
  <sheetData>
    <row r="1" spans="1:13" ht="30" customHeight="1" x14ac:dyDescent="0.15">
      <c r="B1" s="207" t="s">
        <v>29</v>
      </c>
      <c r="C1" s="207"/>
      <c r="D1" s="207"/>
      <c r="E1" s="207"/>
      <c r="F1" s="207"/>
      <c r="G1" s="207"/>
      <c r="H1" s="207"/>
      <c r="I1" s="207"/>
      <c r="J1" s="207"/>
      <c r="K1" s="207"/>
      <c r="L1" s="207"/>
      <c r="M1" s="11"/>
    </row>
    <row r="2" spans="1:13" ht="30" customHeight="1" thickBot="1" x14ac:dyDescent="0.2">
      <c r="B2" s="208" t="s">
        <v>30</v>
      </c>
      <c r="C2" s="208"/>
      <c r="D2" s="208"/>
      <c r="E2" s="208"/>
      <c r="F2" s="208"/>
      <c r="G2" s="208"/>
      <c r="H2" s="208"/>
      <c r="I2" s="208"/>
      <c r="J2" s="208"/>
      <c r="K2" s="208"/>
      <c r="L2" s="208"/>
    </row>
    <row r="3" spans="1:13" s="12" customFormat="1" ht="22.5" customHeight="1" x14ac:dyDescent="0.15">
      <c r="B3" s="13" t="s">
        <v>31</v>
      </c>
      <c r="C3" s="14"/>
      <c r="D3" s="15" t="s">
        <v>32</v>
      </c>
      <c r="E3" s="16"/>
      <c r="F3" s="16"/>
      <c r="G3" s="16"/>
      <c r="H3" s="16"/>
      <c r="I3" s="16"/>
      <c r="J3" s="16"/>
      <c r="K3" s="16"/>
      <c r="L3" s="17" t="s">
        <v>33</v>
      </c>
    </row>
    <row r="4" spans="1:13" s="12" customFormat="1" ht="22.5" customHeight="1" x14ac:dyDescent="0.15">
      <c r="B4" s="18" t="s">
        <v>34</v>
      </c>
      <c r="C4" s="19"/>
      <c r="D4" s="20" t="s">
        <v>35</v>
      </c>
      <c r="E4" s="21"/>
      <c r="F4" s="21"/>
      <c r="G4" s="21"/>
      <c r="H4" s="21"/>
      <c r="I4" s="21"/>
      <c r="J4" s="21"/>
      <c r="K4" s="21"/>
      <c r="L4" s="22" t="s">
        <v>36</v>
      </c>
    </row>
    <row r="5" spans="1:13" s="12" customFormat="1" ht="22.5" customHeight="1" x14ac:dyDescent="0.15">
      <c r="B5" s="23" t="s">
        <v>37</v>
      </c>
      <c r="C5" s="24"/>
      <c r="D5" s="25" t="s">
        <v>38</v>
      </c>
      <c r="E5" s="25" t="s">
        <v>39</v>
      </c>
      <c r="F5" s="25" t="s">
        <v>40</v>
      </c>
      <c r="G5" s="25" t="s">
        <v>41</v>
      </c>
      <c r="H5" s="25" t="s">
        <v>42</v>
      </c>
      <c r="I5" s="25" t="s">
        <v>43</v>
      </c>
      <c r="J5" s="25" t="s">
        <v>44</v>
      </c>
      <c r="K5" s="25" t="s">
        <v>45</v>
      </c>
      <c r="L5" s="26"/>
    </row>
    <row r="6" spans="1:13" s="12" customFormat="1" ht="22.5" customHeight="1" x14ac:dyDescent="0.15">
      <c r="B6" s="27" t="s">
        <v>46</v>
      </c>
      <c r="C6" s="25" t="s">
        <v>47</v>
      </c>
      <c r="D6" s="28" t="s">
        <v>48</v>
      </c>
      <c r="E6" s="28"/>
      <c r="F6" s="28"/>
      <c r="G6" s="28"/>
      <c r="H6" s="28"/>
      <c r="I6" s="28"/>
      <c r="J6" s="28"/>
      <c r="K6" s="28"/>
      <c r="L6" s="29" t="s">
        <v>49</v>
      </c>
    </row>
    <row r="7" spans="1:13" s="12" customFormat="1" x14ac:dyDescent="0.15">
      <c r="B7" s="30" t="s">
        <v>50</v>
      </c>
      <c r="C7" s="31" t="s">
        <v>50</v>
      </c>
      <c r="D7" s="31" t="s">
        <v>50</v>
      </c>
      <c r="E7" s="31" t="s">
        <v>50</v>
      </c>
      <c r="F7" s="31" t="s">
        <v>50</v>
      </c>
      <c r="G7" s="31" t="s">
        <v>50</v>
      </c>
      <c r="H7" s="31" t="s">
        <v>50</v>
      </c>
      <c r="I7" s="31" t="s">
        <v>50</v>
      </c>
      <c r="J7" s="31" t="s">
        <v>50</v>
      </c>
      <c r="K7" s="31" t="s">
        <v>50</v>
      </c>
      <c r="L7" s="32" t="s">
        <v>50</v>
      </c>
    </row>
    <row r="8" spans="1:13" s="12" customFormat="1" ht="65.25" customHeight="1" x14ac:dyDescent="0.15">
      <c r="B8" s="33">
        <v>88000</v>
      </c>
      <c r="C8" s="34" t="s">
        <v>51</v>
      </c>
      <c r="D8" s="34">
        <v>0</v>
      </c>
      <c r="E8" s="34">
        <v>0</v>
      </c>
      <c r="F8" s="34">
        <v>0</v>
      </c>
      <c r="G8" s="34">
        <v>0</v>
      </c>
      <c r="H8" s="34">
        <v>0</v>
      </c>
      <c r="I8" s="34">
        <v>0</v>
      </c>
      <c r="J8" s="34">
        <v>0</v>
      </c>
      <c r="K8" s="34">
        <v>0</v>
      </c>
      <c r="L8" s="35" t="s">
        <v>52</v>
      </c>
    </row>
    <row r="9" spans="1:13" s="12" customFormat="1" ht="13.5" customHeight="1" x14ac:dyDescent="0.15">
      <c r="B9" s="33"/>
      <c r="C9" s="34"/>
      <c r="D9" s="34"/>
      <c r="E9" s="34"/>
      <c r="F9" s="34"/>
      <c r="G9" s="34"/>
      <c r="H9" s="34"/>
      <c r="I9" s="34"/>
      <c r="J9" s="34"/>
      <c r="K9" s="34"/>
      <c r="L9" s="35"/>
    </row>
    <row r="10" spans="1:13" x14ac:dyDescent="0.15">
      <c r="A10" s="36">
        <v>1</v>
      </c>
      <c r="B10" s="37">
        <v>88000</v>
      </c>
      <c r="C10" s="38">
        <v>89000</v>
      </c>
      <c r="D10" s="38">
        <v>130</v>
      </c>
      <c r="E10" s="38">
        <v>0</v>
      </c>
      <c r="F10" s="38">
        <v>0</v>
      </c>
      <c r="G10" s="38">
        <v>0</v>
      </c>
      <c r="H10" s="38">
        <v>0</v>
      </c>
      <c r="I10" s="38">
        <v>0</v>
      </c>
      <c r="J10" s="38">
        <v>0</v>
      </c>
      <c r="K10" s="38">
        <v>0</v>
      </c>
      <c r="L10" s="39">
        <v>3200</v>
      </c>
    </row>
    <row r="11" spans="1:13" x14ac:dyDescent="0.15">
      <c r="A11" s="36">
        <v>2</v>
      </c>
      <c r="B11" s="37">
        <v>89000</v>
      </c>
      <c r="C11" s="38">
        <v>90000</v>
      </c>
      <c r="D11" s="38">
        <v>180</v>
      </c>
      <c r="E11" s="38">
        <v>0</v>
      </c>
      <c r="F11" s="38">
        <v>0</v>
      </c>
      <c r="G11" s="38">
        <v>0</v>
      </c>
      <c r="H11" s="38">
        <v>0</v>
      </c>
      <c r="I11" s="38">
        <v>0</v>
      </c>
      <c r="J11" s="38">
        <v>0</v>
      </c>
      <c r="K11" s="38">
        <v>0</v>
      </c>
      <c r="L11" s="39">
        <v>3200</v>
      </c>
    </row>
    <row r="12" spans="1:13" x14ac:dyDescent="0.15">
      <c r="A12" s="36">
        <v>3</v>
      </c>
      <c r="B12" s="37">
        <v>90000</v>
      </c>
      <c r="C12" s="38">
        <v>91000</v>
      </c>
      <c r="D12" s="38">
        <v>230</v>
      </c>
      <c r="E12" s="38">
        <v>0</v>
      </c>
      <c r="F12" s="38">
        <v>0</v>
      </c>
      <c r="G12" s="38">
        <v>0</v>
      </c>
      <c r="H12" s="38">
        <v>0</v>
      </c>
      <c r="I12" s="38">
        <v>0</v>
      </c>
      <c r="J12" s="38">
        <v>0</v>
      </c>
      <c r="K12" s="38">
        <v>0</v>
      </c>
      <c r="L12" s="39">
        <v>3200</v>
      </c>
    </row>
    <row r="13" spans="1:13" x14ac:dyDescent="0.15">
      <c r="A13" s="36">
        <v>4</v>
      </c>
      <c r="B13" s="37">
        <v>91000</v>
      </c>
      <c r="C13" s="38">
        <v>92000</v>
      </c>
      <c r="D13" s="38">
        <v>290</v>
      </c>
      <c r="E13" s="38">
        <v>0</v>
      </c>
      <c r="F13" s="38">
        <v>0</v>
      </c>
      <c r="G13" s="38">
        <v>0</v>
      </c>
      <c r="H13" s="38">
        <v>0</v>
      </c>
      <c r="I13" s="38">
        <v>0</v>
      </c>
      <c r="J13" s="38">
        <v>0</v>
      </c>
      <c r="K13" s="38">
        <v>0</v>
      </c>
      <c r="L13" s="39">
        <v>3200</v>
      </c>
    </row>
    <row r="14" spans="1:13" x14ac:dyDescent="0.15">
      <c r="A14" s="36">
        <v>5</v>
      </c>
      <c r="B14" s="37">
        <v>92000</v>
      </c>
      <c r="C14" s="38">
        <v>93000</v>
      </c>
      <c r="D14" s="38">
        <v>340</v>
      </c>
      <c r="E14" s="38">
        <v>0</v>
      </c>
      <c r="F14" s="38">
        <v>0</v>
      </c>
      <c r="G14" s="38">
        <v>0</v>
      </c>
      <c r="H14" s="38">
        <v>0</v>
      </c>
      <c r="I14" s="38">
        <v>0</v>
      </c>
      <c r="J14" s="38">
        <v>0</v>
      </c>
      <c r="K14" s="38">
        <v>0</v>
      </c>
      <c r="L14" s="39">
        <v>3300</v>
      </c>
    </row>
    <row r="15" spans="1:13" x14ac:dyDescent="0.15">
      <c r="A15" s="36"/>
      <c r="B15" s="37"/>
      <c r="C15" s="38"/>
      <c r="D15" s="38"/>
      <c r="E15" s="38"/>
      <c r="F15" s="38"/>
      <c r="G15" s="38"/>
      <c r="H15" s="38"/>
      <c r="I15" s="38"/>
      <c r="J15" s="38"/>
      <c r="K15" s="38"/>
      <c r="L15" s="39"/>
    </row>
    <row r="16" spans="1:13" x14ac:dyDescent="0.15">
      <c r="A16" s="36">
        <v>6</v>
      </c>
      <c r="B16" s="37">
        <v>93000</v>
      </c>
      <c r="C16" s="38">
        <v>94000</v>
      </c>
      <c r="D16" s="38">
        <v>390</v>
      </c>
      <c r="E16" s="38">
        <v>0</v>
      </c>
      <c r="F16" s="38">
        <v>0</v>
      </c>
      <c r="G16" s="38">
        <v>0</v>
      </c>
      <c r="H16" s="38">
        <v>0</v>
      </c>
      <c r="I16" s="38">
        <v>0</v>
      </c>
      <c r="J16" s="38">
        <v>0</v>
      </c>
      <c r="K16" s="38">
        <v>0</v>
      </c>
      <c r="L16" s="39">
        <v>3300</v>
      </c>
    </row>
    <row r="17" spans="1:12" x14ac:dyDescent="0.15">
      <c r="A17" s="36">
        <v>7</v>
      </c>
      <c r="B17" s="37">
        <v>94000</v>
      </c>
      <c r="C17" s="38">
        <v>95000</v>
      </c>
      <c r="D17" s="38">
        <v>440</v>
      </c>
      <c r="E17" s="38">
        <v>0</v>
      </c>
      <c r="F17" s="38">
        <v>0</v>
      </c>
      <c r="G17" s="38">
        <v>0</v>
      </c>
      <c r="H17" s="38">
        <v>0</v>
      </c>
      <c r="I17" s="38">
        <v>0</v>
      </c>
      <c r="J17" s="38">
        <v>0</v>
      </c>
      <c r="K17" s="38">
        <v>0</v>
      </c>
      <c r="L17" s="39">
        <v>3300</v>
      </c>
    </row>
    <row r="18" spans="1:12" x14ac:dyDescent="0.15">
      <c r="A18" s="36">
        <v>8</v>
      </c>
      <c r="B18" s="37">
        <v>95000</v>
      </c>
      <c r="C18" s="38">
        <v>96000</v>
      </c>
      <c r="D18" s="38">
        <v>490</v>
      </c>
      <c r="E18" s="38">
        <v>0</v>
      </c>
      <c r="F18" s="38">
        <v>0</v>
      </c>
      <c r="G18" s="38">
        <v>0</v>
      </c>
      <c r="H18" s="38">
        <v>0</v>
      </c>
      <c r="I18" s="38">
        <v>0</v>
      </c>
      <c r="J18" s="38">
        <v>0</v>
      </c>
      <c r="K18" s="38">
        <v>0</v>
      </c>
      <c r="L18" s="39">
        <v>3400</v>
      </c>
    </row>
    <row r="19" spans="1:12" x14ac:dyDescent="0.15">
      <c r="A19" s="36">
        <v>9</v>
      </c>
      <c r="B19" s="37">
        <v>96000</v>
      </c>
      <c r="C19" s="38">
        <v>97000</v>
      </c>
      <c r="D19" s="38">
        <v>540</v>
      </c>
      <c r="E19" s="38">
        <v>0</v>
      </c>
      <c r="F19" s="38">
        <v>0</v>
      </c>
      <c r="G19" s="38">
        <v>0</v>
      </c>
      <c r="H19" s="38">
        <v>0</v>
      </c>
      <c r="I19" s="38">
        <v>0</v>
      </c>
      <c r="J19" s="38">
        <v>0</v>
      </c>
      <c r="K19" s="38">
        <v>0</v>
      </c>
      <c r="L19" s="39">
        <v>3400</v>
      </c>
    </row>
    <row r="20" spans="1:12" x14ac:dyDescent="0.15">
      <c r="A20" s="36">
        <v>10</v>
      </c>
      <c r="B20" s="37">
        <v>97000</v>
      </c>
      <c r="C20" s="38">
        <v>98000</v>
      </c>
      <c r="D20" s="38">
        <v>590</v>
      </c>
      <c r="E20" s="38">
        <v>0</v>
      </c>
      <c r="F20" s="38">
        <v>0</v>
      </c>
      <c r="G20" s="38">
        <v>0</v>
      </c>
      <c r="H20" s="38">
        <v>0</v>
      </c>
      <c r="I20" s="38">
        <v>0</v>
      </c>
      <c r="J20" s="38">
        <v>0</v>
      </c>
      <c r="K20" s="38">
        <v>0</v>
      </c>
      <c r="L20" s="39">
        <v>3500</v>
      </c>
    </row>
    <row r="21" spans="1:12" x14ac:dyDescent="0.15">
      <c r="A21" s="36"/>
      <c r="B21" s="37"/>
      <c r="C21" s="38"/>
      <c r="D21" s="38"/>
      <c r="E21" s="38"/>
      <c r="F21" s="38"/>
      <c r="G21" s="38"/>
      <c r="H21" s="38"/>
      <c r="I21" s="38"/>
      <c r="J21" s="38"/>
      <c r="K21" s="38"/>
      <c r="L21" s="39"/>
    </row>
    <row r="22" spans="1:12" x14ac:dyDescent="0.15">
      <c r="A22" s="36">
        <v>11</v>
      </c>
      <c r="B22" s="37">
        <v>98000</v>
      </c>
      <c r="C22" s="38">
        <v>99000</v>
      </c>
      <c r="D22" s="38">
        <v>640</v>
      </c>
      <c r="E22" s="38">
        <v>0</v>
      </c>
      <c r="F22" s="38">
        <v>0</v>
      </c>
      <c r="G22" s="38">
        <v>0</v>
      </c>
      <c r="H22" s="38">
        <v>0</v>
      </c>
      <c r="I22" s="38">
        <v>0</v>
      </c>
      <c r="J22" s="38">
        <v>0</v>
      </c>
      <c r="K22" s="38">
        <v>0</v>
      </c>
      <c r="L22" s="39">
        <v>3500</v>
      </c>
    </row>
    <row r="23" spans="1:12" x14ac:dyDescent="0.15">
      <c r="A23" s="36">
        <v>12</v>
      </c>
      <c r="B23" s="37">
        <v>99000</v>
      </c>
      <c r="C23" s="38">
        <v>101000</v>
      </c>
      <c r="D23" s="38">
        <v>720</v>
      </c>
      <c r="E23" s="38">
        <v>0</v>
      </c>
      <c r="F23" s="38">
        <v>0</v>
      </c>
      <c r="G23" s="38">
        <v>0</v>
      </c>
      <c r="H23" s="38">
        <v>0</v>
      </c>
      <c r="I23" s="38">
        <v>0</v>
      </c>
      <c r="J23" s="38">
        <v>0</v>
      </c>
      <c r="K23" s="38">
        <v>0</v>
      </c>
      <c r="L23" s="39">
        <v>3600</v>
      </c>
    </row>
    <row r="24" spans="1:12" x14ac:dyDescent="0.15">
      <c r="A24" s="36">
        <v>13</v>
      </c>
      <c r="B24" s="37">
        <v>101000</v>
      </c>
      <c r="C24" s="38">
        <v>103000</v>
      </c>
      <c r="D24" s="38">
        <v>830</v>
      </c>
      <c r="E24" s="38">
        <v>0</v>
      </c>
      <c r="F24" s="38">
        <v>0</v>
      </c>
      <c r="G24" s="38">
        <v>0</v>
      </c>
      <c r="H24" s="38">
        <v>0</v>
      </c>
      <c r="I24" s="38">
        <v>0</v>
      </c>
      <c r="J24" s="38">
        <v>0</v>
      </c>
      <c r="K24" s="38">
        <v>0</v>
      </c>
      <c r="L24" s="39">
        <v>3600</v>
      </c>
    </row>
    <row r="25" spans="1:12" x14ac:dyDescent="0.15">
      <c r="A25" s="36">
        <v>14</v>
      </c>
      <c r="B25" s="37">
        <v>103000</v>
      </c>
      <c r="C25" s="38">
        <v>105000</v>
      </c>
      <c r="D25" s="38">
        <v>930</v>
      </c>
      <c r="E25" s="38">
        <v>0</v>
      </c>
      <c r="F25" s="38">
        <v>0</v>
      </c>
      <c r="G25" s="38">
        <v>0</v>
      </c>
      <c r="H25" s="38">
        <v>0</v>
      </c>
      <c r="I25" s="38">
        <v>0</v>
      </c>
      <c r="J25" s="38">
        <v>0</v>
      </c>
      <c r="K25" s="38">
        <v>0</v>
      </c>
      <c r="L25" s="39">
        <v>3700</v>
      </c>
    </row>
    <row r="26" spans="1:12" x14ac:dyDescent="0.15">
      <c r="A26" s="36">
        <v>15</v>
      </c>
      <c r="B26" s="37">
        <v>105000</v>
      </c>
      <c r="C26" s="38">
        <v>107000</v>
      </c>
      <c r="D26" s="38">
        <v>1030</v>
      </c>
      <c r="E26" s="38">
        <v>0</v>
      </c>
      <c r="F26" s="38">
        <v>0</v>
      </c>
      <c r="G26" s="38">
        <v>0</v>
      </c>
      <c r="H26" s="38">
        <v>0</v>
      </c>
      <c r="I26" s="38">
        <v>0</v>
      </c>
      <c r="J26" s="38">
        <v>0</v>
      </c>
      <c r="K26" s="38">
        <v>0</v>
      </c>
      <c r="L26" s="39">
        <v>3800</v>
      </c>
    </row>
    <row r="27" spans="1:12" x14ac:dyDescent="0.15">
      <c r="A27" s="36"/>
      <c r="B27" s="37"/>
      <c r="C27" s="38"/>
      <c r="D27" s="38"/>
      <c r="E27" s="38"/>
      <c r="F27" s="38"/>
      <c r="G27" s="38"/>
      <c r="H27" s="38"/>
      <c r="I27" s="38"/>
      <c r="J27" s="38"/>
      <c r="K27" s="38"/>
      <c r="L27" s="39"/>
    </row>
    <row r="28" spans="1:12" x14ac:dyDescent="0.15">
      <c r="A28" s="36">
        <v>16</v>
      </c>
      <c r="B28" s="37">
        <v>107000</v>
      </c>
      <c r="C28" s="38">
        <v>109000</v>
      </c>
      <c r="D28" s="38">
        <v>1130</v>
      </c>
      <c r="E28" s="38">
        <v>0</v>
      </c>
      <c r="F28" s="38">
        <v>0</v>
      </c>
      <c r="G28" s="38">
        <v>0</v>
      </c>
      <c r="H28" s="38">
        <v>0</v>
      </c>
      <c r="I28" s="38">
        <v>0</v>
      </c>
      <c r="J28" s="38">
        <v>0</v>
      </c>
      <c r="K28" s="38">
        <v>0</v>
      </c>
      <c r="L28" s="39">
        <v>3800</v>
      </c>
    </row>
    <row r="29" spans="1:12" x14ac:dyDescent="0.15">
      <c r="A29" s="36">
        <v>17</v>
      </c>
      <c r="B29" s="37">
        <v>109000</v>
      </c>
      <c r="C29" s="38">
        <v>111000</v>
      </c>
      <c r="D29" s="38">
        <v>1240</v>
      </c>
      <c r="E29" s="38">
        <v>0</v>
      </c>
      <c r="F29" s="38">
        <v>0</v>
      </c>
      <c r="G29" s="38">
        <v>0</v>
      </c>
      <c r="H29" s="38">
        <v>0</v>
      </c>
      <c r="I29" s="38">
        <v>0</v>
      </c>
      <c r="J29" s="38">
        <v>0</v>
      </c>
      <c r="K29" s="38">
        <v>0</v>
      </c>
      <c r="L29" s="39">
        <v>3900</v>
      </c>
    </row>
    <row r="30" spans="1:12" x14ac:dyDescent="0.15">
      <c r="A30" s="36">
        <v>18</v>
      </c>
      <c r="B30" s="37">
        <v>111000</v>
      </c>
      <c r="C30" s="38">
        <v>113000</v>
      </c>
      <c r="D30" s="38">
        <v>1340</v>
      </c>
      <c r="E30" s="38">
        <v>0</v>
      </c>
      <c r="F30" s="38">
        <v>0</v>
      </c>
      <c r="G30" s="38">
        <v>0</v>
      </c>
      <c r="H30" s="38">
        <v>0</v>
      </c>
      <c r="I30" s="38">
        <v>0</v>
      </c>
      <c r="J30" s="38">
        <v>0</v>
      </c>
      <c r="K30" s="38">
        <v>0</v>
      </c>
      <c r="L30" s="39">
        <v>4000</v>
      </c>
    </row>
    <row r="31" spans="1:12" x14ac:dyDescent="0.15">
      <c r="A31" s="36">
        <v>19</v>
      </c>
      <c r="B31" s="37">
        <v>113000</v>
      </c>
      <c r="C31" s="38">
        <v>115000</v>
      </c>
      <c r="D31" s="38">
        <v>1440</v>
      </c>
      <c r="E31" s="38">
        <v>0</v>
      </c>
      <c r="F31" s="38">
        <v>0</v>
      </c>
      <c r="G31" s="38">
        <v>0</v>
      </c>
      <c r="H31" s="38">
        <v>0</v>
      </c>
      <c r="I31" s="38">
        <v>0</v>
      </c>
      <c r="J31" s="38">
        <v>0</v>
      </c>
      <c r="K31" s="38">
        <v>0</v>
      </c>
      <c r="L31" s="39">
        <v>4100</v>
      </c>
    </row>
    <row r="32" spans="1:12" x14ac:dyDescent="0.15">
      <c r="A32" s="36">
        <v>20</v>
      </c>
      <c r="B32" s="37">
        <v>115000</v>
      </c>
      <c r="C32" s="38">
        <v>117000</v>
      </c>
      <c r="D32" s="38">
        <v>1540</v>
      </c>
      <c r="E32" s="38">
        <v>0</v>
      </c>
      <c r="F32" s="38">
        <v>0</v>
      </c>
      <c r="G32" s="38">
        <v>0</v>
      </c>
      <c r="H32" s="38">
        <v>0</v>
      </c>
      <c r="I32" s="38">
        <v>0</v>
      </c>
      <c r="J32" s="38">
        <v>0</v>
      </c>
      <c r="K32" s="38">
        <v>0</v>
      </c>
      <c r="L32" s="39">
        <v>4100</v>
      </c>
    </row>
    <row r="33" spans="1:12" x14ac:dyDescent="0.15">
      <c r="A33" s="36"/>
      <c r="B33" s="37"/>
      <c r="C33" s="38"/>
      <c r="D33" s="38"/>
      <c r="E33" s="38"/>
      <c r="F33" s="38"/>
      <c r="G33" s="38"/>
      <c r="H33" s="38"/>
      <c r="I33" s="38"/>
      <c r="J33" s="38"/>
      <c r="K33" s="38"/>
      <c r="L33" s="39"/>
    </row>
    <row r="34" spans="1:12" x14ac:dyDescent="0.15">
      <c r="A34" s="36">
        <v>21</v>
      </c>
      <c r="B34" s="37">
        <v>117000</v>
      </c>
      <c r="C34" s="38">
        <v>119000</v>
      </c>
      <c r="D34" s="38">
        <v>1640</v>
      </c>
      <c r="E34" s="38">
        <v>0</v>
      </c>
      <c r="F34" s="38">
        <v>0</v>
      </c>
      <c r="G34" s="38">
        <v>0</v>
      </c>
      <c r="H34" s="38">
        <v>0</v>
      </c>
      <c r="I34" s="38">
        <v>0</v>
      </c>
      <c r="J34" s="38">
        <v>0</v>
      </c>
      <c r="K34" s="38">
        <v>0</v>
      </c>
      <c r="L34" s="39">
        <v>4200</v>
      </c>
    </row>
    <row r="35" spans="1:12" x14ac:dyDescent="0.15">
      <c r="A35" s="36">
        <v>22</v>
      </c>
      <c r="B35" s="37">
        <v>119000</v>
      </c>
      <c r="C35" s="38">
        <v>121000</v>
      </c>
      <c r="D35" s="38">
        <v>1750</v>
      </c>
      <c r="E35" s="38">
        <v>120</v>
      </c>
      <c r="F35" s="38">
        <v>0</v>
      </c>
      <c r="G35" s="38">
        <v>0</v>
      </c>
      <c r="H35" s="38">
        <v>0</v>
      </c>
      <c r="I35" s="38">
        <v>0</v>
      </c>
      <c r="J35" s="38">
        <v>0</v>
      </c>
      <c r="K35" s="38">
        <v>0</v>
      </c>
      <c r="L35" s="39">
        <v>4300</v>
      </c>
    </row>
    <row r="36" spans="1:12" x14ac:dyDescent="0.15">
      <c r="A36" s="36">
        <v>23</v>
      </c>
      <c r="B36" s="37">
        <v>121000</v>
      </c>
      <c r="C36" s="38">
        <v>123000</v>
      </c>
      <c r="D36" s="38">
        <v>1850</v>
      </c>
      <c r="E36" s="38">
        <v>220</v>
      </c>
      <c r="F36" s="38">
        <v>0</v>
      </c>
      <c r="G36" s="38">
        <v>0</v>
      </c>
      <c r="H36" s="38">
        <v>0</v>
      </c>
      <c r="I36" s="38">
        <v>0</v>
      </c>
      <c r="J36" s="38">
        <v>0</v>
      </c>
      <c r="K36" s="38">
        <v>0</v>
      </c>
      <c r="L36" s="39">
        <v>4500</v>
      </c>
    </row>
    <row r="37" spans="1:12" x14ac:dyDescent="0.15">
      <c r="A37" s="36">
        <v>24</v>
      </c>
      <c r="B37" s="37">
        <v>123000</v>
      </c>
      <c r="C37" s="38">
        <v>125000</v>
      </c>
      <c r="D37" s="38">
        <v>1950</v>
      </c>
      <c r="E37" s="38">
        <v>330</v>
      </c>
      <c r="F37" s="38">
        <v>0</v>
      </c>
      <c r="G37" s="38">
        <v>0</v>
      </c>
      <c r="H37" s="38">
        <v>0</v>
      </c>
      <c r="I37" s="38">
        <v>0</v>
      </c>
      <c r="J37" s="38">
        <v>0</v>
      </c>
      <c r="K37" s="38">
        <v>0</v>
      </c>
      <c r="L37" s="39">
        <v>4800</v>
      </c>
    </row>
    <row r="38" spans="1:12" x14ac:dyDescent="0.15">
      <c r="A38" s="36">
        <v>25</v>
      </c>
      <c r="B38" s="37">
        <v>125000</v>
      </c>
      <c r="C38" s="38">
        <v>127000</v>
      </c>
      <c r="D38" s="38">
        <v>2050</v>
      </c>
      <c r="E38" s="38">
        <v>430</v>
      </c>
      <c r="F38" s="38">
        <v>0</v>
      </c>
      <c r="G38" s="38">
        <v>0</v>
      </c>
      <c r="H38" s="38">
        <v>0</v>
      </c>
      <c r="I38" s="38">
        <v>0</v>
      </c>
      <c r="J38" s="38">
        <v>0</v>
      </c>
      <c r="K38" s="38">
        <v>0</v>
      </c>
      <c r="L38" s="39">
        <v>5100</v>
      </c>
    </row>
    <row r="39" spans="1:12" x14ac:dyDescent="0.15">
      <c r="A39" s="36"/>
      <c r="B39" s="37"/>
      <c r="C39" s="38"/>
      <c r="D39" s="38"/>
      <c r="E39" s="38"/>
      <c r="F39" s="38"/>
      <c r="G39" s="38"/>
      <c r="H39" s="38"/>
      <c r="I39" s="38"/>
      <c r="J39" s="38"/>
      <c r="K39" s="38"/>
      <c r="L39" s="39"/>
    </row>
    <row r="40" spans="1:12" x14ac:dyDescent="0.15">
      <c r="A40" s="36">
        <v>26</v>
      </c>
      <c r="B40" s="37">
        <v>127000</v>
      </c>
      <c r="C40" s="38">
        <v>129000</v>
      </c>
      <c r="D40" s="38">
        <v>2150</v>
      </c>
      <c r="E40" s="38">
        <v>530</v>
      </c>
      <c r="F40" s="38">
        <v>0</v>
      </c>
      <c r="G40" s="38">
        <v>0</v>
      </c>
      <c r="H40" s="38">
        <v>0</v>
      </c>
      <c r="I40" s="38">
        <v>0</v>
      </c>
      <c r="J40" s="38">
        <v>0</v>
      </c>
      <c r="K40" s="38">
        <v>0</v>
      </c>
      <c r="L40" s="39">
        <v>5400</v>
      </c>
    </row>
    <row r="41" spans="1:12" x14ac:dyDescent="0.15">
      <c r="A41" s="36">
        <v>27</v>
      </c>
      <c r="B41" s="37">
        <v>129000</v>
      </c>
      <c r="C41" s="38">
        <v>131000</v>
      </c>
      <c r="D41" s="38">
        <v>2260</v>
      </c>
      <c r="E41" s="38">
        <v>630</v>
      </c>
      <c r="F41" s="38">
        <v>0</v>
      </c>
      <c r="G41" s="38">
        <v>0</v>
      </c>
      <c r="H41" s="38">
        <v>0</v>
      </c>
      <c r="I41" s="38">
        <v>0</v>
      </c>
      <c r="J41" s="38">
        <v>0</v>
      </c>
      <c r="K41" s="38">
        <v>0</v>
      </c>
      <c r="L41" s="39">
        <v>5700</v>
      </c>
    </row>
    <row r="42" spans="1:12" x14ac:dyDescent="0.15">
      <c r="A42" s="36">
        <v>28</v>
      </c>
      <c r="B42" s="37">
        <v>131000</v>
      </c>
      <c r="C42" s="38">
        <v>133000</v>
      </c>
      <c r="D42" s="38">
        <v>2360</v>
      </c>
      <c r="E42" s="38">
        <v>740</v>
      </c>
      <c r="F42" s="38">
        <v>0</v>
      </c>
      <c r="G42" s="38">
        <v>0</v>
      </c>
      <c r="H42" s="38">
        <v>0</v>
      </c>
      <c r="I42" s="38">
        <v>0</v>
      </c>
      <c r="J42" s="38">
        <v>0</v>
      </c>
      <c r="K42" s="38">
        <v>0</v>
      </c>
      <c r="L42" s="39">
        <v>6000</v>
      </c>
    </row>
    <row r="43" spans="1:12" x14ac:dyDescent="0.15">
      <c r="A43" s="36">
        <v>29</v>
      </c>
      <c r="B43" s="37">
        <v>133000</v>
      </c>
      <c r="C43" s="38">
        <v>135000</v>
      </c>
      <c r="D43" s="38">
        <v>2460</v>
      </c>
      <c r="E43" s="38">
        <v>840</v>
      </c>
      <c r="F43" s="38">
        <v>0</v>
      </c>
      <c r="G43" s="38">
        <v>0</v>
      </c>
      <c r="H43" s="38">
        <v>0</v>
      </c>
      <c r="I43" s="38">
        <v>0</v>
      </c>
      <c r="J43" s="38">
        <v>0</v>
      </c>
      <c r="K43" s="38">
        <v>0</v>
      </c>
      <c r="L43" s="39">
        <v>6300</v>
      </c>
    </row>
    <row r="44" spans="1:12" x14ac:dyDescent="0.15">
      <c r="A44" s="36">
        <v>30</v>
      </c>
      <c r="B44" s="37">
        <v>135000</v>
      </c>
      <c r="C44" s="38">
        <v>137000</v>
      </c>
      <c r="D44" s="38">
        <v>2550</v>
      </c>
      <c r="E44" s="38">
        <v>930</v>
      </c>
      <c r="F44" s="38">
        <v>0</v>
      </c>
      <c r="G44" s="38">
        <v>0</v>
      </c>
      <c r="H44" s="38">
        <v>0</v>
      </c>
      <c r="I44" s="38">
        <v>0</v>
      </c>
      <c r="J44" s="38">
        <v>0</v>
      </c>
      <c r="K44" s="38">
        <v>0</v>
      </c>
      <c r="L44" s="39">
        <v>6600</v>
      </c>
    </row>
    <row r="45" spans="1:12" x14ac:dyDescent="0.15">
      <c r="A45" s="36"/>
      <c r="B45" s="37"/>
      <c r="C45" s="38"/>
      <c r="D45" s="38"/>
      <c r="E45" s="38"/>
      <c r="F45" s="38"/>
      <c r="G45" s="38"/>
      <c r="H45" s="38"/>
      <c r="I45" s="38"/>
      <c r="J45" s="38"/>
      <c r="K45" s="38"/>
      <c r="L45" s="39"/>
    </row>
    <row r="46" spans="1:12" x14ac:dyDescent="0.15">
      <c r="A46" s="36">
        <v>31</v>
      </c>
      <c r="B46" s="37">
        <v>137000</v>
      </c>
      <c r="C46" s="38">
        <v>139000</v>
      </c>
      <c r="D46" s="38">
        <v>2610</v>
      </c>
      <c r="E46" s="38">
        <v>990</v>
      </c>
      <c r="F46" s="38">
        <v>0</v>
      </c>
      <c r="G46" s="38">
        <v>0</v>
      </c>
      <c r="H46" s="38">
        <v>0</v>
      </c>
      <c r="I46" s="38">
        <v>0</v>
      </c>
      <c r="J46" s="38">
        <v>0</v>
      </c>
      <c r="K46" s="38">
        <v>0</v>
      </c>
      <c r="L46" s="39">
        <v>6800</v>
      </c>
    </row>
    <row r="47" spans="1:12" x14ac:dyDescent="0.15">
      <c r="A47" s="36">
        <v>32</v>
      </c>
      <c r="B47" s="37">
        <v>139000</v>
      </c>
      <c r="C47" s="38">
        <v>141000</v>
      </c>
      <c r="D47" s="38">
        <v>2680</v>
      </c>
      <c r="E47" s="38">
        <v>1050</v>
      </c>
      <c r="F47" s="38">
        <v>0</v>
      </c>
      <c r="G47" s="38">
        <v>0</v>
      </c>
      <c r="H47" s="38">
        <v>0</v>
      </c>
      <c r="I47" s="38">
        <v>0</v>
      </c>
      <c r="J47" s="38">
        <v>0</v>
      </c>
      <c r="K47" s="38">
        <v>0</v>
      </c>
      <c r="L47" s="39">
        <v>7100</v>
      </c>
    </row>
    <row r="48" spans="1:12" x14ac:dyDescent="0.15">
      <c r="A48" s="36">
        <v>33</v>
      </c>
      <c r="B48" s="37">
        <v>141000</v>
      </c>
      <c r="C48" s="38">
        <v>143000</v>
      </c>
      <c r="D48" s="38">
        <v>2740</v>
      </c>
      <c r="E48" s="38">
        <v>1110</v>
      </c>
      <c r="F48" s="38">
        <v>0</v>
      </c>
      <c r="G48" s="38">
        <v>0</v>
      </c>
      <c r="H48" s="38">
        <v>0</v>
      </c>
      <c r="I48" s="38">
        <v>0</v>
      </c>
      <c r="J48" s="38">
        <v>0</v>
      </c>
      <c r="K48" s="38">
        <v>0</v>
      </c>
      <c r="L48" s="39">
        <v>7500</v>
      </c>
    </row>
    <row r="49" spans="1:12" x14ac:dyDescent="0.15">
      <c r="A49" s="36">
        <v>34</v>
      </c>
      <c r="B49" s="37">
        <v>143000</v>
      </c>
      <c r="C49" s="38">
        <v>145000</v>
      </c>
      <c r="D49" s="38">
        <v>2800</v>
      </c>
      <c r="E49" s="38">
        <v>1170</v>
      </c>
      <c r="F49" s="38">
        <v>0</v>
      </c>
      <c r="G49" s="38">
        <v>0</v>
      </c>
      <c r="H49" s="38">
        <v>0</v>
      </c>
      <c r="I49" s="38">
        <v>0</v>
      </c>
      <c r="J49" s="38">
        <v>0</v>
      </c>
      <c r="K49" s="38">
        <v>0</v>
      </c>
      <c r="L49" s="39">
        <v>7800</v>
      </c>
    </row>
    <row r="50" spans="1:12" x14ac:dyDescent="0.15">
      <c r="A50" s="36">
        <v>35</v>
      </c>
      <c r="B50" s="37">
        <v>145000</v>
      </c>
      <c r="C50" s="38">
        <v>147000</v>
      </c>
      <c r="D50" s="38">
        <v>2860</v>
      </c>
      <c r="E50" s="38">
        <v>1240</v>
      </c>
      <c r="F50" s="38">
        <v>0</v>
      </c>
      <c r="G50" s="38">
        <v>0</v>
      </c>
      <c r="H50" s="38">
        <v>0</v>
      </c>
      <c r="I50" s="38">
        <v>0</v>
      </c>
      <c r="J50" s="38">
        <v>0</v>
      </c>
      <c r="K50" s="38">
        <v>0</v>
      </c>
      <c r="L50" s="39">
        <v>8100</v>
      </c>
    </row>
    <row r="51" spans="1:12" x14ac:dyDescent="0.15">
      <c r="A51" s="36"/>
      <c r="B51" s="37"/>
      <c r="C51" s="38"/>
      <c r="D51" s="38"/>
      <c r="E51" s="38"/>
      <c r="F51" s="38"/>
      <c r="G51" s="38"/>
      <c r="H51" s="38"/>
      <c r="I51" s="38"/>
      <c r="J51" s="38"/>
      <c r="K51" s="38"/>
      <c r="L51" s="39"/>
    </row>
    <row r="52" spans="1:12" x14ac:dyDescent="0.15">
      <c r="A52" s="36">
        <v>36</v>
      </c>
      <c r="B52" s="37">
        <v>147000</v>
      </c>
      <c r="C52" s="38">
        <v>149000</v>
      </c>
      <c r="D52" s="38">
        <v>2920</v>
      </c>
      <c r="E52" s="38">
        <v>1300</v>
      </c>
      <c r="F52" s="38">
        <v>0</v>
      </c>
      <c r="G52" s="38">
        <v>0</v>
      </c>
      <c r="H52" s="38">
        <v>0</v>
      </c>
      <c r="I52" s="38">
        <v>0</v>
      </c>
      <c r="J52" s="38">
        <v>0</v>
      </c>
      <c r="K52" s="38">
        <v>0</v>
      </c>
      <c r="L52" s="39">
        <v>8400</v>
      </c>
    </row>
    <row r="53" spans="1:12" x14ac:dyDescent="0.15">
      <c r="A53" s="36">
        <v>37</v>
      </c>
      <c r="B53" s="37">
        <v>149000</v>
      </c>
      <c r="C53" s="38">
        <v>151000</v>
      </c>
      <c r="D53" s="38">
        <v>2980</v>
      </c>
      <c r="E53" s="38">
        <v>1360</v>
      </c>
      <c r="F53" s="38">
        <v>0</v>
      </c>
      <c r="G53" s="38">
        <v>0</v>
      </c>
      <c r="H53" s="38">
        <v>0</v>
      </c>
      <c r="I53" s="38">
        <v>0</v>
      </c>
      <c r="J53" s="38">
        <v>0</v>
      </c>
      <c r="K53" s="38">
        <v>0</v>
      </c>
      <c r="L53" s="39">
        <v>8700</v>
      </c>
    </row>
    <row r="54" spans="1:12" x14ac:dyDescent="0.15">
      <c r="A54" s="36">
        <v>38</v>
      </c>
      <c r="B54" s="37">
        <v>151000</v>
      </c>
      <c r="C54" s="38">
        <v>153000</v>
      </c>
      <c r="D54" s="38">
        <v>3050</v>
      </c>
      <c r="E54" s="38">
        <v>1430</v>
      </c>
      <c r="F54" s="38">
        <v>0</v>
      </c>
      <c r="G54" s="38">
        <v>0</v>
      </c>
      <c r="H54" s="38">
        <v>0</v>
      </c>
      <c r="I54" s="38">
        <v>0</v>
      </c>
      <c r="J54" s="38">
        <v>0</v>
      </c>
      <c r="K54" s="38">
        <v>0</v>
      </c>
      <c r="L54" s="39">
        <v>9000</v>
      </c>
    </row>
    <row r="55" spans="1:12" x14ac:dyDescent="0.15">
      <c r="A55" s="36">
        <v>39</v>
      </c>
      <c r="B55" s="37">
        <v>153000</v>
      </c>
      <c r="C55" s="38">
        <v>155000</v>
      </c>
      <c r="D55" s="38">
        <v>3120</v>
      </c>
      <c r="E55" s="38">
        <v>1500</v>
      </c>
      <c r="F55" s="38">
        <v>0</v>
      </c>
      <c r="G55" s="38">
        <v>0</v>
      </c>
      <c r="H55" s="38">
        <v>0</v>
      </c>
      <c r="I55" s="38">
        <v>0</v>
      </c>
      <c r="J55" s="38">
        <v>0</v>
      </c>
      <c r="K55" s="38">
        <v>0</v>
      </c>
      <c r="L55" s="39">
        <v>9300</v>
      </c>
    </row>
    <row r="56" spans="1:12" x14ac:dyDescent="0.15">
      <c r="A56" s="36">
        <v>40</v>
      </c>
      <c r="B56" s="37">
        <v>155000</v>
      </c>
      <c r="C56" s="38">
        <v>157000</v>
      </c>
      <c r="D56" s="38">
        <v>3200</v>
      </c>
      <c r="E56" s="38">
        <v>1570</v>
      </c>
      <c r="F56" s="38">
        <v>0</v>
      </c>
      <c r="G56" s="38">
        <v>0</v>
      </c>
      <c r="H56" s="38">
        <v>0</v>
      </c>
      <c r="I56" s="38">
        <v>0</v>
      </c>
      <c r="J56" s="38">
        <v>0</v>
      </c>
      <c r="K56" s="38">
        <v>0</v>
      </c>
      <c r="L56" s="39">
        <v>9600</v>
      </c>
    </row>
    <row r="57" spans="1:12" x14ac:dyDescent="0.15">
      <c r="A57" s="36"/>
      <c r="B57" s="37"/>
      <c r="C57" s="38"/>
      <c r="D57" s="38"/>
      <c r="E57" s="38"/>
      <c r="F57" s="38"/>
      <c r="G57" s="38"/>
      <c r="H57" s="38"/>
      <c r="I57" s="38"/>
      <c r="J57" s="38"/>
      <c r="K57" s="38"/>
      <c r="L57" s="39"/>
    </row>
    <row r="58" spans="1:12" x14ac:dyDescent="0.15">
      <c r="A58" s="36">
        <v>41</v>
      </c>
      <c r="B58" s="37">
        <v>157000</v>
      </c>
      <c r="C58" s="38">
        <v>159000</v>
      </c>
      <c r="D58" s="38">
        <v>3270</v>
      </c>
      <c r="E58" s="38">
        <v>1640</v>
      </c>
      <c r="F58" s="38">
        <v>0</v>
      </c>
      <c r="G58" s="38">
        <v>0</v>
      </c>
      <c r="H58" s="38">
        <v>0</v>
      </c>
      <c r="I58" s="38">
        <v>0</v>
      </c>
      <c r="J58" s="38">
        <v>0</v>
      </c>
      <c r="K58" s="38">
        <v>0</v>
      </c>
      <c r="L58" s="39">
        <v>9900</v>
      </c>
    </row>
    <row r="59" spans="1:12" x14ac:dyDescent="0.15">
      <c r="A59" s="36">
        <v>42</v>
      </c>
      <c r="B59" s="37">
        <v>159000</v>
      </c>
      <c r="C59" s="38">
        <v>161000</v>
      </c>
      <c r="D59" s="38">
        <v>3340</v>
      </c>
      <c r="E59" s="38">
        <v>1720</v>
      </c>
      <c r="F59" s="38">
        <v>100</v>
      </c>
      <c r="G59" s="38">
        <v>0</v>
      </c>
      <c r="H59" s="38">
        <v>0</v>
      </c>
      <c r="I59" s="38">
        <v>0</v>
      </c>
      <c r="J59" s="38">
        <v>0</v>
      </c>
      <c r="K59" s="38">
        <v>0</v>
      </c>
      <c r="L59" s="39">
        <v>10200</v>
      </c>
    </row>
    <row r="60" spans="1:12" x14ac:dyDescent="0.15">
      <c r="A60" s="36">
        <v>43</v>
      </c>
      <c r="B60" s="37">
        <v>161000</v>
      </c>
      <c r="C60" s="38">
        <v>163000</v>
      </c>
      <c r="D60" s="38">
        <v>3410</v>
      </c>
      <c r="E60" s="38">
        <v>1790</v>
      </c>
      <c r="F60" s="38">
        <v>170</v>
      </c>
      <c r="G60" s="38">
        <v>0</v>
      </c>
      <c r="H60" s="38">
        <v>0</v>
      </c>
      <c r="I60" s="38">
        <v>0</v>
      </c>
      <c r="J60" s="38">
        <v>0</v>
      </c>
      <c r="K60" s="38">
        <v>0</v>
      </c>
      <c r="L60" s="39">
        <v>10500</v>
      </c>
    </row>
    <row r="61" spans="1:12" x14ac:dyDescent="0.15">
      <c r="A61" s="36">
        <v>44</v>
      </c>
      <c r="B61" s="37">
        <v>163000</v>
      </c>
      <c r="C61" s="38">
        <v>165000</v>
      </c>
      <c r="D61" s="38">
        <v>3480</v>
      </c>
      <c r="E61" s="38">
        <v>1860</v>
      </c>
      <c r="F61" s="38">
        <v>250</v>
      </c>
      <c r="G61" s="38">
        <v>0</v>
      </c>
      <c r="H61" s="38">
        <v>0</v>
      </c>
      <c r="I61" s="38">
        <v>0</v>
      </c>
      <c r="J61" s="38">
        <v>0</v>
      </c>
      <c r="K61" s="38">
        <v>0</v>
      </c>
      <c r="L61" s="39">
        <v>10800</v>
      </c>
    </row>
    <row r="62" spans="1:12" x14ac:dyDescent="0.15">
      <c r="A62" s="36">
        <v>45</v>
      </c>
      <c r="B62" s="37">
        <v>165000</v>
      </c>
      <c r="C62" s="38">
        <v>167000</v>
      </c>
      <c r="D62" s="38">
        <v>3550</v>
      </c>
      <c r="E62" s="38">
        <v>1930</v>
      </c>
      <c r="F62" s="38">
        <v>320</v>
      </c>
      <c r="G62" s="38">
        <v>0</v>
      </c>
      <c r="H62" s="38">
        <v>0</v>
      </c>
      <c r="I62" s="38">
        <v>0</v>
      </c>
      <c r="J62" s="38">
        <v>0</v>
      </c>
      <c r="K62" s="38">
        <v>0</v>
      </c>
      <c r="L62" s="39">
        <v>11100</v>
      </c>
    </row>
    <row r="63" spans="1:12" ht="14.25" thickBot="1" x14ac:dyDescent="0.2">
      <c r="A63" s="36"/>
      <c r="B63" s="40"/>
      <c r="C63" s="41"/>
      <c r="D63" s="41"/>
      <c r="E63" s="41"/>
      <c r="F63" s="41"/>
      <c r="G63" s="41"/>
      <c r="H63" s="41"/>
      <c r="I63" s="41"/>
      <c r="J63" s="41"/>
      <c r="K63" s="41"/>
      <c r="L63" s="42"/>
    </row>
    <row r="64" spans="1:12" x14ac:dyDescent="0.15">
      <c r="A64" s="36">
        <v>46</v>
      </c>
      <c r="B64" s="37">
        <v>167000</v>
      </c>
      <c r="C64" s="38">
        <v>169000</v>
      </c>
      <c r="D64" s="38">
        <v>3620</v>
      </c>
      <c r="E64" s="38">
        <v>2000</v>
      </c>
      <c r="F64" s="38">
        <v>390</v>
      </c>
      <c r="G64" s="38">
        <v>0</v>
      </c>
      <c r="H64" s="38">
        <v>0</v>
      </c>
      <c r="I64" s="38">
        <v>0</v>
      </c>
      <c r="J64" s="38">
        <v>0</v>
      </c>
      <c r="K64" s="38">
        <v>0</v>
      </c>
      <c r="L64" s="39">
        <v>11400</v>
      </c>
    </row>
    <row r="65" spans="1:12" x14ac:dyDescent="0.15">
      <c r="A65" s="36">
        <v>47</v>
      </c>
      <c r="B65" s="37">
        <v>169000</v>
      </c>
      <c r="C65" s="38">
        <v>171000</v>
      </c>
      <c r="D65" s="38">
        <v>3700</v>
      </c>
      <c r="E65" s="38">
        <v>2070</v>
      </c>
      <c r="F65" s="38">
        <v>460</v>
      </c>
      <c r="G65" s="38">
        <v>0</v>
      </c>
      <c r="H65" s="38">
        <v>0</v>
      </c>
      <c r="I65" s="38">
        <v>0</v>
      </c>
      <c r="J65" s="38">
        <v>0</v>
      </c>
      <c r="K65" s="38">
        <v>0</v>
      </c>
      <c r="L65" s="39">
        <v>11700</v>
      </c>
    </row>
    <row r="66" spans="1:12" x14ac:dyDescent="0.15">
      <c r="A66" s="36">
        <v>48</v>
      </c>
      <c r="B66" s="37">
        <v>171000</v>
      </c>
      <c r="C66" s="38">
        <v>173000</v>
      </c>
      <c r="D66" s="38">
        <v>3770</v>
      </c>
      <c r="E66" s="38">
        <v>2140</v>
      </c>
      <c r="F66" s="38">
        <v>530</v>
      </c>
      <c r="G66" s="38">
        <v>0</v>
      </c>
      <c r="H66" s="38">
        <v>0</v>
      </c>
      <c r="I66" s="38">
        <v>0</v>
      </c>
      <c r="J66" s="38">
        <v>0</v>
      </c>
      <c r="K66" s="38">
        <v>0</v>
      </c>
      <c r="L66" s="39">
        <v>12000</v>
      </c>
    </row>
    <row r="67" spans="1:12" x14ac:dyDescent="0.15">
      <c r="A67" s="36">
        <v>49</v>
      </c>
      <c r="B67" s="37">
        <v>173000</v>
      </c>
      <c r="C67" s="38">
        <v>175000</v>
      </c>
      <c r="D67" s="38">
        <v>3840</v>
      </c>
      <c r="E67" s="38">
        <v>2220</v>
      </c>
      <c r="F67" s="38">
        <v>600</v>
      </c>
      <c r="G67" s="38">
        <v>0</v>
      </c>
      <c r="H67" s="38">
        <v>0</v>
      </c>
      <c r="I67" s="38">
        <v>0</v>
      </c>
      <c r="J67" s="38">
        <v>0</v>
      </c>
      <c r="K67" s="38">
        <v>0</v>
      </c>
      <c r="L67" s="39">
        <v>12400</v>
      </c>
    </row>
    <row r="68" spans="1:12" x14ac:dyDescent="0.15">
      <c r="A68" s="36">
        <v>50</v>
      </c>
      <c r="B68" s="37">
        <v>175000</v>
      </c>
      <c r="C68" s="38">
        <v>177000</v>
      </c>
      <c r="D68" s="38">
        <v>3910</v>
      </c>
      <c r="E68" s="38">
        <v>2290</v>
      </c>
      <c r="F68" s="38">
        <v>670</v>
      </c>
      <c r="G68" s="38">
        <v>0</v>
      </c>
      <c r="H68" s="38">
        <v>0</v>
      </c>
      <c r="I68" s="38">
        <v>0</v>
      </c>
      <c r="J68" s="38">
        <v>0</v>
      </c>
      <c r="K68" s="38">
        <v>0</v>
      </c>
      <c r="L68" s="39">
        <v>12700</v>
      </c>
    </row>
    <row r="69" spans="1:12" x14ac:dyDescent="0.15">
      <c r="A69" s="36"/>
      <c r="B69" s="37"/>
      <c r="C69" s="38"/>
      <c r="D69" s="38"/>
      <c r="E69" s="38"/>
      <c r="F69" s="38"/>
      <c r="G69" s="38"/>
      <c r="H69" s="38"/>
      <c r="I69" s="38"/>
      <c r="J69" s="38"/>
      <c r="K69" s="38"/>
      <c r="L69" s="39"/>
    </row>
    <row r="70" spans="1:12" x14ac:dyDescent="0.15">
      <c r="A70" s="36">
        <v>51</v>
      </c>
      <c r="B70" s="37">
        <v>177000</v>
      </c>
      <c r="C70" s="38">
        <v>179000</v>
      </c>
      <c r="D70" s="38">
        <v>3980</v>
      </c>
      <c r="E70" s="38">
        <v>2360</v>
      </c>
      <c r="F70" s="38">
        <v>750</v>
      </c>
      <c r="G70" s="38">
        <v>0</v>
      </c>
      <c r="H70" s="38">
        <v>0</v>
      </c>
      <c r="I70" s="38">
        <v>0</v>
      </c>
      <c r="J70" s="38">
        <v>0</v>
      </c>
      <c r="K70" s="38">
        <v>0</v>
      </c>
      <c r="L70" s="39">
        <v>13200</v>
      </c>
    </row>
    <row r="71" spans="1:12" x14ac:dyDescent="0.15">
      <c r="A71" s="36">
        <v>52</v>
      </c>
      <c r="B71" s="37">
        <v>179000</v>
      </c>
      <c r="C71" s="38">
        <v>181000</v>
      </c>
      <c r="D71" s="38">
        <v>4050</v>
      </c>
      <c r="E71" s="38">
        <v>2430</v>
      </c>
      <c r="F71" s="38">
        <v>820</v>
      </c>
      <c r="G71" s="38">
        <v>0</v>
      </c>
      <c r="H71" s="38">
        <v>0</v>
      </c>
      <c r="I71" s="38">
        <v>0</v>
      </c>
      <c r="J71" s="38">
        <v>0</v>
      </c>
      <c r="K71" s="38">
        <v>0</v>
      </c>
      <c r="L71" s="39">
        <v>13900</v>
      </c>
    </row>
    <row r="72" spans="1:12" x14ac:dyDescent="0.15">
      <c r="A72" s="36">
        <v>53</v>
      </c>
      <c r="B72" s="37">
        <v>181000</v>
      </c>
      <c r="C72" s="38">
        <v>183000</v>
      </c>
      <c r="D72" s="38">
        <v>4120</v>
      </c>
      <c r="E72" s="38">
        <v>2500</v>
      </c>
      <c r="F72" s="38">
        <v>890</v>
      </c>
      <c r="G72" s="38">
        <v>0</v>
      </c>
      <c r="H72" s="38">
        <v>0</v>
      </c>
      <c r="I72" s="38">
        <v>0</v>
      </c>
      <c r="J72" s="38">
        <v>0</v>
      </c>
      <c r="K72" s="38">
        <v>0</v>
      </c>
      <c r="L72" s="39">
        <v>14600</v>
      </c>
    </row>
    <row r="73" spans="1:12" x14ac:dyDescent="0.15">
      <c r="A73" s="36">
        <v>54</v>
      </c>
      <c r="B73" s="37">
        <v>183000</v>
      </c>
      <c r="C73" s="38">
        <v>185000</v>
      </c>
      <c r="D73" s="38">
        <v>4200</v>
      </c>
      <c r="E73" s="38">
        <v>2570</v>
      </c>
      <c r="F73" s="38">
        <v>960</v>
      </c>
      <c r="G73" s="38">
        <v>0</v>
      </c>
      <c r="H73" s="38">
        <v>0</v>
      </c>
      <c r="I73" s="38">
        <v>0</v>
      </c>
      <c r="J73" s="38">
        <v>0</v>
      </c>
      <c r="K73" s="38">
        <v>0</v>
      </c>
      <c r="L73" s="39">
        <v>15300</v>
      </c>
    </row>
    <row r="74" spans="1:12" x14ac:dyDescent="0.15">
      <c r="A74" s="36">
        <v>55</v>
      </c>
      <c r="B74" s="37">
        <v>185000</v>
      </c>
      <c r="C74" s="38">
        <v>187000</v>
      </c>
      <c r="D74" s="38">
        <v>4270</v>
      </c>
      <c r="E74" s="38">
        <v>2640</v>
      </c>
      <c r="F74" s="38">
        <v>1030</v>
      </c>
      <c r="G74" s="38">
        <v>0</v>
      </c>
      <c r="H74" s="38">
        <v>0</v>
      </c>
      <c r="I74" s="38">
        <v>0</v>
      </c>
      <c r="J74" s="38">
        <v>0</v>
      </c>
      <c r="K74" s="38">
        <v>0</v>
      </c>
      <c r="L74" s="39">
        <v>16000</v>
      </c>
    </row>
    <row r="75" spans="1:12" x14ac:dyDescent="0.15">
      <c r="A75" s="36"/>
      <c r="B75" s="37"/>
      <c r="C75" s="38"/>
      <c r="D75" s="38"/>
      <c r="E75" s="38"/>
      <c r="F75" s="38"/>
      <c r="G75" s="38"/>
      <c r="H75" s="38"/>
      <c r="I75" s="38"/>
      <c r="J75" s="38"/>
      <c r="K75" s="38"/>
      <c r="L75" s="39"/>
    </row>
    <row r="76" spans="1:12" x14ac:dyDescent="0.15">
      <c r="A76" s="36">
        <v>56</v>
      </c>
      <c r="B76" s="37">
        <v>187000</v>
      </c>
      <c r="C76" s="38">
        <v>189000</v>
      </c>
      <c r="D76" s="38">
        <v>4340</v>
      </c>
      <c r="E76" s="38">
        <v>2720</v>
      </c>
      <c r="F76" s="38">
        <v>1100</v>
      </c>
      <c r="G76" s="38">
        <v>0</v>
      </c>
      <c r="H76" s="38">
        <v>0</v>
      </c>
      <c r="I76" s="38">
        <v>0</v>
      </c>
      <c r="J76" s="38">
        <v>0</v>
      </c>
      <c r="K76" s="38">
        <v>0</v>
      </c>
      <c r="L76" s="39">
        <v>16700</v>
      </c>
    </row>
    <row r="77" spans="1:12" x14ac:dyDescent="0.15">
      <c r="A77" s="36">
        <v>57</v>
      </c>
      <c r="B77" s="37">
        <v>189000</v>
      </c>
      <c r="C77" s="38">
        <v>191000</v>
      </c>
      <c r="D77" s="38">
        <v>4410</v>
      </c>
      <c r="E77" s="38">
        <v>2790</v>
      </c>
      <c r="F77" s="38">
        <v>1170</v>
      </c>
      <c r="G77" s="38">
        <v>0</v>
      </c>
      <c r="H77" s="38">
        <v>0</v>
      </c>
      <c r="I77" s="38">
        <v>0</v>
      </c>
      <c r="J77" s="38">
        <v>0</v>
      </c>
      <c r="K77" s="38">
        <v>0</v>
      </c>
      <c r="L77" s="39">
        <v>17500</v>
      </c>
    </row>
    <row r="78" spans="1:12" x14ac:dyDescent="0.15">
      <c r="A78" s="36">
        <v>58</v>
      </c>
      <c r="B78" s="37">
        <v>191000</v>
      </c>
      <c r="C78" s="38">
        <v>193000</v>
      </c>
      <c r="D78" s="38">
        <v>4480</v>
      </c>
      <c r="E78" s="38">
        <v>2860</v>
      </c>
      <c r="F78" s="38">
        <v>1250</v>
      </c>
      <c r="G78" s="38">
        <v>0</v>
      </c>
      <c r="H78" s="38">
        <v>0</v>
      </c>
      <c r="I78" s="38">
        <v>0</v>
      </c>
      <c r="J78" s="38">
        <v>0</v>
      </c>
      <c r="K78" s="38">
        <v>0</v>
      </c>
      <c r="L78" s="39">
        <v>18100</v>
      </c>
    </row>
    <row r="79" spans="1:12" x14ac:dyDescent="0.15">
      <c r="A79" s="36">
        <v>59</v>
      </c>
      <c r="B79" s="37">
        <v>193000</v>
      </c>
      <c r="C79" s="38">
        <v>195000</v>
      </c>
      <c r="D79" s="38">
        <v>4550</v>
      </c>
      <c r="E79" s="38">
        <v>2930</v>
      </c>
      <c r="F79" s="38">
        <v>1320</v>
      </c>
      <c r="G79" s="38">
        <v>0</v>
      </c>
      <c r="H79" s="38">
        <v>0</v>
      </c>
      <c r="I79" s="38">
        <v>0</v>
      </c>
      <c r="J79" s="38">
        <v>0</v>
      </c>
      <c r="K79" s="38">
        <v>0</v>
      </c>
      <c r="L79" s="39">
        <v>18800</v>
      </c>
    </row>
    <row r="80" spans="1:12" x14ac:dyDescent="0.15">
      <c r="A80" s="36">
        <v>60</v>
      </c>
      <c r="B80" s="37">
        <v>195000</v>
      </c>
      <c r="C80" s="38">
        <v>197000</v>
      </c>
      <c r="D80" s="38">
        <v>4630</v>
      </c>
      <c r="E80" s="38">
        <v>3000</v>
      </c>
      <c r="F80" s="38">
        <v>1390</v>
      </c>
      <c r="G80" s="38">
        <v>0</v>
      </c>
      <c r="H80" s="38">
        <v>0</v>
      </c>
      <c r="I80" s="38">
        <v>0</v>
      </c>
      <c r="J80" s="38">
        <v>0</v>
      </c>
      <c r="K80" s="38">
        <v>0</v>
      </c>
      <c r="L80" s="39">
        <v>19500</v>
      </c>
    </row>
    <row r="81" spans="1:12" x14ac:dyDescent="0.15">
      <c r="A81" s="36"/>
      <c r="B81" s="37"/>
      <c r="C81" s="38"/>
      <c r="D81" s="38"/>
      <c r="E81" s="38"/>
      <c r="F81" s="38"/>
      <c r="G81" s="38"/>
      <c r="H81" s="38"/>
      <c r="I81" s="38"/>
      <c r="J81" s="38"/>
      <c r="K81" s="38"/>
      <c r="L81" s="39"/>
    </row>
    <row r="82" spans="1:12" x14ac:dyDescent="0.15">
      <c r="A82" s="36">
        <v>61</v>
      </c>
      <c r="B82" s="37">
        <v>197000</v>
      </c>
      <c r="C82" s="38">
        <v>199000</v>
      </c>
      <c r="D82" s="38">
        <v>4700</v>
      </c>
      <c r="E82" s="38">
        <v>3070</v>
      </c>
      <c r="F82" s="38">
        <v>1460</v>
      </c>
      <c r="G82" s="38">
        <v>0</v>
      </c>
      <c r="H82" s="38">
        <v>0</v>
      </c>
      <c r="I82" s="38">
        <v>0</v>
      </c>
      <c r="J82" s="38">
        <v>0</v>
      </c>
      <c r="K82" s="38">
        <v>0</v>
      </c>
      <c r="L82" s="39">
        <v>20200</v>
      </c>
    </row>
    <row r="83" spans="1:12" x14ac:dyDescent="0.15">
      <c r="A83" s="36">
        <v>62</v>
      </c>
      <c r="B83" s="37">
        <v>199000</v>
      </c>
      <c r="C83" s="38">
        <v>201000</v>
      </c>
      <c r="D83" s="38">
        <v>4770</v>
      </c>
      <c r="E83" s="38">
        <v>3140</v>
      </c>
      <c r="F83" s="38">
        <v>1530</v>
      </c>
      <c r="G83" s="38">
        <v>0</v>
      </c>
      <c r="H83" s="38">
        <v>0</v>
      </c>
      <c r="I83" s="38">
        <v>0</v>
      </c>
      <c r="J83" s="38">
        <v>0</v>
      </c>
      <c r="K83" s="38">
        <v>0</v>
      </c>
      <c r="L83" s="39">
        <v>20900</v>
      </c>
    </row>
    <row r="84" spans="1:12" x14ac:dyDescent="0.15">
      <c r="A84" s="36">
        <v>63</v>
      </c>
      <c r="B84" s="37">
        <v>201000</v>
      </c>
      <c r="C84" s="38">
        <v>203000</v>
      </c>
      <c r="D84" s="38">
        <v>4840</v>
      </c>
      <c r="E84" s="38">
        <v>3220</v>
      </c>
      <c r="F84" s="38">
        <v>1600</v>
      </c>
      <c r="G84" s="38">
        <v>0</v>
      </c>
      <c r="H84" s="38">
        <v>0</v>
      </c>
      <c r="I84" s="38">
        <v>0</v>
      </c>
      <c r="J84" s="38">
        <v>0</v>
      </c>
      <c r="K84" s="38">
        <v>0</v>
      </c>
      <c r="L84" s="39">
        <v>21500</v>
      </c>
    </row>
    <row r="85" spans="1:12" x14ac:dyDescent="0.15">
      <c r="A85" s="36">
        <v>64</v>
      </c>
      <c r="B85" s="37">
        <v>203000</v>
      </c>
      <c r="C85" s="38">
        <v>205000</v>
      </c>
      <c r="D85" s="38">
        <v>4910</v>
      </c>
      <c r="E85" s="38">
        <v>3290</v>
      </c>
      <c r="F85" s="38">
        <v>1670</v>
      </c>
      <c r="G85" s="38">
        <v>0</v>
      </c>
      <c r="H85" s="38">
        <v>0</v>
      </c>
      <c r="I85" s="38">
        <v>0</v>
      </c>
      <c r="J85" s="38">
        <v>0</v>
      </c>
      <c r="K85" s="38">
        <v>0</v>
      </c>
      <c r="L85" s="39">
        <v>22200</v>
      </c>
    </row>
    <row r="86" spans="1:12" x14ac:dyDescent="0.15">
      <c r="A86" s="36">
        <v>65</v>
      </c>
      <c r="B86" s="37">
        <v>205000</v>
      </c>
      <c r="C86" s="38">
        <v>207000</v>
      </c>
      <c r="D86" s="38">
        <v>4980</v>
      </c>
      <c r="E86" s="38">
        <v>3360</v>
      </c>
      <c r="F86" s="38">
        <v>1750</v>
      </c>
      <c r="G86" s="38">
        <v>130</v>
      </c>
      <c r="H86" s="38">
        <v>0</v>
      </c>
      <c r="I86" s="38">
        <v>0</v>
      </c>
      <c r="J86" s="38">
        <v>0</v>
      </c>
      <c r="K86" s="38">
        <v>0</v>
      </c>
      <c r="L86" s="39">
        <v>22700</v>
      </c>
    </row>
    <row r="87" spans="1:12" x14ac:dyDescent="0.15">
      <c r="A87" s="36"/>
      <c r="B87" s="37"/>
      <c r="C87" s="38"/>
      <c r="D87" s="38"/>
      <c r="E87" s="38"/>
      <c r="F87" s="38"/>
      <c r="G87" s="38"/>
      <c r="H87" s="38"/>
      <c r="I87" s="38"/>
      <c r="J87" s="38"/>
      <c r="K87" s="38"/>
      <c r="L87" s="39"/>
    </row>
    <row r="88" spans="1:12" x14ac:dyDescent="0.15">
      <c r="A88" s="36">
        <v>66</v>
      </c>
      <c r="B88" s="37">
        <v>207000</v>
      </c>
      <c r="C88" s="38">
        <v>209000</v>
      </c>
      <c r="D88" s="38">
        <v>5050</v>
      </c>
      <c r="E88" s="38">
        <v>3430</v>
      </c>
      <c r="F88" s="38">
        <v>1820</v>
      </c>
      <c r="G88" s="38">
        <v>200</v>
      </c>
      <c r="H88" s="38">
        <v>0</v>
      </c>
      <c r="I88" s="38">
        <v>0</v>
      </c>
      <c r="J88" s="38">
        <v>0</v>
      </c>
      <c r="K88" s="38">
        <v>0</v>
      </c>
      <c r="L88" s="39">
        <v>23300</v>
      </c>
    </row>
    <row r="89" spans="1:12" x14ac:dyDescent="0.15">
      <c r="A89" s="36">
        <v>67</v>
      </c>
      <c r="B89" s="37">
        <v>209000</v>
      </c>
      <c r="C89" s="38">
        <v>211000</v>
      </c>
      <c r="D89" s="38">
        <v>5130</v>
      </c>
      <c r="E89" s="38">
        <v>3500</v>
      </c>
      <c r="F89" s="38">
        <v>1890</v>
      </c>
      <c r="G89" s="38">
        <v>280</v>
      </c>
      <c r="H89" s="38">
        <v>0</v>
      </c>
      <c r="I89" s="38">
        <v>0</v>
      </c>
      <c r="J89" s="38">
        <v>0</v>
      </c>
      <c r="K89" s="38">
        <v>0</v>
      </c>
      <c r="L89" s="39">
        <v>23900</v>
      </c>
    </row>
    <row r="90" spans="1:12" x14ac:dyDescent="0.15">
      <c r="A90" s="36">
        <v>68</v>
      </c>
      <c r="B90" s="37">
        <v>211000</v>
      </c>
      <c r="C90" s="38">
        <v>213000</v>
      </c>
      <c r="D90" s="38">
        <v>5200</v>
      </c>
      <c r="E90" s="38">
        <v>3570</v>
      </c>
      <c r="F90" s="38">
        <v>1960</v>
      </c>
      <c r="G90" s="38">
        <v>350</v>
      </c>
      <c r="H90" s="38">
        <v>0</v>
      </c>
      <c r="I90" s="38">
        <v>0</v>
      </c>
      <c r="J90" s="38">
        <v>0</v>
      </c>
      <c r="K90" s="38">
        <v>0</v>
      </c>
      <c r="L90" s="39">
        <v>24400</v>
      </c>
    </row>
    <row r="91" spans="1:12" x14ac:dyDescent="0.15">
      <c r="A91" s="36">
        <v>69</v>
      </c>
      <c r="B91" s="37">
        <v>213000</v>
      </c>
      <c r="C91" s="38">
        <v>215000</v>
      </c>
      <c r="D91" s="38">
        <v>5270</v>
      </c>
      <c r="E91" s="38">
        <v>3640</v>
      </c>
      <c r="F91" s="38">
        <v>2030</v>
      </c>
      <c r="G91" s="38">
        <v>420</v>
      </c>
      <c r="H91" s="38">
        <v>0</v>
      </c>
      <c r="I91" s="38">
        <v>0</v>
      </c>
      <c r="J91" s="38">
        <v>0</v>
      </c>
      <c r="K91" s="38">
        <v>0</v>
      </c>
      <c r="L91" s="39">
        <v>25000</v>
      </c>
    </row>
    <row r="92" spans="1:12" x14ac:dyDescent="0.15">
      <c r="A92" s="36">
        <v>70</v>
      </c>
      <c r="B92" s="37">
        <v>215000</v>
      </c>
      <c r="C92" s="38">
        <v>217000</v>
      </c>
      <c r="D92" s="38">
        <v>5340</v>
      </c>
      <c r="E92" s="38">
        <v>3720</v>
      </c>
      <c r="F92" s="38">
        <v>2100</v>
      </c>
      <c r="G92" s="38">
        <v>490</v>
      </c>
      <c r="H92" s="38">
        <v>0</v>
      </c>
      <c r="I92" s="38">
        <v>0</v>
      </c>
      <c r="J92" s="38">
        <v>0</v>
      </c>
      <c r="K92" s="38">
        <v>0</v>
      </c>
      <c r="L92" s="39">
        <v>25500</v>
      </c>
    </row>
    <row r="93" spans="1:12" x14ac:dyDescent="0.15">
      <c r="A93" s="36"/>
      <c r="B93" s="37"/>
      <c r="C93" s="38"/>
      <c r="D93" s="38"/>
      <c r="E93" s="38"/>
      <c r="F93" s="38"/>
      <c r="G93" s="38"/>
      <c r="H93" s="38"/>
      <c r="I93" s="38"/>
      <c r="J93" s="38"/>
      <c r="K93" s="38"/>
      <c r="L93" s="39"/>
    </row>
    <row r="94" spans="1:12" x14ac:dyDescent="0.15">
      <c r="A94" s="36">
        <v>71</v>
      </c>
      <c r="B94" s="37">
        <v>217000</v>
      </c>
      <c r="C94" s="38">
        <v>219000</v>
      </c>
      <c r="D94" s="38">
        <v>5410</v>
      </c>
      <c r="E94" s="38">
        <v>3790</v>
      </c>
      <c r="F94" s="38">
        <v>2170</v>
      </c>
      <c r="G94" s="38">
        <v>560</v>
      </c>
      <c r="H94" s="38">
        <v>0</v>
      </c>
      <c r="I94" s="38">
        <v>0</v>
      </c>
      <c r="J94" s="38">
        <v>0</v>
      </c>
      <c r="K94" s="38">
        <v>0</v>
      </c>
      <c r="L94" s="39">
        <v>26100</v>
      </c>
    </row>
    <row r="95" spans="1:12" x14ac:dyDescent="0.15">
      <c r="A95" s="36">
        <v>72</v>
      </c>
      <c r="B95" s="37">
        <v>219000</v>
      </c>
      <c r="C95" s="38">
        <v>221000</v>
      </c>
      <c r="D95" s="38">
        <v>5480</v>
      </c>
      <c r="E95" s="38">
        <v>3860</v>
      </c>
      <c r="F95" s="38">
        <v>2250</v>
      </c>
      <c r="G95" s="38">
        <v>630</v>
      </c>
      <c r="H95" s="38">
        <v>0</v>
      </c>
      <c r="I95" s="38">
        <v>0</v>
      </c>
      <c r="J95" s="38">
        <v>0</v>
      </c>
      <c r="K95" s="38">
        <v>0</v>
      </c>
      <c r="L95" s="39">
        <v>26800</v>
      </c>
    </row>
    <row r="96" spans="1:12" x14ac:dyDescent="0.15">
      <c r="A96" s="36">
        <v>73</v>
      </c>
      <c r="B96" s="37">
        <v>221000</v>
      </c>
      <c r="C96" s="38">
        <v>224000</v>
      </c>
      <c r="D96" s="38">
        <v>5560</v>
      </c>
      <c r="E96" s="38">
        <v>3950</v>
      </c>
      <c r="F96" s="38">
        <v>2340</v>
      </c>
      <c r="G96" s="38">
        <v>710</v>
      </c>
      <c r="H96" s="38">
        <v>0</v>
      </c>
      <c r="I96" s="38">
        <v>0</v>
      </c>
      <c r="J96" s="38">
        <v>0</v>
      </c>
      <c r="K96" s="38">
        <v>0</v>
      </c>
      <c r="L96" s="39">
        <v>27400</v>
      </c>
    </row>
    <row r="97" spans="1:12" x14ac:dyDescent="0.15">
      <c r="A97" s="36">
        <v>74</v>
      </c>
      <c r="B97" s="37">
        <v>224000</v>
      </c>
      <c r="C97" s="38">
        <v>227000</v>
      </c>
      <c r="D97" s="38">
        <v>5680</v>
      </c>
      <c r="E97" s="38">
        <v>4060</v>
      </c>
      <c r="F97" s="38">
        <v>2440</v>
      </c>
      <c r="G97" s="38">
        <v>830</v>
      </c>
      <c r="H97" s="38">
        <v>0</v>
      </c>
      <c r="I97" s="38">
        <v>0</v>
      </c>
      <c r="J97" s="38">
        <v>0</v>
      </c>
      <c r="K97" s="38">
        <v>0</v>
      </c>
      <c r="L97" s="39">
        <v>28400</v>
      </c>
    </row>
    <row r="98" spans="1:12" x14ac:dyDescent="0.15">
      <c r="A98" s="36">
        <v>75</v>
      </c>
      <c r="B98" s="37">
        <v>227000</v>
      </c>
      <c r="C98" s="38">
        <v>230000</v>
      </c>
      <c r="D98" s="38">
        <v>5780</v>
      </c>
      <c r="E98" s="38">
        <v>4170</v>
      </c>
      <c r="F98" s="38">
        <v>2550</v>
      </c>
      <c r="G98" s="38">
        <v>930</v>
      </c>
      <c r="H98" s="38">
        <v>0</v>
      </c>
      <c r="I98" s="38">
        <v>0</v>
      </c>
      <c r="J98" s="38">
        <v>0</v>
      </c>
      <c r="K98" s="38">
        <v>0</v>
      </c>
      <c r="L98" s="39">
        <v>29300</v>
      </c>
    </row>
    <row r="99" spans="1:12" x14ac:dyDescent="0.15">
      <c r="A99" s="36"/>
      <c r="B99" s="37"/>
      <c r="C99" s="38"/>
      <c r="D99" s="38"/>
      <c r="E99" s="38"/>
      <c r="F99" s="38"/>
      <c r="G99" s="38"/>
      <c r="H99" s="38"/>
      <c r="I99" s="38"/>
      <c r="J99" s="38"/>
      <c r="K99" s="38"/>
      <c r="L99" s="39"/>
    </row>
    <row r="100" spans="1:12" x14ac:dyDescent="0.15">
      <c r="A100" s="36">
        <v>76</v>
      </c>
      <c r="B100" s="37">
        <v>230000</v>
      </c>
      <c r="C100" s="38">
        <v>233000</v>
      </c>
      <c r="D100" s="38">
        <v>5890</v>
      </c>
      <c r="E100" s="38">
        <v>4280</v>
      </c>
      <c r="F100" s="38">
        <v>2650</v>
      </c>
      <c r="G100" s="38">
        <v>1040</v>
      </c>
      <c r="H100" s="38">
        <v>0</v>
      </c>
      <c r="I100" s="38">
        <v>0</v>
      </c>
      <c r="J100" s="38">
        <v>0</v>
      </c>
      <c r="K100" s="38">
        <v>0</v>
      </c>
      <c r="L100" s="39">
        <v>30300</v>
      </c>
    </row>
    <row r="101" spans="1:12" x14ac:dyDescent="0.15">
      <c r="A101" s="36">
        <v>77</v>
      </c>
      <c r="B101" s="37">
        <v>233000</v>
      </c>
      <c r="C101" s="38">
        <v>236000</v>
      </c>
      <c r="D101" s="38">
        <v>5990</v>
      </c>
      <c r="E101" s="38">
        <v>4380</v>
      </c>
      <c r="F101" s="38">
        <v>2770</v>
      </c>
      <c r="G101" s="38">
        <v>1140</v>
      </c>
      <c r="H101" s="38">
        <v>0</v>
      </c>
      <c r="I101" s="38">
        <v>0</v>
      </c>
      <c r="J101" s="38">
        <v>0</v>
      </c>
      <c r="K101" s="38">
        <v>0</v>
      </c>
      <c r="L101" s="39">
        <v>31300</v>
      </c>
    </row>
    <row r="102" spans="1:12" x14ac:dyDescent="0.15">
      <c r="A102" s="36">
        <v>78</v>
      </c>
      <c r="B102" s="37">
        <v>236000</v>
      </c>
      <c r="C102" s="38">
        <v>239000</v>
      </c>
      <c r="D102" s="38">
        <v>6110</v>
      </c>
      <c r="E102" s="38">
        <v>4490</v>
      </c>
      <c r="F102" s="38">
        <v>2870</v>
      </c>
      <c r="G102" s="38">
        <v>1260</v>
      </c>
      <c r="H102" s="38">
        <v>0</v>
      </c>
      <c r="I102" s="38">
        <v>0</v>
      </c>
      <c r="J102" s="38">
        <v>0</v>
      </c>
      <c r="K102" s="38">
        <v>0</v>
      </c>
      <c r="L102" s="39">
        <v>32400</v>
      </c>
    </row>
    <row r="103" spans="1:12" x14ac:dyDescent="0.15">
      <c r="A103" s="36">
        <v>79</v>
      </c>
      <c r="B103" s="37">
        <v>239000</v>
      </c>
      <c r="C103" s="38">
        <v>242000</v>
      </c>
      <c r="D103" s="38">
        <v>6210</v>
      </c>
      <c r="E103" s="38">
        <v>4590</v>
      </c>
      <c r="F103" s="38">
        <v>2980</v>
      </c>
      <c r="G103" s="38">
        <v>1360</v>
      </c>
      <c r="H103" s="38">
        <v>0</v>
      </c>
      <c r="I103" s="38">
        <v>0</v>
      </c>
      <c r="J103" s="38">
        <v>0</v>
      </c>
      <c r="K103" s="38">
        <v>0</v>
      </c>
      <c r="L103" s="39">
        <v>33400</v>
      </c>
    </row>
    <row r="104" spans="1:12" x14ac:dyDescent="0.15">
      <c r="A104" s="36">
        <v>80</v>
      </c>
      <c r="B104" s="37">
        <v>242000</v>
      </c>
      <c r="C104" s="38">
        <v>245000</v>
      </c>
      <c r="D104" s="38">
        <v>6320</v>
      </c>
      <c r="E104" s="38">
        <v>4710</v>
      </c>
      <c r="F104" s="38">
        <v>3080</v>
      </c>
      <c r="G104" s="38">
        <v>1470</v>
      </c>
      <c r="H104" s="38">
        <v>0</v>
      </c>
      <c r="I104" s="38">
        <v>0</v>
      </c>
      <c r="J104" s="38">
        <v>0</v>
      </c>
      <c r="K104" s="38">
        <v>0</v>
      </c>
      <c r="L104" s="39">
        <v>34400</v>
      </c>
    </row>
    <row r="105" spans="1:12" x14ac:dyDescent="0.15">
      <c r="A105" s="36"/>
      <c r="B105" s="37"/>
      <c r="C105" s="38"/>
      <c r="D105" s="38"/>
      <c r="E105" s="38"/>
      <c r="F105" s="38"/>
      <c r="G105" s="38"/>
      <c r="H105" s="38"/>
      <c r="I105" s="38"/>
      <c r="J105" s="38"/>
      <c r="K105" s="38"/>
      <c r="L105" s="39"/>
    </row>
    <row r="106" spans="1:12" x14ac:dyDescent="0.15">
      <c r="A106" s="36">
        <v>81</v>
      </c>
      <c r="B106" s="37">
        <v>245000</v>
      </c>
      <c r="C106" s="38">
        <v>248000</v>
      </c>
      <c r="D106" s="38">
        <v>6420</v>
      </c>
      <c r="E106" s="38">
        <v>4810</v>
      </c>
      <c r="F106" s="38">
        <v>3200</v>
      </c>
      <c r="G106" s="38">
        <v>1570</v>
      </c>
      <c r="H106" s="38">
        <v>0</v>
      </c>
      <c r="I106" s="38">
        <v>0</v>
      </c>
      <c r="J106" s="38">
        <v>0</v>
      </c>
      <c r="K106" s="38">
        <v>0</v>
      </c>
      <c r="L106" s="39">
        <v>35400</v>
      </c>
    </row>
    <row r="107" spans="1:12" x14ac:dyDescent="0.15">
      <c r="A107" s="36">
        <v>82</v>
      </c>
      <c r="B107" s="37">
        <v>248000</v>
      </c>
      <c r="C107" s="38">
        <v>251000</v>
      </c>
      <c r="D107" s="38">
        <v>6530</v>
      </c>
      <c r="E107" s="38">
        <v>4920</v>
      </c>
      <c r="F107" s="38">
        <v>3300</v>
      </c>
      <c r="G107" s="38">
        <v>1680</v>
      </c>
      <c r="H107" s="38">
        <v>0</v>
      </c>
      <c r="I107" s="38">
        <v>0</v>
      </c>
      <c r="J107" s="38">
        <v>0</v>
      </c>
      <c r="K107" s="38">
        <v>0</v>
      </c>
      <c r="L107" s="39">
        <v>36400</v>
      </c>
    </row>
    <row r="108" spans="1:12" x14ac:dyDescent="0.15">
      <c r="A108" s="36">
        <v>83</v>
      </c>
      <c r="B108" s="37">
        <v>251000</v>
      </c>
      <c r="C108" s="38">
        <v>254000</v>
      </c>
      <c r="D108" s="38">
        <v>6640</v>
      </c>
      <c r="E108" s="38">
        <v>5020</v>
      </c>
      <c r="F108" s="38">
        <v>3410</v>
      </c>
      <c r="G108" s="38">
        <v>1790</v>
      </c>
      <c r="H108" s="38">
        <v>170</v>
      </c>
      <c r="I108" s="38">
        <v>0</v>
      </c>
      <c r="J108" s="38">
        <v>0</v>
      </c>
      <c r="K108" s="38">
        <v>0</v>
      </c>
      <c r="L108" s="39">
        <v>37500</v>
      </c>
    </row>
    <row r="109" spans="1:12" x14ac:dyDescent="0.15">
      <c r="A109" s="36">
        <v>84</v>
      </c>
      <c r="B109" s="37">
        <v>254000</v>
      </c>
      <c r="C109" s="38">
        <v>257000</v>
      </c>
      <c r="D109" s="38">
        <v>6750</v>
      </c>
      <c r="E109" s="38">
        <v>5140</v>
      </c>
      <c r="F109" s="38">
        <v>3510</v>
      </c>
      <c r="G109" s="38">
        <v>1900</v>
      </c>
      <c r="H109" s="38">
        <v>290</v>
      </c>
      <c r="I109" s="38">
        <v>0</v>
      </c>
      <c r="J109" s="38">
        <v>0</v>
      </c>
      <c r="K109" s="38">
        <v>0</v>
      </c>
      <c r="L109" s="39">
        <v>38500</v>
      </c>
    </row>
    <row r="110" spans="1:12" x14ac:dyDescent="0.15">
      <c r="A110" s="36">
        <v>85</v>
      </c>
      <c r="B110" s="37">
        <v>257000</v>
      </c>
      <c r="C110" s="38">
        <v>260000</v>
      </c>
      <c r="D110" s="38">
        <v>6850</v>
      </c>
      <c r="E110" s="38">
        <v>5240</v>
      </c>
      <c r="F110" s="38">
        <v>3620</v>
      </c>
      <c r="G110" s="38">
        <v>2000</v>
      </c>
      <c r="H110" s="38">
        <v>390</v>
      </c>
      <c r="I110" s="38">
        <v>0</v>
      </c>
      <c r="J110" s="38">
        <v>0</v>
      </c>
      <c r="K110" s="38">
        <v>0</v>
      </c>
      <c r="L110" s="39">
        <v>39400</v>
      </c>
    </row>
    <row r="111" spans="1:12" x14ac:dyDescent="0.15">
      <c r="A111" s="36"/>
      <c r="B111" s="37"/>
      <c r="C111" s="38"/>
      <c r="D111" s="38"/>
      <c r="E111" s="38"/>
      <c r="F111" s="38"/>
      <c r="G111" s="38"/>
      <c r="H111" s="38"/>
      <c r="I111" s="38"/>
      <c r="J111" s="38"/>
      <c r="K111" s="38"/>
      <c r="L111" s="39"/>
    </row>
    <row r="112" spans="1:12" x14ac:dyDescent="0.15">
      <c r="A112" s="36">
        <v>86</v>
      </c>
      <c r="B112" s="37">
        <v>260000</v>
      </c>
      <c r="C112" s="38">
        <v>263000</v>
      </c>
      <c r="D112" s="38">
        <v>6960</v>
      </c>
      <c r="E112" s="38">
        <v>5350</v>
      </c>
      <c r="F112" s="38">
        <v>3730</v>
      </c>
      <c r="G112" s="38">
        <v>2110</v>
      </c>
      <c r="H112" s="38">
        <v>500</v>
      </c>
      <c r="I112" s="38">
        <v>0</v>
      </c>
      <c r="J112" s="38">
        <v>0</v>
      </c>
      <c r="K112" s="38">
        <v>0</v>
      </c>
      <c r="L112" s="39">
        <v>40400</v>
      </c>
    </row>
    <row r="113" spans="1:12" x14ac:dyDescent="0.15">
      <c r="A113" s="36">
        <v>87</v>
      </c>
      <c r="B113" s="37">
        <v>263000</v>
      </c>
      <c r="C113" s="38">
        <v>266000</v>
      </c>
      <c r="D113" s="38">
        <v>7070</v>
      </c>
      <c r="E113" s="38">
        <v>5450</v>
      </c>
      <c r="F113" s="38">
        <v>3840</v>
      </c>
      <c r="G113" s="38">
        <v>2220</v>
      </c>
      <c r="H113" s="38">
        <v>600</v>
      </c>
      <c r="I113" s="38">
        <v>0</v>
      </c>
      <c r="J113" s="38">
        <v>0</v>
      </c>
      <c r="K113" s="38">
        <v>0</v>
      </c>
      <c r="L113" s="39">
        <v>41500</v>
      </c>
    </row>
    <row r="114" spans="1:12" x14ac:dyDescent="0.15">
      <c r="A114" s="36">
        <v>88</v>
      </c>
      <c r="B114" s="37">
        <v>266000</v>
      </c>
      <c r="C114" s="38">
        <v>269000</v>
      </c>
      <c r="D114" s="38">
        <v>7180</v>
      </c>
      <c r="E114" s="38">
        <v>5560</v>
      </c>
      <c r="F114" s="38">
        <v>3940</v>
      </c>
      <c r="G114" s="38">
        <v>2330</v>
      </c>
      <c r="H114" s="38">
        <v>710</v>
      </c>
      <c r="I114" s="38">
        <v>0</v>
      </c>
      <c r="J114" s="38">
        <v>0</v>
      </c>
      <c r="K114" s="38">
        <v>0</v>
      </c>
      <c r="L114" s="39">
        <v>42500</v>
      </c>
    </row>
    <row r="115" spans="1:12" x14ac:dyDescent="0.15">
      <c r="A115" s="36">
        <v>89</v>
      </c>
      <c r="B115" s="37">
        <v>269000</v>
      </c>
      <c r="C115" s="38">
        <v>272000</v>
      </c>
      <c r="D115" s="38">
        <v>7280</v>
      </c>
      <c r="E115" s="38">
        <v>5670</v>
      </c>
      <c r="F115" s="38">
        <v>4050</v>
      </c>
      <c r="G115" s="38">
        <v>2430</v>
      </c>
      <c r="H115" s="38">
        <v>820</v>
      </c>
      <c r="I115" s="38">
        <v>0</v>
      </c>
      <c r="J115" s="38">
        <v>0</v>
      </c>
      <c r="K115" s="38">
        <v>0</v>
      </c>
      <c r="L115" s="39">
        <v>43500</v>
      </c>
    </row>
    <row r="116" spans="1:12" x14ac:dyDescent="0.15">
      <c r="A116" s="36">
        <v>90</v>
      </c>
      <c r="B116" s="37">
        <v>272000</v>
      </c>
      <c r="C116" s="38">
        <v>275000</v>
      </c>
      <c r="D116" s="38">
        <v>7390</v>
      </c>
      <c r="E116" s="38">
        <v>5780</v>
      </c>
      <c r="F116" s="38">
        <v>4160</v>
      </c>
      <c r="G116" s="38">
        <v>2540</v>
      </c>
      <c r="H116" s="38">
        <v>930</v>
      </c>
      <c r="I116" s="38">
        <v>0</v>
      </c>
      <c r="J116" s="38">
        <v>0</v>
      </c>
      <c r="K116" s="38">
        <v>0</v>
      </c>
      <c r="L116" s="39">
        <v>44500</v>
      </c>
    </row>
    <row r="117" spans="1:12" x14ac:dyDescent="0.15">
      <c r="A117" s="36"/>
      <c r="B117" s="37"/>
      <c r="C117" s="38"/>
      <c r="D117" s="38"/>
      <c r="E117" s="38"/>
      <c r="F117" s="38"/>
      <c r="G117" s="38"/>
      <c r="H117" s="38"/>
      <c r="I117" s="38"/>
      <c r="J117" s="38"/>
      <c r="K117" s="38"/>
      <c r="L117" s="39"/>
    </row>
    <row r="118" spans="1:12" x14ac:dyDescent="0.15">
      <c r="A118" s="36">
        <v>91</v>
      </c>
      <c r="B118" s="37">
        <v>275000</v>
      </c>
      <c r="C118" s="38">
        <v>278000</v>
      </c>
      <c r="D118" s="38">
        <v>7490</v>
      </c>
      <c r="E118" s="38">
        <v>5880</v>
      </c>
      <c r="F118" s="38">
        <v>4270</v>
      </c>
      <c r="G118" s="38">
        <v>2640</v>
      </c>
      <c r="H118" s="38">
        <v>1030</v>
      </c>
      <c r="I118" s="38">
        <v>0</v>
      </c>
      <c r="J118" s="38">
        <v>0</v>
      </c>
      <c r="K118" s="38">
        <v>0</v>
      </c>
      <c r="L118" s="39">
        <v>45500</v>
      </c>
    </row>
    <row r="119" spans="1:12" x14ac:dyDescent="0.15">
      <c r="A119" s="36">
        <v>92</v>
      </c>
      <c r="B119" s="37">
        <v>278000</v>
      </c>
      <c r="C119" s="38">
        <v>281000</v>
      </c>
      <c r="D119" s="38">
        <v>7610</v>
      </c>
      <c r="E119" s="38">
        <v>5990</v>
      </c>
      <c r="F119" s="38">
        <v>4370</v>
      </c>
      <c r="G119" s="38">
        <v>2760</v>
      </c>
      <c r="H119" s="38">
        <v>1140</v>
      </c>
      <c r="I119" s="38">
        <v>0</v>
      </c>
      <c r="J119" s="38">
        <v>0</v>
      </c>
      <c r="K119" s="38">
        <v>0</v>
      </c>
      <c r="L119" s="39">
        <v>46600</v>
      </c>
    </row>
    <row r="120" spans="1:12" x14ac:dyDescent="0.15">
      <c r="A120" s="36">
        <v>93</v>
      </c>
      <c r="B120" s="37">
        <v>281000</v>
      </c>
      <c r="C120" s="38">
        <v>284000</v>
      </c>
      <c r="D120" s="38">
        <v>7710</v>
      </c>
      <c r="E120" s="38">
        <v>6100</v>
      </c>
      <c r="F120" s="38">
        <v>4480</v>
      </c>
      <c r="G120" s="38">
        <v>2860</v>
      </c>
      <c r="H120" s="38">
        <v>1250</v>
      </c>
      <c r="I120" s="38">
        <v>0</v>
      </c>
      <c r="J120" s="38">
        <v>0</v>
      </c>
      <c r="K120" s="38">
        <v>0</v>
      </c>
      <c r="L120" s="39">
        <v>47600</v>
      </c>
    </row>
    <row r="121" spans="1:12" x14ac:dyDescent="0.15">
      <c r="A121" s="36">
        <v>94</v>
      </c>
      <c r="B121" s="37">
        <v>284000</v>
      </c>
      <c r="C121" s="38">
        <v>287000</v>
      </c>
      <c r="D121" s="38">
        <v>7820</v>
      </c>
      <c r="E121" s="38">
        <v>6210</v>
      </c>
      <c r="F121" s="38">
        <v>4580</v>
      </c>
      <c r="G121" s="38">
        <v>2970</v>
      </c>
      <c r="H121" s="38">
        <v>1360</v>
      </c>
      <c r="I121" s="38">
        <v>0</v>
      </c>
      <c r="J121" s="38">
        <v>0</v>
      </c>
      <c r="K121" s="38">
        <v>0</v>
      </c>
      <c r="L121" s="39">
        <v>48600</v>
      </c>
    </row>
    <row r="122" spans="1:12" x14ac:dyDescent="0.15">
      <c r="A122" s="36">
        <v>95</v>
      </c>
      <c r="B122" s="37">
        <v>287000</v>
      </c>
      <c r="C122" s="38">
        <v>290000</v>
      </c>
      <c r="D122" s="38">
        <v>7920</v>
      </c>
      <c r="E122" s="38">
        <v>6310</v>
      </c>
      <c r="F122" s="38">
        <v>4700</v>
      </c>
      <c r="G122" s="38">
        <v>3070</v>
      </c>
      <c r="H122" s="38">
        <v>1460</v>
      </c>
      <c r="I122" s="38">
        <v>0</v>
      </c>
      <c r="J122" s="38">
        <v>0</v>
      </c>
      <c r="K122" s="38">
        <v>0</v>
      </c>
      <c r="L122" s="39">
        <v>49700</v>
      </c>
    </row>
    <row r="123" spans="1:12" ht="14.25" thickBot="1" x14ac:dyDescent="0.2">
      <c r="A123" s="36"/>
      <c r="B123" s="40"/>
      <c r="C123" s="41"/>
      <c r="D123" s="41"/>
      <c r="E123" s="41"/>
      <c r="F123" s="41"/>
      <c r="G123" s="41"/>
      <c r="H123" s="41"/>
      <c r="I123" s="41"/>
      <c r="J123" s="41"/>
      <c r="K123" s="41"/>
      <c r="L123" s="42"/>
    </row>
    <row r="124" spans="1:12" x14ac:dyDescent="0.15">
      <c r="A124" s="36">
        <v>96</v>
      </c>
      <c r="B124" s="37">
        <v>290000</v>
      </c>
      <c r="C124" s="38">
        <v>293000</v>
      </c>
      <c r="D124" s="38">
        <v>8040</v>
      </c>
      <c r="E124" s="38">
        <v>6420</v>
      </c>
      <c r="F124" s="38">
        <v>4800</v>
      </c>
      <c r="G124" s="38">
        <v>3190</v>
      </c>
      <c r="H124" s="38">
        <v>1570</v>
      </c>
      <c r="I124" s="38">
        <v>0</v>
      </c>
      <c r="J124" s="38">
        <v>0</v>
      </c>
      <c r="K124" s="38">
        <v>0</v>
      </c>
      <c r="L124" s="39">
        <v>50900</v>
      </c>
    </row>
    <row r="125" spans="1:12" x14ac:dyDescent="0.15">
      <c r="A125" s="36">
        <v>97</v>
      </c>
      <c r="B125" s="37">
        <v>293000</v>
      </c>
      <c r="C125" s="38">
        <v>296000</v>
      </c>
      <c r="D125" s="38">
        <v>8140</v>
      </c>
      <c r="E125" s="38">
        <v>6520</v>
      </c>
      <c r="F125" s="38">
        <v>4910</v>
      </c>
      <c r="G125" s="38">
        <v>3290</v>
      </c>
      <c r="H125" s="38">
        <v>1670</v>
      </c>
      <c r="I125" s="38">
        <v>0</v>
      </c>
      <c r="J125" s="38">
        <v>0</v>
      </c>
      <c r="K125" s="38">
        <v>0</v>
      </c>
      <c r="L125" s="39">
        <v>52100</v>
      </c>
    </row>
    <row r="126" spans="1:12" x14ac:dyDescent="0.15">
      <c r="A126" s="36">
        <v>98</v>
      </c>
      <c r="B126" s="37">
        <v>296000</v>
      </c>
      <c r="C126" s="38">
        <v>299000</v>
      </c>
      <c r="D126" s="38">
        <v>8250</v>
      </c>
      <c r="E126" s="38">
        <v>6640</v>
      </c>
      <c r="F126" s="38">
        <v>5010</v>
      </c>
      <c r="G126" s="38">
        <v>3400</v>
      </c>
      <c r="H126" s="38">
        <v>1790</v>
      </c>
      <c r="I126" s="38">
        <v>160</v>
      </c>
      <c r="J126" s="38">
        <v>0</v>
      </c>
      <c r="K126" s="38">
        <v>0</v>
      </c>
      <c r="L126" s="39">
        <v>52900</v>
      </c>
    </row>
    <row r="127" spans="1:12" x14ac:dyDescent="0.15">
      <c r="A127" s="36">
        <v>99</v>
      </c>
      <c r="B127" s="37">
        <v>299000</v>
      </c>
      <c r="C127" s="38">
        <v>302000</v>
      </c>
      <c r="D127" s="38">
        <v>8420</v>
      </c>
      <c r="E127" s="38">
        <v>6740</v>
      </c>
      <c r="F127" s="38">
        <v>5130</v>
      </c>
      <c r="G127" s="38">
        <v>3510</v>
      </c>
      <c r="H127" s="38">
        <v>1890</v>
      </c>
      <c r="I127" s="38">
        <v>280</v>
      </c>
      <c r="J127" s="38">
        <v>0</v>
      </c>
      <c r="K127" s="38">
        <v>0</v>
      </c>
      <c r="L127" s="39">
        <v>53700</v>
      </c>
    </row>
    <row r="128" spans="1:12" x14ac:dyDescent="0.15">
      <c r="A128" s="36">
        <v>100</v>
      </c>
      <c r="B128" s="37">
        <v>302000</v>
      </c>
      <c r="C128" s="38">
        <v>305000</v>
      </c>
      <c r="D128" s="38">
        <v>8670</v>
      </c>
      <c r="E128" s="38">
        <v>6860</v>
      </c>
      <c r="F128" s="38">
        <v>5250</v>
      </c>
      <c r="G128" s="38">
        <v>3630</v>
      </c>
      <c r="H128" s="38">
        <v>2010</v>
      </c>
      <c r="I128" s="38">
        <v>400</v>
      </c>
      <c r="J128" s="38">
        <v>0</v>
      </c>
      <c r="K128" s="38">
        <v>0</v>
      </c>
      <c r="L128" s="39">
        <v>54500</v>
      </c>
    </row>
    <row r="129" spans="1:12" x14ac:dyDescent="0.15">
      <c r="A129" s="36"/>
      <c r="B129" s="37"/>
      <c r="C129" s="38"/>
      <c r="D129" s="38"/>
      <c r="E129" s="38"/>
      <c r="F129" s="38"/>
      <c r="G129" s="38"/>
      <c r="H129" s="38"/>
      <c r="I129" s="38"/>
      <c r="J129" s="38"/>
      <c r="K129" s="38"/>
      <c r="L129" s="39"/>
    </row>
    <row r="130" spans="1:12" x14ac:dyDescent="0.15">
      <c r="A130" s="36">
        <v>101</v>
      </c>
      <c r="B130" s="37">
        <v>305000</v>
      </c>
      <c r="C130" s="38">
        <v>308000</v>
      </c>
      <c r="D130" s="38">
        <v>8910</v>
      </c>
      <c r="E130" s="38">
        <v>6980</v>
      </c>
      <c r="F130" s="38">
        <v>5370</v>
      </c>
      <c r="G130" s="38">
        <v>3760</v>
      </c>
      <c r="H130" s="38">
        <v>2130</v>
      </c>
      <c r="I130" s="38">
        <v>520</v>
      </c>
      <c r="J130" s="38">
        <v>0</v>
      </c>
      <c r="K130" s="38">
        <v>0</v>
      </c>
      <c r="L130" s="39">
        <v>55200</v>
      </c>
    </row>
    <row r="131" spans="1:12" x14ac:dyDescent="0.15">
      <c r="A131" s="36">
        <v>102</v>
      </c>
      <c r="B131" s="37">
        <v>308000</v>
      </c>
      <c r="C131" s="38">
        <v>311000</v>
      </c>
      <c r="D131" s="38">
        <v>9160</v>
      </c>
      <c r="E131" s="38">
        <v>7110</v>
      </c>
      <c r="F131" s="38">
        <v>5490</v>
      </c>
      <c r="G131" s="38">
        <v>3880</v>
      </c>
      <c r="H131" s="38">
        <v>2260</v>
      </c>
      <c r="I131" s="38">
        <v>640</v>
      </c>
      <c r="J131" s="38">
        <v>0</v>
      </c>
      <c r="K131" s="38">
        <v>0</v>
      </c>
      <c r="L131" s="39">
        <v>56100</v>
      </c>
    </row>
    <row r="132" spans="1:12" x14ac:dyDescent="0.15">
      <c r="A132" s="36">
        <v>103</v>
      </c>
      <c r="B132" s="37">
        <v>311000</v>
      </c>
      <c r="C132" s="38">
        <v>314000</v>
      </c>
      <c r="D132" s="38">
        <v>9400</v>
      </c>
      <c r="E132" s="38">
        <v>7230</v>
      </c>
      <c r="F132" s="38">
        <v>5620</v>
      </c>
      <c r="G132" s="38">
        <v>4000</v>
      </c>
      <c r="H132" s="38">
        <v>2380</v>
      </c>
      <c r="I132" s="38">
        <v>770</v>
      </c>
      <c r="J132" s="38">
        <v>0</v>
      </c>
      <c r="K132" s="38">
        <v>0</v>
      </c>
      <c r="L132" s="39">
        <v>56900</v>
      </c>
    </row>
    <row r="133" spans="1:12" x14ac:dyDescent="0.15">
      <c r="A133" s="36">
        <v>104</v>
      </c>
      <c r="B133" s="37">
        <v>314000</v>
      </c>
      <c r="C133" s="38">
        <v>317000</v>
      </c>
      <c r="D133" s="38">
        <v>9650</v>
      </c>
      <c r="E133" s="38">
        <v>7350</v>
      </c>
      <c r="F133" s="38">
        <v>5740</v>
      </c>
      <c r="G133" s="38">
        <v>4120</v>
      </c>
      <c r="H133" s="38">
        <v>2500</v>
      </c>
      <c r="I133" s="38">
        <v>890</v>
      </c>
      <c r="J133" s="38">
        <v>0</v>
      </c>
      <c r="K133" s="38">
        <v>0</v>
      </c>
      <c r="L133" s="39">
        <v>57800</v>
      </c>
    </row>
    <row r="134" spans="1:12" x14ac:dyDescent="0.15">
      <c r="A134" s="36">
        <v>105</v>
      </c>
      <c r="B134" s="37">
        <v>317000</v>
      </c>
      <c r="C134" s="38">
        <v>320000</v>
      </c>
      <c r="D134" s="38">
        <v>9890</v>
      </c>
      <c r="E134" s="38">
        <v>7470</v>
      </c>
      <c r="F134" s="38">
        <v>5860</v>
      </c>
      <c r="G134" s="38">
        <v>4250</v>
      </c>
      <c r="H134" s="38">
        <v>2620</v>
      </c>
      <c r="I134" s="38">
        <v>1010</v>
      </c>
      <c r="J134" s="38">
        <v>0</v>
      </c>
      <c r="K134" s="38">
        <v>0</v>
      </c>
      <c r="L134" s="39">
        <v>58800</v>
      </c>
    </row>
    <row r="135" spans="1:12" x14ac:dyDescent="0.15">
      <c r="A135" s="36"/>
      <c r="B135" s="37"/>
      <c r="C135" s="38"/>
      <c r="D135" s="38"/>
      <c r="E135" s="38"/>
      <c r="F135" s="38"/>
      <c r="G135" s="38"/>
      <c r="H135" s="38"/>
      <c r="I135" s="38"/>
      <c r="J135" s="38"/>
      <c r="K135" s="38"/>
      <c r="L135" s="39"/>
    </row>
    <row r="136" spans="1:12" x14ac:dyDescent="0.15">
      <c r="A136" s="36">
        <v>106</v>
      </c>
      <c r="B136" s="37">
        <v>320000</v>
      </c>
      <c r="C136" s="38">
        <v>323000</v>
      </c>
      <c r="D136" s="38">
        <v>10140</v>
      </c>
      <c r="E136" s="38">
        <v>7600</v>
      </c>
      <c r="F136" s="38">
        <v>5980</v>
      </c>
      <c r="G136" s="38">
        <v>4370</v>
      </c>
      <c r="H136" s="38">
        <v>2750</v>
      </c>
      <c r="I136" s="38">
        <v>1130</v>
      </c>
      <c r="J136" s="38">
        <v>0</v>
      </c>
      <c r="K136" s="38">
        <v>0</v>
      </c>
      <c r="L136" s="39">
        <v>59800</v>
      </c>
    </row>
    <row r="137" spans="1:12" x14ac:dyDescent="0.15">
      <c r="A137" s="36">
        <v>107</v>
      </c>
      <c r="B137" s="37">
        <v>323000</v>
      </c>
      <c r="C137" s="38">
        <v>326000</v>
      </c>
      <c r="D137" s="38">
        <v>10380</v>
      </c>
      <c r="E137" s="38">
        <v>7720</v>
      </c>
      <c r="F137" s="38">
        <v>6110</v>
      </c>
      <c r="G137" s="38">
        <v>4490</v>
      </c>
      <c r="H137" s="38">
        <v>2870</v>
      </c>
      <c r="I137" s="38">
        <v>1260</v>
      </c>
      <c r="J137" s="38">
        <v>0</v>
      </c>
      <c r="K137" s="38">
        <v>0</v>
      </c>
      <c r="L137" s="39">
        <v>60900</v>
      </c>
    </row>
    <row r="138" spans="1:12" x14ac:dyDescent="0.15">
      <c r="A138" s="36">
        <v>108</v>
      </c>
      <c r="B138" s="37">
        <v>326000</v>
      </c>
      <c r="C138" s="38">
        <v>329000</v>
      </c>
      <c r="D138" s="38">
        <v>10630</v>
      </c>
      <c r="E138" s="38">
        <v>7840</v>
      </c>
      <c r="F138" s="38">
        <v>6230</v>
      </c>
      <c r="G138" s="38">
        <v>4610</v>
      </c>
      <c r="H138" s="38">
        <v>2990</v>
      </c>
      <c r="I138" s="38">
        <v>1380</v>
      </c>
      <c r="J138" s="38">
        <v>0</v>
      </c>
      <c r="K138" s="38">
        <v>0</v>
      </c>
      <c r="L138" s="39">
        <v>61900</v>
      </c>
    </row>
    <row r="139" spans="1:12" x14ac:dyDescent="0.15">
      <c r="A139" s="36">
        <v>109</v>
      </c>
      <c r="B139" s="43">
        <v>329000</v>
      </c>
      <c r="C139" s="44">
        <v>332000</v>
      </c>
      <c r="D139" s="44">
        <v>10870</v>
      </c>
      <c r="E139" s="44">
        <v>7960</v>
      </c>
      <c r="F139" s="44">
        <v>6350</v>
      </c>
      <c r="G139" s="44">
        <v>4740</v>
      </c>
      <c r="H139" s="44">
        <v>3110</v>
      </c>
      <c r="I139" s="44">
        <v>1500</v>
      </c>
      <c r="J139" s="44">
        <v>0</v>
      </c>
      <c r="K139" s="44">
        <v>0</v>
      </c>
      <c r="L139" s="45">
        <v>62900</v>
      </c>
    </row>
    <row r="140" spans="1:12" x14ac:dyDescent="0.15">
      <c r="A140" s="36">
        <v>110</v>
      </c>
      <c r="B140" s="43">
        <v>332000</v>
      </c>
      <c r="C140" s="44">
        <v>335000</v>
      </c>
      <c r="D140" s="44">
        <v>11120</v>
      </c>
      <c r="E140" s="44">
        <v>8090</v>
      </c>
      <c r="F140" s="44">
        <v>6470</v>
      </c>
      <c r="G140" s="44">
        <v>4860</v>
      </c>
      <c r="H140" s="44">
        <v>3240</v>
      </c>
      <c r="I140" s="44">
        <v>1620</v>
      </c>
      <c r="J140" s="44">
        <v>0</v>
      </c>
      <c r="K140" s="44">
        <v>0</v>
      </c>
      <c r="L140" s="45">
        <v>63900</v>
      </c>
    </row>
    <row r="141" spans="1:12" x14ac:dyDescent="0.15">
      <c r="A141" s="36"/>
      <c r="B141" s="43"/>
      <c r="C141" s="44"/>
      <c r="D141" s="44"/>
      <c r="E141" s="44"/>
      <c r="F141" s="44"/>
      <c r="G141" s="44"/>
      <c r="H141" s="44"/>
      <c r="I141" s="44"/>
      <c r="J141" s="44"/>
      <c r="K141" s="44"/>
      <c r="L141" s="45"/>
    </row>
    <row r="142" spans="1:12" x14ac:dyDescent="0.15">
      <c r="A142" s="36">
        <v>111</v>
      </c>
      <c r="B142" s="43">
        <v>335000</v>
      </c>
      <c r="C142" s="44">
        <v>338000</v>
      </c>
      <c r="D142" s="44">
        <v>11360</v>
      </c>
      <c r="E142" s="44">
        <v>8210</v>
      </c>
      <c r="F142" s="44">
        <v>6600</v>
      </c>
      <c r="G142" s="44">
        <v>4980</v>
      </c>
      <c r="H142" s="44">
        <v>3360</v>
      </c>
      <c r="I142" s="44">
        <v>1750</v>
      </c>
      <c r="J142" s="44">
        <v>130</v>
      </c>
      <c r="K142" s="44">
        <v>0</v>
      </c>
      <c r="L142" s="45">
        <v>64900</v>
      </c>
    </row>
    <row r="143" spans="1:12" x14ac:dyDescent="0.15">
      <c r="A143" s="36">
        <v>112</v>
      </c>
      <c r="B143" s="43">
        <v>338000</v>
      </c>
      <c r="C143" s="44">
        <v>341000</v>
      </c>
      <c r="D143" s="44">
        <v>11610</v>
      </c>
      <c r="E143" s="44">
        <v>8370</v>
      </c>
      <c r="F143" s="44">
        <v>6720</v>
      </c>
      <c r="G143" s="44">
        <v>5110</v>
      </c>
      <c r="H143" s="44">
        <v>3480</v>
      </c>
      <c r="I143" s="44">
        <v>1870</v>
      </c>
      <c r="J143" s="44">
        <v>260</v>
      </c>
      <c r="K143" s="44">
        <v>0</v>
      </c>
      <c r="L143" s="45">
        <v>66000</v>
      </c>
    </row>
    <row r="144" spans="1:12" x14ac:dyDescent="0.15">
      <c r="A144" s="36">
        <v>113</v>
      </c>
      <c r="B144" s="43">
        <v>341000</v>
      </c>
      <c r="C144" s="44">
        <v>344000</v>
      </c>
      <c r="D144" s="44">
        <v>11850</v>
      </c>
      <c r="E144" s="44">
        <v>8620</v>
      </c>
      <c r="F144" s="44">
        <v>6840</v>
      </c>
      <c r="G144" s="44">
        <v>5230</v>
      </c>
      <c r="H144" s="44">
        <v>3600</v>
      </c>
      <c r="I144" s="44">
        <v>1990</v>
      </c>
      <c r="J144" s="44">
        <v>380</v>
      </c>
      <c r="K144" s="44">
        <v>0</v>
      </c>
      <c r="L144" s="45">
        <v>67000</v>
      </c>
    </row>
    <row r="145" spans="1:12" x14ac:dyDescent="0.15">
      <c r="A145" s="36">
        <v>114</v>
      </c>
      <c r="B145" s="43">
        <v>344000</v>
      </c>
      <c r="C145" s="44">
        <v>347000</v>
      </c>
      <c r="D145" s="44">
        <v>12100</v>
      </c>
      <c r="E145" s="44">
        <v>8860</v>
      </c>
      <c r="F145" s="44">
        <v>6960</v>
      </c>
      <c r="G145" s="44">
        <v>5350</v>
      </c>
      <c r="H145" s="44">
        <v>3730</v>
      </c>
      <c r="I145" s="44">
        <v>2110</v>
      </c>
      <c r="J145" s="44">
        <v>500</v>
      </c>
      <c r="K145" s="44">
        <v>0</v>
      </c>
      <c r="L145" s="45">
        <v>68000</v>
      </c>
    </row>
    <row r="146" spans="1:12" x14ac:dyDescent="0.15">
      <c r="A146" s="36">
        <v>115</v>
      </c>
      <c r="B146" s="43">
        <v>347000</v>
      </c>
      <c r="C146" s="44">
        <v>350000</v>
      </c>
      <c r="D146" s="44">
        <v>12340</v>
      </c>
      <c r="E146" s="44">
        <v>9110</v>
      </c>
      <c r="F146" s="44">
        <v>7090</v>
      </c>
      <c r="G146" s="44">
        <v>5470</v>
      </c>
      <c r="H146" s="44">
        <v>3850</v>
      </c>
      <c r="I146" s="44">
        <v>2240</v>
      </c>
      <c r="J146" s="44">
        <v>620</v>
      </c>
      <c r="K146" s="44">
        <v>0</v>
      </c>
      <c r="L146" s="45">
        <v>69000</v>
      </c>
    </row>
    <row r="147" spans="1:12" x14ac:dyDescent="0.15">
      <c r="A147" s="36"/>
      <c r="B147" s="43"/>
      <c r="C147" s="44"/>
      <c r="D147" s="44"/>
      <c r="E147" s="44"/>
      <c r="F147" s="44"/>
      <c r="G147" s="44"/>
      <c r="H147" s="44"/>
      <c r="I147" s="44"/>
      <c r="J147" s="44"/>
      <c r="K147" s="44"/>
      <c r="L147" s="45"/>
    </row>
    <row r="148" spans="1:12" x14ac:dyDescent="0.15">
      <c r="A148" s="36">
        <v>116</v>
      </c>
      <c r="B148" s="43">
        <v>350000</v>
      </c>
      <c r="C148" s="44">
        <v>353000</v>
      </c>
      <c r="D148" s="44">
        <v>12590</v>
      </c>
      <c r="E148" s="44">
        <v>9350</v>
      </c>
      <c r="F148" s="44">
        <v>7210</v>
      </c>
      <c r="G148" s="44">
        <v>5600</v>
      </c>
      <c r="H148" s="44">
        <v>3970</v>
      </c>
      <c r="I148" s="44">
        <v>2360</v>
      </c>
      <c r="J148" s="44">
        <v>750</v>
      </c>
      <c r="K148" s="44">
        <v>0</v>
      </c>
      <c r="L148" s="45">
        <v>70000</v>
      </c>
    </row>
    <row r="149" spans="1:12" x14ac:dyDescent="0.15">
      <c r="A149" s="36">
        <v>117</v>
      </c>
      <c r="B149" s="43">
        <v>353000</v>
      </c>
      <c r="C149" s="44">
        <v>356000</v>
      </c>
      <c r="D149" s="44">
        <v>12830</v>
      </c>
      <c r="E149" s="44">
        <v>9600</v>
      </c>
      <c r="F149" s="44">
        <v>7330</v>
      </c>
      <c r="G149" s="44">
        <v>5720</v>
      </c>
      <c r="H149" s="44">
        <v>4090</v>
      </c>
      <c r="I149" s="44">
        <v>2480</v>
      </c>
      <c r="J149" s="44">
        <v>870</v>
      </c>
      <c r="K149" s="44">
        <v>0</v>
      </c>
      <c r="L149" s="45">
        <v>71100</v>
      </c>
    </row>
    <row r="150" spans="1:12" x14ac:dyDescent="0.15">
      <c r="A150" s="36">
        <v>118</v>
      </c>
      <c r="B150" s="43">
        <v>356000</v>
      </c>
      <c r="C150" s="44">
        <v>359000</v>
      </c>
      <c r="D150" s="44">
        <v>13080</v>
      </c>
      <c r="E150" s="44">
        <v>9840</v>
      </c>
      <c r="F150" s="44">
        <v>7450</v>
      </c>
      <c r="G150" s="44">
        <v>5840</v>
      </c>
      <c r="H150" s="44">
        <v>4220</v>
      </c>
      <c r="I150" s="44">
        <v>2600</v>
      </c>
      <c r="J150" s="44">
        <v>990</v>
      </c>
      <c r="K150" s="44">
        <v>0</v>
      </c>
      <c r="L150" s="45">
        <v>72100</v>
      </c>
    </row>
    <row r="151" spans="1:12" x14ac:dyDescent="0.15">
      <c r="A151" s="36">
        <v>119</v>
      </c>
      <c r="B151" s="43">
        <v>359000</v>
      </c>
      <c r="C151" s="44">
        <v>362000</v>
      </c>
      <c r="D151" s="44">
        <v>13320</v>
      </c>
      <c r="E151" s="44">
        <v>10090</v>
      </c>
      <c r="F151" s="44">
        <v>7580</v>
      </c>
      <c r="G151" s="44">
        <v>5960</v>
      </c>
      <c r="H151" s="44">
        <v>4340</v>
      </c>
      <c r="I151" s="44">
        <v>2730</v>
      </c>
      <c r="J151" s="44">
        <v>1110</v>
      </c>
      <c r="K151" s="44">
        <v>0</v>
      </c>
      <c r="L151" s="45">
        <v>73100</v>
      </c>
    </row>
    <row r="152" spans="1:12" x14ac:dyDescent="0.15">
      <c r="A152" s="36">
        <v>120</v>
      </c>
      <c r="B152" s="43">
        <v>362000</v>
      </c>
      <c r="C152" s="44">
        <v>365000</v>
      </c>
      <c r="D152" s="44">
        <v>13570</v>
      </c>
      <c r="E152" s="44">
        <v>10330</v>
      </c>
      <c r="F152" s="44">
        <v>7700</v>
      </c>
      <c r="G152" s="44">
        <v>6090</v>
      </c>
      <c r="H152" s="44">
        <v>4460</v>
      </c>
      <c r="I152" s="44">
        <v>2850</v>
      </c>
      <c r="J152" s="44">
        <v>1240</v>
      </c>
      <c r="K152" s="44">
        <v>0</v>
      </c>
      <c r="L152" s="45">
        <v>74200</v>
      </c>
    </row>
    <row r="153" spans="1:12" x14ac:dyDescent="0.15">
      <c r="A153" s="36"/>
      <c r="B153" s="43"/>
      <c r="C153" s="44"/>
      <c r="D153" s="44"/>
      <c r="E153" s="44"/>
      <c r="F153" s="44"/>
      <c r="G153" s="44"/>
      <c r="H153" s="44"/>
      <c r="I153" s="44"/>
      <c r="J153" s="44"/>
      <c r="K153" s="44"/>
      <c r="L153" s="45"/>
    </row>
    <row r="154" spans="1:12" x14ac:dyDescent="0.15">
      <c r="A154" s="36">
        <v>121</v>
      </c>
      <c r="B154" s="43">
        <v>365000</v>
      </c>
      <c r="C154" s="44">
        <v>368000</v>
      </c>
      <c r="D154" s="44">
        <v>13810</v>
      </c>
      <c r="E154" s="44">
        <v>10580</v>
      </c>
      <c r="F154" s="44">
        <v>7820</v>
      </c>
      <c r="G154" s="44">
        <v>6210</v>
      </c>
      <c r="H154" s="44">
        <v>4580</v>
      </c>
      <c r="I154" s="44">
        <v>2970</v>
      </c>
      <c r="J154" s="44">
        <v>1360</v>
      </c>
      <c r="K154" s="44">
        <v>0</v>
      </c>
      <c r="L154" s="45">
        <v>75200</v>
      </c>
    </row>
    <row r="155" spans="1:12" x14ac:dyDescent="0.15">
      <c r="A155" s="36">
        <v>122</v>
      </c>
      <c r="B155" s="43">
        <v>368000</v>
      </c>
      <c r="C155" s="44">
        <v>371000</v>
      </c>
      <c r="D155" s="44">
        <v>14060</v>
      </c>
      <c r="E155" s="44">
        <v>10820</v>
      </c>
      <c r="F155" s="44">
        <v>7940</v>
      </c>
      <c r="G155" s="44">
        <v>6330</v>
      </c>
      <c r="H155" s="44">
        <v>4710</v>
      </c>
      <c r="I155" s="44">
        <v>3090</v>
      </c>
      <c r="J155" s="44">
        <v>1480</v>
      </c>
      <c r="K155" s="44">
        <v>0</v>
      </c>
      <c r="L155" s="45">
        <v>76200</v>
      </c>
    </row>
    <row r="156" spans="1:12" x14ac:dyDescent="0.15">
      <c r="A156" s="36">
        <v>123</v>
      </c>
      <c r="B156" s="43">
        <v>371000</v>
      </c>
      <c r="C156" s="44">
        <v>374000</v>
      </c>
      <c r="D156" s="44">
        <v>14300</v>
      </c>
      <c r="E156" s="44">
        <v>11070</v>
      </c>
      <c r="F156" s="44">
        <v>8070</v>
      </c>
      <c r="G156" s="44">
        <v>6450</v>
      </c>
      <c r="H156" s="44">
        <v>4830</v>
      </c>
      <c r="I156" s="44">
        <v>3220</v>
      </c>
      <c r="J156" s="44">
        <v>1600</v>
      </c>
      <c r="K156" s="44">
        <v>0</v>
      </c>
      <c r="L156" s="45">
        <v>77100</v>
      </c>
    </row>
    <row r="157" spans="1:12" x14ac:dyDescent="0.15">
      <c r="A157" s="36">
        <v>124</v>
      </c>
      <c r="B157" s="43">
        <v>374000</v>
      </c>
      <c r="C157" s="44">
        <v>377000</v>
      </c>
      <c r="D157" s="44">
        <v>14550</v>
      </c>
      <c r="E157" s="44">
        <v>11310</v>
      </c>
      <c r="F157" s="44">
        <v>8190</v>
      </c>
      <c r="G157" s="44">
        <v>6580</v>
      </c>
      <c r="H157" s="44">
        <v>4950</v>
      </c>
      <c r="I157" s="44">
        <v>3340</v>
      </c>
      <c r="J157" s="44">
        <v>1730</v>
      </c>
      <c r="K157" s="44">
        <v>100</v>
      </c>
      <c r="L157" s="45">
        <v>78100</v>
      </c>
    </row>
    <row r="158" spans="1:12" x14ac:dyDescent="0.15">
      <c r="A158" s="36">
        <v>125</v>
      </c>
      <c r="B158" s="43">
        <v>377000</v>
      </c>
      <c r="C158" s="44">
        <v>380000</v>
      </c>
      <c r="D158" s="44">
        <v>14790</v>
      </c>
      <c r="E158" s="44">
        <v>11560</v>
      </c>
      <c r="F158" s="44">
        <v>8320</v>
      </c>
      <c r="G158" s="44">
        <v>6700</v>
      </c>
      <c r="H158" s="44">
        <v>5070</v>
      </c>
      <c r="I158" s="44">
        <v>3460</v>
      </c>
      <c r="J158" s="44">
        <v>1850</v>
      </c>
      <c r="K158" s="44">
        <v>220</v>
      </c>
      <c r="L158" s="45">
        <v>79000</v>
      </c>
    </row>
    <row r="159" spans="1:12" x14ac:dyDescent="0.15">
      <c r="A159" s="36"/>
      <c r="B159" s="43"/>
      <c r="C159" s="44"/>
      <c r="D159" s="44"/>
      <c r="E159" s="44"/>
      <c r="F159" s="44"/>
      <c r="G159" s="44"/>
      <c r="H159" s="44"/>
      <c r="I159" s="44"/>
      <c r="J159" s="44"/>
      <c r="K159" s="44"/>
      <c r="L159" s="45"/>
    </row>
    <row r="160" spans="1:12" x14ac:dyDescent="0.15">
      <c r="A160" s="36">
        <v>126</v>
      </c>
      <c r="B160" s="43">
        <v>380000</v>
      </c>
      <c r="C160" s="44">
        <v>383000</v>
      </c>
      <c r="D160" s="44">
        <v>15040</v>
      </c>
      <c r="E160" s="44">
        <v>11800</v>
      </c>
      <c r="F160" s="44">
        <v>8570</v>
      </c>
      <c r="G160" s="44">
        <v>6820</v>
      </c>
      <c r="H160" s="44">
        <v>5200</v>
      </c>
      <c r="I160" s="44">
        <v>3580</v>
      </c>
      <c r="J160" s="44">
        <v>1970</v>
      </c>
      <c r="K160" s="44">
        <v>350</v>
      </c>
      <c r="L160" s="45">
        <v>79900</v>
      </c>
    </row>
    <row r="161" spans="1:12" x14ac:dyDescent="0.15">
      <c r="A161" s="36">
        <v>127</v>
      </c>
      <c r="B161" s="43">
        <v>383000</v>
      </c>
      <c r="C161" s="44">
        <v>386000</v>
      </c>
      <c r="D161" s="44">
        <v>15280</v>
      </c>
      <c r="E161" s="44">
        <v>12050</v>
      </c>
      <c r="F161" s="44">
        <v>8810</v>
      </c>
      <c r="G161" s="44">
        <v>6940</v>
      </c>
      <c r="H161" s="44">
        <v>5320</v>
      </c>
      <c r="I161" s="44">
        <v>3710</v>
      </c>
      <c r="J161" s="44">
        <v>2090</v>
      </c>
      <c r="K161" s="44">
        <v>470</v>
      </c>
      <c r="L161" s="45">
        <v>81400</v>
      </c>
    </row>
    <row r="162" spans="1:12" x14ac:dyDescent="0.15">
      <c r="A162" s="36">
        <v>128</v>
      </c>
      <c r="B162" s="43">
        <v>386000</v>
      </c>
      <c r="C162" s="44">
        <v>389000</v>
      </c>
      <c r="D162" s="44">
        <v>15530</v>
      </c>
      <c r="E162" s="44">
        <v>12290</v>
      </c>
      <c r="F162" s="44">
        <v>9060</v>
      </c>
      <c r="G162" s="44">
        <v>7070</v>
      </c>
      <c r="H162" s="44">
        <v>5440</v>
      </c>
      <c r="I162" s="44">
        <v>3830</v>
      </c>
      <c r="J162" s="44">
        <v>2220</v>
      </c>
      <c r="K162" s="44">
        <v>590</v>
      </c>
      <c r="L162" s="45">
        <v>83100</v>
      </c>
    </row>
    <row r="163" spans="1:12" x14ac:dyDescent="0.15">
      <c r="A163" s="36">
        <v>129</v>
      </c>
      <c r="B163" s="43">
        <v>389000</v>
      </c>
      <c r="C163" s="44">
        <v>392000</v>
      </c>
      <c r="D163" s="44">
        <v>15770</v>
      </c>
      <c r="E163" s="44">
        <v>12540</v>
      </c>
      <c r="F163" s="44">
        <v>9300</v>
      </c>
      <c r="G163" s="44">
        <v>7190</v>
      </c>
      <c r="H163" s="44">
        <v>5560</v>
      </c>
      <c r="I163" s="44">
        <v>3950</v>
      </c>
      <c r="J163" s="44">
        <v>2340</v>
      </c>
      <c r="K163" s="44">
        <v>710</v>
      </c>
      <c r="L163" s="45">
        <v>84700</v>
      </c>
    </row>
    <row r="164" spans="1:12" x14ac:dyDescent="0.15">
      <c r="A164" s="36">
        <v>130</v>
      </c>
      <c r="B164" s="43">
        <v>392000</v>
      </c>
      <c r="C164" s="44">
        <v>395000</v>
      </c>
      <c r="D164" s="44">
        <v>16020</v>
      </c>
      <c r="E164" s="44">
        <v>12780</v>
      </c>
      <c r="F164" s="44">
        <v>9550</v>
      </c>
      <c r="G164" s="44">
        <v>7310</v>
      </c>
      <c r="H164" s="44">
        <v>5690</v>
      </c>
      <c r="I164" s="44">
        <v>4070</v>
      </c>
      <c r="J164" s="44">
        <v>2460</v>
      </c>
      <c r="K164" s="44">
        <v>840</v>
      </c>
      <c r="L164" s="45">
        <v>86500</v>
      </c>
    </row>
    <row r="165" spans="1:12" x14ac:dyDescent="0.15">
      <c r="A165" s="36"/>
      <c r="B165" s="43"/>
      <c r="C165" s="44"/>
      <c r="D165" s="44"/>
      <c r="E165" s="44"/>
      <c r="F165" s="44"/>
      <c r="G165" s="44"/>
      <c r="H165" s="44"/>
      <c r="I165" s="44"/>
      <c r="J165" s="44"/>
      <c r="K165" s="44"/>
      <c r="L165" s="45"/>
    </row>
    <row r="166" spans="1:12" x14ac:dyDescent="0.15">
      <c r="A166" s="36">
        <v>131</v>
      </c>
      <c r="B166" s="43">
        <v>395000</v>
      </c>
      <c r="C166" s="44">
        <v>398000</v>
      </c>
      <c r="D166" s="44">
        <v>16260</v>
      </c>
      <c r="E166" s="44">
        <v>13030</v>
      </c>
      <c r="F166" s="44">
        <v>9790</v>
      </c>
      <c r="G166" s="44">
        <v>7430</v>
      </c>
      <c r="H166" s="44">
        <v>5810</v>
      </c>
      <c r="I166" s="44">
        <v>4200</v>
      </c>
      <c r="J166" s="44">
        <v>2580</v>
      </c>
      <c r="K166" s="44">
        <v>960</v>
      </c>
      <c r="L166" s="45">
        <v>88200</v>
      </c>
    </row>
    <row r="167" spans="1:12" x14ac:dyDescent="0.15">
      <c r="A167" s="36">
        <v>132</v>
      </c>
      <c r="B167" s="43">
        <v>398000</v>
      </c>
      <c r="C167" s="44">
        <v>401000</v>
      </c>
      <c r="D167" s="44">
        <v>16510</v>
      </c>
      <c r="E167" s="44">
        <v>13270</v>
      </c>
      <c r="F167" s="44">
        <v>10040</v>
      </c>
      <c r="G167" s="44">
        <v>7560</v>
      </c>
      <c r="H167" s="44">
        <v>5930</v>
      </c>
      <c r="I167" s="44">
        <v>4320</v>
      </c>
      <c r="J167" s="44">
        <v>2710</v>
      </c>
      <c r="K167" s="44">
        <v>1080</v>
      </c>
      <c r="L167" s="45">
        <v>89800</v>
      </c>
    </row>
    <row r="168" spans="1:12" x14ac:dyDescent="0.15">
      <c r="A168" s="36">
        <v>133</v>
      </c>
      <c r="B168" s="43">
        <v>401000</v>
      </c>
      <c r="C168" s="44">
        <v>404000</v>
      </c>
      <c r="D168" s="44">
        <v>16750</v>
      </c>
      <c r="E168" s="44">
        <v>13520</v>
      </c>
      <c r="F168" s="44">
        <v>10280</v>
      </c>
      <c r="G168" s="44">
        <v>7680</v>
      </c>
      <c r="H168" s="44">
        <v>6050</v>
      </c>
      <c r="I168" s="44">
        <v>4440</v>
      </c>
      <c r="J168" s="44">
        <v>2830</v>
      </c>
      <c r="K168" s="44">
        <v>1200</v>
      </c>
      <c r="L168" s="45">
        <v>91600</v>
      </c>
    </row>
    <row r="169" spans="1:12" x14ac:dyDescent="0.15">
      <c r="A169" s="36">
        <v>134</v>
      </c>
      <c r="B169" s="43">
        <v>404000</v>
      </c>
      <c r="C169" s="44">
        <v>407000</v>
      </c>
      <c r="D169" s="44">
        <v>17000</v>
      </c>
      <c r="E169" s="44">
        <v>13760</v>
      </c>
      <c r="F169" s="44">
        <v>10530</v>
      </c>
      <c r="G169" s="44">
        <v>7800</v>
      </c>
      <c r="H169" s="44">
        <v>6180</v>
      </c>
      <c r="I169" s="44">
        <v>4560</v>
      </c>
      <c r="J169" s="44">
        <v>2950</v>
      </c>
      <c r="K169" s="44">
        <v>1330</v>
      </c>
      <c r="L169" s="45">
        <v>93300</v>
      </c>
    </row>
    <row r="170" spans="1:12" x14ac:dyDescent="0.15">
      <c r="A170" s="36">
        <v>135</v>
      </c>
      <c r="B170" s="43">
        <v>407000</v>
      </c>
      <c r="C170" s="44">
        <v>410000</v>
      </c>
      <c r="D170" s="44">
        <v>17240</v>
      </c>
      <c r="E170" s="44">
        <v>14010</v>
      </c>
      <c r="F170" s="44">
        <v>10770</v>
      </c>
      <c r="G170" s="44">
        <v>7920</v>
      </c>
      <c r="H170" s="44">
        <v>6300</v>
      </c>
      <c r="I170" s="44">
        <v>4690</v>
      </c>
      <c r="J170" s="44">
        <v>3070</v>
      </c>
      <c r="K170" s="44">
        <v>1450</v>
      </c>
      <c r="L170" s="45">
        <v>95000</v>
      </c>
    </row>
    <row r="171" spans="1:12" x14ac:dyDescent="0.15">
      <c r="A171" s="36"/>
      <c r="B171" s="43"/>
      <c r="C171" s="44"/>
      <c r="D171" s="44"/>
      <c r="E171" s="44"/>
      <c r="F171" s="44"/>
      <c r="G171" s="44"/>
      <c r="H171" s="44"/>
      <c r="I171" s="44"/>
      <c r="J171" s="44"/>
      <c r="K171" s="44"/>
      <c r="L171" s="45"/>
    </row>
    <row r="172" spans="1:12" x14ac:dyDescent="0.15">
      <c r="A172" s="36">
        <v>136</v>
      </c>
      <c r="B172" s="43">
        <v>410000</v>
      </c>
      <c r="C172" s="44">
        <v>413000</v>
      </c>
      <c r="D172" s="44">
        <v>17490</v>
      </c>
      <c r="E172" s="44">
        <v>14250</v>
      </c>
      <c r="F172" s="44">
        <v>11020</v>
      </c>
      <c r="G172" s="44">
        <v>8050</v>
      </c>
      <c r="H172" s="44">
        <v>6420</v>
      </c>
      <c r="I172" s="44">
        <v>4810</v>
      </c>
      <c r="J172" s="44">
        <v>3200</v>
      </c>
      <c r="K172" s="44">
        <v>1570</v>
      </c>
      <c r="L172" s="45">
        <v>96700</v>
      </c>
    </row>
    <row r="173" spans="1:12" x14ac:dyDescent="0.15">
      <c r="A173" s="36">
        <v>137</v>
      </c>
      <c r="B173" s="43">
        <v>413000</v>
      </c>
      <c r="C173" s="44">
        <v>416000</v>
      </c>
      <c r="D173" s="44">
        <v>17730</v>
      </c>
      <c r="E173" s="44">
        <v>14500</v>
      </c>
      <c r="F173" s="44">
        <v>11260</v>
      </c>
      <c r="G173" s="44">
        <v>8170</v>
      </c>
      <c r="H173" s="44">
        <v>6540</v>
      </c>
      <c r="I173" s="44">
        <v>4930</v>
      </c>
      <c r="J173" s="44">
        <v>3320</v>
      </c>
      <c r="K173" s="44">
        <v>1690</v>
      </c>
      <c r="L173" s="45">
        <v>98300</v>
      </c>
    </row>
    <row r="174" spans="1:12" x14ac:dyDescent="0.15">
      <c r="A174" s="36">
        <v>138</v>
      </c>
      <c r="B174" s="43">
        <v>416000</v>
      </c>
      <c r="C174" s="44">
        <v>419000</v>
      </c>
      <c r="D174" s="44">
        <v>17980</v>
      </c>
      <c r="E174" s="44">
        <v>14740</v>
      </c>
      <c r="F174" s="44">
        <v>11510</v>
      </c>
      <c r="G174" s="44">
        <v>8290</v>
      </c>
      <c r="H174" s="44">
        <v>6670</v>
      </c>
      <c r="I174" s="44">
        <v>5050</v>
      </c>
      <c r="J174" s="44">
        <v>3440</v>
      </c>
      <c r="K174" s="44">
        <v>1820</v>
      </c>
      <c r="L174" s="45">
        <v>100100</v>
      </c>
    </row>
    <row r="175" spans="1:12" x14ac:dyDescent="0.15">
      <c r="A175" s="36">
        <v>139</v>
      </c>
      <c r="B175" s="43">
        <v>419000</v>
      </c>
      <c r="C175" s="44">
        <v>422000</v>
      </c>
      <c r="D175" s="44">
        <v>18220</v>
      </c>
      <c r="E175" s="44">
        <v>14990</v>
      </c>
      <c r="F175" s="44">
        <v>11750</v>
      </c>
      <c r="G175" s="44">
        <v>8530</v>
      </c>
      <c r="H175" s="44">
        <v>6790</v>
      </c>
      <c r="I175" s="44">
        <v>5180</v>
      </c>
      <c r="J175" s="44">
        <v>3560</v>
      </c>
      <c r="K175" s="44">
        <v>1940</v>
      </c>
      <c r="L175" s="45">
        <v>101800</v>
      </c>
    </row>
    <row r="176" spans="1:12" x14ac:dyDescent="0.15">
      <c r="A176" s="36">
        <v>140</v>
      </c>
      <c r="B176" s="43">
        <v>422000</v>
      </c>
      <c r="C176" s="44">
        <v>425000</v>
      </c>
      <c r="D176" s="44">
        <v>18470</v>
      </c>
      <c r="E176" s="44">
        <v>15230</v>
      </c>
      <c r="F176" s="44">
        <v>12000</v>
      </c>
      <c r="G176" s="44">
        <v>8770</v>
      </c>
      <c r="H176" s="44">
        <v>6910</v>
      </c>
      <c r="I176" s="44">
        <v>5300</v>
      </c>
      <c r="J176" s="44">
        <v>3690</v>
      </c>
      <c r="K176" s="44">
        <v>2060</v>
      </c>
      <c r="L176" s="45">
        <v>103400</v>
      </c>
    </row>
    <row r="177" spans="1:12" x14ac:dyDescent="0.15">
      <c r="A177" s="36"/>
      <c r="B177" s="43"/>
      <c r="C177" s="44"/>
      <c r="D177" s="44"/>
      <c r="E177" s="44"/>
      <c r="F177" s="44"/>
      <c r="G177" s="44"/>
      <c r="H177" s="44"/>
      <c r="I177" s="44"/>
      <c r="J177" s="44"/>
      <c r="K177" s="44"/>
      <c r="L177" s="45"/>
    </row>
    <row r="178" spans="1:12" x14ac:dyDescent="0.15">
      <c r="A178" s="36">
        <v>141</v>
      </c>
      <c r="B178" s="43">
        <v>425000</v>
      </c>
      <c r="C178" s="44">
        <v>428000</v>
      </c>
      <c r="D178" s="44">
        <v>18710</v>
      </c>
      <c r="E178" s="44">
        <v>15480</v>
      </c>
      <c r="F178" s="44">
        <v>12240</v>
      </c>
      <c r="G178" s="44">
        <v>9020</v>
      </c>
      <c r="H178" s="44">
        <v>7030</v>
      </c>
      <c r="I178" s="44">
        <v>5420</v>
      </c>
      <c r="J178" s="44">
        <v>3810</v>
      </c>
      <c r="K178" s="44">
        <v>2180</v>
      </c>
      <c r="L178" s="45">
        <v>105200</v>
      </c>
    </row>
    <row r="179" spans="1:12" x14ac:dyDescent="0.15">
      <c r="A179" s="36">
        <v>142</v>
      </c>
      <c r="B179" s="43">
        <v>428000</v>
      </c>
      <c r="C179" s="44">
        <v>431000</v>
      </c>
      <c r="D179" s="44">
        <v>18960</v>
      </c>
      <c r="E179" s="44">
        <v>15720</v>
      </c>
      <c r="F179" s="44">
        <v>12490</v>
      </c>
      <c r="G179" s="44">
        <v>9260</v>
      </c>
      <c r="H179" s="44">
        <v>7160</v>
      </c>
      <c r="I179" s="44">
        <v>5540</v>
      </c>
      <c r="J179" s="44">
        <v>3930</v>
      </c>
      <c r="K179" s="44">
        <v>2310</v>
      </c>
      <c r="L179" s="45">
        <v>106900</v>
      </c>
    </row>
    <row r="180" spans="1:12" x14ac:dyDescent="0.15">
      <c r="A180" s="36">
        <v>143</v>
      </c>
      <c r="B180" s="43">
        <v>431000</v>
      </c>
      <c r="C180" s="44">
        <v>434000</v>
      </c>
      <c r="D180" s="44">
        <v>19210</v>
      </c>
      <c r="E180" s="44">
        <v>15970</v>
      </c>
      <c r="F180" s="44">
        <v>12730</v>
      </c>
      <c r="G180" s="44">
        <v>9510</v>
      </c>
      <c r="H180" s="44">
        <v>7280</v>
      </c>
      <c r="I180" s="44">
        <v>5670</v>
      </c>
      <c r="J180" s="44">
        <v>4050</v>
      </c>
      <c r="K180" s="44">
        <v>2430</v>
      </c>
      <c r="L180" s="45">
        <v>108500</v>
      </c>
    </row>
    <row r="181" spans="1:12" x14ac:dyDescent="0.15">
      <c r="A181" s="36">
        <v>144</v>
      </c>
      <c r="B181" s="43">
        <v>434000</v>
      </c>
      <c r="C181" s="44">
        <v>437000</v>
      </c>
      <c r="D181" s="44">
        <v>19450</v>
      </c>
      <c r="E181" s="44">
        <v>16210</v>
      </c>
      <c r="F181" s="44">
        <v>12980</v>
      </c>
      <c r="G181" s="44">
        <v>9750</v>
      </c>
      <c r="H181" s="44">
        <v>7400</v>
      </c>
      <c r="I181" s="44">
        <v>5790</v>
      </c>
      <c r="J181" s="44">
        <v>4180</v>
      </c>
      <c r="K181" s="44">
        <v>2550</v>
      </c>
      <c r="L181" s="45">
        <v>110300</v>
      </c>
    </row>
    <row r="182" spans="1:12" x14ac:dyDescent="0.15">
      <c r="A182" s="36">
        <v>145</v>
      </c>
      <c r="B182" s="43">
        <v>437000</v>
      </c>
      <c r="C182" s="44">
        <v>440000</v>
      </c>
      <c r="D182" s="44">
        <v>19700</v>
      </c>
      <c r="E182" s="44">
        <v>16460</v>
      </c>
      <c r="F182" s="44">
        <v>13220</v>
      </c>
      <c r="G182" s="44">
        <v>10000</v>
      </c>
      <c r="H182" s="44">
        <v>7520</v>
      </c>
      <c r="I182" s="44">
        <v>5910</v>
      </c>
      <c r="J182" s="44">
        <v>4300</v>
      </c>
      <c r="K182" s="44">
        <v>2680</v>
      </c>
      <c r="L182" s="45">
        <v>112000</v>
      </c>
    </row>
    <row r="183" spans="1:12" ht="14.25" thickBot="1" x14ac:dyDescent="0.2">
      <c r="A183" s="36"/>
      <c r="B183" s="46"/>
      <c r="C183" s="47"/>
      <c r="D183" s="47"/>
      <c r="E183" s="47"/>
      <c r="F183" s="47"/>
      <c r="G183" s="47"/>
      <c r="H183" s="47"/>
      <c r="I183" s="47"/>
      <c r="J183" s="47"/>
      <c r="K183" s="47"/>
      <c r="L183" s="48"/>
    </row>
    <row r="184" spans="1:12" x14ac:dyDescent="0.15">
      <c r="A184" s="36">
        <v>146</v>
      </c>
      <c r="B184" s="43">
        <v>440000</v>
      </c>
      <c r="C184" s="44">
        <v>443000</v>
      </c>
      <c r="D184" s="44">
        <v>20090</v>
      </c>
      <c r="E184" s="44">
        <v>16700</v>
      </c>
      <c r="F184" s="44">
        <v>13470</v>
      </c>
      <c r="G184" s="44">
        <v>10240</v>
      </c>
      <c r="H184" s="44">
        <v>7650</v>
      </c>
      <c r="I184" s="44">
        <v>6030</v>
      </c>
      <c r="J184" s="44">
        <v>4420</v>
      </c>
      <c r="K184" s="44">
        <v>2800</v>
      </c>
      <c r="L184" s="45">
        <v>113600</v>
      </c>
    </row>
    <row r="185" spans="1:12" x14ac:dyDescent="0.15">
      <c r="A185" s="36">
        <v>147</v>
      </c>
      <c r="B185" s="43">
        <v>443000</v>
      </c>
      <c r="C185" s="44">
        <v>446000</v>
      </c>
      <c r="D185" s="44">
        <v>20580</v>
      </c>
      <c r="E185" s="44">
        <v>16950</v>
      </c>
      <c r="F185" s="44">
        <v>13710</v>
      </c>
      <c r="G185" s="44">
        <v>10490</v>
      </c>
      <c r="H185" s="44">
        <v>7770</v>
      </c>
      <c r="I185" s="44">
        <v>6160</v>
      </c>
      <c r="J185" s="44">
        <v>4540</v>
      </c>
      <c r="K185" s="44">
        <v>2920</v>
      </c>
      <c r="L185" s="45">
        <v>115400</v>
      </c>
    </row>
    <row r="186" spans="1:12" x14ac:dyDescent="0.15">
      <c r="A186" s="36">
        <v>148</v>
      </c>
      <c r="B186" s="43">
        <v>446000</v>
      </c>
      <c r="C186" s="44">
        <v>449000</v>
      </c>
      <c r="D186" s="44">
        <v>21070</v>
      </c>
      <c r="E186" s="44">
        <v>17190</v>
      </c>
      <c r="F186" s="44">
        <v>13960</v>
      </c>
      <c r="G186" s="44">
        <v>10730</v>
      </c>
      <c r="H186" s="44">
        <v>7890</v>
      </c>
      <c r="I186" s="44">
        <v>6280</v>
      </c>
      <c r="J186" s="44">
        <v>4670</v>
      </c>
      <c r="K186" s="44">
        <v>3040</v>
      </c>
      <c r="L186" s="45">
        <v>117100</v>
      </c>
    </row>
    <row r="187" spans="1:12" x14ac:dyDescent="0.15">
      <c r="A187" s="36">
        <v>149</v>
      </c>
      <c r="B187" s="43">
        <v>449000</v>
      </c>
      <c r="C187" s="44">
        <v>452000</v>
      </c>
      <c r="D187" s="44">
        <v>21560</v>
      </c>
      <c r="E187" s="44">
        <v>17440</v>
      </c>
      <c r="F187" s="44">
        <v>14200</v>
      </c>
      <c r="G187" s="44">
        <v>10980</v>
      </c>
      <c r="H187" s="44">
        <v>8010</v>
      </c>
      <c r="I187" s="44">
        <v>6400</v>
      </c>
      <c r="J187" s="44">
        <v>4790</v>
      </c>
      <c r="K187" s="44">
        <v>3170</v>
      </c>
      <c r="L187" s="45">
        <v>118700</v>
      </c>
    </row>
    <row r="188" spans="1:12" x14ac:dyDescent="0.15">
      <c r="A188" s="36">
        <v>150</v>
      </c>
      <c r="B188" s="43">
        <v>452000</v>
      </c>
      <c r="C188" s="44">
        <v>455000</v>
      </c>
      <c r="D188" s="44">
        <v>22050</v>
      </c>
      <c r="E188" s="44">
        <v>17680</v>
      </c>
      <c r="F188" s="44">
        <v>14450</v>
      </c>
      <c r="G188" s="44">
        <v>11220</v>
      </c>
      <c r="H188" s="44">
        <v>8140</v>
      </c>
      <c r="I188" s="44">
        <v>6520</v>
      </c>
      <c r="J188" s="44">
        <v>4910</v>
      </c>
      <c r="K188" s="44">
        <v>3290</v>
      </c>
      <c r="L188" s="45">
        <v>120500</v>
      </c>
    </row>
    <row r="189" spans="1:12" x14ac:dyDescent="0.15">
      <c r="A189" s="36"/>
      <c r="B189" s="43"/>
      <c r="C189" s="44"/>
      <c r="D189" s="44"/>
      <c r="E189" s="44"/>
      <c r="F189" s="44"/>
      <c r="G189" s="44"/>
      <c r="H189" s="44"/>
      <c r="I189" s="44"/>
      <c r="J189" s="44"/>
      <c r="K189" s="44"/>
      <c r="L189" s="45"/>
    </row>
    <row r="190" spans="1:12" x14ac:dyDescent="0.15">
      <c r="A190" s="36">
        <v>151</v>
      </c>
      <c r="B190" s="43">
        <v>455000</v>
      </c>
      <c r="C190" s="44">
        <v>458000</v>
      </c>
      <c r="D190" s="44">
        <v>22540</v>
      </c>
      <c r="E190" s="44">
        <v>17930</v>
      </c>
      <c r="F190" s="44">
        <v>14690</v>
      </c>
      <c r="G190" s="44">
        <v>11470</v>
      </c>
      <c r="H190" s="44">
        <v>8260</v>
      </c>
      <c r="I190" s="44">
        <v>6650</v>
      </c>
      <c r="J190" s="44">
        <v>5030</v>
      </c>
      <c r="K190" s="44">
        <v>3410</v>
      </c>
      <c r="L190" s="45">
        <v>122200</v>
      </c>
    </row>
    <row r="191" spans="1:12" x14ac:dyDescent="0.15">
      <c r="A191" s="36">
        <v>152</v>
      </c>
      <c r="B191" s="43">
        <v>458000</v>
      </c>
      <c r="C191" s="44">
        <v>461000</v>
      </c>
      <c r="D191" s="44">
        <v>23030</v>
      </c>
      <c r="E191" s="44">
        <v>18170</v>
      </c>
      <c r="F191" s="44">
        <v>14940</v>
      </c>
      <c r="G191" s="44">
        <v>11710</v>
      </c>
      <c r="H191" s="44">
        <v>8470</v>
      </c>
      <c r="I191" s="44">
        <v>6770</v>
      </c>
      <c r="J191" s="44">
        <v>5160</v>
      </c>
      <c r="K191" s="44">
        <v>3530</v>
      </c>
      <c r="L191" s="45">
        <v>123800</v>
      </c>
    </row>
    <row r="192" spans="1:12" x14ac:dyDescent="0.15">
      <c r="A192" s="36">
        <v>153</v>
      </c>
      <c r="B192" s="43">
        <v>461000</v>
      </c>
      <c r="C192" s="44">
        <v>464000</v>
      </c>
      <c r="D192" s="44">
        <v>23520</v>
      </c>
      <c r="E192" s="44">
        <v>18420</v>
      </c>
      <c r="F192" s="44">
        <v>15180</v>
      </c>
      <c r="G192" s="44">
        <v>11960</v>
      </c>
      <c r="H192" s="44">
        <v>8720</v>
      </c>
      <c r="I192" s="44">
        <v>6890</v>
      </c>
      <c r="J192" s="44">
        <v>5280</v>
      </c>
      <c r="K192" s="44">
        <v>3660</v>
      </c>
      <c r="L192" s="45">
        <v>125600</v>
      </c>
    </row>
    <row r="193" spans="1:12" x14ac:dyDescent="0.15">
      <c r="A193" s="36">
        <v>154</v>
      </c>
      <c r="B193" s="43">
        <v>464000</v>
      </c>
      <c r="C193" s="44">
        <v>467000</v>
      </c>
      <c r="D193" s="44">
        <v>24010</v>
      </c>
      <c r="E193" s="44">
        <v>18660</v>
      </c>
      <c r="F193" s="44">
        <v>15430</v>
      </c>
      <c r="G193" s="44">
        <v>12200</v>
      </c>
      <c r="H193" s="44">
        <v>8960</v>
      </c>
      <c r="I193" s="44">
        <v>7010</v>
      </c>
      <c r="J193" s="44">
        <v>5400</v>
      </c>
      <c r="K193" s="44">
        <v>3780</v>
      </c>
      <c r="L193" s="45">
        <v>127300</v>
      </c>
    </row>
    <row r="194" spans="1:12" x14ac:dyDescent="0.15">
      <c r="A194" s="36">
        <v>155</v>
      </c>
      <c r="B194" s="43">
        <v>467000</v>
      </c>
      <c r="C194" s="44">
        <v>470000</v>
      </c>
      <c r="D194" s="44">
        <v>24500</v>
      </c>
      <c r="E194" s="44">
        <v>18910</v>
      </c>
      <c r="F194" s="44">
        <v>15670</v>
      </c>
      <c r="G194" s="44">
        <v>12450</v>
      </c>
      <c r="H194" s="44">
        <v>9210</v>
      </c>
      <c r="I194" s="44">
        <v>7140</v>
      </c>
      <c r="J194" s="44">
        <v>5520</v>
      </c>
      <c r="K194" s="44">
        <v>3900</v>
      </c>
      <c r="L194" s="45">
        <v>129000</v>
      </c>
    </row>
    <row r="195" spans="1:12" x14ac:dyDescent="0.15">
      <c r="A195" s="36"/>
      <c r="B195" s="43"/>
      <c r="C195" s="44"/>
      <c r="D195" s="44"/>
      <c r="E195" s="44"/>
      <c r="F195" s="44"/>
      <c r="G195" s="44"/>
      <c r="H195" s="44"/>
      <c r="I195" s="44"/>
      <c r="J195" s="44"/>
      <c r="K195" s="44"/>
      <c r="L195" s="45"/>
    </row>
    <row r="196" spans="1:12" x14ac:dyDescent="0.15">
      <c r="A196" s="36">
        <v>156</v>
      </c>
      <c r="B196" s="43">
        <v>470000</v>
      </c>
      <c r="C196" s="44">
        <v>473000</v>
      </c>
      <c r="D196" s="44">
        <v>24990</v>
      </c>
      <c r="E196" s="44">
        <v>19150</v>
      </c>
      <c r="F196" s="44">
        <v>15920</v>
      </c>
      <c r="G196" s="44">
        <v>12690</v>
      </c>
      <c r="H196" s="44">
        <v>9450</v>
      </c>
      <c r="I196" s="44">
        <v>7260</v>
      </c>
      <c r="J196" s="44">
        <v>5650</v>
      </c>
      <c r="K196" s="44">
        <v>4020</v>
      </c>
      <c r="L196" s="45">
        <v>130700</v>
      </c>
    </row>
    <row r="197" spans="1:12" x14ac:dyDescent="0.15">
      <c r="A197" s="36">
        <v>157</v>
      </c>
      <c r="B197" s="43">
        <v>473000</v>
      </c>
      <c r="C197" s="44">
        <v>476000</v>
      </c>
      <c r="D197" s="44">
        <v>25480</v>
      </c>
      <c r="E197" s="44">
        <v>19400</v>
      </c>
      <c r="F197" s="44">
        <v>16160</v>
      </c>
      <c r="G197" s="44">
        <v>12940</v>
      </c>
      <c r="H197" s="44">
        <v>9700</v>
      </c>
      <c r="I197" s="44">
        <v>7380</v>
      </c>
      <c r="J197" s="44">
        <v>5770</v>
      </c>
      <c r="K197" s="44">
        <v>4150</v>
      </c>
      <c r="L197" s="45">
        <v>132300</v>
      </c>
    </row>
    <row r="198" spans="1:12" x14ac:dyDescent="0.15">
      <c r="A198" s="36">
        <v>158</v>
      </c>
      <c r="B198" s="43">
        <v>476000</v>
      </c>
      <c r="C198" s="44">
        <v>479000</v>
      </c>
      <c r="D198" s="44">
        <v>25970</v>
      </c>
      <c r="E198" s="44">
        <v>19640</v>
      </c>
      <c r="F198" s="44">
        <v>16410</v>
      </c>
      <c r="G198" s="44">
        <v>13180</v>
      </c>
      <c r="H198" s="44">
        <v>9940</v>
      </c>
      <c r="I198" s="44">
        <v>7500</v>
      </c>
      <c r="J198" s="44">
        <v>5890</v>
      </c>
      <c r="K198" s="44">
        <v>4270</v>
      </c>
      <c r="L198" s="45">
        <v>134000</v>
      </c>
    </row>
    <row r="199" spans="1:12" x14ac:dyDescent="0.15">
      <c r="A199" s="36">
        <v>159</v>
      </c>
      <c r="B199" s="43">
        <v>479000</v>
      </c>
      <c r="C199" s="44">
        <v>482000</v>
      </c>
      <c r="D199" s="44">
        <v>26460</v>
      </c>
      <c r="E199" s="44">
        <v>20000</v>
      </c>
      <c r="F199" s="44">
        <v>16650</v>
      </c>
      <c r="G199" s="44">
        <v>13430</v>
      </c>
      <c r="H199" s="44">
        <v>10190</v>
      </c>
      <c r="I199" s="44">
        <v>7630</v>
      </c>
      <c r="J199" s="44">
        <v>6010</v>
      </c>
      <c r="K199" s="44">
        <v>4390</v>
      </c>
      <c r="L199" s="45">
        <v>135600</v>
      </c>
    </row>
    <row r="200" spans="1:12" x14ac:dyDescent="0.15">
      <c r="A200" s="36">
        <v>160</v>
      </c>
      <c r="B200" s="43">
        <v>482000</v>
      </c>
      <c r="C200" s="44">
        <v>485000</v>
      </c>
      <c r="D200" s="44">
        <v>26950</v>
      </c>
      <c r="E200" s="44">
        <v>20490</v>
      </c>
      <c r="F200" s="44">
        <v>16900</v>
      </c>
      <c r="G200" s="44">
        <v>13670</v>
      </c>
      <c r="H200" s="44">
        <v>10430</v>
      </c>
      <c r="I200" s="44">
        <v>7750</v>
      </c>
      <c r="J200" s="44">
        <v>6140</v>
      </c>
      <c r="K200" s="44">
        <v>4510</v>
      </c>
      <c r="L200" s="45">
        <v>137200</v>
      </c>
    </row>
    <row r="201" spans="1:12" x14ac:dyDescent="0.15">
      <c r="A201" s="36"/>
      <c r="B201" s="43"/>
      <c r="C201" s="44"/>
      <c r="D201" s="44"/>
      <c r="E201" s="44"/>
      <c r="F201" s="44"/>
      <c r="G201" s="44"/>
      <c r="H201" s="44"/>
      <c r="I201" s="44"/>
      <c r="J201" s="44"/>
      <c r="K201" s="44"/>
      <c r="L201" s="45"/>
    </row>
    <row r="202" spans="1:12" x14ac:dyDescent="0.15">
      <c r="A202" s="36">
        <v>161</v>
      </c>
      <c r="B202" s="43">
        <v>485000</v>
      </c>
      <c r="C202" s="44">
        <v>488000</v>
      </c>
      <c r="D202" s="44">
        <v>27440</v>
      </c>
      <c r="E202" s="44">
        <v>20980</v>
      </c>
      <c r="F202" s="44">
        <v>17140</v>
      </c>
      <c r="G202" s="44">
        <v>13920</v>
      </c>
      <c r="H202" s="44">
        <v>10680</v>
      </c>
      <c r="I202" s="44">
        <v>7870</v>
      </c>
      <c r="J202" s="44">
        <v>6260</v>
      </c>
      <c r="K202" s="44">
        <v>4640</v>
      </c>
      <c r="L202" s="45">
        <v>138800</v>
      </c>
    </row>
    <row r="203" spans="1:12" x14ac:dyDescent="0.15">
      <c r="A203" s="36">
        <v>162</v>
      </c>
      <c r="B203" s="43">
        <v>488000</v>
      </c>
      <c r="C203" s="44">
        <v>491000</v>
      </c>
      <c r="D203" s="44">
        <v>27930</v>
      </c>
      <c r="E203" s="44">
        <v>21470</v>
      </c>
      <c r="F203" s="44">
        <v>17390</v>
      </c>
      <c r="G203" s="44">
        <v>14160</v>
      </c>
      <c r="H203" s="44">
        <v>10920</v>
      </c>
      <c r="I203" s="44">
        <v>7990</v>
      </c>
      <c r="J203" s="44">
        <v>6380</v>
      </c>
      <c r="K203" s="44">
        <v>4760</v>
      </c>
      <c r="L203" s="45">
        <v>140400</v>
      </c>
    </row>
    <row r="204" spans="1:12" x14ac:dyDescent="0.15">
      <c r="A204" s="36">
        <v>163</v>
      </c>
      <c r="B204" s="43">
        <v>491000</v>
      </c>
      <c r="C204" s="44">
        <v>494000</v>
      </c>
      <c r="D204" s="44">
        <v>28420</v>
      </c>
      <c r="E204" s="44">
        <v>21960</v>
      </c>
      <c r="F204" s="44">
        <v>17630</v>
      </c>
      <c r="G204" s="44">
        <v>14410</v>
      </c>
      <c r="H204" s="44">
        <v>11170</v>
      </c>
      <c r="I204" s="44">
        <v>8120</v>
      </c>
      <c r="J204" s="44">
        <v>6500</v>
      </c>
      <c r="K204" s="44">
        <v>4880</v>
      </c>
      <c r="L204" s="45">
        <v>142000</v>
      </c>
    </row>
    <row r="205" spans="1:12" x14ac:dyDescent="0.15">
      <c r="A205" s="36">
        <v>164</v>
      </c>
      <c r="B205" s="43">
        <v>494000</v>
      </c>
      <c r="C205" s="44">
        <v>497000</v>
      </c>
      <c r="D205" s="44">
        <v>28910</v>
      </c>
      <c r="E205" s="44">
        <v>22450</v>
      </c>
      <c r="F205" s="44">
        <v>17880</v>
      </c>
      <c r="G205" s="44">
        <v>14650</v>
      </c>
      <c r="H205" s="44">
        <v>11410</v>
      </c>
      <c r="I205" s="44">
        <v>8240</v>
      </c>
      <c r="J205" s="44">
        <v>6630</v>
      </c>
      <c r="K205" s="44">
        <v>5000</v>
      </c>
      <c r="L205" s="45">
        <v>143700</v>
      </c>
    </row>
    <row r="206" spans="1:12" x14ac:dyDescent="0.15">
      <c r="A206" s="36">
        <v>165</v>
      </c>
      <c r="B206" s="43">
        <v>497000</v>
      </c>
      <c r="C206" s="44">
        <v>500000</v>
      </c>
      <c r="D206" s="44">
        <v>29400</v>
      </c>
      <c r="E206" s="44">
        <v>22940</v>
      </c>
      <c r="F206" s="44">
        <v>18120</v>
      </c>
      <c r="G206" s="44">
        <v>14900</v>
      </c>
      <c r="H206" s="44">
        <v>11660</v>
      </c>
      <c r="I206" s="44">
        <v>8420</v>
      </c>
      <c r="J206" s="44">
        <v>6750</v>
      </c>
      <c r="K206" s="44">
        <v>5130</v>
      </c>
      <c r="L206" s="45">
        <v>145200</v>
      </c>
    </row>
    <row r="207" spans="1:12" x14ac:dyDescent="0.15">
      <c r="A207" s="36"/>
      <c r="B207" s="43"/>
      <c r="C207" s="44"/>
      <c r="D207" s="44"/>
      <c r="E207" s="44"/>
      <c r="F207" s="44"/>
      <c r="G207" s="44"/>
      <c r="H207" s="44"/>
      <c r="I207" s="44"/>
      <c r="J207" s="44"/>
      <c r="K207" s="44"/>
      <c r="L207" s="45"/>
    </row>
    <row r="208" spans="1:12" x14ac:dyDescent="0.15">
      <c r="A208" s="36">
        <v>166</v>
      </c>
      <c r="B208" s="43">
        <v>500000</v>
      </c>
      <c r="C208" s="44">
        <v>503000</v>
      </c>
      <c r="D208" s="44">
        <v>29890</v>
      </c>
      <c r="E208" s="44">
        <v>23430</v>
      </c>
      <c r="F208" s="44">
        <v>18370</v>
      </c>
      <c r="G208" s="44">
        <v>15140</v>
      </c>
      <c r="H208" s="44">
        <v>11900</v>
      </c>
      <c r="I208" s="44">
        <v>8670</v>
      </c>
      <c r="J208" s="44">
        <v>6870</v>
      </c>
      <c r="K208" s="44">
        <v>5250</v>
      </c>
      <c r="L208" s="45">
        <v>146800</v>
      </c>
    </row>
    <row r="209" spans="1:12" x14ac:dyDescent="0.15">
      <c r="A209" s="36">
        <v>167</v>
      </c>
      <c r="B209" s="43">
        <v>503000</v>
      </c>
      <c r="C209" s="44">
        <v>506000</v>
      </c>
      <c r="D209" s="44">
        <v>30380</v>
      </c>
      <c r="E209" s="44">
        <v>23920</v>
      </c>
      <c r="F209" s="44">
        <v>18610</v>
      </c>
      <c r="G209" s="44">
        <v>15390</v>
      </c>
      <c r="H209" s="44">
        <v>12150</v>
      </c>
      <c r="I209" s="44">
        <v>8910</v>
      </c>
      <c r="J209" s="44">
        <v>6990</v>
      </c>
      <c r="K209" s="44">
        <v>5370</v>
      </c>
      <c r="L209" s="45">
        <v>148500</v>
      </c>
    </row>
    <row r="210" spans="1:12" x14ac:dyDescent="0.15">
      <c r="A210" s="36">
        <v>168</v>
      </c>
      <c r="B210" s="43">
        <v>506000</v>
      </c>
      <c r="C210" s="44">
        <v>509000</v>
      </c>
      <c r="D210" s="44">
        <v>30880</v>
      </c>
      <c r="E210" s="44">
        <v>24410</v>
      </c>
      <c r="F210" s="44">
        <v>18860</v>
      </c>
      <c r="G210" s="44">
        <v>15630</v>
      </c>
      <c r="H210" s="44">
        <v>12390</v>
      </c>
      <c r="I210" s="44">
        <v>9160</v>
      </c>
      <c r="J210" s="44">
        <v>7120</v>
      </c>
      <c r="K210" s="44">
        <v>5490</v>
      </c>
      <c r="L210" s="45">
        <v>150100</v>
      </c>
    </row>
    <row r="211" spans="1:12" x14ac:dyDescent="0.15">
      <c r="A211" s="36">
        <v>169</v>
      </c>
      <c r="B211" s="43">
        <v>509000</v>
      </c>
      <c r="C211" s="44">
        <v>512000</v>
      </c>
      <c r="D211" s="44">
        <v>31370</v>
      </c>
      <c r="E211" s="44">
        <v>24900</v>
      </c>
      <c r="F211" s="44">
        <v>19100</v>
      </c>
      <c r="G211" s="44">
        <v>15880</v>
      </c>
      <c r="H211" s="44">
        <v>12640</v>
      </c>
      <c r="I211" s="44">
        <v>9400</v>
      </c>
      <c r="J211" s="44">
        <v>7240</v>
      </c>
      <c r="K211" s="44">
        <v>5620</v>
      </c>
      <c r="L211" s="45">
        <v>151600</v>
      </c>
    </row>
    <row r="212" spans="1:12" x14ac:dyDescent="0.15">
      <c r="A212" s="36">
        <v>170</v>
      </c>
      <c r="B212" s="43">
        <v>512000</v>
      </c>
      <c r="C212" s="44">
        <v>515000</v>
      </c>
      <c r="D212" s="44">
        <v>31860</v>
      </c>
      <c r="E212" s="44">
        <v>25390</v>
      </c>
      <c r="F212" s="44">
        <v>19350</v>
      </c>
      <c r="G212" s="44">
        <v>16120</v>
      </c>
      <c r="H212" s="44">
        <v>12890</v>
      </c>
      <c r="I212" s="44">
        <v>9650</v>
      </c>
      <c r="J212" s="44">
        <v>7360</v>
      </c>
      <c r="K212" s="44">
        <v>5740</v>
      </c>
      <c r="L212" s="45">
        <v>153300</v>
      </c>
    </row>
    <row r="213" spans="1:12" x14ac:dyDescent="0.15">
      <c r="A213" s="36"/>
      <c r="B213" s="43"/>
      <c r="C213" s="44"/>
      <c r="D213" s="44"/>
      <c r="E213" s="44"/>
      <c r="F213" s="44"/>
      <c r="G213" s="44"/>
      <c r="H213" s="44"/>
      <c r="I213" s="44"/>
      <c r="J213" s="44"/>
      <c r="K213" s="44"/>
      <c r="L213" s="45"/>
    </row>
    <row r="214" spans="1:12" x14ac:dyDescent="0.15">
      <c r="A214" s="36">
        <v>171</v>
      </c>
      <c r="B214" s="43">
        <v>515000</v>
      </c>
      <c r="C214" s="44">
        <v>518000</v>
      </c>
      <c r="D214" s="44">
        <v>32350</v>
      </c>
      <c r="E214" s="44">
        <v>25880</v>
      </c>
      <c r="F214" s="44">
        <v>19590</v>
      </c>
      <c r="G214" s="44">
        <v>16370</v>
      </c>
      <c r="H214" s="44">
        <v>13130</v>
      </c>
      <c r="I214" s="44">
        <v>9890</v>
      </c>
      <c r="J214" s="44">
        <v>7480</v>
      </c>
      <c r="K214" s="44">
        <v>5860</v>
      </c>
      <c r="L214" s="45">
        <v>154900</v>
      </c>
    </row>
    <row r="215" spans="1:12" x14ac:dyDescent="0.15">
      <c r="A215" s="36">
        <v>172</v>
      </c>
      <c r="B215" s="43">
        <v>518000</v>
      </c>
      <c r="C215" s="44">
        <v>521000</v>
      </c>
      <c r="D215" s="44">
        <v>32840</v>
      </c>
      <c r="E215" s="44">
        <v>26370</v>
      </c>
      <c r="F215" s="44">
        <v>19900</v>
      </c>
      <c r="G215" s="44">
        <v>16610</v>
      </c>
      <c r="H215" s="44">
        <v>13380</v>
      </c>
      <c r="I215" s="44">
        <v>10140</v>
      </c>
      <c r="J215" s="44">
        <v>7610</v>
      </c>
      <c r="K215" s="44">
        <v>5980</v>
      </c>
      <c r="L215" s="45">
        <v>156500</v>
      </c>
    </row>
    <row r="216" spans="1:12" x14ac:dyDescent="0.15">
      <c r="A216" s="36">
        <v>173</v>
      </c>
      <c r="B216" s="43">
        <v>521000</v>
      </c>
      <c r="C216" s="44">
        <v>524000</v>
      </c>
      <c r="D216" s="44">
        <v>33330</v>
      </c>
      <c r="E216" s="44">
        <v>26860</v>
      </c>
      <c r="F216" s="44">
        <v>20390</v>
      </c>
      <c r="G216" s="44">
        <v>16860</v>
      </c>
      <c r="H216" s="44">
        <v>13620</v>
      </c>
      <c r="I216" s="44">
        <v>10380</v>
      </c>
      <c r="J216" s="44">
        <v>7730</v>
      </c>
      <c r="K216" s="44">
        <v>6110</v>
      </c>
      <c r="L216" s="45">
        <v>158100</v>
      </c>
    </row>
    <row r="217" spans="1:12" x14ac:dyDescent="0.15">
      <c r="A217" s="36">
        <v>174</v>
      </c>
      <c r="B217" s="43">
        <v>524000</v>
      </c>
      <c r="C217" s="44">
        <v>527000</v>
      </c>
      <c r="D217" s="44">
        <v>33820</v>
      </c>
      <c r="E217" s="44">
        <v>27350</v>
      </c>
      <c r="F217" s="44">
        <v>20880</v>
      </c>
      <c r="G217" s="44">
        <v>17100</v>
      </c>
      <c r="H217" s="44">
        <v>13870</v>
      </c>
      <c r="I217" s="44">
        <v>10630</v>
      </c>
      <c r="J217" s="44">
        <v>7850</v>
      </c>
      <c r="K217" s="44">
        <v>6230</v>
      </c>
      <c r="L217" s="45">
        <v>159600</v>
      </c>
    </row>
    <row r="218" spans="1:12" x14ac:dyDescent="0.15">
      <c r="A218" s="36">
        <v>175</v>
      </c>
      <c r="B218" s="43">
        <v>527000</v>
      </c>
      <c r="C218" s="44">
        <v>530000</v>
      </c>
      <c r="D218" s="44">
        <v>34310</v>
      </c>
      <c r="E218" s="44">
        <v>27840</v>
      </c>
      <c r="F218" s="44">
        <v>21370</v>
      </c>
      <c r="G218" s="44">
        <v>17350</v>
      </c>
      <c r="H218" s="44">
        <v>14110</v>
      </c>
      <c r="I218" s="44">
        <v>10870</v>
      </c>
      <c r="J218" s="44">
        <v>7970</v>
      </c>
      <c r="K218" s="44">
        <v>6350</v>
      </c>
      <c r="L218" s="45">
        <v>161000</v>
      </c>
    </row>
    <row r="219" spans="1:12" x14ac:dyDescent="0.15">
      <c r="A219" s="36"/>
      <c r="B219" s="43"/>
      <c r="C219" s="44"/>
      <c r="D219" s="44"/>
      <c r="E219" s="44"/>
      <c r="F219" s="44"/>
      <c r="G219" s="44"/>
      <c r="H219" s="44"/>
      <c r="I219" s="44"/>
      <c r="J219" s="44"/>
      <c r="K219" s="44"/>
      <c r="L219" s="45"/>
    </row>
    <row r="220" spans="1:12" x14ac:dyDescent="0.15">
      <c r="A220" s="36">
        <v>176</v>
      </c>
      <c r="B220" s="43">
        <v>530000</v>
      </c>
      <c r="C220" s="44">
        <v>533000</v>
      </c>
      <c r="D220" s="44">
        <v>34800</v>
      </c>
      <c r="E220" s="44">
        <v>28330</v>
      </c>
      <c r="F220" s="44">
        <v>21860</v>
      </c>
      <c r="G220" s="44">
        <v>17590</v>
      </c>
      <c r="H220" s="44">
        <v>14360</v>
      </c>
      <c r="I220" s="44">
        <v>11120</v>
      </c>
      <c r="J220" s="44">
        <v>8100</v>
      </c>
      <c r="K220" s="44">
        <v>6470</v>
      </c>
      <c r="L220" s="45">
        <v>162500</v>
      </c>
    </row>
    <row r="221" spans="1:12" x14ac:dyDescent="0.15">
      <c r="A221" s="36">
        <v>177</v>
      </c>
      <c r="B221" s="43">
        <v>533000</v>
      </c>
      <c r="C221" s="44">
        <v>536000</v>
      </c>
      <c r="D221" s="44">
        <v>35290</v>
      </c>
      <c r="E221" s="44">
        <v>28820</v>
      </c>
      <c r="F221" s="44">
        <v>22350</v>
      </c>
      <c r="G221" s="44">
        <v>17840</v>
      </c>
      <c r="H221" s="44">
        <v>14600</v>
      </c>
      <c r="I221" s="44">
        <v>11360</v>
      </c>
      <c r="J221" s="44">
        <v>8220</v>
      </c>
      <c r="K221" s="44">
        <v>6600</v>
      </c>
      <c r="L221" s="45">
        <v>164000</v>
      </c>
    </row>
    <row r="222" spans="1:12" x14ac:dyDescent="0.15">
      <c r="A222" s="36">
        <v>178</v>
      </c>
      <c r="B222" s="43">
        <v>536000</v>
      </c>
      <c r="C222" s="44">
        <v>539000</v>
      </c>
      <c r="D222" s="44">
        <v>35780</v>
      </c>
      <c r="E222" s="44">
        <v>29310</v>
      </c>
      <c r="F222" s="44">
        <v>22840</v>
      </c>
      <c r="G222" s="44">
        <v>18080</v>
      </c>
      <c r="H222" s="44">
        <v>14850</v>
      </c>
      <c r="I222" s="44">
        <v>11610</v>
      </c>
      <c r="J222" s="44">
        <v>8380</v>
      </c>
      <c r="K222" s="44">
        <v>6720</v>
      </c>
      <c r="L222" s="45">
        <v>165400</v>
      </c>
    </row>
    <row r="223" spans="1:12" x14ac:dyDescent="0.15">
      <c r="A223" s="36">
        <v>179</v>
      </c>
      <c r="B223" s="43">
        <v>539000</v>
      </c>
      <c r="C223" s="44">
        <v>542000</v>
      </c>
      <c r="D223" s="44">
        <v>36270</v>
      </c>
      <c r="E223" s="44">
        <v>29800</v>
      </c>
      <c r="F223" s="44">
        <v>23330</v>
      </c>
      <c r="G223" s="44">
        <v>18330</v>
      </c>
      <c r="H223" s="44">
        <v>15090</v>
      </c>
      <c r="I223" s="44">
        <v>11850</v>
      </c>
      <c r="J223" s="44">
        <v>8630</v>
      </c>
      <c r="K223" s="44">
        <v>6840</v>
      </c>
      <c r="L223" s="45">
        <v>166900</v>
      </c>
    </row>
    <row r="224" spans="1:12" x14ac:dyDescent="0.15">
      <c r="A224" s="36">
        <v>180</v>
      </c>
      <c r="B224" s="43">
        <v>542000</v>
      </c>
      <c r="C224" s="44">
        <v>545000</v>
      </c>
      <c r="D224" s="44">
        <v>36760</v>
      </c>
      <c r="E224" s="44">
        <v>30290</v>
      </c>
      <c r="F224" s="44">
        <v>23820</v>
      </c>
      <c r="G224" s="44">
        <v>18570</v>
      </c>
      <c r="H224" s="44">
        <v>15340</v>
      </c>
      <c r="I224" s="44">
        <v>12100</v>
      </c>
      <c r="J224" s="44">
        <v>8870</v>
      </c>
      <c r="K224" s="44">
        <v>6960</v>
      </c>
      <c r="L224" s="45">
        <v>168400</v>
      </c>
    </row>
    <row r="225" spans="1:12" x14ac:dyDescent="0.15">
      <c r="A225" s="36"/>
      <c r="B225" s="43"/>
      <c r="C225" s="44"/>
      <c r="D225" s="44"/>
      <c r="E225" s="44"/>
      <c r="F225" s="44"/>
      <c r="G225" s="44"/>
      <c r="H225" s="44"/>
      <c r="I225" s="44"/>
      <c r="J225" s="44"/>
      <c r="K225" s="44"/>
      <c r="L225" s="45"/>
    </row>
    <row r="226" spans="1:12" x14ac:dyDescent="0.15">
      <c r="A226" s="36">
        <v>181</v>
      </c>
      <c r="B226" s="43">
        <v>545000</v>
      </c>
      <c r="C226" s="44">
        <v>548000</v>
      </c>
      <c r="D226" s="44">
        <v>37250</v>
      </c>
      <c r="E226" s="44">
        <v>30780</v>
      </c>
      <c r="F226" s="44">
        <v>24310</v>
      </c>
      <c r="G226" s="44">
        <v>18820</v>
      </c>
      <c r="H226" s="44">
        <v>15580</v>
      </c>
      <c r="I226" s="44">
        <v>12340</v>
      </c>
      <c r="J226" s="44">
        <v>9120</v>
      </c>
      <c r="K226" s="44">
        <v>7090</v>
      </c>
      <c r="L226" s="45">
        <v>169900</v>
      </c>
    </row>
    <row r="227" spans="1:12" x14ac:dyDescent="0.15">
      <c r="A227" s="36">
        <v>182</v>
      </c>
      <c r="B227" s="43">
        <v>548000</v>
      </c>
      <c r="C227" s="44">
        <v>551000</v>
      </c>
      <c r="D227" s="44">
        <v>37740</v>
      </c>
      <c r="E227" s="44">
        <v>31270</v>
      </c>
      <c r="F227" s="44">
        <v>24800</v>
      </c>
      <c r="G227" s="44">
        <v>19060</v>
      </c>
      <c r="H227" s="44">
        <v>15830</v>
      </c>
      <c r="I227" s="44">
        <v>12590</v>
      </c>
      <c r="J227" s="44">
        <v>9360</v>
      </c>
      <c r="K227" s="44">
        <v>7210</v>
      </c>
      <c r="L227" s="45">
        <v>171300</v>
      </c>
    </row>
    <row r="228" spans="1:12" x14ac:dyDescent="0.15">
      <c r="A228" s="36">
        <v>183</v>
      </c>
      <c r="B228" s="43">
        <v>551000</v>
      </c>
      <c r="C228" s="44">
        <v>554000</v>
      </c>
      <c r="D228" s="44">
        <v>38280</v>
      </c>
      <c r="E228" s="44">
        <v>31810</v>
      </c>
      <c r="F228" s="44">
        <v>25340</v>
      </c>
      <c r="G228" s="44">
        <v>19330</v>
      </c>
      <c r="H228" s="44">
        <v>16100</v>
      </c>
      <c r="I228" s="44">
        <v>12860</v>
      </c>
      <c r="J228" s="44">
        <v>9630</v>
      </c>
      <c r="K228" s="44">
        <v>7350</v>
      </c>
      <c r="L228" s="45">
        <v>172800</v>
      </c>
    </row>
    <row r="229" spans="1:12" x14ac:dyDescent="0.15">
      <c r="A229" s="36">
        <v>184</v>
      </c>
      <c r="B229" s="43">
        <v>554000</v>
      </c>
      <c r="C229" s="44">
        <v>557000</v>
      </c>
      <c r="D229" s="44">
        <v>38830</v>
      </c>
      <c r="E229" s="44">
        <v>32370</v>
      </c>
      <c r="F229" s="44">
        <v>25890</v>
      </c>
      <c r="G229" s="44">
        <v>19600</v>
      </c>
      <c r="H229" s="44">
        <v>16380</v>
      </c>
      <c r="I229" s="44">
        <v>13140</v>
      </c>
      <c r="J229" s="44">
        <v>9900</v>
      </c>
      <c r="K229" s="44">
        <v>7480</v>
      </c>
      <c r="L229" s="45">
        <v>174300</v>
      </c>
    </row>
    <row r="230" spans="1:12" x14ac:dyDescent="0.15">
      <c r="A230" s="36">
        <v>185</v>
      </c>
      <c r="B230" s="43">
        <v>557000</v>
      </c>
      <c r="C230" s="44">
        <v>560000</v>
      </c>
      <c r="D230" s="44">
        <v>39380</v>
      </c>
      <c r="E230" s="44">
        <v>32920</v>
      </c>
      <c r="F230" s="44">
        <v>26440</v>
      </c>
      <c r="G230" s="44">
        <v>19980</v>
      </c>
      <c r="H230" s="44">
        <v>16650</v>
      </c>
      <c r="I230" s="44">
        <v>13420</v>
      </c>
      <c r="J230" s="44">
        <v>10180</v>
      </c>
      <c r="K230" s="44">
        <v>7630</v>
      </c>
      <c r="L230" s="45">
        <v>175700</v>
      </c>
    </row>
    <row r="231" spans="1:12" x14ac:dyDescent="0.15">
      <c r="A231" s="36"/>
      <c r="B231" s="43"/>
      <c r="C231" s="44"/>
      <c r="D231" s="44"/>
      <c r="E231" s="44"/>
      <c r="F231" s="44"/>
      <c r="G231" s="44"/>
      <c r="H231" s="44"/>
      <c r="I231" s="44"/>
      <c r="J231" s="44"/>
      <c r="K231" s="44"/>
      <c r="L231" s="45"/>
    </row>
    <row r="232" spans="1:12" x14ac:dyDescent="0.15">
      <c r="A232" s="36">
        <v>186</v>
      </c>
      <c r="B232" s="43">
        <v>560000</v>
      </c>
      <c r="C232" s="44">
        <v>563000</v>
      </c>
      <c r="D232" s="44">
        <v>39930</v>
      </c>
      <c r="E232" s="44">
        <v>33470</v>
      </c>
      <c r="F232" s="44">
        <v>27000</v>
      </c>
      <c r="G232" s="44">
        <v>20530</v>
      </c>
      <c r="H232" s="44">
        <v>16930</v>
      </c>
      <c r="I232" s="44">
        <v>13690</v>
      </c>
      <c r="J232" s="44">
        <v>10460</v>
      </c>
      <c r="K232" s="44">
        <v>7760</v>
      </c>
      <c r="L232" s="45">
        <v>177200</v>
      </c>
    </row>
    <row r="233" spans="1:12" x14ac:dyDescent="0.15">
      <c r="A233" s="36">
        <v>187</v>
      </c>
      <c r="B233" s="43">
        <v>563000</v>
      </c>
      <c r="C233" s="44">
        <v>566000</v>
      </c>
      <c r="D233" s="44">
        <v>40480</v>
      </c>
      <c r="E233" s="44">
        <v>34020</v>
      </c>
      <c r="F233" s="44">
        <v>27550</v>
      </c>
      <c r="G233" s="44">
        <v>21080</v>
      </c>
      <c r="H233" s="44">
        <v>17200</v>
      </c>
      <c r="I233" s="44">
        <v>13970</v>
      </c>
      <c r="J233" s="44">
        <v>10730</v>
      </c>
      <c r="K233" s="44">
        <v>7900</v>
      </c>
      <c r="L233" s="45">
        <v>178700</v>
      </c>
    </row>
    <row r="234" spans="1:12" x14ac:dyDescent="0.15">
      <c r="A234" s="36">
        <v>188</v>
      </c>
      <c r="B234" s="43">
        <v>566000</v>
      </c>
      <c r="C234" s="44">
        <v>569000</v>
      </c>
      <c r="D234" s="44">
        <v>41030</v>
      </c>
      <c r="E234" s="44">
        <v>34570</v>
      </c>
      <c r="F234" s="44">
        <v>28100</v>
      </c>
      <c r="G234" s="44">
        <v>21630</v>
      </c>
      <c r="H234" s="44">
        <v>17480</v>
      </c>
      <c r="I234" s="44">
        <v>14240</v>
      </c>
      <c r="J234" s="44">
        <v>11010</v>
      </c>
      <c r="K234" s="44">
        <v>8040</v>
      </c>
      <c r="L234" s="45">
        <v>180100</v>
      </c>
    </row>
    <row r="235" spans="1:12" x14ac:dyDescent="0.15">
      <c r="A235" s="36">
        <v>189</v>
      </c>
      <c r="B235" s="43">
        <v>569000</v>
      </c>
      <c r="C235" s="44">
        <v>572000</v>
      </c>
      <c r="D235" s="44">
        <v>41590</v>
      </c>
      <c r="E235" s="44">
        <v>35120</v>
      </c>
      <c r="F235" s="44">
        <v>28650</v>
      </c>
      <c r="G235" s="44">
        <v>22190</v>
      </c>
      <c r="H235" s="44">
        <v>17760</v>
      </c>
      <c r="I235" s="44">
        <v>14520</v>
      </c>
      <c r="J235" s="44">
        <v>11280</v>
      </c>
      <c r="K235" s="44">
        <v>8180</v>
      </c>
      <c r="L235" s="45">
        <v>181600</v>
      </c>
    </row>
    <row r="236" spans="1:12" x14ac:dyDescent="0.15">
      <c r="A236" s="36">
        <v>190</v>
      </c>
      <c r="B236" s="43">
        <v>572000</v>
      </c>
      <c r="C236" s="44">
        <v>575000</v>
      </c>
      <c r="D236" s="44">
        <v>42140</v>
      </c>
      <c r="E236" s="44">
        <v>35670</v>
      </c>
      <c r="F236" s="44">
        <v>29200</v>
      </c>
      <c r="G236" s="44">
        <v>22740</v>
      </c>
      <c r="H236" s="44">
        <v>18030</v>
      </c>
      <c r="I236" s="44">
        <v>14790</v>
      </c>
      <c r="J236" s="44">
        <v>11560</v>
      </c>
      <c r="K236" s="44">
        <v>8330</v>
      </c>
      <c r="L236" s="45">
        <v>183100</v>
      </c>
    </row>
    <row r="237" spans="1:12" x14ac:dyDescent="0.15">
      <c r="A237" s="36"/>
      <c r="B237" s="43"/>
      <c r="C237" s="44"/>
      <c r="D237" s="44"/>
      <c r="E237" s="44"/>
      <c r="F237" s="44"/>
      <c r="G237" s="44"/>
      <c r="H237" s="44"/>
      <c r="I237" s="44"/>
      <c r="J237" s="44"/>
      <c r="K237" s="44"/>
      <c r="L237" s="45"/>
    </row>
    <row r="238" spans="1:12" x14ac:dyDescent="0.15">
      <c r="A238" s="36">
        <v>191</v>
      </c>
      <c r="B238" s="43">
        <v>575000</v>
      </c>
      <c r="C238" s="44">
        <v>578000</v>
      </c>
      <c r="D238" s="44">
        <v>42690</v>
      </c>
      <c r="E238" s="44">
        <v>36230</v>
      </c>
      <c r="F238" s="44">
        <v>29750</v>
      </c>
      <c r="G238" s="44">
        <v>23290</v>
      </c>
      <c r="H238" s="44">
        <v>18310</v>
      </c>
      <c r="I238" s="44">
        <v>15070</v>
      </c>
      <c r="J238" s="44">
        <v>11830</v>
      </c>
      <c r="K238" s="44">
        <v>8610</v>
      </c>
      <c r="L238" s="45">
        <v>184600</v>
      </c>
    </row>
    <row r="239" spans="1:12" x14ac:dyDescent="0.15">
      <c r="A239" s="36">
        <v>192</v>
      </c>
      <c r="B239" s="43">
        <v>578000</v>
      </c>
      <c r="C239" s="44">
        <v>581000</v>
      </c>
      <c r="D239" s="44">
        <v>43240</v>
      </c>
      <c r="E239" s="44">
        <v>36780</v>
      </c>
      <c r="F239" s="44">
        <v>30300</v>
      </c>
      <c r="G239" s="44">
        <v>23840</v>
      </c>
      <c r="H239" s="44">
        <v>18580</v>
      </c>
      <c r="I239" s="44">
        <v>15350</v>
      </c>
      <c r="J239" s="44">
        <v>12110</v>
      </c>
      <c r="K239" s="44">
        <v>8880</v>
      </c>
      <c r="L239" s="45">
        <v>186000</v>
      </c>
    </row>
    <row r="240" spans="1:12" x14ac:dyDescent="0.15">
      <c r="A240" s="36">
        <v>193</v>
      </c>
      <c r="B240" s="43">
        <v>581000</v>
      </c>
      <c r="C240" s="44">
        <v>584000</v>
      </c>
      <c r="D240" s="44">
        <v>43790</v>
      </c>
      <c r="E240" s="44">
        <v>37330</v>
      </c>
      <c r="F240" s="44">
        <v>30850</v>
      </c>
      <c r="G240" s="44">
        <v>24390</v>
      </c>
      <c r="H240" s="44">
        <v>18860</v>
      </c>
      <c r="I240" s="44">
        <v>15620</v>
      </c>
      <c r="J240" s="44">
        <v>12380</v>
      </c>
      <c r="K240" s="44">
        <v>9160</v>
      </c>
      <c r="L240" s="45">
        <v>187500</v>
      </c>
    </row>
    <row r="241" spans="1:12" x14ac:dyDescent="0.15">
      <c r="A241" s="36">
        <v>194</v>
      </c>
      <c r="B241" s="43">
        <v>584000</v>
      </c>
      <c r="C241" s="44">
        <v>587000</v>
      </c>
      <c r="D241" s="44">
        <v>44340</v>
      </c>
      <c r="E241" s="44">
        <v>37880</v>
      </c>
      <c r="F241" s="44">
        <v>31410</v>
      </c>
      <c r="G241" s="44">
        <v>24940</v>
      </c>
      <c r="H241" s="44">
        <v>19130</v>
      </c>
      <c r="I241" s="44">
        <v>15900</v>
      </c>
      <c r="J241" s="44">
        <v>12660</v>
      </c>
      <c r="K241" s="44">
        <v>9430</v>
      </c>
      <c r="L241" s="45">
        <v>189000</v>
      </c>
    </row>
    <row r="242" spans="1:12" x14ac:dyDescent="0.15">
      <c r="A242" s="36">
        <v>195</v>
      </c>
      <c r="B242" s="43">
        <v>587000</v>
      </c>
      <c r="C242" s="44">
        <v>590000</v>
      </c>
      <c r="D242" s="44">
        <v>44890</v>
      </c>
      <c r="E242" s="44">
        <v>38430</v>
      </c>
      <c r="F242" s="44">
        <v>31960</v>
      </c>
      <c r="G242" s="44">
        <v>25490</v>
      </c>
      <c r="H242" s="44">
        <v>19410</v>
      </c>
      <c r="I242" s="44">
        <v>16170</v>
      </c>
      <c r="J242" s="44">
        <v>12940</v>
      </c>
      <c r="K242" s="44">
        <v>9710</v>
      </c>
      <c r="L242" s="45">
        <v>190400</v>
      </c>
    </row>
    <row r="243" spans="1:12" ht="14.25" thickBot="1" x14ac:dyDescent="0.2">
      <c r="A243" s="36"/>
      <c r="B243" s="46"/>
      <c r="C243" s="47"/>
      <c r="D243" s="47"/>
      <c r="E243" s="47"/>
      <c r="F243" s="47"/>
      <c r="G243" s="47"/>
      <c r="H243" s="47"/>
      <c r="I243" s="47"/>
      <c r="J243" s="47"/>
      <c r="K243" s="47"/>
      <c r="L243" s="48"/>
    </row>
    <row r="244" spans="1:12" x14ac:dyDescent="0.15">
      <c r="A244" s="36">
        <v>196</v>
      </c>
      <c r="B244" s="43">
        <v>590000</v>
      </c>
      <c r="C244" s="44">
        <v>593000</v>
      </c>
      <c r="D244" s="44">
        <v>45440</v>
      </c>
      <c r="E244" s="44">
        <v>38980</v>
      </c>
      <c r="F244" s="44">
        <v>32510</v>
      </c>
      <c r="G244" s="44">
        <v>26050</v>
      </c>
      <c r="H244" s="44">
        <v>19680</v>
      </c>
      <c r="I244" s="44">
        <v>16450</v>
      </c>
      <c r="J244" s="44">
        <v>13210</v>
      </c>
      <c r="K244" s="44">
        <v>9990</v>
      </c>
      <c r="L244" s="45">
        <v>191900</v>
      </c>
    </row>
    <row r="245" spans="1:12" x14ac:dyDescent="0.15">
      <c r="A245" s="36">
        <v>197</v>
      </c>
      <c r="B245" s="43">
        <v>593000</v>
      </c>
      <c r="C245" s="44">
        <v>596000</v>
      </c>
      <c r="D245" s="44">
        <v>46000</v>
      </c>
      <c r="E245" s="44">
        <v>39530</v>
      </c>
      <c r="F245" s="44">
        <v>33060</v>
      </c>
      <c r="G245" s="44">
        <v>26600</v>
      </c>
      <c r="H245" s="44">
        <v>20130</v>
      </c>
      <c r="I245" s="44">
        <v>16720</v>
      </c>
      <c r="J245" s="44">
        <v>13490</v>
      </c>
      <c r="K245" s="44">
        <v>10260</v>
      </c>
      <c r="L245" s="45">
        <v>193400</v>
      </c>
    </row>
    <row r="246" spans="1:12" x14ac:dyDescent="0.15">
      <c r="A246" s="36">
        <v>198</v>
      </c>
      <c r="B246" s="43">
        <v>596000</v>
      </c>
      <c r="C246" s="44">
        <v>599000</v>
      </c>
      <c r="D246" s="44">
        <v>46550</v>
      </c>
      <c r="E246" s="44">
        <v>40080</v>
      </c>
      <c r="F246" s="44">
        <v>33610</v>
      </c>
      <c r="G246" s="44">
        <v>27150</v>
      </c>
      <c r="H246" s="44">
        <v>20690</v>
      </c>
      <c r="I246" s="44">
        <v>17000</v>
      </c>
      <c r="J246" s="44">
        <v>13760</v>
      </c>
      <c r="K246" s="44">
        <v>10540</v>
      </c>
      <c r="L246" s="45">
        <v>194800</v>
      </c>
    </row>
    <row r="247" spans="1:12" x14ac:dyDescent="0.15">
      <c r="A247" s="36">
        <v>199</v>
      </c>
      <c r="B247" s="43">
        <v>599000</v>
      </c>
      <c r="C247" s="44">
        <v>602000</v>
      </c>
      <c r="D247" s="44">
        <v>47100</v>
      </c>
      <c r="E247" s="44">
        <v>40640</v>
      </c>
      <c r="F247" s="44">
        <v>34160</v>
      </c>
      <c r="G247" s="44">
        <v>27700</v>
      </c>
      <c r="H247" s="44">
        <v>21240</v>
      </c>
      <c r="I247" s="44">
        <v>17280</v>
      </c>
      <c r="J247" s="44">
        <v>14040</v>
      </c>
      <c r="K247" s="44">
        <v>10810</v>
      </c>
      <c r="L247" s="45">
        <v>196300</v>
      </c>
    </row>
    <row r="248" spans="1:12" x14ac:dyDescent="0.15">
      <c r="A248" s="36">
        <v>200</v>
      </c>
      <c r="B248" s="43">
        <v>602000</v>
      </c>
      <c r="C248" s="44">
        <v>605000</v>
      </c>
      <c r="D248" s="44">
        <v>47650</v>
      </c>
      <c r="E248" s="44">
        <v>41190</v>
      </c>
      <c r="F248" s="44">
        <v>34710</v>
      </c>
      <c r="G248" s="44">
        <v>28250</v>
      </c>
      <c r="H248" s="44">
        <v>21790</v>
      </c>
      <c r="I248" s="44">
        <v>17550</v>
      </c>
      <c r="J248" s="44">
        <v>14310</v>
      </c>
      <c r="K248" s="44">
        <v>11090</v>
      </c>
      <c r="L248" s="45">
        <v>197800</v>
      </c>
    </row>
    <row r="249" spans="1:12" x14ac:dyDescent="0.15">
      <c r="A249" s="36"/>
      <c r="B249" s="43"/>
      <c r="C249" s="44"/>
      <c r="D249" s="44"/>
      <c r="E249" s="44"/>
      <c r="F249" s="44"/>
      <c r="G249" s="44"/>
      <c r="H249" s="44"/>
      <c r="I249" s="44"/>
      <c r="J249" s="44"/>
      <c r="K249" s="44"/>
      <c r="L249" s="45"/>
    </row>
    <row r="250" spans="1:12" x14ac:dyDescent="0.15">
      <c r="A250" s="36">
        <v>201</v>
      </c>
      <c r="B250" s="43">
        <v>605000</v>
      </c>
      <c r="C250" s="44">
        <v>608000</v>
      </c>
      <c r="D250" s="44">
        <v>48200</v>
      </c>
      <c r="E250" s="44">
        <v>41740</v>
      </c>
      <c r="F250" s="44">
        <v>35270</v>
      </c>
      <c r="G250" s="44">
        <v>28800</v>
      </c>
      <c r="H250" s="44">
        <v>22340</v>
      </c>
      <c r="I250" s="44">
        <v>17830</v>
      </c>
      <c r="J250" s="44">
        <v>14590</v>
      </c>
      <c r="K250" s="44">
        <v>11360</v>
      </c>
      <c r="L250" s="45">
        <v>199300</v>
      </c>
    </row>
    <row r="251" spans="1:12" x14ac:dyDescent="0.15">
      <c r="A251" s="36">
        <v>202</v>
      </c>
      <c r="B251" s="43">
        <v>608000</v>
      </c>
      <c r="C251" s="44">
        <v>611000</v>
      </c>
      <c r="D251" s="44">
        <v>48750</v>
      </c>
      <c r="E251" s="44">
        <v>42290</v>
      </c>
      <c r="F251" s="44">
        <v>35820</v>
      </c>
      <c r="G251" s="44">
        <v>29350</v>
      </c>
      <c r="H251" s="44">
        <v>22890</v>
      </c>
      <c r="I251" s="44">
        <v>18100</v>
      </c>
      <c r="J251" s="44">
        <v>14870</v>
      </c>
      <c r="K251" s="44">
        <v>11640</v>
      </c>
      <c r="L251" s="45">
        <v>200700</v>
      </c>
    </row>
    <row r="252" spans="1:12" x14ac:dyDescent="0.15">
      <c r="A252" s="36">
        <v>203</v>
      </c>
      <c r="B252" s="43">
        <v>611000</v>
      </c>
      <c r="C252" s="44">
        <v>614000</v>
      </c>
      <c r="D252" s="44">
        <v>49300</v>
      </c>
      <c r="E252" s="44">
        <v>42840</v>
      </c>
      <c r="F252" s="44">
        <v>36370</v>
      </c>
      <c r="G252" s="44">
        <v>29910</v>
      </c>
      <c r="H252" s="44">
        <v>23440</v>
      </c>
      <c r="I252" s="44">
        <v>18380</v>
      </c>
      <c r="J252" s="44">
        <v>15140</v>
      </c>
      <c r="K252" s="44">
        <v>11920</v>
      </c>
      <c r="L252" s="45">
        <v>202200</v>
      </c>
    </row>
    <row r="253" spans="1:12" x14ac:dyDescent="0.15">
      <c r="A253" s="36">
        <v>204</v>
      </c>
      <c r="B253" s="43">
        <v>614000</v>
      </c>
      <c r="C253" s="44">
        <v>617000</v>
      </c>
      <c r="D253" s="44">
        <v>49860</v>
      </c>
      <c r="E253" s="44">
        <v>43390</v>
      </c>
      <c r="F253" s="44">
        <v>36920</v>
      </c>
      <c r="G253" s="44">
        <v>30460</v>
      </c>
      <c r="H253" s="44">
        <v>23990</v>
      </c>
      <c r="I253" s="44">
        <v>18650</v>
      </c>
      <c r="J253" s="44">
        <v>15420</v>
      </c>
      <c r="K253" s="44">
        <v>12190</v>
      </c>
      <c r="L253" s="45">
        <v>203700</v>
      </c>
    </row>
    <row r="254" spans="1:12" x14ac:dyDescent="0.15">
      <c r="A254" s="36">
        <v>205</v>
      </c>
      <c r="B254" s="43">
        <v>617000</v>
      </c>
      <c r="C254" s="44">
        <v>620000</v>
      </c>
      <c r="D254" s="44">
        <v>50410</v>
      </c>
      <c r="E254" s="44">
        <v>43940</v>
      </c>
      <c r="F254" s="44">
        <v>37470</v>
      </c>
      <c r="G254" s="44">
        <v>31010</v>
      </c>
      <c r="H254" s="44">
        <v>24540</v>
      </c>
      <c r="I254" s="44">
        <v>18930</v>
      </c>
      <c r="J254" s="44">
        <v>15690</v>
      </c>
      <c r="K254" s="44">
        <v>12470</v>
      </c>
      <c r="L254" s="45">
        <v>205100</v>
      </c>
    </row>
    <row r="255" spans="1:12" x14ac:dyDescent="0.15">
      <c r="A255" s="36"/>
      <c r="B255" s="43"/>
      <c r="C255" s="44"/>
      <c r="D255" s="44"/>
      <c r="E255" s="44"/>
      <c r="F255" s="44"/>
      <c r="G255" s="44"/>
      <c r="H255" s="44"/>
      <c r="I255" s="44"/>
      <c r="J255" s="44"/>
      <c r="K255" s="44"/>
      <c r="L255" s="45"/>
    </row>
    <row r="256" spans="1:12" x14ac:dyDescent="0.15">
      <c r="A256" s="36">
        <v>206</v>
      </c>
      <c r="B256" s="43">
        <v>620000</v>
      </c>
      <c r="C256" s="44">
        <v>623000</v>
      </c>
      <c r="D256" s="44">
        <v>50960</v>
      </c>
      <c r="E256" s="44">
        <v>44500</v>
      </c>
      <c r="F256" s="44">
        <v>38020</v>
      </c>
      <c r="G256" s="44">
        <v>31560</v>
      </c>
      <c r="H256" s="44">
        <v>25100</v>
      </c>
      <c r="I256" s="44">
        <v>19210</v>
      </c>
      <c r="J256" s="44">
        <v>15970</v>
      </c>
      <c r="K256" s="44">
        <v>12740</v>
      </c>
      <c r="L256" s="45">
        <v>206700</v>
      </c>
    </row>
    <row r="257" spans="1:12" x14ac:dyDescent="0.15">
      <c r="A257" s="36">
        <v>207</v>
      </c>
      <c r="B257" s="43">
        <v>623000</v>
      </c>
      <c r="C257" s="44">
        <v>626000</v>
      </c>
      <c r="D257" s="44">
        <v>51510</v>
      </c>
      <c r="E257" s="44">
        <v>45050</v>
      </c>
      <c r="F257" s="44">
        <v>38570</v>
      </c>
      <c r="G257" s="44">
        <v>32110</v>
      </c>
      <c r="H257" s="44">
        <v>25650</v>
      </c>
      <c r="I257" s="44">
        <v>19480</v>
      </c>
      <c r="J257" s="44">
        <v>16240</v>
      </c>
      <c r="K257" s="44">
        <v>13020</v>
      </c>
      <c r="L257" s="45">
        <v>208100</v>
      </c>
    </row>
    <row r="258" spans="1:12" x14ac:dyDescent="0.15">
      <c r="A258" s="36">
        <v>208</v>
      </c>
      <c r="B258" s="43">
        <v>626000</v>
      </c>
      <c r="C258" s="44">
        <v>629000</v>
      </c>
      <c r="D258" s="44">
        <v>52060</v>
      </c>
      <c r="E258" s="44">
        <v>45600</v>
      </c>
      <c r="F258" s="44">
        <v>39120</v>
      </c>
      <c r="G258" s="44">
        <v>32660</v>
      </c>
      <c r="H258" s="44">
        <v>26200</v>
      </c>
      <c r="I258" s="44">
        <v>19760</v>
      </c>
      <c r="J258" s="44">
        <v>16520</v>
      </c>
      <c r="K258" s="44">
        <v>13290</v>
      </c>
      <c r="L258" s="45">
        <v>209500</v>
      </c>
    </row>
    <row r="259" spans="1:12" x14ac:dyDescent="0.15">
      <c r="A259" s="36">
        <v>209</v>
      </c>
      <c r="B259" s="43">
        <v>629000</v>
      </c>
      <c r="C259" s="44">
        <v>632000</v>
      </c>
      <c r="D259" s="44">
        <v>52610</v>
      </c>
      <c r="E259" s="44">
        <v>46150</v>
      </c>
      <c r="F259" s="44">
        <v>39680</v>
      </c>
      <c r="G259" s="44">
        <v>33210</v>
      </c>
      <c r="H259" s="44">
        <v>26750</v>
      </c>
      <c r="I259" s="44">
        <v>20280</v>
      </c>
      <c r="J259" s="44">
        <v>16800</v>
      </c>
      <c r="K259" s="44">
        <v>13570</v>
      </c>
      <c r="L259" s="45">
        <v>211000</v>
      </c>
    </row>
    <row r="260" spans="1:12" x14ac:dyDescent="0.15">
      <c r="A260" s="36">
        <v>210</v>
      </c>
      <c r="B260" s="43">
        <v>632000</v>
      </c>
      <c r="C260" s="44">
        <v>635000</v>
      </c>
      <c r="D260" s="44">
        <v>53160</v>
      </c>
      <c r="E260" s="44">
        <v>46700</v>
      </c>
      <c r="F260" s="44">
        <v>40230</v>
      </c>
      <c r="G260" s="44">
        <v>33760</v>
      </c>
      <c r="H260" s="44">
        <v>27300</v>
      </c>
      <c r="I260" s="44">
        <v>20830</v>
      </c>
      <c r="J260" s="44">
        <v>17070</v>
      </c>
      <c r="K260" s="44">
        <v>13840</v>
      </c>
      <c r="L260" s="45">
        <v>212500</v>
      </c>
    </row>
    <row r="261" spans="1:12" x14ac:dyDescent="0.15">
      <c r="A261" s="36"/>
      <c r="B261" s="43"/>
      <c r="C261" s="44"/>
      <c r="D261" s="44"/>
      <c r="E261" s="44"/>
      <c r="F261" s="44"/>
      <c r="G261" s="44"/>
      <c r="H261" s="44"/>
      <c r="I261" s="44"/>
      <c r="J261" s="44"/>
      <c r="K261" s="44"/>
      <c r="L261" s="45"/>
    </row>
    <row r="262" spans="1:12" x14ac:dyDescent="0.15">
      <c r="A262" s="36">
        <v>211</v>
      </c>
      <c r="B262" s="43">
        <v>635000</v>
      </c>
      <c r="C262" s="44">
        <v>638000</v>
      </c>
      <c r="D262" s="44">
        <v>53710</v>
      </c>
      <c r="E262" s="44">
        <v>47250</v>
      </c>
      <c r="F262" s="44">
        <v>40780</v>
      </c>
      <c r="G262" s="44">
        <v>34320</v>
      </c>
      <c r="H262" s="44">
        <v>27850</v>
      </c>
      <c r="I262" s="44">
        <v>21380</v>
      </c>
      <c r="J262" s="44">
        <v>17350</v>
      </c>
      <c r="K262" s="44">
        <v>14120</v>
      </c>
      <c r="L262" s="45">
        <v>214000</v>
      </c>
    </row>
    <row r="263" spans="1:12" x14ac:dyDescent="0.15">
      <c r="A263" s="36">
        <v>212</v>
      </c>
      <c r="B263" s="43">
        <v>638000</v>
      </c>
      <c r="C263" s="44">
        <v>641000</v>
      </c>
      <c r="D263" s="44">
        <v>54270</v>
      </c>
      <c r="E263" s="44">
        <v>47800</v>
      </c>
      <c r="F263" s="44">
        <v>41330</v>
      </c>
      <c r="G263" s="44">
        <v>34870</v>
      </c>
      <c r="H263" s="44">
        <v>28400</v>
      </c>
      <c r="I263" s="44">
        <v>21930</v>
      </c>
      <c r="J263" s="44">
        <v>17620</v>
      </c>
      <c r="K263" s="44">
        <v>14400</v>
      </c>
      <c r="L263" s="45">
        <v>214900</v>
      </c>
    </row>
    <row r="264" spans="1:12" x14ac:dyDescent="0.15">
      <c r="A264" s="36">
        <v>213</v>
      </c>
      <c r="B264" s="43">
        <v>641000</v>
      </c>
      <c r="C264" s="44">
        <v>644000</v>
      </c>
      <c r="D264" s="44">
        <v>54820</v>
      </c>
      <c r="E264" s="44">
        <v>48350</v>
      </c>
      <c r="F264" s="44">
        <v>41880</v>
      </c>
      <c r="G264" s="44">
        <v>35420</v>
      </c>
      <c r="H264" s="44">
        <v>28960</v>
      </c>
      <c r="I264" s="44">
        <v>22480</v>
      </c>
      <c r="J264" s="44">
        <v>17900</v>
      </c>
      <c r="K264" s="44">
        <v>14670</v>
      </c>
      <c r="L264" s="45">
        <v>215900</v>
      </c>
    </row>
    <row r="265" spans="1:12" x14ac:dyDescent="0.15">
      <c r="A265" s="36">
        <v>214</v>
      </c>
      <c r="B265" s="43">
        <v>644000</v>
      </c>
      <c r="C265" s="44">
        <v>647000</v>
      </c>
      <c r="D265" s="44">
        <v>55370</v>
      </c>
      <c r="E265" s="44">
        <v>48910</v>
      </c>
      <c r="F265" s="44">
        <v>42430</v>
      </c>
      <c r="G265" s="44">
        <v>35970</v>
      </c>
      <c r="H265" s="44">
        <v>29510</v>
      </c>
      <c r="I265" s="44">
        <v>23030</v>
      </c>
      <c r="J265" s="44">
        <v>18170</v>
      </c>
      <c r="K265" s="44">
        <v>14950</v>
      </c>
      <c r="L265" s="45">
        <v>217000</v>
      </c>
    </row>
    <row r="266" spans="1:12" x14ac:dyDescent="0.15">
      <c r="A266" s="36">
        <v>215</v>
      </c>
      <c r="B266" s="43">
        <v>647000</v>
      </c>
      <c r="C266" s="44">
        <v>650000</v>
      </c>
      <c r="D266" s="44">
        <v>55920</v>
      </c>
      <c r="E266" s="44">
        <v>49460</v>
      </c>
      <c r="F266" s="44">
        <v>42980</v>
      </c>
      <c r="G266" s="44">
        <v>36520</v>
      </c>
      <c r="H266" s="44">
        <v>30060</v>
      </c>
      <c r="I266" s="44">
        <v>23590</v>
      </c>
      <c r="J266" s="44">
        <v>18450</v>
      </c>
      <c r="K266" s="44">
        <v>15220</v>
      </c>
      <c r="L266" s="45">
        <v>218000</v>
      </c>
    </row>
    <row r="267" spans="1:12" x14ac:dyDescent="0.15">
      <c r="A267" s="36"/>
      <c r="B267" s="43"/>
      <c r="C267" s="44"/>
      <c r="D267" s="44"/>
      <c r="E267" s="44"/>
      <c r="F267" s="44"/>
      <c r="G267" s="44"/>
      <c r="H267" s="44"/>
      <c r="I267" s="44"/>
      <c r="J267" s="44"/>
      <c r="K267" s="44"/>
      <c r="L267" s="45"/>
    </row>
    <row r="268" spans="1:12" x14ac:dyDescent="0.15">
      <c r="A268" s="36">
        <v>216</v>
      </c>
      <c r="B268" s="43">
        <v>650000</v>
      </c>
      <c r="C268" s="44">
        <v>653000</v>
      </c>
      <c r="D268" s="44">
        <v>56470</v>
      </c>
      <c r="E268" s="44">
        <v>50010</v>
      </c>
      <c r="F268" s="44">
        <v>43540</v>
      </c>
      <c r="G268" s="44">
        <v>37070</v>
      </c>
      <c r="H268" s="44">
        <v>30610</v>
      </c>
      <c r="I268" s="44">
        <v>24140</v>
      </c>
      <c r="J268" s="44">
        <v>18730</v>
      </c>
      <c r="K268" s="44">
        <v>15500</v>
      </c>
      <c r="L268" s="45">
        <v>219000</v>
      </c>
    </row>
    <row r="269" spans="1:12" x14ac:dyDescent="0.15">
      <c r="A269" s="36">
        <v>217</v>
      </c>
      <c r="B269" s="43">
        <v>653000</v>
      </c>
      <c r="C269" s="44">
        <v>656000</v>
      </c>
      <c r="D269" s="44">
        <v>57020</v>
      </c>
      <c r="E269" s="44">
        <v>50560</v>
      </c>
      <c r="F269" s="44">
        <v>44090</v>
      </c>
      <c r="G269" s="44">
        <v>37620</v>
      </c>
      <c r="H269" s="44">
        <v>31160</v>
      </c>
      <c r="I269" s="44">
        <v>24690</v>
      </c>
      <c r="J269" s="44">
        <v>19000</v>
      </c>
      <c r="K269" s="44">
        <v>15770</v>
      </c>
      <c r="L269" s="45">
        <v>220000</v>
      </c>
    </row>
    <row r="270" spans="1:12" x14ac:dyDescent="0.15">
      <c r="A270" s="36">
        <v>218</v>
      </c>
      <c r="B270" s="43">
        <v>656000</v>
      </c>
      <c r="C270" s="44">
        <v>659000</v>
      </c>
      <c r="D270" s="44">
        <v>57570</v>
      </c>
      <c r="E270" s="44">
        <v>51110</v>
      </c>
      <c r="F270" s="44">
        <v>44640</v>
      </c>
      <c r="G270" s="44">
        <v>38180</v>
      </c>
      <c r="H270" s="44">
        <v>31710</v>
      </c>
      <c r="I270" s="44">
        <v>25240</v>
      </c>
      <c r="J270" s="44">
        <v>19280</v>
      </c>
      <c r="K270" s="44">
        <v>16050</v>
      </c>
      <c r="L270" s="45">
        <v>221000</v>
      </c>
    </row>
    <row r="271" spans="1:12" x14ac:dyDescent="0.15">
      <c r="A271" s="36">
        <v>219</v>
      </c>
      <c r="B271" s="43">
        <v>659000</v>
      </c>
      <c r="C271" s="44">
        <v>662000</v>
      </c>
      <c r="D271" s="44">
        <v>58130</v>
      </c>
      <c r="E271" s="44">
        <v>51660</v>
      </c>
      <c r="F271" s="44">
        <v>45190</v>
      </c>
      <c r="G271" s="44">
        <v>38730</v>
      </c>
      <c r="H271" s="44">
        <v>32260</v>
      </c>
      <c r="I271" s="44">
        <v>25790</v>
      </c>
      <c r="J271" s="44">
        <v>19550</v>
      </c>
      <c r="K271" s="44">
        <v>16330</v>
      </c>
      <c r="L271" s="45">
        <v>222100</v>
      </c>
    </row>
    <row r="272" spans="1:12" x14ac:dyDescent="0.15">
      <c r="A272" s="36">
        <v>220</v>
      </c>
      <c r="B272" s="43">
        <v>662000</v>
      </c>
      <c r="C272" s="44">
        <v>665000</v>
      </c>
      <c r="D272" s="44">
        <v>58680</v>
      </c>
      <c r="E272" s="44">
        <v>52210</v>
      </c>
      <c r="F272" s="44">
        <v>45740</v>
      </c>
      <c r="G272" s="44">
        <v>39280</v>
      </c>
      <c r="H272" s="44">
        <v>32810</v>
      </c>
      <c r="I272" s="44">
        <v>26340</v>
      </c>
      <c r="J272" s="44">
        <v>19880</v>
      </c>
      <c r="K272" s="44">
        <v>16600</v>
      </c>
      <c r="L272" s="45">
        <v>223100</v>
      </c>
    </row>
    <row r="273" spans="1:12" x14ac:dyDescent="0.15">
      <c r="A273" s="36"/>
      <c r="B273" s="43"/>
      <c r="C273" s="44"/>
      <c r="D273" s="44"/>
      <c r="E273" s="44"/>
      <c r="F273" s="44"/>
      <c r="G273" s="44"/>
      <c r="H273" s="44"/>
      <c r="I273" s="44"/>
      <c r="J273" s="44"/>
      <c r="K273" s="44"/>
      <c r="L273" s="45"/>
    </row>
    <row r="274" spans="1:12" x14ac:dyDescent="0.15">
      <c r="A274" s="36">
        <v>221</v>
      </c>
      <c r="B274" s="43">
        <v>665000</v>
      </c>
      <c r="C274" s="44">
        <v>668000</v>
      </c>
      <c r="D274" s="44">
        <v>59230</v>
      </c>
      <c r="E274" s="44">
        <v>52770</v>
      </c>
      <c r="F274" s="44">
        <v>46290</v>
      </c>
      <c r="G274" s="44">
        <v>39830</v>
      </c>
      <c r="H274" s="44">
        <v>33370</v>
      </c>
      <c r="I274" s="44">
        <v>26890</v>
      </c>
      <c r="J274" s="44">
        <v>20430</v>
      </c>
      <c r="K274" s="44">
        <v>16880</v>
      </c>
      <c r="L274" s="45">
        <v>224100</v>
      </c>
    </row>
    <row r="275" spans="1:12" x14ac:dyDescent="0.15">
      <c r="A275" s="36">
        <v>222</v>
      </c>
      <c r="B275" s="43">
        <v>668000</v>
      </c>
      <c r="C275" s="44">
        <v>671000</v>
      </c>
      <c r="D275" s="44">
        <v>59780</v>
      </c>
      <c r="E275" s="44">
        <v>53320</v>
      </c>
      <c r="F275" s="44">
        <v>46840</v>
      </c>
      <c r="G275" s="44">
        <v>40380</v>
      </c>
      <c r="H275" s="44">
        <v>33920</v>
      </c>
      <c r="I275" s="44">
        <v>27440</v>
      </c>
      <c r="J275" s="44">
        <v>20980</v>
      </c>
      <c r="K275" s="44">
        <v>17150</v>
      </c>
      <c r="L275" s="45">
        <v>225000</v>
      </c>
    </row>
    <row r="276" spans="1:12" x14ac:dyDescent="0.15">
      <c r="A276" s="36">
        <v>223</v>
      </c>
      <c r="B276" s="43">
        <v>671000</v>
      </c>
      <c r="C276" s="44">
        <v>674000</v>
      </c>
      <c r="D276" s="44">
        <v>60330</v>
      </c>
      <c r="E276" s="44">
        <v>53870</v>
      </c>
      <c r="F276" s="44">
        <v>47390</v>
      </c>
      <c r="G276" s="44">
        <v>40930</v>
      </c>
      <c r="H276" s="44">
        <v>34470</v>
      </c>
      <c r="I276" s="44">
        <v>28000</v>
      </c>
      <c r="J276" s="44">
        <v>21530</v>
      </c>
      <c r="K276" s="44">
        <v>17430</v>
      </c>
      <c r="L276" s="45">
        <v>226000</v>
      </c>
    </row>
    <row r="277" spans="1:12" x14ac:dyDescent="0.15">
      <c r="A277" s="36">
        <v>224</v>
      </c>
      <c r="B277" s="43">
        <v>674000</v>
      </c>
      <c r="C277" s="44">
        <v>677000</v>
      </c>
      <c r="D277" s="44">
        <v>60880</v>
      </c>
      <c r="E277" s="44">
        <v>54420</v>
      </c>
      <c r="F277" s="44">
        <v>47950</v>
      </c>
      <c r="G277" s="44">
        <v>41480</v>
      </c>
      <c r="H277" s="44">
        <v>35020</v>
      </c>
      <c r="I277" s="44">
        <v>28550</v>
      </c>
      <c r="J277" s="44">
        <v>22080</v>
      </c>
      <c r="K277" s="44">
        <v>17700</v>
      </c>
      <c r="L277" s="45">
        <v>227100</v>
      </c>
    </row>
    <row r="278" spans="1:12" x14ac:dyDescent="0.15">
      <c r="A278" s="36">
        <v>225</v>
      </c>
      <c r="B278" s="43">
        <v>677000</v>
      </c>
      <c r="C278" s="44">
        <v>680000</v>
      </c>
      <c r="D278" s="44">
        <v>61430</v>
      </c>
      <c r="E278" s="44">
        <v>54970</v>
      </c>
      <c r="F278" s="44">
        <v>48500</v>
      </c>
      <c r="G278" s="44">
        <v>42030</v>
      </c>
      <c r="H278" s="44">
        <v>35570</v>
      </c>
      <c r="I278" s="44">
        <v>29100</v>
      </c>
      <c r="J278" s="44">
        <v>22640</v>
      </c>
      <c r="K278" s="44">
        <v>17980</v>
      </c>
      <c r="L278" s="45">
        <v>228100</v>
      </c>
    </row>
    <row r="279" spans="1:12" x14ac:dyDescent="0.15">
      <c r="A279" s="36"/>
      <c r="B279" s="43"/>
      <c r="C279" s="44"/>
      <c r="D279" s="44"/>
      <c r="E279" s="44"/>
      <c r="F279" s="44"/>
      <c r="G279" s="44"/>
      <c r="H279" s="44"/>
      <c r="I279" s="44"/>
      <c r="J279" s="44"/>
      <c r="K279" s="44"/>
      <c r="L279" s="45"/>
    </row>
    <row r="280" spans="1:12" x14ac:dyDescent="0.15">
      <c r="A280" s="36">
        <v>226</v>
      </c>
      <c r="B280" s="43">
        <v>680000</v>
      </c>
      <c r="C280" s="44">
        <v>683000</v>
      </c>
      <c r="D280" s="44">
        <v>61980</v>
      </c>
      <c r="E280" s="44">
        <v>55520</v>
      </c>
      <c r="F280" s="44">
        <v>49050</v>
      </c>
      <c r="G280" s="44">
        <v>42590</v>
      </c>
      <c r="H280" s="44">
        <v>36120</v>
      </c>
      <c r="I280" s="44">
        <v>29650</v>
      </c>
      <c r="J280" s="44">
        <v>23190</v>
      </c>
      <c r="K280" s="44">
        <v>18260</v>
      </c>
      <c r="L280" s="45">
        <v>229100</v>
      </c>
    </row>
    <row r="281" spans="1:12" x14ac:dyDescent="0.15">
      <c r="A281" s="36">
        <v>227</v>
      </c>
      <c r="B281" s="43">
        <v>683000</v>
      </c>
      <c r="C281" s="44">
        <v>686000</v>
      </c>
      <c r="D281" s="44">
        <v>62540</v>
      </c>
      <c r="E281" s="44">
        <v>56070</v>
      </c>
      <c r="F281" s="44">
        <v>49600</v>
      </c>
      <c r="G281" s="44">
        <v>43140</v>
      </c>
      <c r="H281" s="44">
        <v>36670</v>
      </c>
      <c r="I281" s="44">
        <v>30200</v>
      </c>
      <c r="J281" s="44">
        <v>23740</v>
      </c>
      <c r="K281" s="44">
        <v>18530</v>
      </c>
      <c r="L281" s="45">
        <v>230400</v>
      </c>
    </row>
    <row r="282" spans="1:12" x14ac:dyDescent="0.15">
      <c r="A282" s="36">
        <v>228</v>
      </c>
      <c r="B282" s="43">
        <v>686000</v>
      </c>
      <c r="C282" s="44">
        <v>689000</v>
      </c>
      <c r="D282" s="44">
        <v>63090</v>
      </c>
      <c r="E282" s="44">
        <v>56620</v>
      </c>
      <c r="F282" s="44">
        <v>50150</v>
      </c>
      <c r="G282" s="44">
        <v>43690</v>
      </c>
      <c r="H282" s="44">
        <v>37230</v>
      </c>
      <c r="I282" s="44">
        <v>30750</v>
      </c>
      <c r="J282" s="44">
        <v>24290</v>
      </c>
      <c r="K282" s="44">
        <v>18810</v>
      </c>
      <c r="L282" s="45">
        <v>232100</v>
      </c>
    </row>
    <row r="283" spans="1:12" x14ac:dyDescent="0.15">
      <c r="A283" s="36">
        <v>229</v>
      </c>
      <c r="B283" s="43">
        <v>689000</v>
      </c>
      <c r="C283" s="44">
        <v>692000</v>
      </c>
      <c r="D283" s="44">
        <v>63640</v>
      </c>
      <c r="E283" s="44">
        <v>57180</v>
      </c>
      <c r="F283" s="44">
        <v>50700</v>
      </c>
      <c r="G283" s="44">
        <v>44240</v>
      </c>
      <c r="H283" s="44">
        <v>37780</v>
      </c>
      <c r="I283" s="44">
        <v>31300</v>
      </c>
      <c r="J283" s="44">
        <v>24840</v>
      </c>
      <c r="K283" s="44">
        <v>19080</v>
      </c>
      <c r="L283" s="45">
        <v>233600</v>
      </c>
    </row>
    <row r="284" spans="1:12" x14ac:dyDescent="0.15">
      <c r="A284" s="36">
        <v>230</v>
      </c>
      <c r="B284" s="43">
        <v>692000</v>
      </c>
      <c r="C284" s="44">
        <v>695000</v>
      </c>
      <c r="D284" s="44">
        <v>64190</v>
      </c>
      <c r="E284" s="44">
        <v>57730</v>
      </c>
      <c r="F284" s="44">
        <v>51250</v>
      </c>
      <c r="G284" s="44">
        <v>44790</v>
      </c>
      <c r="H284" s="44">
        <v>38330</v>
      </c>
      <c r="I284" s="44">
        <v>31860</v>
      </c>
      <c r="J284" s="44">
        <v>25390</v>
      </c>
      <c r="K284" s="44">
        <v>19360</v>
      </c>
      <c r="L284" s="45">
        <v>235100</v>
      </c>
    </row>
    <row r="285" spans="1:12" x14ac:dyDescent="0.15">
      <c r="A285" s="36"/>
      <c r="B285" s="43"/>
      <c r="C285" s="44"/>
      <c r="D285" s="44"/>
      <c r="E285" s="44"/>
      <c r="F285" s="44"/>
      <c r="G285" s="44"/>
      <c r="H285" s="44"/>
      <c r="I285" s="44"/>
      <c r="J285" s="44"/>
      <c r="K285" s="44"/>
      <c r="L285" s="45"/>
    </row>
    <row r="286" spans="1:12" x14ac:dyDescent="0.15">
      <c r="A286" s="36">
        <v>231</v>
      </c>
      <c r="B286" s="43">
        <v>695000</v>
      </c>
      <c r="C286" s="44">
        <v>698000</v>
      </c>
      <c r="D286" s="44">
        <v>64740</v>
      </c>
      <c r="E286" s="44">
        <v>58280</v>
      </c>
      <c r="F286" s="44">
        <v>51810</v>
      </c>
      <c r="G286" s="44">
        <v>45340</v>
      </c>
      <c r="H286" s="44">
        <v>38880</v>
      </c>
      <c r="I286" s="44">
        <v>32410</v>
      </c>
      <c r="J286" s="44">
        <v>25940</v>
      </c>
      <c r="K286" s="44">
        <v>19630</v>
      </c>
      <c r="L286" s="45">
        <v>236700</v>
      </c>
    </row>
    <row r="287" spans="1:12" x14ac:dyDescent="0.15">
      <c r="A287" s="36">
        <v>232</v>
      </c>
      <c r="B287" s="43">
        <v>698000</v>
      </c>
      <c r="C287" s="44">
        <v>701000</v>
      </c>
      <c r="D287" s="44">
        <v>65290</v>
      </c>
      <c r="E287" s="44">
        <v>58830</v>
      </c>
      <c r="F287" s="44">
        <v>52360</v>
      </c>
      <c r="G287" s="44">
        <v>45890</v>
      </c>
      <c r="H287" s="44">
        <v>39430</v>
      </c>
      <c r="I287" s="44">
        <v>32960</v>
      </c>
      <c r="J287" s="44">
        <v>26490</v>
      </c>
      <c r="K287" s="44">
        <v>20030</v>
      </c>
      <c r="L287" s="45">
        <v>238200</v>
      </c>
    </row>
    <row r="288" spans="1:12" x14ac:dyDescent="0.15">
      <c r="A288" s="36">
        <v>233</v>
      </c>
      <c r="B288" s="43">
        <v>701000</v>
      </c>
      <c r="C288" s="44">
        <v>704000</v>
      </c>
      <c r="D288" s="44">
        <v>65840</v>
      </c>
      <c r="E288" s="44">
        <v>59380</v>
      </c>
      <c r="F288" s="44">
        <v>52910</v>
      </c>
      <c r="G288" s="44">
        <v>46450</v>
      </c>
      <c r="H288" s="44">
        <v>39980</v>
      </c>
      <c r="I288" s="44">
        <v>33510</v>
      </c>
      <c r="J288" s="44">
        <v>27050</v>
      </c>
      <c r="K288" s="44">
        <v>20580</v>
      </c>
      <c r="L288" s="45">
        <v>239700</v>
      </c>
    </row>
    <row r="289" spans="1:12" x14ac:dyDescent="0.15">
      <c r="A289" s="36">
        <v>234</v>
      </c>
      <c r="B289" s="43">
        <v>704000</v>
      </c>
      <c r="C289" s="44">
        <v>707000</v>
      </c>
      <c r="D289" s="44">
        <v>66400</v>
      </c>
      <c r="E289" s="44">
        <v>59930</v>
      </c>
      <c r="F289" s="44">
        <v>53460</v>
      </c>
      <c r="G289" s="44">
        <v>47000</v>
      </c>
      <c r="H289" s="44">
        <v>40530</v>
      </c>
      <c r="I289" s="44">
        <v>34060</v>
      </c>
      <c r="J289" s="44">
        <v>27600</v>
      </c>
      <c r="K289" s="44">
        <v>21130</v>
      </c>
      <c r="L289" s="45">
        <v>241300</v>
      </c>
    </row>
    <row r="290" spans="1:12" x14ac:dyDescent="0.15">
      <c r="A290" s="36">
        <v>235</v>
      </c>
      <c r="B290" s="43">
        <v>707000</v>
      </c>
      <c r="C290" s="44">
        <v>710000</v>
      </c>
      <c r="D290" s="44">
        <v>66960</v>
      </c>
      <c r="E290" s="44">
        <v>60480</v>
      </c>
      <c r="F290" s="44">
        <v>54020</v>
      </c>
      <c r="G290" s="44">
        <v>47550</v>
      </c>
      <c r="H290" s="44">
        <v>41090</v>
      </c>
      <c r="I290" s="44">
        <v>34620</v>
      </c>
      <c r="J290" s="44">
        <v>28150</v>
      </c>
      <c r="K290" s="44">
        <v>21690</v>
      </c>
      <c r="L290" s="45">
        <v>242900</v>
      </c>
    </row>
    <row r="291" spans="1:12" x14ac:dyDescent="0.15">
      <c r="A291" s="36"/>
      <c r="B291" s="43"/>
      <c r="C291" s="44"/>
      <c r="D291" s="44"/>
      <c r="E291" s="44"/>
      <c r="F291" s="44"/>
      <c r="G291" s="44"/>
      <c r="H291" s="44"/>
      <c r="I291" s="44"/>
      <c r="J291" s="44"/>
      <c r="K291" s="44"/>
      <c r="L291" s="45"/>
    </row>
    <row r="292" spans="1:12" x14ac:dyDescent="0.15">
      <c r="A292" s="36">
        <v>236</v>
      </c>
      <c r="B292" s="43">
        <v>710000</v>
      </c>
      <c r="C292" s="44">
        <v>713000</v>
      </c>
      <c r="D292" s="44">
        <v>67570</v>
      </c>
      <c r="E292" s="44">
        <v>61100</v>
      </c>
      <c r="F292" s="44">
        <v>54630</v>
      </c>
      <c r="G292" s="44">
        <v>48160</v>
      </c>
      <c r="H292" s="44">
        <v>41700</v>
      </c>
      <c r="I292" s="44">
        <v>35230</v>
      </c>
      <c r="J292" s="44">
        <v>28760</v>
      </c>
      <c r="K292" s="44">
        <v>22300</v>
      </c>
      <c r="L292" s="45">
        <v>244400</v>
      </c>
    </row>
    <row r="293" spans="1:12" x14ac:dyDescent="0.15">
      <c r="A293" s="36">
        <v>237</v>
      </c>
      <c r="B293" s="43">
        <v>713000</v>
      </c>
      <c r="C293" s="44">
        <v>716000</v>
      </c>
      <c r="D293" s="44">
        <v>68180</v>
      </c>
      <c r="E293" s="44">
        <v>61710</v>
      </c>
      <c r="F293" s="44">
        <v>55250</v>
      </c>
      <c r="G293" s="44">
        <v>48770</v>
      </c>
      <c r="H293" s="44">
        <v>42310</v>
      </c>
      <c r="I293" s="44">
        <v>35850</v>
      </c>
      <c r="J293" s="44">
        <v>29370</v>
      </c>
      <c r="K293" s="44">
        <v>22910</v>
      </c>
      <c r="L293" s="45">
        <v>246000</v>
      </c>
    </row>
    <row r="294" spans="1:12" x14ac:dyDescent="0.15">
      <c r="A294" s="36">
        <v>238</v>
      </c>
      <c r="B294" s="43">
        <v>716000</v>
      </c>
      <c r="C294" s="44">
        <v>719000</v>
      </c>
      <c r="D294" s="44">
        <v>68790</v>
      </c>
      <c r="E294" s="44">
        <v>62320</v>
      </c>
      <c r="F294" s="44">
        <v>55860</v>
      </c>
      <c r="G294" s="44">
        <v>49390</v>
      </c>
      <c r="H294" s="44">
        <v>42920</v>
      </c>
      <c r="I294" s="44">
        <v>36460</v>
      </c>
      <c r="J294" s="44">
        <v>29990</v>
      </c>
      <c r="K294" s="44">
        <v>23520</v>
      </c>
      <c r="L294" s="45">
        <v>247500</v>
      </c>
    </row>
    <row r="295" spans="1:12" x14ac:dyDescent="0.15">
      <c r="A295" s="36">
        <v>239</v>
      </c>
      <c r="B295" s="43">
        <v>719000</v>
      </c>
      <c r="C295" s="44">
        <v>722000</v>
      </c>
      <c r="D295" s="44">
        <v>69410</v>
      </c>
      <c r="E295" s="44">
        <v>62930</v>
      </c>
      <c r="F295" s="44">
        <v>56470</v>
      </c>
      <c r="G295" s="44">
        <v>50000</v>
      </c>
      <c r="H295" s="44">
        <v>43540</v>
      </c>
      <c r="I295" s="44">
        <v>37070</v>
      </c>
      <c r="J295" s="44">
        <v>30600</v>
      </c>
      <c r="K295" s="44">
        <v>24140</v>
      </c>
      <c r="L295" s="45">
        <v>249000</v>
      </c>
    </row>
    <row r="296" spans="1:12" x14ac:dyDescent="0.15">
      <c r="A296" s="36">
        <v>240</v>
      </c>
      <c r="B296" s="43">
        <v>722000</v>
      </c>
      <c r="C296" s="44">
        <v>725000</v>
      </c>
      <c r="D296" s="44">
        <v>70020</v>
      </c>
      <c r="E296" s="44">
        <v>63550</v>
      </c>
      <c r="F296" s="44">
        <v>57080</v>
      </c>
      <c r="G296" s="44">
        <v>50610</v>
      </c>
      <c r="H296" s="44">
        <v>44150</v>
      </c>
      <c r="I296" s="44">
        <v>37690</v>
      </c>
      <c r="J296" s="44">
        <v>31210</v>
      </c>
      <c r="K296" s="44">
        <v>24750</v>
      </c>
      <c r="L296" s="45">
        <v>250600</v>
      </c>
    </row>
    <row r="297" spans="1:12" x14ac:dyDescent="0.15">
      <c r="A297" s="36"/>
      <c r="B297" s="43"/>
      <c r="C297" s="44"/>
      <c r="D297" s="44"/>
      <c r="E297" s="44"/>
      <c r="F297" s="44"/>
      <c r="G297" s="44"/>
      <c r="H297" s="44"/>
      <c r="I297" s="44"/>
      <c r="J297" s="44"/>
      <c r="K297" s="44"/>
      <c r="L297" s="45"/>
    </row>
    <row r="298" spans="1:12" x14ac:dyDescent="0.15">
      <c r="A298" s="36">
        <v>241</v>
      </c>
      <c r="B298" s="43">
        <v>725000</v>
      </c>
      <c r="C298" s="44">
        <v>728000</v>
      </c>
      <c r="D298" s="44">
        <v>70630</v>
      </c>
      <c r="E298" s="44">
        <v>64160</v>
      </c>
      <c r="F298" s="44">
        <v>57700</v>
      </c>
      <c r="G298" s="44">
        <v>51220</v>
      </c>
      <c r="H298" s="44">
        <v>44760</v>
      </c>
      <c r="I298" s="44">
        <v>38300</v>
      </c>
      <c r="J298" s="44">
        <v>31820</v>
      </c>
      <c r="K298" s="44">
        <v>25360</v>
      </c>
      <c r="L298" s="45">
        <v>252200</v>
      </c>
    </row>
    <row r="299" spans="1:12" x14ac:dyDescent="0.15">
      <c r="A299" s="36">
        <v>242</v>
      </c>
      <c r="B299" s="43">
        <v>728000</v>
      </c>
      <c r="C299" s="44">
        <v>731000</v>
      </c>
      <c r="D299" s="44">
        <v>71250</v>
      </c>
      <c r="E299" s="44">
        <v>64770</v>
      </c>
      <c r="F299" s="44">
        <v>58310</v>
      </c>
      <c r="G299" s="44">
        <v>51840</v>
      </c>
      <c r="H299" s="44">
        <v>45370</v>
      </c>
      <c r="I299" s="44">
        <v>38910</v>
      </c>
      <c r="J299" s="44">
        <v>32440</v>
      </c>
      <c r="K299" s="44">
        <v>25970</v>
      </c>
      <c r="L299" s="45">
        <v>253700</v>
      </c>
    </row>
    <row r="300" spans="1:12" x14ac:dyDescent="0.15">
      <c r="A300" s="36">
        <v>243</v>
      </c>
      <c r="B300" s="43">
        <v>731000</v>
      </c>
      <c r="C300" s="44">
        <v>734000</v>
      </c>
      <c r="D300" s="44">
        <v>71860</v>
      </c>
      <c r="E300" s="44">
        <v>65380</v>
      </c>
      <c r="F300" s="44">
        <v>58920</v>
      </c>
      <c r="G300" s="44">
        <v>52450</v>
      </c>
      <c r="H300" s="44">
        <v>45990</v>
      </c>
      <c r="I300" s="44">
        <v>39520</v>
      </c>
      <c r="J300" s="44">
        <v>33050</v>
      </c>
      <c r="K300" s="44">
        <v>26590</v>
      </c>
      <c r="L300" s="45">
        <v>255300</v>
      </c>
    </row>
    <row r="301" spans="1:12" x14ac:dyDescent="0.15">
      <c r="A301" s="36">
        <v>244</v>
      </c>
      <c r="B301" s="43">
        <v>734000</v>
      </c>
      <c r="C301" s="44">
        <v>737000</v>
      </c>
      <c r="D301" s="44">
        <v>72470</v>
      </c>
      <c r="E301" s="44">
        <v>66000</v>
      </c>
      <c r="F301" s="44">
        <v>59530</v>
      </c>
      <c r="G301" s="44">
        <v>53060</v>
      </c>
      <c r="H301" s="44">
        <v>46600</v>
      </c>
      <c r="I301" s="44">
        <v>40140</v>
      </c>
      <c r="J301" s="44">
        <v>33660</v>
      </c>
      <c r="K301" s="44">
        <v>27200</v>
      </c>
      <c r="L301" s="45">
        <v>256800</v>
      </c>
    </row>
    <row r="302" spans="1:12" x14ac:dyDescent="0.15">
      <c r="A302" s="36">
        <v>245</v>
      </c>
      <c r="B302" s="43">
        <v>737000</v>
      </c>
      <c r="C302" s="44">
        <v>740000</v>
      </c>
      <c r="D302" s="44">
        <v>73080</v>
      </c>
      <c r="E302" s="44">
        <v>66610</v>
      </c>
      <c r="F302" s="44">
        <v>60150</v>
      </c>
      <c r="G302" s="44">
        <v>53670</v>
      </c>
      <c r="H302" s="44">
        <v>47210</v>
      </c>
      <c r="I302" s="44">
        <v>40750</v>
      </c>
      <c r="J302" s="44">
        <v>34270</v>
      </c>
      <c r="K302" s="44">
        <v>27810</v>
      </c>
      <c r="L302" s="45">
        <v>258300</v>
      </c>
    </row>
    <row r="303" spans="1:12" ht="14.25" thickBot="1" x14ac:dyDescent="0.2">
      <c r="A303" s="36"/>
      <c r="B303" s="46"/>
      <c r="C303" s="47"/>
      <c r="D303" s="47"/>
      <c r="E303" s="47"/>
      <c r="F303" s="47"/>
      <c r="G303" s="47"/>
      <c r="H303" s="47"/>
      <c r="I303" s="47"/>
      <c r="J303" s="47"/>
      <c r="K303" s="47"/>
      <c r="L303" s="48"/>
    </row>
    <row r="304" spans="1:12" ht="12.95" customHeight="1" x14ac:dyDescent="0.15">
      <c r="A304" s="36"/>
      <c r="B304" s="49"/>
      <c r="C304" s="50"/>
      <c r="D304" s="51"/>
      <c r="E304" s="51"/>
      <c r="F304" s="51"/>
      <c r="G304" s="51"/>
      <c r="H304" s="51"/>
      <c r="I304" s="51"/>
      <c r="J304" s="51"/>
      <c r="K304" s="51"/>
      <c r="L304" s="52"/>
    </row>
    <row r="305" spans="1:12" ht="12.95" customHeight="1" x14ac:dyDescent="0.15">
      <c r="A305" s="36">
        <v>1</v>
      </c>
      <c r="B305" s="53" t="s">
        <v>53</v>
      </c>
      <c r="C305" s="54"/>
      <c r="D305" s="55">
        <v>73390</v>
      </c>
      <c r="E305" s="55">
        <v>66920</v>
      </c>
      <c r="F305" s="55">
        <v>60450</v>
      </c>
      <c r="G305" s="55">
        <v>53980</v>
      </c>
      <c r="H305" s="55">
        <v>47520</v>
      </c>
      <c r="I305" s="55">
        <v>41050</v>
      </c>
      <c r="J305" s="55">
        <v>34580</v>
      </c>
      <c r="K305" s="55">
        <v>28120</v>
      </c>
      <c r="L305" s="56">
        <v>259800</v>
      </c>
    </row>
    <row r="306" spans="1:12" ht="12.95" customHeight="1" x14ac:dyDescent="0.15">
      <c r="A306" s="36">
        <v>2</v>
      </c>
      <c r="B306" s="49"/>
      <c r="C306" s="50"/>
      <c r="D306" s="57"/>
      <c r="E306" s="58"/>
      <c r="F306" s="58"/>
      <c r="G306" s="58"/>
      <c r="H306" s="58"/>
      <c r="I306" s="58"/>
      <c r="J306" s="58"/>
      <c r="K306" s="59"/>
      <c r="L306" s="199" t="s">
        <v>54</v>
      </c>
    </row>
    <row r="307" spans="1:12" ht="12.95" customHeight="1" x14ac:dyDescent="0.15">
      <c r="A307" s="36">
        <v>3</v>
      </c>
      <c r="B307" s="60" t="s">
        <v>55</v>
      </c>
      <c r="C307" s="61"/>
      <c r="D307" s="62"/>
      <c r="E307" s="63"/>
      <c r="F307" s="63"/>
      <c r="G307" s="63"/>
      <c r="H307" s="63"/>
      <c r="I307" s="63"/>
      <c r="J307" s="63"/>
      <c r="K307" s="50"/>
      <c r="L307" s="200"/>
    </row>
    <row r="308" spans="1:12" ht="12.95" customHeight="1" x14ac:dyDescent="0.15">
      <c r="A308" s="36">
        <v>4</v>
      </c>
      <c r="B308" s="49"/>
      <c r="C308" s="50"/>
      <c r="D308" s="64" t="s">
        <v>56</v>
      </c>
      <c r="E308" s="65"/>
      <c r="F308" s="65"/>
      <c r="G308" s="65"/>
      <c r="H308" s="65"/>
      <c r="I308" s="65"/>
      <c r="J308" s="65"/>
      <c r="K308" s="61"/>
      <c r="L308" s="200"/>
    </row>
    <row r="309" spans="1:12" ht="12.95" customHeight="1" x14ac:dyDescent="0.15">
      <c r="A309" s="36">
        <v>5</v>
      </c>
      <c r="B309" s="60" t="s">
        <v>57</v>
      </c>
      <c r="C309" s="61"/>
      <c r="D309" s="62"/>
      <c r="E309" s="63"/>
      <c r="F309" s="63"/>
      <c r="G309" s="63"/>
      <c r="H309" s="63"/>
      <c r="I309" s="63"/>
      <c r="J309" s="63"/>
      <c r="K309" s="50"/>
      <c r="L309" s="200"/>
    </row>
    <row r="310" spans="1:12" ht="12.95" customHeight="1" x14ac:dyDescent="0.15">
      <c r="A310" s="36">
        <v>6</v>
      </c>
      <c r="B310" s="66"/>
      <c r="C310" s="67"/>
      <c r="D310" s="64" t="s">
        <v>58</v>
      </c>
      <c r="E310" s="65"/>
      <c r="F310" s="65"/>
      <c r="G310" s="65"/>
      <c r="H310" s="65"/>
      <c r="I310" s="65"/>
      <c r="J310" s="65"/>
      <c r="K310" s="61"/>
      <c r="L310" s="200"/>
    </row>
    <row r="311" spans="1:12" ht="12.95" customHeight="1" x14ac:dyDescent="0.15">
      <c r="A311" s="36">
        <v>7</v>
      </c>
      <c r="B311" s="60" t="s">
        <v>59</v>
      </c>
      <c r="C311" s="61"/>
      <c r="D311" s="62"/>
      <c r="E311" s="63"/>
      <c r="F311" s="63"/>
      <c r="G311" s="63"/>
      <c r="H311" s="63"/>
      <c r="I311" s="63"/>
      <c r="J311" s="63"/>
      <c r="K311" s="50"/>
      <c r="L311" s="200"/>
    </row>
    <row r="312" spans="1:12" ht="12.95" customHeight="1" x14ac:dyDescent="0.15">
      <c r="A312" s="36">
        <v>8</v>
      </c>
      <c r="B312" s="68"/>
      <c r="C312" s="69"/>
      <c r="D312" s="70"/>
      <c r="E312" s="71"/>
      <c r="F312" s="71"/>
      <c r="G312" s="71"/>
      <c r="H312" s="71"/>
      <c r="I312" s="71"/>
      <c r="J312" s="71"/>
      <c r="K312" s="54"/>
      <c r="L312" s="200"/>
    </row>
    <row r="313" spans="1:12" ht="12.95" customHeight="1" x14ac:dyDescent="0.15">
      <c r="A313" s="36">
        <v>9</v>
      </c>
      <c r="B313" s="72" t="s">
        <v>60</v>
      </c>
      <c r="C313" s="73"/>
      <c r="D313" s="74" t="s">
        <v>61</v>
      </c>
      <c r="E313" s="74" t="s">
        <v>61</v>
      </c>
      <c r="F313" s="74" t="s">
        <v>61</v>
      </c>
      <c r="G313" s="74" t="s">
        <v>61</v>
      </c>
      <c r="H313" s="74" t="s">
        <v>61</v>
      </c>
      <c r="I313" s="74" t="s">
        <v>61</v>
      </c>
      <c r="J313" s="74" t="s">
        <v>61</v>
      </c>
      <c r="K313" s="74" t="s">
        <v>61</v>
      </c>
      <c r="L313" s="200"/>
    </row>
    <row r="314" spans="1:12" ht="12.95" customHeight="1" x14ac:dyDescent="0.15">
      <c r="A314" s="36">
        <v>10</v>
      </c>
      <c r="B314" s="53" t="s">
        <v>62</v>
      </c>
      <c r="C314" s="54"/>
      <c r="D314" s="55">
        <v>81560</v>
      </c>
      <c r="E314" s="55">
        <v>75090</v>
      </c>
      <c r="F314" s="55">
        <v>68620</v>
      </c>
      <c r="G314" s="55">
        <v>62150</v>
      </c>
      <c r="H314" s="55">
        <v>55690</v>
      </c>
      <c r="I314" s="55">
        <v>49220</v>
      </c>
      <c r="J314" s="55">
        <v>42750</v>
      </c>
      <c r="K314" s="55">
        <v>36290</v>
      </c>
      <c r="L314" s="200"/>
    </row>
    <row r="315" spans="1:12" ht="12.95" customHeight="1" x14ac:dyDescent="0.15">
      <c r="A315" s="36">
        <v>11</v>
      </c>
      <c r="B315" s="49"/>
      <c r="C315" s="50"/>
      <c r="D315" s="57"/>
      <c r="E315" s="58"/>
      <c r="F315" s="58"/>
      <c r="G315" s="58"/>
      <c r="H315" s="58"/>
      <c r="I315" s="58"/>
      <c r="J315" s="58"/>
      <c r="K315" s="59"/>
      <c r="L315" s="200"/>
    </row>
    <row r="316" spans="1:12" ht="12.95" customHeight="1" x14ac:dyDescent="0.15">
      <c r="A316" s="36">
        <v>12</v>
      </c>
      <c r="B316" s="60" t="s">
        <v>63</v>
      </c>
      <c r="C316" s="61"/>
      <c r="D316" s="62"/>
      <c r="E316" s="63"/>
      <c r="F316" s="63"/>
      <c r="G316" s="63"/>
      <c r="H316" s="63"/>
      <c r="I316" s="63"/>
      <c r="J316" s="63"/>
      <c r="K316" s="50"/>
      <c r="L316" s="200"/>
    </row>
    <row r="317" spans="1:12" ht="12.95" customHeight="1" x14ac:dyDescent="0.15">
      <c r="A317" s="36">
        <v>13</v>
      </c>
      <c r="B317" s="49"/>
      <c r="C317" s="50"/>
      <c r="D317" s="64" t="s">
        <v>64</v>
      </c>
      <c r="E317" s="65"/>
      <c r="F317" s="65"/>
      <c r="G317" s="65"/>
      <c r="H317" s="65"/>
      <c r="I317" s="65"/>
      <c r="J317" s="65"/>
      <c r="K317" s="61"/>
      <c r="L317" s="200"/>
    </row>
    <row r="318" spans="1:12" ht="12.95" customHeight="1" x14ac:dyDescent="0.15">
      <c r="A318" s="36">
        <v>14</v>
      </c>
      <c r="B318" s="60" t="s">
        <v>65</v>
      </c>
      <c r="C318" s="61"/>
      <c r="D318" s="62"/>
      <c r="E318" s="63"/>
      <c r="F318" s="63"/>
      <c r="G318" s="63"/>
      <c r="H318" s="63"/>
      <c r="I318" s="63"/>
      <c r="J318" s="63"/>
      <c r="K318" s="50"/>
      <c r="L318" s="200"/>
    </row>
    <row r="319" spans="1:12" ht="12.95" customHeight="1" x14ac:dyDescent="0.15">
      <c r="A319" s="36">
        <v>15</v>
      </c>
      <c r="B319" s="66"/>
      <c r="C319" s="67"/>
      <c r="D319" s="64" t="s">
        <v>66</v>
      </c>
      <c r="E319" s="65"/>
      <c r="F319" s="65"/>
      <c r="G319" s="65"/>
      <c r="H319" s="65"/>
      <c r="I319" s="65"/>
      <c r="J319" s="65"/>
      <c r="K319" s="61"/>
      <c r="L319" s="200"/>
    </row>
    <row r="320" spans="1:12" ht="12.95" customHeight="1" x14ac:dyDescent="0.15">
      <c r="A320" s="36">
        <v>16</v>
      </c>
      <c r="B320" s="60" t="s">
        <v>59</v>
      </c>
      <c r="C320" s="61"/>
      <c r="D320" s="62"/>
      <c r="E320" s="63"/>
      <c r="F320" s="63"/>
      <c r="G320" s="63"/>
      <c r="H320" s="63"/>
      <c r="I320" s="63"/>
      <c r="J320" s="63"/>
      <c r="K320" s="50"/>
      <c r="L320" s="200"/>
    </row>
    <row r="321" spans="1:12" ht="12.95" customHeight="1" x14ac:dyDescent="0.15">
      <c r="A321" s="36">
        <v>17</v>
      </c>
      <c r="B321" s="68"/>
      <c r="C321" s="69"/>
      <c r="D321" s="70"/>
      <c r="E321" s="71"/>
      <c r="F321" s="71"/>
      <c r="G321" s="71"/>
      <c r="H321" s="71"/>
      <c r="I321" s="71"/>
      <c r="J321" s="71"/>
      <c r="K321" s="54"/>
      <c r="L321" s="200"/>
    </row>
    <row r="322" spans="1:12" ht="12.95" customHeight="1" x14ac:dyDescent="0.15">
      <c r="A322" s="36">
        <v>18</v>
      </c>
      <c r="B322" s="72" t="s">
        <v>60</v>
      </c>
      <c r="C322" s="73"/>
      <c r="D322" s="74" t="s">
        <v>61</v>
      </c>
      <c r="E322" s="74" t="s">
        <v>61</v>
      </c>
      <c r="F322" s="74" t="s">
        <v>61</v>
      </c>
      <c r="G322" s="74" t="s">
        <v>61</v>
      </c>
      <c r="H322" s="74" t="s">
        <v>61</v>
      </c>
      <c r="I322" s="74" t="s">
        <v>61</v>
      </c>
      <c r="J322" s="74" t="s">
        <v>61</v>
      </c>
      <c r="K322" s="74" t="s">
        <v>61</v>
      </c>
      <c r="L322" s="200"/>
    </row>
    <row r="323" spans="1:12" ht="12.95" customHeight="1" x14ac:dyDescent="0.15">
      <c r="A323" s="36">
        <v>19</v>
      </c>
      <c r="B323" s="53" t="s">
        <v>67</v>
      </c>
      <c r="C323" s="54"/>
      <c r="D323" s="55">
        <v>121480</v>
      </c>
      <c r="E323" s="55">
        <v>115010</v>
      </c>
      <c r="F323" s="55">
        <v>108540</v>
      </c>
      <c r="G323" s="55">
        <v>102070</v>
      </c>
      <c r="H323" s="55">
        <v>95610</v>
      </c>
      <c r="I323" s="55">
        <v>89140</v>
      </c>
      <c r="J323" s="55">
        <v>82670</v>
      </c>
      <c r="K323" s="55">
        <v>76210</v>
      </c>
      <c r="L323" s="200"/>
    </row>
    <row r="324" spans="1:12" ht="12.95" customHeight="1" x14ac:dyDescent="0.15">
      <c r="A324" s="36">
        <v>20</v>
      </c>
      <c r="B324" s="49"/>
      <c r="C324" s="50"/>
      <c r="D324" s="57"/>
      <c r="E324" s="58"/>
      <c r="F324" s="58"/>
      <c r="G324" s="58"/>
      <c r="H324" s="58"/>
      <c r="I324" s="58"/>
      <c r="J324" s="58"/>
      <c r="K324" s="59"/>
      <c r="L324" s="200"/>
    </row>
    <row r="325" spans="1:12" ht="12.95" customHeight="1" x14ac:dyDescent="0.15">
      <c r="A325" s="36">
        <v>21</v>
      </c>
      <c r="B325" s="60" t="s">
        <v>68</v>
      </c>
      <c r="C325" s="61"/>
      <c r="D325" s="62"/>
      <c r="E325" s="63"/>
      <c r="F325" s="63"/>
      <c r="G325" s="63"/>
      <c r="H325" s="63"/>
      <c r="I325" s="63"/>
      <c r="J325" s="63"/>
      <c r="K325" s="50"/>
      <c r="L325" s="200"/>
    </row>
    <row r="326" spans="1:12" ht="12.95" customHeight="1" x14ac:dyDescent="0.15">
      <c r="A326" s="36">
        <v>22</v>
      </c>
      <c r="B326" s="49"/>
      <c r="C326" s="50"/>
      <c r="D326" s="64" t="s">
        <v>69</v>
      </c>
      <c r="E326" s="65"/>
      <c r="F326" s="65"/>
      <c r="G326" s="65"/>
      <c r="H326" s="65"/>
      <c r="I326" s="65"/>
      <c r="J326" s="65"/>
      <c r="K326" s="61"/>
      <c r="L326" s="200"/>
    </row>
    <row r="327" spans="1:12" ht="12.95" customHeight="1" x14ac:dyDescent="0.15">
      <c r="A327" s="36">
        <v>23</v>
      </c>
      <c r="B327" s="60" t="s">
        <v>70</v>
      </c>
      <c r="C327" s="61"/>
      <c r="D327" s="62"/>
      <c r="E327" s="63"/>
      <c r="F327" s="63"/>
      <c r="G327" s="63"/>
      <c r="H327" s="63"/>
      <c r="I327" s="63"/>
      <c r="J327" s="63"/>
      <c r="K327" s="50"/>
      <c r="L327" s="200"/>
    </row>
    <row r="328" spans="1:12" ht="12.95" customHeight="1" x14ac:dyDescent="0.15">
      <c r="A328" s="36">
        <v>24</v>
      </c>
      <c r="B328" s="66"/>
      <c r="C328" s="67"/>
      <c r="D328" s="64" t="s">
        <v>71</v>
      </c>
      <c r="E328" s="65"/>
      <c r="F328" s="65"/>
      <c r="G328" s="65"/>
      <c r="H328" s="65"/>
      <c r="I328" s="65"/>
      <c r="J328" s="65"/>
      <c r="K328" s="61"/>
      <c r="L328" s="200"/>
    </row>
    <row r="329" spans="1:12" ht="12.95" customHeight="1" x14ac:dyDescent="0.15">
      <c r="A329" s="36">
        <v>25</v>
      </c>
      <c r="B329" s="60" t="s">
        <v>59</v>
      </c>
      <c r="C329" s="61"/>
      <c r="D329" s="62"/>
      <c r="E329" s="63"/>
      <c r="F329" s="63"/>
      <c r="G329" s="63"/>
      <c r="H329" s="63"/>
      <c r="I329" s="63"/>
      <c r="J329" s="63"/>
      <c r="K329" s="50"/>
      <c r="L329" s="200"/>
    </row>
    <row r="330" spans="1:12" ht="12.95" customHeight="1" x14ac:dyDescent="0.15">
      <c r="A330" s="36">
        <v>26</v>
      </c>
      <c r="B330" s="68"/>
      <c r="C330" s="69"/>
      <c r="D330" s="70"/>
      <c r="E330" s="71"/>
      <c r="F330" s="71"/>
      <c r="G330" s="71"/>
      <c r="H330" s="71"/>
      <c r="I330" s="71"/>
      <c r="J330" s="71"/>
      <c r="K330" s="54"/>
      <c r="L330" s="201"/>
    </row>
    <row r="331" spans="1:12" ht="12.95" customHeight="1" x14ac:dyDescent="0.15">
      <c r="A331" s="36">
        <v>27</v>
      </c>
      <c r="B331" s="72" t="s">
        <v>60</v>
      </c>
      <c r="C331" s="73"/>
      <c r="D331" s="74" t="s">
        <v>61</v>
      </c>
      <c r="E331" s="74" t="s">
        <v>61</v>
      </c>
      <c r="F331" s="74" t="s">
        <v>61</v>
      </c>
      <c r="G331" s="74" t="s">
        <v>61</v>
      </c>
      <c r="H331" s="74" t="s">
        <v>61</v>
      </c>
      <c r="I331" s="74" t="s">
        <v>61</v>
      </c>
      <c r="J331" s="74" t="s">
        <v>61</v>
      </c>
      <c r="K331" s="74" t="s">
        <v>61</v>
      </c>
      <c r="L331" s="75" t="s">
        <v>61</v>
      </c>
    </row>
    <row r="332" spans="1:12" ht="12.95" customHeight="1" x14ac:dyDescent="0.15">
      <c r="A332" s="36">
        <v>28</v>
      </c>
      <c r="B332" s="53" t="s">
        <v>72</v>
      </c>
      <c r="C332" s="54"/>
      <c r="D332" s="55">
        <v>374180</v>
      </c>
      <c r="E332" s="55">
        <v>367710</v>
      </c>
      <c r="F332" s="55">
        <v>361240</v>
      </c>
      <c r="G332" s="55">
        <v>354770</v>
      </c>
      <c r="H332" s="55">
        <v>348310</v>
      </c>
      <c r="I332" s="55">
        <v>341840</v>
      </c>
      <c r="J332" s="55">
        <v>335370</v>
      </c>
      <c r="K332" s="55">
        <v>328910</v>
      </c>
      <c r="L332" s="56">
        <v>651900</v>
      </c>
    </row>
    <row r="333" spans="1:12" ht="12.95" customHeight="1" x14ac:dyDescent="0.15">
      <c r="A333" s="36">
        <v>29</v>
      </c>
      <c r="B333" s="72"/>
      <c r="C333" s="73"/>
      <c r="D333" s="76"/>
      <c r="E333" s="77"/>
      <c r="F333" s="77"/>
      <c r="G333" s="77"/>
      <c r="H333" s="77"/>
      <c r="I333" s="77"/>
      <c r="J333" s="77"/>
      <c r="K333" s="78"/>
      <c r="L333" s="202" t="s">
        <v>73</v>
      </c>
    </row>
    <row r="334" spans="1:12" ht="12.95" customHeight="1" x14ac:dyDescent="0.15">
      <c r="A334" s="36">
        <v>30</v>
      </c>
      <c r="B334" s="60" t="s">
        <v>74</v>
      </c>
      <c r="C334" s="61"/>
      <c r="D334" s="62"/>
      <c r="E334" s="63"/>
      <c r="F334" s="63"/>
      <c r="G334" s="63"/>
      <c r="H334" s="63"/>
      <c r="I334" s="63"/>
      <c r="J334" s="63"/>
      <c r="K334" s="50"/>
      <c r="L334" s="203"/>
    </row>
    <row r="335" spans="1:12" ht="12.95" customHeight="1" x14ac:dyDescent="0.15">
      <c r="A335" s="36">
        <v>31</v>
      </c>
      <c r="B335" s="49"/>
      <c r="C335" s="50"/>
      <c r="D335" s="64" t="s">
        <v>75</v>
      </c>
      <c r="E335" s="65"/>
      <c r="F335" s="65"/>
      <c r="G335" s="65"/>
      <c r="H335" s="65"/>
      <c r="I335" s="65"/>
      <c r="J335" s="65"/>
      <c r="K335" s="61"/>
      <c r="L335" s="203"/>
    </row>
    <row r="336" spans="1:12" ht="12.95" customHeight="1" x14ac:dyDescent="0.15">
      <c r="A336" s="36">
        <v>32</v>
      </c>
      <c r="B336" s="60" t="s">
        <v>76</v>
      </c>
      <c r="C336" s="61"/>
      <c r="D336" s="62"/>
      <c r="E336" s="63"/>
      <c r="F336" s="63"/>
      <c r="G336" s="63"/>
      <c r="H336" s="63"/>
      <c r="I336" s="63"/>
      <c r="J336" s="63"/>
      <c r="K336" s="50"/>
      <c r="L336" s="203"/>
    </row>
    <row r="337" spans="1:12" ht="12.95" customHeight="1" x14ac:dyDescent="0.15">
      <c r="A337" s="36">
        <v>33</v>
      </c>
      <c r="B337" s="66"/>
      <c r="C337" s="67"/>
      <c r="D337" s="64" t="s">
        <v>77</v>
      </c>
      <c r="E337" s="65"/>
      <c r="F337" s="65"/>
      <c r="G337" s="65"/>
      <c r="H337" s="65"/>
      <c r="I337" s="65"/>
      <c r="J337" s="65"/>
      <c r="K337" s="61"/>
      <c r="L337" s="203"/>
    </row>
    <row r="338" spans="1:12" ht="12.95" customHeight="1" x14ac:dyDescent="0.15">
      <c r="A338" s="36">
        <v>34</v>
      </c>
      <c r="B338" s="60" t="s">
        <v>59</v>
      </c>
      <c r="C338" s="61"/>
      <c r="D338" s="62"/>
      <c r="E338" s="63"/>
      <c r="F338" s="63"/>
      <c r="G338" s="63"/>
      <c r="H338" s="63"/>
      <c r="I338" s="63"/>
      <c r="J338" s="63"/>
      <c r="K338" s="50"/>
      <c r="L338" s="203"/>
    </row>
    <row r="339" spans="1:12" ht="12.95" customHeight="1" x14ac:dyDescent="0.15">
      <c r="A339" s="36">
        <v>35</v>
      </c>
      <c r="B339" s="68"/>
      <c r="C339" s="69"/>
      <c r="D339" s="70"/>
      <c r="E339" s="71"/>
      <c r="F339" s="71"/>
      <c r="G339" s="71"/>
      <c r="H339" s="71"/>
      <c r="I339" s="71"/>
      <c r="J339" s="71"/>
      <c r="K339" s="54"/>
      <c r="L339" s="203"/>
    </row>
    <row r="340" spans="1:12" ht="12.95" customHeight="1" x14ac:dyDescent="0.15">
      <c r="A340" s="36">
        <v>36</v>
      </c>
      <c r="B340" s="72" t="s">
        <v>60</v>
      </c>
      <c r="C340" s="73"/>
      <c r="D340" s="74" t="s">
        <v>61</v>
      </c>
      <c r="E340" s="74" t="s">
        <v>61</v>
      </c>
      <c r="F340" s="74" t="s">
        <v>61</v>
      </c>
      <c r="G340" s="74" t="s">
        <v>61</v>
      </c>
      <c r="H340" s="74" t="s">
        <v>61</v>
      </c>
      <c r="I340" s="74" t="s">
        <v>61</v>
      </c>
      <c r="J340" s="74" t="s">
        <v>61</v>
      </c>
      <c r="K340" s="74" t="s">
        <v>61</v>
      </c>
      <c r="L340" s="203"/>
    </row>
    <row r="341" spans="1:12" ht="12.95" customHeight="1" x14ac:dyDescent="0.15">
      <c r="A341" s="36">
        <v>37</v>
      </c>
      <c r="B341" s="53" t="s">
        <v>78</v>
      </c>
      <c r="C341" s="54"/>
      <c r="D341" s="55">
        <v>571570</v>
      </c>
      <c r="E341" s="55">
        <v>565090</v>
      </c>
      <c r="F341" s="55">
        <v>558630</v>
      </c>
      <c r="G341" s="55">
        <v>552160</v>
      </c>
      <c r="H341" s="55">
        <v>545690</v>
      </c>
      <c r="I341" s="55">
        <v>539230</v>
      </c>
      <c r="J341" s="55">
        <v>532760</v>
      </c>
      <c r="K341" s="55">
        <v>526290</v>
      </c>
      <c r="L341" s="203"/>
    </row>
    <row r="342" spans="1:12" ht="12.95" customHeight="1" x14ac:dyDescent="0.15">
      <c r="A342" s="36">
        <v>38</v>
      </c>
      <c r="B342" s="49"/>
      <c r="C342" s="50"/>
      <c r="D342" s="57"/>
      <c r="E342" s="58"/>
      <c r="F342" s="58"/>
      <c r="G342" s="58"/>
      <c r="H342" s="58"/>
      <c r="I342" s="58"/>
      <c r="J342" s="58"/>
      <c r="K342" s="59"/>
      <c r="L342" s="203"/>
    </row>
    <row r="343" spans="1:12" ht="12.95" customHeight="1" x14ac:dyDescent="0.15">
      <c r="A343" s="36">
        <v>39</v>
      </c>
      <c r="B343" s="60" t="s">
        <v>79</v>
      </c>
      <c r="C343" s="61"/>
      <c r="D343" s="62"/>
      <c r="E343" s="63"/>
      <c r="F343" s="63"/>
      <c r="G343" s="63"/>
      <c r="H343" s="63"/>
      <c r="I343" s="63"/>
      <c r="J343" s="63"/>
      <c r="K343" s="50"/>
      <c r="L343" s="203"/>
    </row>
    <row r="344" spans="1:12" ht="12.95" customHeight="1" x14ac:dyDescent="0.15">
      <c r="A344" s="36">
        <v>40</v>
      </c>
      <c r="B344" s="49"/>
      <c r="C344" s="50"/>
      <c r="D344" s="64" t="s">
        <v>80</v>
      </c>
      <c r="E344" s="65"/>
      <c r="F344" s="65"/>
      <c r="G344" s="65"/>
      <c r="H344" s="65"/>
      <c r="I344" s="65"/>
      <c r="J344" s="65"/>
      <c r="K344" s="61"/>
      <c r="L344" s="203"/>
    </row>
    <row r="345" spans="1:12" ht="12.95" customHeight="1" x14ac:dyDescent="0.15">
      <c r="A345" s="36">
        <v>41</v>
      </c>
      <c r="B345" s="60" t="s">
        <v>81</v>
      </c>
      <c r="C345" s="61"/>
      <c r="D345" s="62"/>
      <c r="E345" s="63"/>
      <c r="F345" s="63"/>
      <c r="G345" s="63"/>
      <c r="H345" s="63"/>
      <c r="I345" s="63"/>
      <c r="J345" s="63"/>
      <c r="K345" s="50"/>
      <c r="L345" s="203"/>
    </row>
    <row r="346" spans="1:12" ht="12.95" customHeight="1" x14ac:dyDescent="0.15">
      <c r="A346" s="36">
        <v>42</v>
      </c>
      <c r="B346" s="66"/>
      <c r="C346" s="67"/>
      <c r="D346" s="64" t="s">
        <v>82</v>
      </c>
      <c r="E346" s="65"/>
      <c r="F346" s="65"/>
      <c r="G346" s="65"/>
      <c r="H346" s="65"/>
      <c r="I346" s="65"/>
      <c r="J346" s="65"/>
      <c r="K346" s="61"/>
      <c r="L346" s="203"/>
    </row>
    <row r="347" spans="1:12" ht="12.95" customHeight="1" x14ac:dyDescent="0.15">
      <c r="A347" s="36">
        <v>43</v>
      </c>
      <c r="B347" s="60" t="s">
        <v>59</v>
      </c>
      <c r="C347" s="61"/>
      <c r="D347" s="62"/>
      <c r="E347" s="63"/>
      <c r="F347" s="63"/>
      <c r="G347" s="63"/>
      <c r="H347" s="63"/>
      <c r="I347" s="63"/>
      <c r="J347" s="63"/>
      <c r="K347" s="50"/>
      <c r="L347" s="203"/>
    </row>
    <row r="348" spans="1:12" ht="12.95" customHeight="1" x14ac:dyDescent="0.15">
      <c r="A348" s="36">
        <v>44</v>
      </c>
      <c r="B348" s="68"/>
      <c r="C348" s="69"/>
      <c r="D348" s="70"/>
      <c r="E348" s="71"/>
      <c r="F348" s="71"/>
      <c r="G348" s="71"/>
      <c r="H348" s="71"/>
      <c r="I348" s="71"/>
      <c r="J348" s="71"/>
      <c r="K348" s="54"/>
      <c r="L348" s="203"/>
    </row>
    <row r="349" spans="1:12" ht="12.95" customHeight="1" x14ac:dyDescent="0.15">
      <c r="A349" s="36">
        <v>45</v>
      </c>
      <c r="B349" s="72" t="s">
        <v>60</v>
      </c>
      <c r="C349" s="73"/>
      <c r="D349" s="74" t="s">
        <v>61</v>
      </c>
      <c r="E349" s="74" t="s">
        <v>61</v>
      </c>
      <c r="F349" s="74" t="s">
        <v>61</v>
      </c>
      <c r="G349" s="74" t="s">
        <v>61</v>
      </c>
      <c r="H349" s="74" t="s">
        <v>61</v>
      </c>
      <c r="I349" s="74" t="s">
        <v>61</v>
      </c>
      <c r="J349" s="74" t="s">
        <v>61</v>
      </c>
      <c r="K349" s="74" t="s">
        <v>61</v>
      </c>
      <c r="L349" s="203"/>
    </row>
    <row r="350" spans="1:12" ht="12.95" customHeight="1" x14ac:dyDescent="0.15">
      <c r="A350" s="36">
        <v>46</v>
      </c>
      <c r="B350" s="53" t="s">
        <v>83</v>
      </c>
      <c r="C350" s="54"/>
      <c r="D350" s="55">
        <v>593340</v>
      </c>
      <c r="E350" s="55">
        <v>586870</v>
      </c>
      <c r="F350" s="55">
        <v>580410</v>
      </c>
      <c r="G350" s="55">
        <v>573930</v>
      </c>
      <c r="H350" s="55">
        <v>567470</v>
      </c>
      <c r="I350" s="55">
        <v>561010</v>
      </c>
      <c r="J350" s="55">
        <v>554540</v>
      </c>
      <c r="K350" s="55">
        <v>548070</v>
      </c>
      <c r="L350" s="203"/>
    </row>
    <row r="351" spans="1:12" ht="12.95" customHeight="1" x14ac:dyDescent="0.15">
      <c r="A351" s="36">
        <v>47</v>
      </c>
      <c r="B351" s="49"/>
      <c r="C351" s="50"/>
      <c r="D351" s="57"/>
      <c r="E351" s="58"/>
      <c r="F351" s="58"/>
      <c r="G351" s="58"/>
      <c r="H351" s="58"/>
      <c r="I351" s="58"/>
      <c r="J351" s="58"/>
      <c r="K351" s="59"/>
      <c r="L351" s="203"/>
    </row>
    <row r="352" spans="1:12" ht="12.95" customHeight="1" x14ac:dyDescent="0.15">
      <c r="A352" s="36">
        <v>48</v>
      </c>
      <c r="B352" s="60" t="s">
        <v>84</v>
      </c>
      <c r="C352" s="61"/>
      <c r="D352" s="62"/>
      <c r="E352" s="63"/>
      <c r="F352" s="63"/>
      <c r="G352" s="63"/>
      <c r="H352" s="63"/>
      <c r="I352" s="63"/>
      <c r="J352" s="63"/>
      <c r="K352" s="50"/>
      <c r="L352" s="203"/>
    </row>
    <row r="353" spans="1:12" ht="12.95" customHeight="1" x14ac:dyDescent="0.15">
      <c r="A353" s="36">
        <v>49</v>
      </c>
      <c r="B353" s="49"/>
      <c r="C353" s="50"/>
      <c r="D353" s="64" t="s">
        <v>85</v>
      </c>
      <c r="E353" s="65"/>
      <c r="F353" s="65"/>
      <c r="G353" s="65"/>
      <c r="H353" s="65"/>
      <c r="I353" s="65"/>
      <c r="J353" s="65"/>
      <c r="K353" s="61"/>
      <c r="L353" s="203"/>
    </row>
    <row r="354" spans="1:12" ht="12.95" customHeight="1" x14ac:dyDescent="0.15">
      <c r="A354" s="36">
        <v>50</v>
      </c>
      <c r="B354" s="60" t="s">
        <v>86</v>
      </c>
      <c r="C354" s="61"/>
      <c r="D354" s="62"/>
      <c r="E354" s="63"/>
      <c r="F354" s="63"/>
      <c r="G354" s="63"/>
      <c r="H354" s="63"/>
      <c r="I354" s="63"/>
      <c r="J354" s="63"/>
      <c r="K354" s="50"/>
      <c r="L354" s="203"/>
    </row>
    <row r="355" spans="1:12" ht="12.95" customHeight="1" x14ac:dyDescent="0.15">
      <c r="A355" s="36">
        <v>51</v>
      </c>
      <c r="B355" s="66"/>
      <c r="C355" s="67"/>
      <c r="D355" s="64" t="s">
        <v>87</v>
      </c>
      <c r="E355" s="65"/>
      <c r="F355" s="65"/>
      <c r="G355" s="65"/>
      <c r="H355" s="65"/>
      <c r="I355" s="65"/>
      <c r="J355" s="65"/>
      <c r="K355" s="61"/>
      <c r="L355" s="203"/>
    </row>
    <row r="356" spans="1:12" ht="12.95" customHeight="1" x14ac:dyDescent="0.15">
      <c r="A356" s="36">
        <v>52</v>
      </c>
      <c r="B356" s="60" t="s">
        <v>59</v>
      </c>
      <c r="C356" s="61"/>
      <c r="D356" s="62"/>
      <c r="E356" s="63"/>
      <c r="F356" s="63"/>
      <c r="G356" s="63"/>
      <c r="H356" s="63"/>
      <c r="I356" s="63"/>
      <c r="J356" s="63"/>
      <c r="K356" s="50"/>
      <c r="L356" s="203"/>
    </row>
    <row r="357" spans="1:12" ht="12.95" customHeight="1" x14ac:dyDescent="0.15">
      <c r="A357" s="36">
        <v>53</v>
      </c>
      <c r="B357" s="68"/>
      <c r="C357" s="69"/>
      <c r="D357" s="70"/>
      <c r="E357" s="71"/>
      <c r="F357" s="71"/>
      <c r="G357" s="71"/>
      <c r="H357" s="71"/>
      <c r="I357" s="71"/>
      <c r="J357" s="71"/>
      <c r="K357" s="54"/>
      <c r="L357" s="203"/>
    </row>
    <row r="358" spans="1:12" ht="12.95" customHeight="1" x14ac:dyDescent="0.15">
      <c r="A358" s="36">
        <v>54</v>
      </c>
      <c r="B358" s="72" t="s">
        <v>60</v>
      </c>
      <c r="C358" s="73"/>
      <c r="D358" s="74" t="s">
        <v>61</v>
      </c>
      <c r="E358" s="74" t="s">
        <v>61</v>
      </c>
      <c r="F358" s="74" t="s">
        <v>61</v>
      </c>
      <c r="G358" s="74" t="s">
        <v>61</v>
      </c>
      <c r="H358" s="74" t="s">
        <v>61</v>
      </c>
      <c r="I358" s="74" t="s">
        <v>61</v>
      </c>
      <c r="J358" s="74" t="s">
        <v>61</v>
      </c>
      <c r="K358" s="74" t="s">
        <v>61</v>
      </c>
      <c r="L358" s="203"/>
    </row>
    <row r="359" spans="1:12" ht="12.95" customHeight="1" x14ac:dyDescent="0.15">
      <c r="A359" s="36">
        <v>55</v>
      </c>
      <c r="B359" s="53" t="s">
        <v>88</v>
      </c>
      <c r="C359" s="54"/>
      <c r="D359" s="55">
        <v>615120</v>
      </c>
      <c r="E359" s="55">
        <v>608650</v>
      </c>
      <c r="F359" s="55">
        <v>602190</v>
      </c>
      <c r="G359" s="55">
        <v>595710</v>
      </c>
      <c r="H359" s="55">
        <v>589250</v>
      </c>
      <c r="I359" s="55">
        <v>582790</v>
      </c>
      <c r="J359" s="55">
        <v>576310</v>
      </c>
      <c r="K359" s="55">
        <v>569850</v>
      </c>
      <c r="L359" s="203"/>
    </row>
    <row r="360" spans="1:12" ht="12.95" customHeight="1" x14ac:dyDescent="0.15">
      <c r="A360" s="36">
        <v>56</v>
      </c>
      <c r="B360" s="49"/>
      <c r="C360" s="50"/>
      <c r="D360" s="57"/>
      <c r="E360" s="58"/>
      <c r="F360" s="58"/>
      <c r="G360" s="58"/>
      <c r="H360" s="58"/>
      <c r="I360" s="58"/>
      <c r="J360" s="58"/>
      <c r="K360" s="59"/>
      <c r="L360" s="203"/>
    </row>
    <row r="361" spans="1:12" ht="12.95" customHeight="1" x14ac:dyDescent="0.15">
      <c r="A361" s="36">
        <v>57</v>
      </c>
      <c r="B361" s="60" t="s">
        <v>89</v>
      </c>
      <c r="C361" s="61"/>
      <c r="D361" s="62"/>
      <c r="E361" s="63"/>
      <c r="F361" s="63"/>
      <c r="G361" s="63"/>
      <c r="H361" s="63"/>
      <c r="I361" s="63"/>
      <c r="J361" s="63"/>
      <c r="K361" s="50"/>
      <c r="L361" s="203"/>
    </row>
    <row r="362" spans="1:12" ht="12.95" customHeight="1" x14ac:dyDescent="0.15">
      <c r="A362" s="36">
        <v>58</v>
      </c>
      <c r="B362" s="49"/>
      <c r="C362" s="50"/>
      <c r="D362" s="64" t="s">
        <v>90</v>
      </c>
      <c r="E362" s="65"/>
      <c r="F362" s="65"/>
      <c r="G362" s="65"/>
      <c r="H362" s="65"/>
      <c r="I362" s="65"/>
      <c r="J362" s="65"/>
      <c r="K362" s="61"/>
      <c r="L362" s="203"/>
    </row>
    <row r="363" spans="1:12" ht="12.95" customHeight="1" x14ac:dyDescent="0.15">
      <c r="A363" s="36">
        <v>59</v>
      </c>
      <c r="B363" s="60" t="s">
        <v>91</v>
      </c>
      <c r="C363" s="61"/>
      <c r="D363" s="62"/>
      <c r="E363" s="63"/>
      <c r="F363" s="63"/>
      <c r="G363" s="63"/>
      <c r="H363" s="63"/>
      <c r="I363" s="63"/>
      <c r="J363" s="63"/>
      <c r="K363" s="50"/>
      <c r="L363" s="203"/>
    </row>
    <row r="364" spans="1:12" ht="12.95" customHeight="1" x14ac:dyDescent="0.15">
      <c r="A364" s="36">
        <v>60</v>
      </c>
      <c r="B364" s="66"/>
      <c r="C364" s="67"/>
      <c r="D364" s="64" t="s">
        <v>92</v>
      </c>
      <c r="E364" s="65"/>
      <c r="F364" s="65"/>
      <c r="G364" s="65"/>
      <c r="H364" s="65"/>
      <c r="I364" s="65"/>
      <c r="J364" s="65"/>
      <c r="K364" s="61"/>
      <c r="L364" s="203"/>
    </row>
    <row r="365" spans="1:12" ht="12.95" customHeight="1" x14ac:dyDescent="0.15">
      <c r="A365" s="36">
        <v>61</v>
      </c>
      <c r="B365" s="60" t="s">
        <v>59</v>
      </c>
      <c r="C365" s="61"/>
      <c r="D365" s="62"/>
      <c r="E365" s="63"/>
      <c r="F365" s="63"/>
      <c r="G365" s="63"/>
      <c r="H365" s="63"/>
      <c r="I365" s="63"/>
      <c r="J365" s="63"/>
      <c r="K365" s="50"/>
      <c r="L365" s="203"/>
    </row>
    <row r="366" spans="1:12" ht="12.95" customHeight="1" thickBot="1" x14ac:dyDescent="0.2">
      <c r="A366" s="36">
        <v>62</v>
      </c>
      <c r="B366" s="79"/>
      <c r="C366" s="80"/>
      <c r="D366" s="81"/>
      <c r="E366" s="82"/>
      <c r="F366" s="82"/>
      <c r="G366" s="82"/>
      <c r="H366" s="82"/>
      <c r="I366" s="82"/>
      <c r="J366" s="82"/>
      <c r="K366" s="83"/>
      <c r="L366" s="204"/>
    </row>
    <row r="367" spans="1:12" x14ac:dyDescent="0.15">
      <c r="A367" s="36">
        <v>63</v>
      </c>
      <c r="B367" s="49"/>
      <c r="C367" s="50"/>
      <c r="D367" s="51"/>
      <c r="E367" s="51"/>
      <c r="F367" s="51"/>
      <c r="G367" s="51"/>
      <c r="H367" s="51"/>
      <c r="I367" s="51"/>
      <c r="J367" s="51"/>
      <c r="K367" s="51"/>
      <c r="L367" s="203" t="s">
        <v>73</v>
      </c>
    </row>
    <row r="368" spans="1:12" x14ac:dyDescent="0.15">
      <c r="A368" s="36">
        <v>64</v>
      </c>
      <c r="B368" s="53" t="s">
        <v>93</v>
      </c>
      <c r="C368" s="54"/>
      <c r="D368" s="55">
        <v>1125620</v>
      </c>
      <c r="E368" s="55">
        <v>1119150</v>
      </c>
      <c r="F368" s="55">
        <v>1112690</v>
      </c>
      <c r="G368" s="55">
        <v>1106210</v>
      </c>
      <c r="H368" s="55">
        <v>1099750</v>
      </c>
      <c r="I368" s="55">
        <v>1093290</v>
      </c>
      <c r="J368" s="55">
        <v>1086810</v>
      </c>
      <c r="K368" s="55">
        <v>1080350</v>
      </c>
      <c r="L368" s="205"/>
    </row>
    <row r="369" spans="2:12" x14ac:dyDescent="0.15">
      <c r="B369" s="84"/>
      <c r="C369" s="50"/>
      <c r="D369" s="57"/>
      <c r="E369" s="58"/>
      <c r="F369" s="58"/>
      <c r="G369" s="58"/>
      <c r="H369" s="58"/>
      <c r="I369" s="58"/>
      <c r="J369" s="58"/>
      <c r="K369" s="59"/>
      <c r="L369" s="205"/>
    </row>
    <row r="370" spans="2:12" x14ac:dyDescent="0.15">
      <c r="B370" s="84"/>
      <c r="C370" s="50"/>
      <c r="D370" s="57"/>
      <c r="E370" s="58"/>
      <c r="F370" s="58"/>
      <c r="G370" s="58"/>
      <c r="H370" s="58"/>
      <c r="I370" s="58"/>
      <c r="J370" s="58"/>
      <c r="K370" s="59"/>
      <c r="L370" s="205"/>
    </row>
    <row r="371" spans="2:12" x14ac:dyDescent="0.15">
      <c r="B371" s="49"/>
      <c r="C371" s="50"/>
      <c r="D371" s="57"/>
      <c r="E371" s="58"/>
      <c r="F371" s="58"/>
      <c r="G371" s="58"/>
      <c r="H371" s="58"/>
      <c r="I371" s="58"/>
      <c r="J371" s="58"/>
      <c r="K371" s="59"/>
      <c r="L371" s="205"/>
    </row>
    <row r="372" spans="2:12" x14ac:dyDescent="0.15">
      <c r="B372" s="60" t="s">
        <v>94</v>
      </c>
      <c r="C372" s="61"/>
      <c r="D372" s="64" t="s">
        <v>95</v>
      </c>
      <c r="E372" s="63"/>
      <c r="F372" s="63"/>
      <c r="G372" s="63"/>
      <c r="H372" s="63"/>
      <c r="I372" s="63"/>
      <c r="J372" s="63"/>
      <c r="K372" s="50"/>
      <c r="L372" s="205"/>
    </row>
    <row r="373" spans="2:12" x14ac:dyDescent="0.15">
      <c r="B373" s="49"/>
      <c r="C373" s="50"/>
      <c r="D373" s="62"/>
      <c r="E373" s="65"/>
      <c r="F373" s="65"/>
      <c r="G373" s="65"/>
      <c r="H373" s="65"/>
      <c r="I373" s="65"/>
      <c r="J373" s="65"/>
      <c r="K373" s="61"/>
      <c r="L373" s="205"/>
    </row>
    <row r="374" spans="2:12" x14ac:dyDescent="0.15">
      <c r="B374" s="60" t="s">
        <v>96</v>
      </c>
      <c r="C374" s="61"/>
      <c r="D374" s="64" t="s">
        <v>97</v>
      </c>
      <c r="E374" s="63"/>
      <c r="F374" s="63"/>
      <c r="G374" s="63"/>
      <c r="H374" s="63"/>
      <c r="I374" s="63"/>
      <c r="J374" s="63"/>
      <c r="K374" s="50"/>
      <c r="L374" s="205"/>
    </row>
    <row r="375" spans="2:12" x14ac:dyDescent="0.15">
      <c r="B375" s="60"/>
      <c r="C375" s="61"/>
      <c r="D375" s="64"/>
      <c r="E375" s="63"/>
      <c r="F375" s="63"/>
      <c r="G375" s="63"/>
      <c r="H375" s="63"/>
      <c r="I375" s="63"/>
      <c r="J375" s="63"/>
      <c r="K375" s="50"/>
      <c r="L375" s="205"/>
    </row>
    <row r="376" spans="2:12" x14ac:dyDescent="0.15">
      <c r="B376" s="60"/>
      <c r="C376" s="61"/>
      <c r="D376" s="64"/>
      <c r="E376" s="63"/>
      <c r="F376" s="63"/>
      <c r="G376" s="63"/>
      <c r="H376" s="63"/>
      <c r="I376" s="63"/>
      <c r="J376" s="63"/>
      <c r="K376" s="50"/>
      <c r="L376" s="205"/>
    </row>
    <row r="377" spans="2:12" x14ac:dyDescent="0.15">
      <c r="B377" s="68"/>
      <c r="C377" s="69"/>
      <c r="D377" s="70"/>
      <c r="E377" s="71"/>
      <c r="F377" s="71"/>
      <c r="G377" s="71"/>
      <c r="H377" s="71"/>
      <c r="I377" s="71"/>
      <c r="J377" s="71"/>
      <c r="K377" s="54"/>
      <c r="L377" s="206"/>
    </row>
    <row r="378" spans="2:12" ht="13.5" customHeight="1" x14ac:dyDescent="0.15">
      <c r="B378" s="85"/>
      <c r="C378" s="86"/>
      <c r="D378" s="87"/>
      <c r="E378" s="87"/>
      <c r="F378" s="87"/>
      <c r="G378" s="87"/>
      <c r="H378" s="87"/>
      <c r="I378" s="87"/>
      <c r="J378" s="87"/>
      <c r="K378" s="88"/>
      <c r="L378" s="195" t="s">
        <v>98</v>
      </c>
    </row>
    <row r="379" spans="2:12" ht="13.5" customHeight="1" x14ac:dyDescent="0.15">
      <c r="B379" s="66"/>
      <c r="C379" s="89"/>
      <c r="D379" s="90"/>
      <c r="E379" s="90"/>
      <c r="F379" s="90"/>
      <c r="G379" s="90"/>
      <c r="H379" s="90"/>
      <c r="I379" s="90"/>
      <c r="J379" s="90"/>
      <c r="K379" s="91"/>
      <c r="L379" s="196"/>
    </row>
    <row r="380" spans="2:12" x14ac:dyDescent="0.15">
      <c r="B380" s="66"/>
      <c r="C380" s="89"/>
      <c r="D380" s="90"/>
      <c r="E380" s="90"/>
      <c r="F380" s="90"/>
      <c r="G380" s="90"/>
      <c r="H380" s="90"/>
      <c r="I380" s="90"/>
      <c r="J380" s="90"/>
      <c r="K380" s="91"/>
      <c r="L380" s="196"/>
    </row>
    <row r="381" spans="2:12" x14ac:dyDescent="0.15">
      <c r="B381" s="60" t="s">
        <v>99</v>
      </c>
      <c r="C381" s="89"/>
      <c r="D381" s="90"/>
      <c r="E381" s="90"/>
      <c r="F381" s="90"/>
      <c r="G381" s="90"/>
      <c r="H381" s="90"/>
      <c r="I381" s="90"/>
      <c r="J381" s="90"/>
      <c r="K381" s="91"/>
      <c r="L381" s="196"/>
    </row>
    <row r="382" spans="2:12" x14ac:dyDescent="0.15">
      <c r="B382" s="66"/>
      <c r="C382" s="89"/>
      <c r="D382" s="90"/>
      <c r="E382" s="90"/>
      <c r="F382" s="90"/>
      <c r="G382" s="90"/>
      <c r="H382" s="90"/>
      <c r="I382" s="90"/>
      <c r="J382" s="90"/>
      <c r="K382" s="91"/>
      <c r="L382" s="196"/>
    </row>
    <row r="383" spans="2:12" x14ac:dyDescent="0.15">
      <c r="B383" s="66"/>
      <c r="C383" s="89"/>
      <c r="D383" s="90"/>
      <c r="E383" s="90"/>
      <c r="F383" s="90"/>
      <c r="G383" s="90"/>
      <c r="H383" s="90"/>
      <c r="I383" s="90"/>
      <c r="J383" s="90"/>
      <c r="K383" s="91"/>
      <c r="L383" s="196"/>
    </row>
    <row r="384" spans="2:12" x14ac:dyDescent="0.15">
      <c r="B384" s="66"/>
      <c r="C384" s="89"/>
      <c r="D384" s="90"/>
      <c r="E384" s="90"/>
      <c r="F384" s="90"/>
      <c r="G384" s="90"/>
      <c r="H384" s="90"/>
      <c r="I384" s="90"/>
      <c r="J384" s="90"/>
      <c r="K384" s="91"/>
      <c r="L384" s="196"/>
    </row>
    <row r="385" spans="2:12" x14ac:dyDescent="0.15">
      <c r="B385" s="60" t="s">
        <v>100</v>
      </c>
      <c r="C385" s="89"/>
      <c r="D385" s="90"/>
      <c r="E385" s="90"/>
      <c r="F385" s="90"/>
      <c r="G385" s="90"/>
      <c r="H385" s="90"/>
      <c r="I385" s="90"/>
      <c r="J385" s="90"/>
      <c r="K385" s="91"/>
      <c r="L385" s="196"/>
    </row>
    <row r="386" spans="2:12" x14ac:dyDescent="0.15">
      <c r="B386" s="92"/>
      <c r="C386" s="89"/>
      <c r="D386" s="90"/>
      <c r="E386" s="90"/>
      <c r="F386" s="90"/>
      <c r="G386" s="90"/>
      <c r="H386" s="90"/>
      <c r="I386" s="90"/>
      <c r="J386" s="90"/>
      <c r="K386" s="91"/>
      <c r="L386" s="196"/>
    </row>
    <row r="387" spans="2:12" x14ac:dyDescent="0.15">
      <c r="B387" s="92"/>
      <c r="C387" s="65"/>
      <c r="D387" s="65"/>
      <c r="E387" s="65"/>
      <c r="F387" s="65"/>
      <c r="G387" s="65"/>
      <c r="H387" s="65"/>
      <c r="I387" s="65"/>
      <c r="J387" s="65"/>
      <c r="K387" s="61"/>
      <c r="L387" s="196"/>
    </row>
    <row r="388" spans="2:12" x14ac:dyDescent="0.15">
      <c r="B388" s="66"/>
      <c r="C388" s="89"/>
      <c r="D388" s="90"/>
      <c r="E388" s="90"/>
      <c r="F388" s="90"/>
      <c r="G388" s="90"/>
      <c r="H388" s="90"/>
      <c r="I388" s="90"/>
      <c r="J388" s="90"/>
      <c r="K388" s="91"/>
      <c r="L388" s="196"/>
    </row>
    <row r="389" spans="2:12" x14ac:dyDescent="0.15">
      <c r="B389" s="66"/>
      <c r="C389" s="89"/>
      <c r="D389" s="90"/>
      <c r="E389" s="90"/>
      <c r="F389" s="90"/>
      <c r="G389" s="90"/>
      <c r="H389" s="90"/>
      <c r="I389" s="90"/>
      <c r="J389" s="90"/>
      <c r="K389" s="91"/>
      <c r="L389" s="196"/>
    </row>
    <row r="390" spans="2:12" ht="14.25" thickBot="1" x14ac:dyDescent="0.2">
      <c r="B390" s="93"/>
      <c r="C390" s="94"/>
      <c r="D390" s="95"/>
      <c r="E390" s="95"/>
      <c r="F390" s="95"/>
      <c r="G390" s="95"/>
      <c r="H390" s="95"/>
      <c r="I390" s="95"/>
      <c r="J390" s="95"/>
      <c r="K390" s="96"/>
      <c r="L390" s="197"/>
    </row>
    <row r="391" spans="2:12" x14ac:dyDescent="0.15">
      <c r="B391" s="97" t="s">
        <v>101</v>
      </c>
      <c r="C391" s="97"/>
      <c r="D391" s="97"/>
      <c r="E391" s="97"/>
      <c r="F391" s="97"/>
      <c r="G391" s="97"/>
      <c r="H391" s="97"/>
      <c r="I391" s="97"/>
      <c r="J391" s="97"/>
      <c r="K391" s="97"/>
      <c r="L391" s="97"/>
    </row>
    <row r="392" spans="2:12" x14ac:dyDescent="0.15">
      <c r="B392" s="98" t="s">
        <v>102</v>
      </c>
      <c r="C392" s="98"/>
      <c r="D392" s="98"/>
      <c r="E392" s="98"/>
      <c r="F392" s="98"/>
      <c r="G392" s="98"/>
      <c r="H392" s="98"/>
      <c r="I392" s="98"/>
      <c r="J392" s="98"/>
      <c r="K392" s="98"/>
      <c r="L392" s="98"/>
    </row>
    <row r="393" spans="2:12" x14ac:dyDescent="0.15">
      <c r="B393" s="98" t="s">
        <v>103</v>
      </c>
      <c r="C393" s="98"/>
      <c r="D393" s="98"/>
      <c r="E393" s="98"/>
      <c r="F393" s="98"/>
      <c r="G393" s="98"/>
      <c r="H393" s="98"/>
      <c r="I393" s="98"/>
      <c r="J393" s="98"/>
      <c r="K393" s="98"/>
      <c r="L393" s="98"/>
    </row>
    <row r="394" spans="2:12" x14ac:dyDescent="0.15">
      <c r="B394" s="98" t="s">
        <v>104</v>
      </c>
      <c r="C394" s="98"/>
      <c r="D394" s="98"/>
      <c r="E394" s="98"/>
      <c r="F394" s="98"/>
      <c r="G394" s="98"/>
      <c r="H394" s="98"/>
      <c r="I394" s="98"/>
      <c r="J394" s="98"/>
      <c r="K394" s="98"/>
      <c r="L394" s="98"/>
    </row>
    <row r="395" spans="2:12" ht="13.5" customHeight="1" x14ac:dyDescent="0.15">
      <c r="B395" s="194" t="s">
        <v>105</v>
      </c>
      <c r="C395" s="194"/>
      <c r="D395" s="194"/>
      <c r="E395" s="194"/>
      <c r="F395" s="194"/>
      <c r="G395" s="194"/>
      <c r="H395" s="194"/>
      <c r="I395" s="194"/>
      <c r="J395" s="194"/>
      <c r="K395" s="194"/>
      <c r="L395" s="194"/>
    </row>
    <row r="396" spans="2:12" ht="13.5" customHeight="1" x14ac:dyDescent="0.15">
      <c r="B396" s="194" t="s">
        <v>106</v>
      </c>
      <c r="C396" s="194"/>
      <c r="D396" s="194"/>
      <c r="E396" s="194"/>
      <c r="F396" s="194"/>
      <c r="G396" s="194"/>
      <c r="H396" s="194"/>
      <c r="I396" s="194"/>
      <c r="J396" s="194"/>
      <c r="K396" s="194"/>
      <c r="L396" s="194"/>
    </row>
    <row r="397" spans="2:12" ht="13.5" customHeight="1" x14ac:dyDescent="0.15">
      <c r="B397" s="194" t="s">
        <v>107</v>
      </c>
      <c r="C397" s="194"/>
      <c r="D397" s="194"/>
      <c r="E397" s="194"/>
      <c r="F397" s="194"/>
      <c r="G397" s="194"/>
      <c r="H397" s="194"/>
      <c r="I397" s="194"/>
      <c r="J397" s="194"/>
      <c r="K397" s="194"/>
      <c r="L397" s="194"/>
    </row>
    <row r="398" spans="2:12" ht="13.5" customHeight="1" x14ac:dyDescent="0.15">
      <c r="B398" s="194" t="s">
        <v>108</v>
      </c>
      <c r="C398" s="194"/>
      <c r="D398" s="194"/>
      <c r="E398" s="194"/>
      <c r="F398" s="194"/>
      <c r="G398" s="194"/>
      <c r="H398" s="194"/>
      <c r="I398" s="194"/>
      <c r="J398" s="194"/>
      <c r="K398" s="194"/>
      <c r="L398" s="194"/>
    </row>
    <row r="399" spans="2:12" ht="13.5" customHeight="1" x14ac:dyDescent="0.4">
      <c r="B399" s="194" t="s">
        <v>109</v>
      </c>
      <c r="C399" s="198"/>
      <c r="D399" s="198"/>
      <c r="E399" s="198"/>
      <c r="F399" s="198"/>
      <c r="G399" s="198"/>
      <c r="H399" s="198"/>
      <c r="I399" s="198"/>
      <c r="J399" s="198"/>
      <c r="K399" s="198"/>
      <c r="L399" s="198"/>
    </row>
    <row r="400" spans="2:12" ht="13.5" customHeight="1" x14ac:dyDescent="0.15">
      <c r="B400" s="194" t="s">
        <v>110</v>
      </c>
      <c r="C400" s="194"/>
      <c r="D400" s="194"/>
      <c r="E400" s="194"/>
      <c r="F400" s="194"/>
      <c r="G400" s="194"/>
      <c r="H400" s="194"/>
      <c r="I400" s="194"/>
      <c r="J400" s="194"/>
      <c r="K400" s="194"/>
      <c r="L400" s="194"/>
    </row>
    <row r="401" spans="2:12" ht="13.5" customHeight="1" x14ac:dyDescent="0.15">
      <c r="B401" s="194" t="s">
        <v>111</v>
      </c>
      <c r="C401" s="194"/>
      <c r="D401" s="194"/>
      <c r="E401" s="194"/>
      <c r="F401" s="194"/>
      <c r="G401" s="194"/>
      <c r="H401" s="194"/>
      <c r="I401" s="194"/>
      <c r="J401" s="194"/>
      <c r="K401" s="194"/>
      <c r="L401" s="194"/>
    </row>
    <row r="402" spans="2:12" ht="13.5" customHeight="1" x14ac:dyDescent="0.4">
      <c r="B402" s="194" t="s">
        <v>112</v>
      </c>
      <c r="C402" s="198"/>
      <c r="D402" s="198"/>
      <c r="E402" s="198"/>
      <c r="F402" s="198"/>
      <c r="G402" s="198"/>
      <c r="H402" s="198"/>
      <c r="I402" s="198"/>
      <c r="J402" s="198"/>
      <c r="K402" s="198"/>
      <c r="L402" s="198"/>
    </row>
    <row r="403" spans="2:12" ht="13.5" customHeight="1" x14ac:dyDescent="0.15">
      <c r="B403" s="194" t="s">
        <v>113</v>
      </c>
      <c r="C403" s="194"/>
      <c r="D403" s="194"/>
      <c r="E403" s="194"/>
      <c r="F403" s="194"/>
      <c r="G403" s="194"/>
      <c r="H403" s="194"/>
      <c r="I403" s="194"/>
      <c r="J403" s="194"/>
      <c r="K403" s="194"/>
      <c r="L403" s="194"/>
    </row>
    <row r="404" spans="2:12" ht="13.5" customHeight="1" x14ac:dyDescent="0.15">
      <c r="B404" s="194" t="s">
        <v>114</v>
      </c>
      <c r="C404" s="194"/>
      <c r="D404" s="194"/>
      <c r="E404" s="194"/>
      <c r="F404" s="194"/>
      <c r="G404" s="194"/>
      <c r="H404" s="194"/>
      <c r="I404" s="194"/>
      <c r="J404" s="194"/>
      <c r="K404" s="194"/>
      <c r="L404" s="194"/>
    </row>
    <row r="405" spans="2:12" ht="13.5" customHeight="1" x14ac:dyDescent="0.15">
      <c r="B405" s="194" t="s">
        <v>115</v>
      </c>
      <c r="C405" s="194"/>
      <c r="D405" s="194"/>
      <c r="E405" s="194"/>
      <c r="F405" s="194"/>
      <c r="G405" s="194"/>
      <c r="H405" s="194"/>
      <c r="I405" s="194"/>
      <c r="J405" s="194"/>
      <c r="K405" s="194"/>
      <c r="L405" s="194"/>
    </row>
    <row r="406" spans="2:12" ht="13.5" customHeight="1" x14ac:dyDescent="0.15">
      <c r="B406" s="194" t="s">
        <v>116</v>
      </c>
      <c r="C406" s="194"/>
      <c r="D406" s="194"/>
      <c r="E406" s="194"/>
      <c r="F406" s="194"/>
      <c r="G406" s="194"/>
      <c r="H406" s="194"/>
      <c r="I406" s="194"/>
      <c r="J406" s="194"/>
      <c r="K406" s="194"/>
      <c r="L406" s="194"/>
    </row>
    <row r="407" spans="2:12" ht="13.5" customHeight="1" x14ac:dyDescent="0.15">
      <c r="B407" s="194" t="s">
        <v>117</v>
      </c>
      <c r="C407" s="194"/>
      <c r="D407" s="194"/>
      <c r="E407" s="194"/>
      <c r="F407" s="194"/>
      <c r="G407" s="194"/>
      <c r="H407" s="194"/>
      <c r="I407" s="194"/>
      <c r="J407" s="194"/>
      <c r="K407" s="194"/>
      <c r="L407" s="194"/>
    </row>
    <row r="408" spans="2:12" ht="13.5" customHeight="1" x14ac:dyDescent="0.15">
      <c r="B408" s="194" t="s">
        <v>118</v>
      </c>
      <c r="C408" s="194"/>
      <c r="D408" s="194"/>
      <c r="E408" s="194"/>
      <c r="F408" s="194"/>
      <c r="G408" s="194"/>
      <c r="H408" s="194"/>
      <c r="I408" s="194"/>
      <c r="J408" s="194"/>
      <c r="K408" s="194"/>
      <c r="L408" s="194"/>
    </row>
    <row r="409" spans="2:12" ht="13.5" customHeight="1" x14ac:dyDescent="0.15">
      <c r="B409" s="194" t="s">
        <v>119</v>
      </c>
      <c r="C409" s="194"/>
      <c r="D409" s="194"/>
      <c r="E409" s="194"/>
      <c r="F409" s="194"/>
      <c r="G409" s="194"/>
      <c r="H409" s="194"/>
      <c r="I409" s="194"/>
      <c r="J409" s="194"/>
      <c r="K409" s="194"/>
      <c r="L409" s="194"/>
    </row>
    <row r="410" spans="2:12" ht="13.5" customHeight="1" x14ac:dyDescent="0.15">
      <c r="B410" s="194" t="s">
        <v>120</v>
      </c>
      <c r="C410" s="194"/>
      <c r="D410" s="194"/>
      <c r="E410" s="194"/>
      <c r="F410" s="194"/>
      <c r="G410" s="194"/>
      <c r="H410" s="194"/>
      <c r="I410" s="194"/>
      <c r="J410" s="194"/>
      <c r="K410" s="194"/>
      <c r="L410" s="194"/>
    </row>
    <row r="411" spans="2:12" ht="13.5" customHeight="1" x14ac:dyDescent="0.15">
      <c r="B411" s="194" t="s">
        <v>121</v>
      </c>
      <c r="C411" s="194"/>
      <c r="D411" s="194"/>
      <c r="E411" s="194"/>
      <c r="F411" s="194"/>
      <c r="G411" s="194"/>
      <c r="H411" s="194"/>
      <c r="I411" s="194"/>
      <c r="J411" s="194"/>
      <c r="K411" s="194"/>
      <c r="L411" s="194"/>
    </row>
    <row r="412" spans="2:12" x14ac:dyDescent="0.15">
      <c r="B412" s="194" t="s">
        <v>122</v>
      </c>
      <c r="C412" s="194"/>
      <c r="D412" s="194"/>
      <c r="E412" s="194"/>
      <c r="F412" s="194"/>
      <c r="G412" s="194"/>
      <c r="H412" s="194"/>
      <c r="I412" s="194"/>
      <c r="J412" s="194"/>
      <c r="K412" s="194"/>
      <c r="L412" s="194"/>
    </row>
    <row r="413" spans="2:12" x14ac:dyDescent="0.15">
      <c r="B413" s="194" t="s">
        <v>123</v>
      </c>
      <c r="C413" s="194"/>
      <c r="D413" s="194"/>
      <c r="E413" s="194"/>
      <c r="F413" s="194"/>
      <c r="G413" s="194"/>
      <c r="H413" s="194"/>
      <c r="I413" s="194"/>
      <c r="J413" s="194"/>
      <c r="K413" s="194"/>
      <c r="L413" s="194"/>
    </row>
    <row r="414" spans="2:12" x14ac:dyDescent="0.15">
      <c r="B414" s="194" t="s">
        <v>124</v>
      </c>
      <c r="C414" s="194"/>
      <c r="D414" s="194"/>
      <c r="E414" s="194"/>
      <c r="F414" s="194"/>
      <c r="G414" s="194"/>
      <c r="H414" s="194"/>
      <c r="I414" s="194"/>
      <c r="J414" s="194"/>
      <c r="K414" s="194"/>
      <c r="L414" s="194"/>
    </row>
    <row r="415" spans="2:12" x14ac:dyDescent="0.15">
      <c r="B415" s="194" t="s">
        <v>125</v>
      </c>
      <c r="C415" s="194"/>
      <c r="D415" s="194"/>
      <c r="E415" s="194"/>
      <c r="F415" s="194"/>
      <c r="G415" s="194"/>
      <c r="H415" s="194"/>
      <c r="I415" s="194"/>
      <c r="J415" s="194"/>
      <c r="K415" s="194"/>
      <c r="L415" s="194"/>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CA62-F4E0-43C8-954C-53679B4C8B0E}">
  <dimension ref="A1:U59"/>
  <sheetViews>
    <sheetView topLeftCell="A4" workbookViewId="0">
      <selection activeCell="D11" sqref="D11"/>
    </sheetView>
  </sheetViews>
  <sheetFormatPr defaultRowHeight="13.5" x14ac:dyDescent="0.15"/>
  <cols>
    <col min="1" max="1" width="4.5" style="10" customWidth="1"/>
    <col min="2" max="2" width="8.375" style="10" customWidth="1"/>
    <col min="3" max="3" width="2.125" style="10" customWidth="1"/>
    <col min="4" max="21" width="9.75" style="10" customWidth="1"/>
    <col min="22" max="256" width="9" style="10"/>
    <col min="257" max="257" width="4.5" style="10" customWidth="1"/>
    <col min="258" max="258" width="8.375" style="10" customWidth="1"/>
    <col min="259" max="259" width="2.125" style="10" customWidth="1"/>
    <col min="260" max="277" width="9.75" style="10" customWidth="1"/>
    <col min="278" max="512" width="9" style="10"/>
    <col min="513" max="513" width="4.5" style="10" customWidth="1"/>
    <col min="514" max="514" width="8.375" style="10" customWidth="1"/>
    <col min="515" max="515" width="2.125" style="10" customWidth="1"/>
    <col min="516" max="533" width="9.75" style="10" customWidth="1"/>
    <col min="534" max="768" width="9" style="10"/>
    <col min="769" max="769" width="4.5" style="10" customWidth="1"/>
    <col min="770" max="770" width="8.375" style="10" customWidth="1"/>
    <col min="771" max="771" width="2.125" style="10" customWidth="1"/>
    <col min="772" max="789" width="9.75" style="10" customWidth="1"/>
    <col min="790" max="1024" width="9" style="10"/>
    <col min="1025" max="1025" width="4.5" style="10" customWidth="1"/>
    <col min="1026" max="1026" width="8.375" style="10" customWidth="1"/>
    <col min="1027" max="1027" width="2.125" style="10" customWidth="1"/>
    <col min="1028" max="1045" width="9.75" style="10" customWidth="1"/>
    <col min="1046" max="1280" width="9" style="10"/>
    <col min="1281" max="1281" width="4.5" style="10" customWidth="1"/>
    <col min="1282" max="1282" width="8.375" style="10" customWidth="1"/>
    <col min="1283" max="1283" width="2.125" style="10" customWidth="1"/>
    <col min="1284" max="1301" width="9.75" style="10" customWidth="1"/>
    <col min="1302" max="1536" width="9" style="10"/>
    <col min="1537" max="1537" width="4.5" style="10" customWidth="1"/>
    <col min="1538" max="1538" width="8.375" style="10" customWidth="1"/>
    <col min="1539" max="1539" width="2.125" style="10" customWidth="1"/>
    <col min="1540" max="1557" width="9.75" style="10" customWidth="1"/>
    <col min="1558" max="1792" width="9" style="10"/>
    <col min="1793" max="1793" width="4.5" style="10" customWidth="1"/>
    <col min="1794" max="1794" width="8.375" style="10" customWidth="1"/>
    <col min="1795" max="1795" width="2.125" style="10" customWidth="1"/>
    <col min="1796" max="1813" width="9.75" style="10" customWidth="1"/>
    <col min="1814" max="2048" width="9" style="10"/>
    <col min="2049" max="2049" width="4.5" style="10" customWidth="1"/>
    <col min="2050" max="2050" width="8.375" style="10" customWidth="1"/>
    <col min="2051" max="2051" width="2.125" style="10" customWidth="1"/>
    <col min="2052" max="2069" width="9.75" style="10" customWidth="1"/>
    <col min="2070" max="2304" width="9" style="10"/>
    <col min="2305" max="2305" width="4.5" style="10" customWidth="1"/>
    <col min="2306" max="2306" width="8.375" style="10" customWidth="1"/>
    <col min="2307" max="2307" width="2.125" style="10" customWidth="1"/>
    <col min="2308" max="2325" width="9.75" style="10" customWidth="1"/>
    <col min="2326" max="2560" width="9" style="10"/>
    <col min="2561" max="2561" width="4.5" style="10" customWidth="1"/>
    <col min="2562" max="2562" width="8.375" style="10" customWidth="1"/>
    <col min="2563" max="2563" width="2.125" style="10" customWidth="1"/>
    <col min="2564" max="2581" width="9.75" style="10" customWidth="1"/>
    <col min="2582" max="2816" width="9" style="10"/>
    <col min="2817" max="2817" width="4.5" style="10" customWidth="1"/>
    <col min="2818" max="2818" width="8.375" style="10" customWidth="1"/>
    <col min="2819" max="2819" width="2.125" style="10" customWidth="1"/>
    <col min="2820" max="2837" width="9.75" style="10" customWidth="1"/>
    <col min="2838" max="3072" width="9" style="10"/>
    <col min="3073" max="3073" width="4.5" style="10" customWidth="1"/>
    <col min="3074" max="3074" width="8.375" style="10" customWidth="1"/>
    <col min="3075" max="3075" width="2.125" style="10" customWidth="1"/>
    <col min="3076" max="3093" width="9.75" style="10" customWidth="1"/>
    <col min="3094" max="3328" width="9" style="10"/>
    <col min="3329" max="3329" width="4.5" style="10" customWidth="1"/>
    <col min="3330" max="3330" width="8.375" style="10" customWidth="1"/>
    <col min="3331" max="3331" width="2.125" style="10" customWidth="1"/>
    <col min="3332" max="3349" width="9.75" style="10" customWidth="1"/>
    <col min="3350" max="3584" width="9" style="10"/>
    <col min="3585" max="3585" width="4.5" style="10" customWidth="1"/>
    <col min="3586" max="3586" width="8.375" style="10" customWidth="1"/>
    <col min="3587" max="3587" width="2.125" style="10" customWidth="1"/>
    <col min="3588" max="3605" width="9.75" style="10" customWidth="1"/>
    <col min="3606" max="3840" width="9" style="10"/>
    <col min="3841" max="3841" width="4.5" style="10" customWidth="1"/>
    <col min="3842" max="3842" width="8.375" style="10" customWidth="1"/>
    <col min="3843" max="3843" width="2.125" style="10" customWidth="1"/>
    <col min="3844" max="3861" width="9.75" style="10" customWidth="1"/>
    <col min="3862" max="4096" width="9" style="10"/>
    <col min="4097" max="4097" width="4.5" style="10" customWidth="1"/>
    <col min="4098" max="4098" width="8.375" style="10" customWidth="1"/>
    <col min="4099" max="4099" width="2.125" style="10" customWidth="1"/>
    <col min="4100" max="4117" width="9.75" style="10" customWidth="1"/>
    <col min="4118" max="4352" width="9" style="10"/>
    <col min="4353" max="4353" width="4.5" style="10" customWidth="1"/>
    <col min="4354" max="4354" width="8.375" style="10" customWidth="1"/>
    <col min="4355" max="4355" width="2.125" style="10" customWidth="1"/>
    <col min="4356" max="4373" width="9.75" style="10" customWidth="1"/>
    <col min="4374" max="4608" width="9" style="10"/>
    <col min="4609" max="4609" width="4.5" style="10" customWidth="1"/>
    <col min="4610" max="4610" width="8.375" style="10" customWidth="1"/>
    <col min="4611" max="4611" width="2.125" style="10" customWidth="1"/>
    <col min="4612" max="4629" width="9.75" style="10" customWidth="1"/>
    <col min="4630" max="4864" width="9" style="10"/>
    <col min="4865" max="4865" width="4.5" style="10" customWidth="1"/>
    <col min="4866" max="4866" width="8.375" style="10" customWidth="1"/>
    <col min="4867" max="4867" width="2.125" style="10" customWidth="1"/>
    <col min="4868" max="4885" width="9.75" style="10" customWidth="1"/>
    <col min="4886" max="5120" width="9" style="10"/>
    <col min="5121" max="5121" width="4.5" style="10" customWidth="1"/>
    <col min="5122" max="5122" width="8.375" style="10" customWidth="1"/>
    <col min="5123" max="5123" width="2.125" style="10" customWidth="1"/>
    <col min="5124" max="5141" width="9.75" style="10" customWidth="1"/>
    <col min="5142" max="5376" width="9" style="10"/>
    <col min="5377" max="5377" width="4.5" style="10" customWidth="1"/>
    <col min="5378" max="5378" width="8.375" style="10" customWidth="1"/>
    <col min="5379" max="5379" width="2.125" style="10" customWidth="1"/>
    <col min="5380" max="5397" width="9.75" style="10" customWidth="1"/>
    <col min="5398" max="5632" width="9" style="10"/>
    <col min="5633" max="5633" width="4.5" style="10" customWidth="1"/>
    <col min="5634" max="5634" width="8.375" style="10" customWidth="1"/>
    <col min="5635" max="5635" width="2.125" style="10" customWidth="1"/>
    <col min="5636" max="5653" width="9.75" style="10" customWidth="1"/>
    <col min="5654" max="5888" width="9" style="10"/>
    <col min="5889" max="5889" width="4.5" style="10" customWidth="1"/>
    <col min="5890" max="5890" width="8.375" style="10" customWidth="1"/>
    <col min="5891" max="5891" width="2.125" style="10" customWidth="1"/>
    <col min="5892" max="5909" width="9.75" style="10" customWidth="1"/>
    <col min="5910" max="6144" width="9" style="10"/>
    <col min="6145" max="6145" width="4.5" style="10" customWidth="1"/>
    <col min="6146" max="6146" width="8.375" style="10" customWidth="1"/>
    <col min="6147" max="6147" width="2.125" style="10" customWidth="1"/>
    <col min="6148" max="6165" width="9.75" style="10" customWidth="1"/>
    <col min="6166" max="6400" width="9" style="10"/>
    <col min="6401" max="6401" width="4.5" style="10" customWidth="1"/>
    <col min="6402" max="6402" width="8.375" style="10" customWidth="1"/>
    <col min="6403" max="6403" width="2.125" style="10" customWidth="1"/>
    <col min="6404" max="6421" width="9.75" style="10" customWidth="1"/>
    <col min="6422" max="6656" width="9" style="10"/>
    <col min="6657" max="6657" width="4.5" style="10" customWidth="1"/>
    <col min="6658" max="6658" width="8.375" style="10" customWidth="1"/>
    <col min="6659" max="6659" width="2.125" style="10" customWidth="1"/>
    <col min="6660" max="6677" width="9.75" style="10" customWidth="1"/>
    <col min="6678" max="6912" width="9" style="10"/>
    <col min="6913" max="6913" width="4.5" style="10" customWidth="1"/>
    <col min="6914" max="6914" width="8.375" style="10" customWidth="1"/>
    <col min="6915" max="6915" width="2.125" style="10" customWidth="1"/>
    <col min="6916" max="6933" width="9.75" style="10" customWidth="1"/>
    <col min="6934" max="7168" width="9" style="10"/>
    <col min="7169" max="7169" width="4.5" style="10" customWidth="1"/>
    <col min="7170" max="7170" width="8.375" style="10" customWidth="1"/>
    <col min="7171" max="7171" width="2.125" style="10" customWidth="1"/>
    <col min="7172" max="7189" width="9.75" style="10" customWidth="1"/>
    <col min="7190" max="7424" width="9" style="10"/>
    <col min="7425" max="7425" width="4.5" style="10" customWidth="1"/>
    <col min="7426" max="7426" width="8.375" style="10" customWidth="1"/>
    <col min="7427" max="7427" width="2.125" style="10" customWidth="1"/>
    <col min="7428" max="7445" width="9.75" style="10" customWidth="1"/>
    <col min="7446" max="7680" width="9" style="10"/>
    <col min="7681" max="7681" width="4.5" style="10" customWidth="1"/>
    <col min="7682" max="7682" width="8.375" style="10" customWidth="1"/>
    <col min="7683" max="7683" width="2.125" style="10" customWidth="1"/>
    <col min="7684" max="7701" width="9.75" style="10" customWidth="1"/>
    <col min="7702" max="7936" width="9" style="10"/>
    <col min="7937" max="7937" width="4.5" style="10" customWidth="1"/>
    <col min="7938" max="7938" width="8.375" style="10" customWidth="1"/>
    <col min="7939" max="7939" width="2.125" style="10" customWidth="1"/>
    <col min="7940" max="7957" width="9.75" style="10" customWidth="1"/>
    <col min="7958" max="8192" width="9" style="10"/>
    <col min="8193" max="8193" width="4.5" style="10" customWidth="1"/>
    <col min="8194" max="8194" width="8.375" style="10" customWidth="1"/>
    <col min="8195" max="8195" width="2.125" style="10" customWidth="1"/>
    <col min="8196" max="8213" width="9.75" style="10" customWidth="1"/>
    <col min="8214" max="8448" width="9" style="10"/>
    <col min="8449" max="8449" width="4.5" style="10" customWidth="1"/>
    <col min="8450" max="8450" width="8.375" style="10" customWidth="1"/>
    <col min="8451" max="8451" width="2.125" style="10" customWidth="1"/>
    <col min="8452" max="8469" width="9.75" style="10" customWidth="1"/>
    <col min="8470" max="8704" width="9" style="10"/>
    <col min="8705" max="8705" width="4.5" style="10" customWidth="1"/>
    <col min="8706" max="8706" width="8.375" style="10" customWidth="1"/>
    <col min="8707" max="8707" width="2.125" style="10" customWidth="1"/>
    <col min="8708" max="8725" width="9.75" style="10" customWidth="1"/>
    <col min="8726" max="8960" width="9" style="10"/>
    <col min="8961" max="8961" width="4.5" style="10" customWidth="1"/>
    <col min="8962" max="8962" width="8.375" style="10" customWidth="1"/>
    <col min="8963" max="8963" width="2.125" style="10" customWidth="1"/>
    <col min="8964" max="8981" width="9.75" style="10" customWidth="1"/>
    <col min="8982" max="9216" width="9" style="10"/>
    <col min="9217" max="9217" width="4.5" style="10" customWidth="1"/>
    <col min="9218" max="9218" width="8.375" style="10" customWidth="1"/>
    <col min="9219" max="9219" width="2.125" style="10" customWidth="1"/>
    <col min="9220" max="9237" width="9.75" style="10" customWidth="1"/>
    <col min="9238" max="9472" width="9" style="10"/>
    <col min="9473" max="9473" width="4.5" style="10" customWidth="1"/>
    <col min="9474" max="9474" width="8.375" style="10" customWidth="1"/>
    <col min="9475" max="9475" width="2.125" style="10" customWidth="1"/>
    <col min="9476" max="9493" width="9.75" style="10" customWidth="1"/>
    <col min="9494" max="9728" width="9" style="10"/>
    <col min="9729" max="9729" width="4.5" style="10" customWidth="1"/>
    <col min="9730" max="9730" width="8.375" style="10" customWidth="1"/>
    <col min="9731" max="9731" width="2.125" style="10" customWidth="1"/>
    <col min="9732" max="9749" width="9.75" style="10" customWidth="1"/>
    <col min="9750" max="9984" width="9" style="10"/>
    <col min="9985" max="9985" width="4.5" style="10" customWidth="1"/>
    <col min="9986" max="9986" width="8.375" style="10" customWidth="1"/>
    <col min="9987" max="9987" width="2.125" style="10" customWidth="1"/>
    <col min="9988" max="10005" width="9.75" style="10" customWidth="1"/>
    <col min="10006" max="10240" width="9" style="10"/>
    <col min="10241" max="10241" width="4.5" style="10" customWidth="1"/>
    <col min="10242" max="10242" width="8.375" style="10" customWidth="1"/>
    <col min="10243" max="10243" width="2.125" style="10" customWidth="1"/>
    <col min="10244" max="10261" width="9.75" style="10" customWidth="1"/>
    <col min="10262" max="10496" width="9" style="10"/>
    <col min="10497" max="10497" width="4.5" style="10" customWidth="1"/>
    <col min="10498" max="10498" width="8.375" style="10" customWidth="1"/>
    <col min="10499" max="10499" width="2.125" style="10" customWidth="1"/>
    <col min="10500" max="10517" width="9.75" style="10" customWidth="1"/>
    <col min="10518" max="10752" width="9" style="10"/>
    <col min="10753" max="10753" width="4.5" style="10" customWidth="1"/>
    <col min="10754" max="10754" width="8.375" style="10" customWidth="1"/>
    <col min="10755" max="10755" width="2.125" style="10" customWidth="1"/>
    <col min="10756" max="10773" width="9.75" style="10" customWidth="1"/>
    <col min="10774" max="11008" width="9" style="10"/>
    <col min="11009" max="11009" width="4.5" style="10" customWidth="1"/>
    <col min="11010" max="11010" width="8.375" style="10" customWidth="1"/>
    <col min="11011" max="11011" width="2.125" style="10" customWidth="1"/>
    <col min="11012" max="11029" width="9.75" style="10" customWidth="1"/>
    <col min="11030" max="11264" width="9" style="10"/>
    <col min="11265" max="11265" width="4.5" style="10" customWidth="1"/>
    <col min="11266" max="11266" width="8.375" style="10" customWidth="1"/>
    <col min="11267" max="11267" width="2.125" style="10" customWidth="1"/>
    <col min="11268" max="11285" width="9.75" style="10" customWidth="1"/>
    <col min="11286" max="11520" width="9" style="10"/>
    <col min="11521" max="11521" width="4.5" style="10" customWidth="1"/>
    <col min="11522" max="11522" width="8.375" style="10" customWidth="1"/>
    <col min="11523" max="11523" width="2.125" style="10" customWidth="1"/>
    <col min="11524" max="11541" width="9.75" style="10" customWidth="1"/>
    <col min="11542" max="11776" width="9" style="10"/>
    <col min="11777" max="11777" width="4.5" style="10" customWidth="1"/>
    <col min="11778" max="11778" width="8.375" style="10" customWidth="1"/>
    <col min="11779" max="11779" width="2.125" style="10" customWidth="1"/>
    <col min="11780" max="11797" width="9.75" style="10" customWidth="1"/>
    <col min="11798" max="12032" width="9" style="10"/>
    <col min="12033" max="12033" width="4.5" style="10" customWidth="1"/>
    <col min="12034" max="12034" width="8.375" style="10" customWidth="1"/>
    <col min="12035" max="12035" width="2.125" style="10" customWidth="1"/>
    <col min="12036" max="12053" width="9.75" style="10" customWidth="1"/>
    <col min="12054" max="12288" width="9" style="10"/>
    <col min="12289" max="12289" width="4.5" style="10" customWidth="1"/>
    <col min="12290" max="12290" width="8.375" style="10" customWidth="1"/>
    <col min="12291" max="12291" width="2.125" style="10" customWidth="1"/>
    <col min="12292" max="12309" width="9.75" style="10" customWidth="1"/>
    <col min="12310" max="12544" width="9" style="10"/>
    <col min="12545" max="12545" width="4.5" style="10" customWidth="1"/>
    <col min="12546" max="12546" width="8.375" style="10" customWidth="1"/>
    <col min="12547" max="12547" width="2.125" style="10" customWidth="1"/>
    <col min="12548" max="12565" width="9.75" style="10" customWidth="1"/>
    <col min="12566" max="12800" width="9" style="10"/>
    <col min="12801" max="12801" width="4.5" style="10" customWidth="1"/>
    <col min="12802" max="12802" width="8.375" style="10" customWidth="1"/>
    <col min="12803" max="12803" width="2.125" style="10" customWidth="1"/>
    <col min="12804" max="12821" width="9.75" style="10" customWidth="1"/>
    <col min="12822" max="13056" width="9" style="10"/>
    <col min="13057" max="13057" width="4.5" style="10" customWidth="1"/>
    <col min="13058" max="13058" width="8.375" style="10" customWidth="1"/>
    <col min="13059" max="13059" width="2.125" style="10" customWidth="1"/>
    <col min="13060" max="13077" width="9.75" style="10" customWidth="1"/>
    <col min="13078" max="13312" width="9" style="10"/>
    <col min="13313" max="13313" width="4.5" style="10" customWidth="1"/>
    <col min="13314" max="13314" width="8.375" style="10" customWidth="1"/>
    <col min="13315" max="13315" width="2.125" style="10" customWidth="1"/>
    <col min="13316" max="13333" width="9.75" style="10" customWidth="1"/>
    <col min="13334" max="13568" width="9" style="10"/>
    <col min="13569" max="13569" width="4.5" style="10" customWidth="1"/>
    <col min="13570" max="13570" width="8.375" style="10" customWidth="1"/>
    <col min="13571" max="13571" width="2.125" style="10" customWidth="1"/>
    <col min="13572" max="13589" width="9.75" style="10" customWidth="1"/>
    <col min="13590" max="13824" width="9" style="10"/>
    <col min="13825" max="13825" width="4.5" style="10" customWidth="1"/>
    <col min="13826" max="13826" width="8.375" style="10" customWidth="1"/>
    <col min="13827" max="13827" width="2.125" style="10" customWidth="1"/>
    <col min="13828" max="13845" width="9.75" style="10" customWidth="1"/>
    <col min="13846" max="14080" width="9" style="10"/>
    <col min="14081" max="14081" width="4.5" style="10" customWidth="1"/>
    <col min="14082" max="14082" width="8.375" style="10" customWidth="1"/>
    <col min="14083" max="14083" width="2.125" style="10" customWidth="1"/>
    <col min="14084" max="14101" width="9.75" style="10" customWidth="1"/>
    <col min="14102" max="14336" width="9" style="10"/>
    <col min="14337" max="14337" width="4.5" style="10" customWidth="1"/>
    <col min="14338" max="14338" width="8.375" style="10" customWidth="1"/>
    <col min="14339" max="14339" width="2.125" style="10" customWidth="1"/>
    <col min="14340" max="14357" width="9.75" style="10" customWidth="1"/>
    <col min="14358" max="14592" width="9" style="10"/>
    <col min="14593" max="14593" width="4.5" style="10" customWidth="1"/>
    <col min="14594" max="14594" width="8.375" style="10" customWidth="1"/>
    <col min="14595" max="14595" width="2.125" style="10" customWidth="1"/>
    <col min="14596" max="14613" width="9.75" style="10" customWidth="1"/>
    <col min="14614" max="14848" width="9" style="10"/>
    <col min="14849" max="14849" width="4.5" style="10" customWidth="1"/>
    <col min="14850" max="14850" width="8.375" style="10" customWidth="1"/>
    <col min="14851" max="14851" width="2.125" style="10" customWidth="1"/>
    <col min="14852" max="14869" width="9.75" style="10" customWidth="1"/>
    <col min="14870" max="15104" width="9" style="10"/>
    <col min="15105" max="15105" width="4.5" style="10" customWidth="1"/>
    <col min="15106" max="15106" width="8.375" style="10" customWidth="1"/>
    <col min="15107" max="15107" width="2.125" style="10" customWidth="1"/>
    <col min="15108" max="15125" width="9.75" style="10" customWidth="1"/>
    <col min="15126" max="15360" width="9" style="10"/>
    <col min="15361" max="15361" width="4.5" style="10" customWidth="1"/>
    <col min="15362" max="15362" width="8.375" style="10" customWidth="1"/>
    <col min="15363" max="15363" width="2.125" style="10" customWidth="1"/>
    <col min="15364" max="15381" width="9.75" style="10" customWidth="1"/>
    <col min="15382" max="15616" width="9" style="10"/>
    <col min="15617" max="15617" width="4.5" style="10" customWidth="1"/>
    <col min="15618" max="15618" width="8.375" style="10" customWidth="1"/>
    <col min="15619" max="15619" width="2.125" style="10" customWidth="1"/>
    <col min="15620" max="15637" width="9.75" style="10" customWidth="1"/>
    <col min="15638" max="15872" width="9" style="10"/>
    <col min="15873" max="15873" width="4.5" style="10" customWidth="1"/>
    <col min="15874" max="15874" width="8.375" style="10" customWidth="1"/>
    <col min="15875" max="15875" width="2.125" style="10" customWidth="1"/>
    <col min="15876" max="15893" width="9.75" style="10" customWidth="1"/>
    <col min="15894" max="16128" width="9" style="10"/>
    <col min="16129" max="16129" width="4.5" style="10" customWidth="1"/>
    <col min="16130" max="16130" width="8.375" style="10" customWidth="1"/>
    <col min="16131" max="16131" width="2.125" style="10" customWidth="1"/>
    <col min="16132" max="16149" width="9.75" style="10" customWidth="1"/>
    <col min="16150" max="16384" width="9" style="10"/>
  </cols>
  <sheetData>
    <row r="1" spans="1:21" ht="17.25" x14ac:dyDescent="0.15">
      <c r="B1" s="217" t="s">
        <v>130</v>
      </c>
      <c r="C1" s="217"/>
      <c r="D1" s="217"/>
      <c r="E1" s="217"/>
      <c r="F1" s="217"/>
      <c r="G1" s="217"/>
      <c r="H1" s="217"/>
      <c r="I1" s="217"/>
      <c r="J1" s="217"/>
      <c r="K1" s="217"/>
      <c r="L1" s="217"/>
      <c r="M1" s="217"/>
      <c r="N1" s="217"/>
      <c r="O1" s="217"/>
      <c r="P1" s="217"/>
      <c r="Q1" s="217"/>
      <c r="R1" s="217"/>
      <c r="S1" s="217"/>
      <c r="T1" s="217"/>
      <c r="U1" s="217"/>
    </row>
    <row r="2" spans="1:21" ht="18" thickBot="1" x14ac:dyDescent="0.2">
      <c r="B2" s="218" t="s">
        <v>131</v>
      </c>
      <c r="C2" s="218"/>
      <c r="D2" s="218"/>
      <c r="E2" s="218"/>
      <c r="F2" s="218"/>
      <c r="G2" s="218"/>
      <c r="H2" s="218"/>
      <c r="I2" s="218"/>
      <c r="J2" s="218"/>
      <c r="K2" s="218"/>
      <c r="L2" s="218"/>
      <c r="M2" s="218"/>
      <c r="N2" s="218"/>
      <c r="O2" s="218"/>
      <c r="P2" s="218"/>
      <c r="Q2" s="218"/>
      <c r="R2" s="218"/>
      <c r="S2" s="218"/>
      <c r="T2" s="218"/>
      <c r="U2" s="218"/>
    </row>
    <row r="3" spans="1:21" s="12" customFormat="1" ht="19.5" customHeight="1" x14ac:dyDescent="0.15">
      <c r="B3" s="219" t="s">
        <v>132</v>
      </c>
      <c r="C3" s="220"/>
      <c r="D3" s="103" t="s">
        <v>32</v>
      </c>
      <c r="E3" s="104"/>
      <c r="F3" s="104"/>
      <c r="G3" s="104"/>
      <c r="H3" s="104"/>
      <c r="I3" s="104"/>
      <c r="J3" s="104"/>
      <c r="K3" s="104"/>
      <c r="L3" s="104"/>
      <c r="M3" s="104"/>
      <c r="N3" s="104"/>
      <c r="O3" s="104"/>
      <c r="P3" s="104"/>
      <c r="Q3" s="104"/>
      <c r="R3" s="104"/>
      <c r="S3" s="104"/>
      <c r="T3" s="225" t="s">
        <v>133</v>
      </c>
      <c r="U3" s="226"/>
    </row>
    <row r="4" spans="1:21" s="12" customFormat="1" ht="19.5" customHeight="1" x14ac:dyDescent="0.15">
      <c r="B4" s="221"/>
      <c r="C4" s="222"/>
      <c r="D4" s="231" t="s">
        <v>35</v>
      </c>
      <c r="E4" s="232"/>
      <c r="F4" s="232"/>
      <c r="G4" s="232"/>
      <c r="H4" s="232"/>
      <c r="I4" s="232"/>
      <c r="J4" s="232"/>
      <c r="K4" s="232"/>
      <c r="L4" s="232"/>
      <c r="M4" s="232"/>
      <c r="N4" s="232"/>
      <c r="O4" s="232"/>
      <c r="P4" s="232"/>
      <c r="Q4" s="232"/>
      <c r="R4" s="232"/>
      <c r="S4" s="233"/>
      <c r="T4" s="227"/>
      <c r="U4" s="228"/>
    </row>
    <row r="5" spans="1:21" s="12" customFormat="1" ht="22.5" customHeight="1" x14ac:dyDescent="0.15">
      <c r="B5" s="221"/>
      <c r="C5" s="222"/>
      <c r="D5" s="231" t="s">
        <v>38</v>
      </c>
      <c r="E5" s="233"/>
      <c r="F5" s="231" t="s">
        <v>39</v>
      </c>
      <c r="G5" s="233"/>
      <c r="H5" s="231" t="s">
        <v>40</v>
      </c>
      <c r="I5" s="233"/>
      <c r="J5" s="231" t="s">
        <v>41</v>
      </c>
      <c r="K5" s="233"/>
      <c r="L5" s="231" t="s">
        <v>42</v>
      </c>
      <c r="M5" s="233"/>
      <c r="N5" s="231" t="s">
        <v>43</v>
      </c>
      <c r="O5" s="233"/>
      <c r="P5" s="231" t="s">
        <v>44</v>
      </c>
      <c r="Q5" s="233"/>
      <c r="R5" s="231" t="s">
        <v>134</v>
      </c>
      <c r="S5" s="233"/>
      <c r="T5" s="229"/>
      <c r="U5" s="230"/>
    </row>
    <row r="6" spans="1:21" s="12" customFormat="1" ht="33.75" customHeight="1" x14ac:dyDescent="0.15">
      <c r="B6" s="221"/>
      <c r="C6" s="222"/>
      <c r="D6" s="231" t="s">
        <v>135</v>
      </c>
      <c r="E6" s="232"/>
      <c r="F6" s="232"/>
      <c r="G6" s="232"/>
      <c r="H6" s="232"/>
      <c r="I6" s="232"/>
      <c r="J6" s="232"/>
      <c r="K6" s="232"/>
      <c r="L6" s="232"/>
      <c r="M6" s="232"/>
      <c r="N6" s="232"/>
      <c r="O6" s="232"/>
      <c r="P6" s="232"/>
      <c r="Q6" s="232"/>
      <c r="R6" s="232"/>
      <c r="S6" s="233"/>
      <c r="T6" s="234" t="s">
        <v>136</v>
      </c>
      <c r="U6" s="235"/>
    </row>
    <row r="7" spans="1:21" s="12" customFormat="1" ht="22.5" customHeight="1" x14ac:dyDescent="0.15">
      <c r="B7" s="223"/>
      <c r="C7" s="224"/>
      <c r="D7" s="25" t="s">
        <v>137</v>
      </c>
      <c r="E7" s="25" t="s">
        <v>138</v>
      </c>
      <c r="F7" s="25" t="s">
        <v>137</v>
      </c>
      <c r="G7" s="25" t="s">
        <v>138</v>
      </c>
      <c r="H7" s="25" t="s">
        <v>137</v>
      </c>
      <c r="I7" s="25" t="s">
        <v>138</v>
      </c>
      <c r="J7" s="25" t="s">
        <v>137</v>
      </c>
      <c r="K7" s="25" t="s">
        <v>138</v>
      </c>
      <c r="L7" s="25" t="s">
        <v>137</v>
      </c>
      <c r="M7" s="25" t="s">
        <v>138</v>
      </c>
      <c r="N7" s="25" t="s">
        <v>137</v>
      </c>
      <c r="O7" s="25" t="s">
        <v>138</v>
      </c>
      <c r="P7" s="25" t="s">
        <v>137</v>
      </c>
      <c r="Q7" s="25" t="s">
        <v>138</v>
      </c>
      <c r="R7" s="25" t="s">
        <v>137</v>
      </c>
      <c r="S7" s="25" t="s">
        <v>138</v>
      </c>
      <c r="T7" s="105" t="s">
        <v>137</v>
      </c>
      <c r="U7" s="106" t="s">
        <v>138</v>
      </c>
    </row>
    <row r="8" spans="1:21" s="12" customFormat="1" ht="15.75" customHeight="1" x14ac:dyDescent="0.15">
      <c r="B8" s="215" t="s">
        <v>139</v>
      </c>
      <c r="C8" s="216"/>
      <c r="D8" s="31" t="s">
        <v>140</v>
      </c>
      <c r="E8" s="31" t="s">
        <v>140</v>
      </c>
      <c r="F8" s="31" t="s">
        <v>140</v>
      </c>
      <c r="G8" s="31" t="s">
        <v>140</v>
      </c>
      <c r="H8" s="31" t="s">
        <v>140</v>
      </c>
      <c r="I8" s="31" t="s">
        <v>140</v>
      </c>
      <c r="J8" s="31" t="s">
        <v>140</v>
      </c>
      <c r="K8" s="31" t="s">
        <v>140</v>
      </c>
      <c r="L8" s="31" t="s">
        <v>140</v>
      </c>
      <c r="M8" s="31" t="s">
        <v>140</v>
      </c>
      <c r="N8" s="31" t="s">
        <v>140</v>
      </c>
      <c r="O8" s="31" t="s">
        <v>140</v>
      </c>
      <c r="P8" s="31" t="s">
        <v>140</v>
      </c>
      <c r="Q8" s="31" t="s">
        <v>140</v>
      </c>
      <c r="R8" s="31" t="s">
        <v>140</v>
      </c>
      <c r="S8" s="31" t="s">
        <v>140</v>
      </c>
      <c r="T8" s="31" t="s">
        <v>140</v>
      </c>
      <c r="U8" s="32" t="s">
        <v>140</v>
      </c>
    </row>
    <row r="9" spans="1:21" s="12" customFormat="1" ht="27.95" customHeight="1" x14ac:dyDescent="0.15">
      <c r="B9" s="107">
        <v>0</v>
      </c>
      <c r="C9" s="108"/>
      <c r="D9" s="212" t="s">
        <v>141</v>
      </c>
      <c r="E9" s="213"/>
      <c r="F9" s="212" t="s">
        <v>142</v>
      </c>
      <c r="G9" s="213"/>
      <c r="H9" s="212" t="s">
        <v>143</v>
      </c>
      <c r="I9" s="213"/>
      <c r="J9" s="212" t="s">
        <v>144</v>
      </c>
      <c r="K9" s="213"/>
      <c r="L9" s="212" t="s">
        <v>145</v>
      </c>
      <c r="M9" s="213"/>
      <c r="N9" s="212" t="s">
        <v>146</v>
      </c>
      <c r="O9" s="213"/>
      <c r="P9" s="212" t="s">
        <v>147</v>
      </c>
      <c r="Q9" s="213"/>
      <c r="R9" s="212" t="s">
        <v>148</v>
      </c>
      <c r="S9" s="213"/>
      <c r="T9" s="109"/>
      <c r="U9" s="110"/>
    </row>
    <row r="10" spans="1:21" ht="27.95" customHeight="1" x14ac:dyDescent="0.15">
      <c r="A10" s="10">
        <v>1</v>
      </c>
      <c r="B10" s="111">
        <v>2.0419999999999998</v>
      </c>
      <c r="C10" s="112"/>
      <c r="D10" s="44">
        <v>68</v>
      </c>
      <c r="E10" s="44">
        <v>79</v>
      </c>
      <c r="F10" s="44">
        <v>94</v>
      </c>
      <c r="G10" s="44">
        <v>243</v>
      </c>
      <c r="H10" s="44">
        <v>133</v>
      </c>
      <c r="I10" s="44">
        <v>269</v>
      </c>
      <c r="J10" s="44">
        <v>171</v>
      </c>
      <c r="K10" s="44">
        <v>295</v>
      </c>
      <c r="L10" s="44">
        <v>210</v>
      </c>
      <c r="M10" s="44">
        <v>300</v>
      </c>
      <c r="N10" s="44">
        <v>243</v>
      </c>
      <c r="O10" s="44">
        <v>300</v>
      </c>
      <c r="P10" s="44">
        <v>275</v>
      </c>
      <c r="Q10" s="44">
        <v>333</v>
      </c>
      <c r="R10" s="44">
        <v>308</v>
      </c>
      <c r="S10" s="44">
        <v>372</v>
      </c>
      <c r="T10" s="44"/>
      <c r="U10" s="45"/>
    </row>
    <row r="11" spans="1:21" ht="27.95" customHeight="1" x14ac:dyDescent="0.15">
      <c r="A11" s="10">
        <v>2</v>
      </c>
      <c r="B11" s="111">
        <v>4.0839999999999996</v>
      </c>
      <c r="C11" s="112"/>
      <c r="D11" s="44">
        <v>79</v>
      </c>
      <c r="E11" s="44">
        <v>252</v>
      </c>
      <c r="F11" s="44">
        <v>243</v>
      </c>
      <c r="G11" s="44">
        <v>282</v>
      </c>
      <c r="H11" s="44">
        <v>269</v>
      </c>
      <c r="I11" s="44">
        <v>312</v>
      </c>
      <c r="J11" s="44">
        <v>295</v>
      </c>
      <c r="K11" s="44">
        <v>345</v>
      </c>
      <c r="L11" s="44">
        <v>300</v>
      </c>
      <c r="M11" s="44">
        <v>378</v>
      </c>
      <c r="N11" s="44">
        <v>300</v>
      </c>
      <c r="O11" s="44">
        <v>406</v>
      </c>
      <c r="P11" s="44">
        <v>333</v>
      </c>
      <c r="Q11" s="44">
        <v>431</v>
      </c>
      <c r="R11" s="44">
        <v>372</v>
      </c>
      <c r="S11" s="44">
        <v>456</v>
      </c>
      <c r="T11" s="44"/>
      <c r="U11" s="45"/>
    </row>
    <row r="12" spans="1:21" ht="27.95" customHeight="1" x14ac:dyDescent="0.15">
      <c r="A12" s="10">
        <v>3</v>
      </c>
      <c r="B12" s="111">
        <v>6.1260000000000003</v>
      </c>
      <c r="C12" s="112"/>
      <c r="D12" s="44">
        <v>252</v>
      </c>
      <c r="E12" s="44">
        <v>300</v>
      </c>
      <c r="F12" s="44">
        <v>282</v>
      </c>
      <c r="G12" s="44">
        <v>338</v>
      </c>
      <c r="H12" s="44">
        <v>312</v>
      </c>
      <c r="I12" s="44">
        <v>369</v>
      </c>
      <c r="J12" s="44">
        <v>345</v>
      </c>
      <c r="K12" s="44">
        <v>398</v>
      </c>
      <c r="L12" s="44">
        <v>378</v>
      </c>
      <c r="M12" s="44">
        <v>424</v>
      </c>
      <c r="N12" s="44">
        <v>406</v>
      </c>
      <c r="O12" s="44">
        <v>450</v>
      </c>
      <c r="P12" s="44">
        <v>431</v>
      </c>
      <c r="Q12" s="44">
        <v>476</v>
      </c>
      <c r="R12" s="44">
        <v>456</v>
      </c>
      <c r="S12" s="44">
        <v>502</v>
      </c>
      <c r="T12" s="44"/>
      <c r="U12" s="45"/>
    </row>
    <row r="13" spans="1:21" ht="10.5" customHeight="1" x14ac:dyDescent="0.15">
      <c r="A13" s="10">
        <v>4</v>
      </c>
      <c r="B13" s="111"/>
      <c r="C13" s="112"/>
      <c r="D13" s="44"/>
      <c r="E13" s="44"/>
      <c r="F13" s="44"/>
      <c r="G13" s="44"/>
      <c r="H13" s="44"/>
      <c r="I13" s="44"/>
      <c r="J13" s="44"/>
      <c r="K13" s="44"/>
      <c r="L13" s="44"/>
      <c r="M13" s="44"/>
      <c r="N13" s="44"/>
      <c r="O13" s="44"/>
      <c r="P13" s="44"/>
      <c r="Q13" s="44"/>
      <c r="R13" s="44"/>
      <c r="S13" s="44"/>
      <c r="T13" s="44"/>
      <c r="U13" s="45"/>
    </row>
    <row r="14" spans="1:21" ht="27.95" customHeight="1" x14ac:dyDescent="0.15">
      <c r="A14" s="10">
        <v>5</v>
      </c>
      <c r="B14" s="111">
        <v>8.1679999999999993</v>
      </c>
      <c r="C14" s="112"/>
      <c r="D14" s="44">
        <v>300</v>
      </c>
      <c r="E14" s="44">
        <v>334</v>
      </c>
      <c r="F14" s="44">
        <v>338</v>
      </c>
      <c r="G14" s="44">
        <v>365</v>
      </c>
      <c r="H14" s="44">
        <v>369</v>
      </c>
      <c r="I14" s="44">
        <v>393</v>
      </c>
      <c r="J14" s="44">
        <v>398</v>
      </c>
      <c r="K14" s="44">
        <v>417</v>
      </c>
      <c r="L14" s="44">
        <v>424</v>
      </c>
      <c r="M14" s="44">
        <v>444</v>
      </c>
      <c r="N14" s="44">
        <v>450</v>
      </c>
      <c r="O14" s="44">
        <v>472</v>
      </c>
      <c r="P14" s="44">
        <v>476</v>
      </c>
      <c r="Q14" s="44">
        <v>499</v>
      </c>
      <c r="R14" s="44">
        <v>502</v>
      </c>
      <c r="S14" s="44">
        <v>523</v>
      </c>
      <c r="T14" s="44"/>
      <c r="U14" s="45"/>
    </row>
    <row r="15" spans="1:21" ht="27.95" customHeight="1" x14ac:dyDescent="0.15">
      <c r="A15" s="10">
        <v>6</v>
      </c>
      <c r="B15" s="111">
        <v>10.210000000000001</v>
      </c>
      <c r="C15" s="112"/>
      <c r="D15" s="44">
        <v>334</v>
      </c>
      <c r="E15" s="44">
        <v>363</v>
      </c>
      <c r="F15" s="44">
        <v>365</v>
      </c>
      <c r="G15" s="44">
        <v>394</v>
      </c>
      <c r="H15" s="44">
        <v>393</v>
      </c>
      <c r="I15" s="44">
        <v>420</v>
      </c>
      <c r="J15" s="44">
        <v>417</v>
      </c>
      <c r="K15" s="44">
        <v>445</v>
      </c>
      <c r="L15" s="44">
        <v>444</v>
      </c>
      <c r="M15" s="44">
        <v>470</v>
      </c>
      <c r="N15" s="44">
        <v>472</v>
      </c>
      <c r="O15" s="44">
        <v>496</v>
      </c>
      <c r="P15" s="44">
        <v>499</v>
      </c>
      <c r="Q15" s="44">
        <v>521</v>
      </c>
      <c r="R15" s="44">
        <v>523</v>
      </c>
      <c r="S15" s="44">
        <v>545</v>
      </c>
      <c r="T15" s="44"/>
      <c r="U15" s="45">
        <v>222</v>
      </c>
    </row>
    <row r="16" spans="1:21" ht="27.95" customHeight="1" x14ac:dyDescent="0.15">
      <c r="A16" s="10">
        <v>7</v>
      </c>
      <c r="B16" s="111">
        <v>12.252000000000001</v>
      </c>
      <c r="C16" s="112"/>
      <c r="D16" s="44">
        <v>363</v>
      </c>
      <c r="E16" s="44">
        <v>395</v>
      </c>
      <c r="F16" s="44">
        <v>394</v>
      </c>
      <c r="G16" s="44">
        <v>422</v>
      </c>
      <c r="H16" s="44">
        <v>420</v>
      </c>
      <c r="I16" s="44">
        <v>450</v>
      </c>
      <c r="J16" s="44">
        <v>445</v>
      </c>
      <c r="K16" s="44">
        <v>477</v>
      </c>
      <c r="L16" s="44">
        <v>470</v>
      </c>
      <c r="M16" s="44">
        <v>503</v>
      </c>
      <c r="N16" s="44">
        <v>496</v>
      </c>
      <c r="O16" s="44">
        <v>525</v>
      </c>
      <c r="P16" s="44">
        <v>521</v>
      </c>
      <c r="Q16" s="44">
        <v>547</v>
      </c>
      <c r="R16" s="44">
        <v>545</v>
      </c>
      <c r="S16" s="44">
        <v>571</v>
      </c>
      <c r="T16" s="44"/>
      <c r="U16" s="45"/>
    </row>
    <row r="17" spans="1:21" ht="10.5" customHeight="1" x14ac:dyDescent="0.15">
      <c r="A17" s="10">
        <v>8</v>
      </c>
      <c r="B17" s="111"/>
      <c r="C17" s="112"/>
      <c r="D17" s="44"/>
      <c r="E17" s="44"/>
      <c r="F17" s="44"/>
      <c r="G17" s="44"/>
      <c r="H17" s="44"/>
      <c r="I17" s="44"/>
      <c r="J17" s="44"/>
      <c r="K17" s="44"/>
      <c r="L17" s="44"/>
      <c r="M17" s="44"/>
      <c r="N17" s="44"/>
      <c r="O17" s="44"/>
      <c r="P17" s="44"/>
      <c r="Q17" s="44"/>
      <c r="R17" s="44"/>
      <c r="S17" s="44"/>
      <c r="T17" s="44"/>
      <c r="U17" s="45"/>
    </row>
    <row r="18" spans="1:21" ht="27.95" customHeight="1" x14ac:dyDescent="0.15">
      <c r="A18" s="10">
        <v>9</v>
      </c>
      <c r="B18" s="111">
        <v>14.294</v>
      </c>
      <c r="C18" s="112"/>
      <c r="D18" s="44">
        <v>395</v>
      </c>
      <c r="E18" s="44">
        <v>426</v>
      </c>
      <c r="F18" s="44">
        <v>422</v>
      </c>
      <c r="G18" s="44">
        <v>455</v>
      </c>
      <c r="H18" s="44">
        <v>450</v>
      </c>
      <c r="I18" s="44">
        <v>484</v>
      </c>
      <c r="J18" s="44">
        <v>477</v>
      </c>
      <c r="K18" s="44">
        <v>510</v>
      </c>
      <c r="L18" s="44">
        <v>503</v>
      </c>
      <c r="M18" s="44">
        <v>534</v>
      </c>
      <c r="N18" s="44">
        <v>525</v>
      </c>
      <c r="O18" s="44">
        <v>557</v>
      </c>
      <c r="P18" s="44">
        <v>547</v>
      </c>
      <c r="Q18" s="44">
        <v>582</v>
      </c>
      <c r="R18" s="44">
        <v>571</v>
      </c>
      <c r="S18" s="44">
        <v>607</v>
      </c>
      <c r="T18" s="44"/>
      <c r="U18" s="45"/>
    </row>
    <row r="19" spans="1:21" ht="27.95" customHeight="1" x14ac:dyDescent="0.15">
      <c r="A19" s="10">
        <v>10</v>
      </c>
      <c r="B19" s="111">
        <v>16.335999999999999</v>
      </c>
      <c r="C19" s="112"/>
      <c r="D19" s="44">
        <v>426</v>
      </c>
      <c r="E19" s="44">
        <v>520</v>
      </c>
      <c r="F19" s="44">
        <v>455</v>
      </c>
      <c r="G19" s="44">
        <v>520</v>
      </c>
      <c r="H19" s="44">
        <v>484</v>
      </c>
      <c r="I19" s="44">
        <v>520</v>
      </c>
      <c r="J19" s="44">
        <v>510</v>
      </c>
      <c r="K19" s="44">
        <v>544</v>
      </c>
      <c r="L19" s="44">
        <v>534</v>
      </c>
      <c r="M19" s="44">
        <v>570</v>
      </c>
      <c r="N19" s="44">
        <v>557</v>
      </c>
      <c r="O19" s="44">
        <v>597</v>
      </c>
      <c r="P19" s="44">
        <v>582</v>
      </c>
      <c r="Q19" s="44">
        <v>623</v>
      </c>
      <c r="R19" s="44">
        <v>607</v>
      </c>
      <c r="S19" s="44">
        <v>650</v>
      </c>
      <c r="T19" s="44"/>
      <c r="U19" s="45"/>
    </row>
    <row r="20" spans="1:21" ht="27.95" customHeight="1" x14ac:dyDescent="0.15">
      <c r="A20" s="10">
        <v>11</v>
      </c>
      <c r="B20" s="111">
        <v>18.378</v>
      </c>
      <c r="C20" s="112"/>
      <c r="D20" s="44">
        <v>520</v>
      </c>
      <c r="E20" s="44">
        <v>601</v>
      </c>
      <c r="F20" s="44">
        <v>520</v>
      </c>
      <c r="G20" s="44">
        <v>617</v>
      </c>
      <c r="H20" s="44">
        <v>520</v>
      </c>
      <c r="I20" s="44">
        <v>632</v>
      </c>
      <c r="J20" s="44">
        <v>544</v>
      </c>
      <c r="K20" s="44">
        <v>647</v>
      </c>
      <c r="L20" s="44">
        <v>570</v>
      </c>
      <c r="M20" s="44">
        <v>662</v>
      </c>
      <c r="N20" s="44">
        <v>597</v>
      </c>
      <c r="O20" s="44">
        <v>677</v>
      </c>
      <c r="P20" s="44">
        <v>623</v>
      </c>
      <c r="Q20" s="44">
        <v>693</v>
      </c>
      <c r="R20" s="44">
        <v>650</v>
      </c>
      <c r="S20" s="44">
        <v>708</v>
      </c>
      <c r="T20" s="44"/>
      <c r="U20" s="45"/>
    </row>
    <row r="21" spans="1:21" ht="10.5" customHeight="1" x14ac:dyDescent="0.15">
      <c r="A21" s="10">
        <v>12</v>
      </c>
      <c r="B21" s="111"/>
      <c r="C21" s="112"/>
      <c r="D21" s="44"/>
      <c r="E21" s="44"/>
      <c r="F21" s="44"/>
      <c r="G21" s="44"/>
      <c r="H21" s="44"/>
      <c r="I21" s="44"/>
      <c r="J21" s="44"/>
      <c r="K21" s="44"/>
      <c r="L21" s="44"/>
      <c r="M21" s="44"/>
      <c r="N21" s="44"/>
      <c r="O21" s="44"/>
      <c r="P21" s="44"/>
      <c r="Q21" s="44"/>
      <c r="R21" s="44"/>
      <c r="S21" s="44"/>
      <c r="T21" s="44"/>
      <c r="U21" s="45"/>
    </row>
    <row r="22" spans="1:21" ht="27.95" customHeight="1" x14ac:dyDescent="0.15">
      <c r="A22" s="10">
        <v>13</v>
      </c>
      <c r="B22" s="111">
        <v>20.420000000000002</v>
      </c>
      <c r="C22" s="112"/>
      <c r="D22" s="44">
        <v>601</v>
      </c>
      <c r="E22" s="44">
        <v>678</v>
      </c>
      <c r="F22" s="44">
        <v>617</v>
      </c>
      <c r="G22" s="44">
        <v>699</v>
      </c>
      <c r="H22" s="44">
        <v>632</v>
      </c>
      <c r="I22" s="44">
        <v>721</v>
      </c>
      <c r="J22" s="44">
        <v>647</v>
      </c>
      <c r="K22" s="44">
        <v>745</v>
      </c>
      <c r="L22" s="44">
        <v>662</v>
      </c>
      <c r="M22" s="44">
        <v>768</v>
      </c>
      <c r="N22" s="44">
        <v>677</v>
      </c>
      <c r="O22" s="44">
        <v>792</v>
      </c>
      <c r="P22" s="44">
        <v>693</v>
      </c>
      <c r="Q22" s="44">
        <v>815</v>
      </c>
      <c r="R22" s="44">
        <v>708</v>
      </c>
      <c r="S22" s="44">
        <v>838</v>
      </c>
      <c r="T22" s="44">
        <v>222</v>
      </c>
      <c r="U22" s="45">
        <v>293</v>
      </c>
    </row>
    <row r="23" spans="1:21" ht="27.95" customHeight="1" x14ac:dyDescent="0.15">
      <c r="A23" s="10">
        <v>14</v>
      </c>
      <c r="B23" s="111">
        <v>22.462</v>
      </c>
      <c r="C23" s="112"/>
      <c r="D23" s="44">
        <v>678</v>
      </c>
      <c r="E23" s="44">
        <v>708</v>
      </c>
      <c r="F23" s="44">
        <v>699</v>
      </c>
      <c r="G23" s="44">
        <v>733</v>
      </c>
      <c r="H23" s="44">
        <v>721</v>
      </c>
      <c r="I23" s="44">
        <v>757</v>
      </c>
      <c r="J23" s="44">
        <v>745</v>
      </c>
      <c r="K23" s="44">
        <v>782</v>
      </c>
      <c r="L23" s="44">
        <v>768</v>
      </c>
      <c r="M23" s="44">
        <v>806</v>
      </c>
      <c r="N23" s="44">
        <v>792</v>
      </c>
      <c r="O23" s="44">
        <v>831</v>
      </c>
      <c r="P23" s="44">
        <v>815</v>
      </c>
      <c r="Q23" s="44">
        <v>856</v>
      </c>
      <c r="R23" s="44">
        <v>838</v>
      </c>
      <c r="S23" s="44">
        <v>880</v>
      </c>
      <c r="T23" s="44"/>
      <c r="U23" s="45"/>
    </row>
    <row r="24" spans="1:21" ht="27.95" customHeight="1" x14ac:dyDescent="0.15">
      <c r="A24" s="10">
        <v>15</v>
      </c>
      <c r="B24" s="111">
        <v>24.504000000000001</v>
      </c>
      <c r="C24" s="112"/>
      <c r="D24" s="44">
        <v>708</v>
      </c>
      <c r="E24" s="44">
        <v>745</v>
      </c>
      <c r="F24" s="44">
        <v>733</v>
      </c>
      <c r="G24" s="44">
        <v>771</v>
      </c>
      <c r="H24" s="44">
        <v>757</v>
      </c>
      <c r="I24" s="44">
        <v>797</v>
      </c>
      <c r="J24" s="44">
        <v>782</v>
      </c>
      <c r="K24" s="44">
        <v>823</v>
      </c>
      <c r="L24" s="44">
        <v>806</v>
      </c>
      <c r="M24" s="44">
        <v>849</v>
      </c>
      <c r="N24" s="44">
        <v>831</v>
      </c>
      <c r="O24" s="44">
        <v>875</v>
      </c>
      <c r="P24" s="44">
        <v>856</v>
      </c>
      <c r="Q24" s="44">
        <v>900</v>
      </c>
      <c r="R24" s="44">
        <v>880</v>
      </c>
      <c r="S24" s="44">
        <v>926</v>
      </c>
      <c r="T24" s="44"/>
      <c r="U24" s="45"/>
    </row>
    <row r="25" spans="1:21" ht="10.5" customHeight="1" x14ac:dyDescent="0.15">
      <c r="A25" s="10">
        <v>16</v>
      </c>
      <c r="B25" s="111"/>
      <c r="C25" s="112"/>
      <c r="D25" s="44"/>
      <c r="E25" s="44"/>
      <c r="F25" s="44"/>
      <c r="G25" s="44"/>
      <c r="H25" s="44"/>
      <c r="I25" s="44"/>
      <c r="J25" s="44"/>
      <c r="K25" s="44"/>
      <c r="L25" s="44"/>
      <c r="M25" s="44"/>
      <c r="N25" s="44"/>
      <c r="O25" s="44"/>
      <c r="P25" s="44"/>
      <c r="Q25" s="44"/>
      <c r="R25" s="44"/>
      <c r="S25" s="44"/>
      <c r="T25" s="44"/>
      <c r="U25" s="45"/>
    </row>
    <row r="26" spans="1:21" ht="27.95" customHeight="1" x14ac:dyDescent="0.15">
      <c r="A26" s="10">
        <v>17</v>
      </c>
      <c r="B26" s="111">
        <v>26.545999999999999</v>
      </c>
      <c r="C26" s="112"/>
      <c r="D26" s="44">
        <v>745</v>
      </c>
      <c r="E26" s="44">
        <v>788</v>
      </c>
      <c r="F26" s="44">
        <v>771</v>
      </c>
      <c r="G26" s="44">
        <v>814</v>
      </c>
      <c r="H26" s="44">
        <v>797</v>
      </c>
      <c r="I26" s="44">
        <v>841</v>
      </c>
      <c r="J26" s="44">
        <v>823</v>
      </c>
      <c r="K26" s="44">
        <v>868</v>
      </c>
      <c r="L26" s="44">
        <v>849</v>
      </c>
      <c r="M26" s="44">
        <v>896</v>
      </c>
      <c r="N26" s="44">
        <v>875</v>
      </c>
      <c r="O26" s="44">
        <v>923</v>
      </c>
      <c r="P26" s="44">
        <v>900</v>
      </c>
      <c r="Q26" s="44">
        <v>950</v>
      </c>
      <c r="R26" s="44">
        <v>926</v>
      </c>
      <c r="S26" s="44">
        <v>978</v>
      </c>
      <c r="T26" s="44"/>
      <c r="U26" s="45"/>
    </row>
    <row r="27" spans="1:21" ht="27.95" customHeight="1" x14ac:dyDescent="0.15">
      <c r="A27" s="10">
        <v>18</v>
      </c>
      <c r="B27" s="111">
        <v>28.588000000000001</v>
      </c>
      <c r="C27" s="112"/>
      <c r="D27" s="44">
        <v>788</v>
      </c>
      <c r="E27" s="44">
        <v>846</v>
      </c>
      <c r="F27" s="44">
        <v>814</v>
      </c>
      <c r="G27" s="44">
        <v>874</v>
      </c>
      <c r="H27" s="44">
        <v>841</v>
      </c>
      <c r="I27" s="44">
        <v>902</v>
      </c>
      <c r="J27" s="44">
        <v>868</v>
      </c>
      <c r="K27" s="44">
        <v>931</v>
      </c>
      <c r="L27" s="44">
        <v>896</v>
      </c>
      <c r="M27" s="44">
        <v>959</v>
      </c>
      <c r="N27" s="44">
        <v>923</v>
      </c>
      <c r="O27" s="44">
        <v>987</v>
      </c>
      <c r="P27" s="44">
        <v>950</v>
      </c>
      <c r="Q27" s="44">
        <v>1015</v>
      </c>
      <c r="R27" s="44">
        <v>978</v>
      </c>
      <c r="S27" s="44">
        <v>1043</v>
      </c>
      <c r="T27" s="44"/>
      <c r="U27" s="45"/>
    </row>
    <row r="28" spans="1:21" ht="27.95" customHeight="1" x14ac:dyDescent="0.15">
      <c r="A28" s="10">
        <v>19</v>
      </c>
      <c r="B28" s="111">
        <v>30.63</v>
      </c>
      <c r="C28" s="112"/>
      <c r="D28" s="44">
        <v>846</v>
      </c>
      <c r="E28" s="44">
        <v>914</v>
      </c>
      <c r="F28" s="44">
        <v>874</v>
      </c>
      <c r="G28" s="44">
        <v>944</v>
      </c>
      <c r="H28" s="44">
        <v>902</v>
      </c>
      <c r="I28" s="44">
        <v>975</v>
      </c>
      <c r="J28" s="44">
        <v>931</v>
      </c>
      <c r="K28" s="44">
        <v>1005</v>
      </c>
      <c r="L28" s="44">
        <v>959</v>
      </c>
      <c r="M28" s="44">
        <v>1036</v>
      </c>
      <c r="N28" s="44">
        <v>987</v>
      </c>
      <c r="O28" s="44">
        <v>1066</v>
      </c>
      <c r="P28" s="44">
        <v>1015</v>
      </c>
      <c r="Q28" s="44">
        <v>1096</v>
      </c>
      <c r="R28" s="44">
        <v>1043</v>
      </c>
      <c r="S28" s="44">
        <v>1127</v>
      </c>
      <c r="T28" s="44">
        <v>293</v>
      </c>
      <c r="U28" s="45">
        <v>524</v>
      </c>
    </row>
    <row r="29" spans="1:21" ht="10.5" customHeight="1" x14ac:dyDescent="0.15">
      <c r="A29" s="10">
        <v>20</v>
      </c>
      <c r="B29" s="111"/>
      <c r="C29" s="112"/>
      <c r="D29" s="44"/>
      <c r="E29" s="44"/>
      <c r="F29" s="44"/>
      <c r="G29" s="44"/>
      <c r="H29" s="44"/>
      <c r="I29" s="44"/>
      <c r="J29" s="44"/>
      <c r="K29" s="44"/>
      <c r="L29" s="44"/>
      <c r="M29" s="44"/>
      <c r="N29" s="44"/>
      <c r="O29" s="44"/>
      <c r="P29" s="44"/>
      <c r="Q29" s="44"/>
      <c r="R29" s="44"/>
      <c r="S29" s="44"/>
      <c r="T29" s="44"/>
      <c r="U29" s="45"/>
    </row>
    <row r="30" spans="1:21" ht="27.95" customHeight="1" x14ac:dyDescent="0.15">
      <c r="A30" s="10">
        <v>21</v>
      </c>
      <c r="B30" s="111">
        <v>32.671999999999997</v>
      </c>
      <c r="C30" s="112"/>
      <c r="D30" s="44">
        <v>914</v>
      </c>
      <c r="E30" s="44">
        <v>1312</v>
      </c>
      <c r="F30" s="44">
        <v>944</v>
      </c>
      <c r="G30" s="44">
        <v>1336</v>
      </c>
      <c r="H30" s="44">
        <v>975</v>
      </c>
      <c r="I30" s="44">
        <v>1360</v>
      </c>
      <c r="J30" s="44">
        <v>1005</v>
      </c>
      <c r="K30" s="44">
        <v>1385</v>
      </c>
      <c r="L30" s="44">
        <v>1036</v>
      </c>
      <c r="M30" s="44">
        <v>1409</v>
      </c>
      <c r="N30" s="44">
        <v>1066</v>
      </c>
      <c r="O30" s="44">
        <v>1434</v>
      </c>
      <c r="P30" s="44">
        <v>1096</v>
      </c>
      <c r="Q30" s="44">
        <v>1458</v>
      </c>
      <c r="R30" s="44">
        <v>1127</v>
      </c>
      <c r="S30" s="44">
        <v>1482</v>
      </c>
      <c r="T30" s="44"/>
      <c r="U30" s="45"/>
    </row>
    <row r="31" spans="1:21" ht="27.95" customHeight="1" x14ac:dyDescent="0.15">
      <c r="A31" s="10">
        <v>22</v>
      </c>
      <c r="B31" s="111">
        <v>35.734999999999999</v>
      </c>
      <c r="C31" s="112"/>
      <c r="D31" s="44">
        <v>1312</v>
      </c>
      <c r="E31" s="44">
        <v>1521</v>
      </c>
      <c r="F31" s="44">
        <v>1336</v>
      </c>
      <c r="G31" s="44">
        <v>1526</v>
      </c>
      <c r="H31" s="44">
        <v>1360</v>
      </c>
      <c r="I31" s="44">
        <v>1526</v>
      </c>
      <c r="J31" s="44">
        <v>1385</v>
      </c>
      <c r="K31" s="44">
        <v>1538</v>
      </c>
      <c r="L31" s="44">
        <v>1409</v>
      </c>
      <c r="M31" s="44">
        <v>1555</v>
      </c>
      <c r="N31" s="44">
        <v>1434</v>
      </c>
      <c r="O31" s="44">
        <v>1555</v>
      </c>
      <c r="P31" s="44">
        <v>1458</v>
      </c>
      <c r="Q31" s="44">
        <v>1555</v>
      </c>
      <c r="R31" s="44">
        <v>1482</v>
      </c>
      <c r="S31" s="44">
        <v>1583</v>
      </c>
      <c r="T31" s="44"/>
      <c r="U31" s="45"/>
    </row>
    <row r="32" spans="1:21" ht="27.95" customHeight="1" x14ac:dyDescent="0.15">
      <c r="A32" s="10">
        <v>23</v>
      </c>
      <c r="B32" s="111">
        <v>38.798000000000002</v>
      </c>
      <c r="C32" s="112"/>
      <c r="D32" s="44">
        <v>1521</v>
      </c>
      <c r="E32" s="44">
        <v>2621</v>
      </c>
      <c r="F32" s="44">
        <v>1526</v>
      </c>
      <c r="G32" s="44">
        <v>2645</v>
      </c>
      <c r="H32" s="44">
        <v>1526</v>
      </c>
      <c r="I32" s="44">
        <v>2669</v>
      </c>
      <c r="J32" s="44">
        <v>1538</v>
      </c>
      <c r="K32" s="44">
        <v>2693</v>
      </c>
      <c r="L32" s="44">
        <v>1555</v>
      </c>
      <c r="M32" s="44">
        <v>2716</v>
      </c>
      <c r="N32" s="44">
        <v>1555</v>
      </c>
      <c r="O32" s="44">
        <v>2740</v>
      </c>
      <c r="P32" s="44">
        <v>1555</v>
      </c>
      <c r="Q32" s="44">
        <v>2764</v>
      </c>
      <c r="R32" s="44">
        <v>1583</v>
      </c>
      <c r="S32" s="44">
        <v>2788</v>
      </c>
      <c r="T32" s="44">
        <v>524</v>
      </c>
      <c r="U32" s="45">
        <v>1118</v>
      </c>
    </row>
    <row r="33" spans="1:21" ht="10.5" customHeight="1" x14ac:dyDescent="0.15">
      <c r="A33" s="10">
        <v>24</v>
      </c>
      <c r="B33" s="111"/>
      <c r="C33" s="112"/>
      <c r="D33" s="44"/>
      <c r="E33" s="44"/>
      <c r="F33" s="44"/>
      <c r="G33" s="44"/>
      <c r="H33" s="44"/>
      <c r="I33" s="44"/>
      <c r="J33" s="44"/>
      <c r="K33" s="44"/>
      <c r="L33" s="44"/>
      <c r="M33" s="44"/>
      <c r="N33" s="44"/>
      <c r="O33" s="44"/>
      <c r="P33" s="44"/>
      <c r="Q33" s="44"/>
      <c r="R33" s="44"/>
      <c r="S33" s="44"/>
      <c r="T33" s="44"/>
      <c r="U33" s="45"/>
    </row>
    <row r="34" spans="1:21" ht="27.95" customHeight="1" x14ac:dyDescent="0.15">
      <c r="A34" s="10">
        <v>25</v>
      </c>
      <c r="B34" s="111">
        <v>41.860999999999997</v>
      </c>
      <c r="C34" s="112"/>
      <c r="D34" s="44">
        <v>2621</v>
      </c>
      <c r="E34" s="44">
        <v>3495</v>
      </c>
      <c r="F34" s="44">
        <v>2645</v>
      </c>
      <c r="G34" s="44">
        <v>3527</v>
      </c>
      <c r="H34" s="44">
        <v>2669</v>
      </c>
      <c r="I34" s="44">
        <v>3559</v>
      </c>
      <c r="J34" s="44">
        <v>2693</v>
      </c>
      <c r="K34" s="44">
        <v>3590</v>
      </c>
      <c r="L34" s="44">
        <v>2716</v>
      </c>
      <c r="M34" s="44">
        <v>3622</v>
      </c>
      <c r="N34" s="44">
        <v>2740</v>
      </c>
      <c r="O34" s="44">
        <v>3654</v>
      </c>
      <c r="P34" s="44">
        <v>2764</v>
      </c>
      <c r="Q34" s="44">
        <v>3685</v>
      </c>
      <c r="R34" s="44">
        <v>2788</v>
      </c>
      <c r="S34" s="44">
        <v>3717</v>
      </c>
      <c r="T34" s="44"/>
      <c r="U34" s="45"/>
    </row>
    <row r="35" spans="1:21" ht="10.5" customHeight="1" x14ac:dyDescent="0.15">
      <c r="A35" s="10">
        <v>26</v>
      </c>
      <c r="B35" s="111"/>
      <c r="C35" s="112"/>
      <c r="D35" s="44"/>
      <c r="E35" s="44"/>
      <c r="F35" s="44"/>
      <c r="G35" s="44"/>
      <c r="H35" s="44"/>
      <c r="I35" s="44"/>
      <c r="J35" s="44"/>
      <c r="K35" s="44"/>
      <c r="L35" s="44"/>
      <c r="M35" s="44"/>
      <c r="N35" s="44"/>
      <c r="O35" s="44"/>
      <c r="P35" s="44"/>
      <c r="Q35" s="44"/>
      <c r="R35" s="44"/>
      <c r="S35" s="44"/>
      <c r="T35" s="44"/>
      <c r="U35" s="45"/>
    </row>
    <row r="36" spans="1:21" ht="27.95" customHeight="1" thickBot="1" x14ac:dyDescent="0.2">
      <c r="A36" s="10">
        <v>27</v>
      </c>
      <c r="B36" s="113">
        <v>45.945</v>
      </c>
      <c r="C36" s="114"/>
      <c r="D36" s="115">
        <v>3495</v>
      </c>
      <c r="E36" s="116" t="s">
        <v>149</v>
      </c>
      <c r="F36" s="115">
        <v>3527</v>
      </c>
      <c r="G36" s="116" t="s">
        <v>149</v>
      </c>
      <c r="H36" s="115">
        <v>3559</v>
      </c>
      <c r="I36" s="116" t="s">
        <v>149</v>
      </c>
      <c r="J36" s="115">
        <v>3590</v>
      </c>
      <c r="K36" s="116" t="s">
        <v>149</v>
      </c>
      <c r="L36" s="115">
        <v>3622</v>
      </c>
      <c r="M36" s="116" t="s">
        <v>149</v>
      </c>
      <c r="N36" s="115">
        <v>3654</v>
      </c>
      <c r="O36" s="116" t="s">
        <v>149</v>
      </c>
      <c r="P36" s="115">
        <v>3685</v>
      </c>
      <c r="Q36" s="116" t="s">
        <v>149</v>
      </c>
      <c r="R36" s="115">
        <v>3717</v>
      </c>
      <c r="S36" s="116" t="s">
        <v>149</v>
      </c>
      <c r="T36" s="115">
        <v>1118</v>
      </c>
      <c r="U36" s="117" t="s">
        <v>149</v>
      </c>
    </row>
    <row r="37" spans="1:21" x14ac:dyDescent="0.15">
      <c r="B37" s="214" t="s">
        <v>101</v>
      </c>
      <c r="C37" s="214"/>
      <c r="D37" s="214"/>
      <c r="E37" s="214"/>
      <c r="F37" s="214"/>
      <c r="G37" s="214"/>
      <c r="H37" s="214"/>
      <c r="I37" s="214"/>
      <c r="J37" s="214"/>
      <c r="K37" s="214"/>
      <c r="L37" s="214"/>
      <c r="M37" s="214"/>
      <c r="N37" s="214"/>
      <c r="O37" s="214"/>
      <c r="P37" s="214"/>
      <c r="Q37" s="214"/>
      <c r="R37" s="214"/>
      <c r="S37" s="214"/>
      <c r="T37" s="214"/>
      <c r="U37" s="118"/>
    </row>
    <row r="38" spans="1:21" x14ac:dyDescent="0.15">
      <c r="B38" s="98" t="s">
        <v>102</v>
      </c>
      <c r="C38" s="98"/>
      <c r="D38" s="98"/>
      <c r="E38" s="98"/>
      <c r="F38" s="98"/>
      <c r="G38" s="98"/>
      <c r="H38" s="98"/>
      <c r="I38" s="98"/>
      <c r="J38" s="98"/>
      <c r="K38" s="98"/>
      <c r="L38" s="98"/>
      <c r="M38" s="98"/>
      <c r="N38" s="98"/>
      <c r="O38" s="98"/>
      <c r="P38" s="98"/>
      <c r="Q38" s="98"/>
      <c r="R38" s="98"/>
      <c r="S38" s="98"/>
      <c r="T38" s="98"/>
      <c r="U38" s="119"/>
    </row>
    <row r="39" spans="1:21" x14ac:dyDescent="0.15">
      <c r="B39" s="98" t="s">
        <v>150</v>
      </c>
      <c r="C39" s="98"/>
      <c r="D39" s="98"/>
      <c r="E39" s="98"/>
      <c r="F39" s="98"/>
      <c r="G39" s="98"/>
      <c r="H39" s="98"/>
      <c r="I39" s="98"/>
      <c r="J39" s="98"/>
      <c r="K39" s="98"/>
      <c r="L39" s="98"/>
      <c r="M39" s="98"/>
      <c r="N39" s="98"/>
      <c r="O39" s="98"/>
      <c r="P39" s="98"/>
      <c r="Q39" s="98"/>
      <c r="R39" s="98"/>
      <c r="S39" s="98"/>
      <c r="T39" s="98"/>
      <c r="U39" s="119"/>
    </row>
    <row r="40" spans="1:21" x14ac:dyDescent="0.15">
      <c r="B40" s="209" t="s">
        <v>151</v>
      </c>
      <c r="C40" s="209"/>
      <c r="D40" s="209"/>
      <c r="E40" s="209"/>
      <c r="F40" s="209"/>
      <c r="G40" s="209"/>
      <c r="H40" s="209"/>
      <c r="I40" s="209"/>
      <c r="J40" s="209"/>
      <c r="K40" s="209"/>
      <c r="L40" s="209"/>
      <c r="M40" s="209"/>
      <c r="N40" s="209"/>
      <c r="O40" s="209"/>
      <c r="P40" s="209"/>
      <c r="Q40" s="209"/>
      <c r="R40" s="209"/>
      <c r="S40" s="209"/>
      <c r="T40" s="209"/>
      <c r="U40" s="119"/>
    </row>
    <row r="41" spans="1:21" x14ac:dyDescent="0.15">
      <c r="B41" s="209" t="s">
        <v>152</v>
      </c>
      <c r="C41" s="209"/>
      <c r="D41" s="209"/>
      <c r="E41" s="209"/>
      <c r="F41" s="209"/>
      <c r="G41" s="209"/>
      <c r="H41" s="209"/>
      <c r="I41" s="209"/>
      <c r="J41" s="209"/>
      <c r="K41" s="209"/>
      <c r="L41" s="209"/>
      <c r="M41" s="209"/>
      <c r="N41" s="209"/>
      <c r="O41" s="209"/>
      <c r="P41" s="209"/>
      <c r="Q41" s="209"/>
      <c r="R41" s="209"/>
      <c r="S41" s="209"/>
      <c r="T41" s="209"/>
      <c r="U41" s="119"/>
    </row>
    <row r="42" spans="1:21" x14ac:dyDescent="0.15">
      <c r="B42" s="209" t="s">
        <v>153</v>
      </c>
      <c r="C42" s="209"/>
      <c r="D42" s="209"/>
      <c r="E42" s="209"/>
      <c r="F42" s="209"/>
      <c r="G42" s="209"/>
      <c r="H42" s="209"/>
      <c r="I42" s="209"/>
      <c r="J42" s="209"/>
      <c r="K42" s="209"/>
      <c r="L42" s="209"/>
      <c r="M42" s="209"/>
      <c r="N42" s="209"/>
      <c r="O42" s="209"/>
      <c r="P42" s="209"/>
      <c r="Q42" s="209"/>
      <c r="R42" s="209"/>
      <c r="S42" s="209"/>
      <c r="T42" s="209"/>
      <c r="U42" s="119"/>
    </row>
    <row r="43" spans="1:21" ht="18.75" x14ac:dyDescent="0.4">
      <c r="B43" s="209" t="s">
        <v>154</v>
      </c>
      <c r="C43" s="209"/>
      <c r="D43" s="209"/>
      <c r="E43" s="209"/>
      <c r="F43" s="209"/>
      <c r="G43" s="209"/>
      <c r="H43" s="209"/>
      <c r="I43" s="209"/>
      <c r="J43" s="209"/>
      <c r="K43" s="209"/>
      <c r="L43" s="209"/>
      <c r="M43" s="209"/>
      <c r="N43" s="209"/>
      <c r="O43" s="209"/>
      <c r="P43" s="209"/>
      <c r="Q43" s="209"/>
      <c r="R43" s="209"/>
      <c r="S43" s="209"/>
      <c r="T43" s="209"/>
      <c r="U43" s="210"/>
    </row>
    <row r="44" spans="1:21" x14ac:dyDescent="0.15">
      <c r="B44" s="209" t="s">
        <v>155</v>
      </c>
      <c r="C44" s="209"/>
      <c r="D44" s="209"/>
      <c r="E44" s="209"/>
      <c r="F44" s="209"/>
      <c r="G44" s="209"/>
      <c r="H44" s="209"/>
      <c r="I44" s="209"/>
      <c r="J44" s="209"/>
      <c r="K44" s="209"/>
      <c r="L44" s="209"/>
      <c r="M44" s="209"/>
      <c r="N44" s="209"/>
      <c r="O44" s="209"/>
      <c r="P44" s="209"/>
      <c r="Q44" s="209"/>
      <c r="R44" s="209"/>
      <c r="S44" s="209"/>
      <c r="T44" s="209"/>
      <c r="U44" s="119"/>
    </row>
    <row r="45" spans="1:21" x14ac:dyDescent="0.15">
      <c r="B45" s="209" t="s">
        <v>156</v>
      </c>
      <c r="C45" s="209"/>
      <c r="D45" s="209"/>
      <c r="E45" s="209"/>
      <c r="F45" s="209"/>
      <c r="G45" s="209"/>
      <c r="H45" s="209"/>
      <c r="I45" s="209"/>
      <c r="J45" s="209"/>
      <c r="K45" s="209"/>
      <c r="L45" s="209"/>
      <c r="M45" s="209"/>
      <c r="N45" s="209"/>
      <c r="O45" s="209"/>
      <c r="P45" s="209"/>
      <c r="Q45" s="209"/>
      <c r="R45" s="209"/>
      <c r="S45" s="209"/>
      <c r="T45" s="209"/>
      <c r="U45" s="209"/>
    </row>
    <row r="46" spans="1:21" x14ac:dyDescent="0.15">
      <c r="B46" s="209" t="s">
        <v>157</v>
      </c>
      <c r="C46" s="209"/>
      <c r="D46" s="209"/>
      <c r="E46" s="209"/>
      <c r="F46" s="209"/>
      <c r="G46" s="209"/>
      <c r="H46" s="209"/>
      <c r="I46" s="209"/>
      <c r="J46" s="209"/>
      <c r="K46" s="209"/>
      <c r="L46" s="209"/>
      <c r="M46" s="209"/>
      <c r="N46" s="209"/>
      <c r="O46" s="209"/>
      <c r="P46" s="209"/>
      <c r="Q46" s="209"/>
      <c r="R46" s="209"/>
      <c r="S46" s="209"/>
      <c r="T46" s="209"/>
      <c r="U46" s="119"/>
    </row>
    <row r="47" spans="1:21" x14ac:dyDescent="0.15">
      <c r="B47" s="209" t="s">
        <v>158</v>
      </c>
      <c r="C47" s="209"/>
      <c r="D47" s="209"/>
      <c r="E47" s="209"/>
      <c r="F47" s="209"/>
      <c r="G47" s="209"/>
      <c r="H47" s="209"/>
      <c r="I47" s="209"/>
      <c r="J47" s="209"/>
      <c r="K47" s="209"/>
      <c r="L47" s="209"/>
      <c r="M47" s="209"/>
      <c r="N47" s="209"/>
      <c r="O47" s="209"/>
      <c r="P47" s="209"/>
      <c r="Q47" s="209"/>
      <c r="R47" s="209"/>
      <c r="S47" s="209"/>
      <c r="T47" s="209"/>
      <c r="U47" s="119"/>
    </row>
    <row r="48" spans="1:21" ht="13.5" customHeight="1" x14ac:dyDescent="0.15">
      <c r="B48" s="209" t="s">
        <v>159</v>
      </c>
      <c r="C48" s="209"/>
      <c r="D48" s="209"/>
      <c r="E48" s="209"/>
      <c r="F48" s="209"/>
      <c r="G48" s="209"/>
      <c r="H48" s="209"/>
      <c r="I48" s="209"/>
      <c r="J48" s="209"/>
      <c r="K48" s="209"/>
      <c r="L48" s="209"/>
      <c r="M48" s="209"/>
      <c r="N48" s="209"/>
      <c r="O48" s="209"/>
      <c r="P48" s="209"/>
      <c r="Q48" s="209"/>
      <c r="R48" s="209"/>
      <c r="S48" s="209"/>
      <c r="T48" s="209"/>
      <c r="U48" s="119"/>
    </row>
    <row r="49" spans="2:21" x14ac:dyDescent="0.15">
      <c r="B49" s="194" t="s">
        <v>160</v>
      </c>
      <c r="C49" s="194"/>
      <c r="D49" s="194"/>
      <c r="E49" s="194"/>
      <c r="F49" s="194"/>
      <c r="G49" s="194"/>
      <c r="H49" s="194"/>
      <c r="I49" s="194"/>
      <c r="J49" s="194"/>
      <c r="K49" s="194"/>
      <c r="L49" s="194"/>
      <c r="M49" s="194"/>
      <c r="N49" s="194"/>
      <c r="O49" s="194"/>
      <c r="P49" s="194"/>
      <c r="Q49" s="194"/>
      <c r="R49" s="194"/>
      <c r="S49" s="194"/>
      <c r="T49" s="194"/>
      <c r="U49" s="119"/>
    </row>
    <row r="50" spans="2:21" ht="18.75" x14ac:dyDescent="0.4">
      <c r="B50" s="194" t="s">
        <v>161</v>
      </c>
      <c r="C50" s="211"/>
      <c r="D50" s="211"/>
      <c r="E50" s="211"/>
      <c r="F50" s="211"/>
      <c r="G50" s="211"/>
      <c r="H50" s="211"/>
      <c r="I50" s="211"/>
      <c r="J50" s="211"/>
      <c r="K50" s="211"/>
      <c r="L50" s="211"/>
      <c r="M50" s="211"/>
      <c r="N50" s="211"/>
      <c r="O50" s="211"/>
      <c r="P50" s="211"/>
      <c r="Q50" s="211"/>
      <c r="R50" s="211"/>
      <c r="S50" s="211"/>
      <c r="T50" s="211"/>
      <c r="U50" s="119"/>
    </row>
    <row r="51" spans="2:21" x14ac:dyDescent="0.15">
      <c r="B51" s="209" t="s">
        <v>162</v>
      </c>
      <c r="C51" s="209"/>
      <c r="D51" s="209"/>
      <c r="E51" s="209"/>
      <c r="F51" s="209"/>
      <c r="G51" s="209"/>
      <c r="H51" s="209"/>
      <c r="I51" s="209"/>
      <c r="J51" s="209"/>
      <c r="K51" s="209"/>
      <c r="L51" s="209"/>
      <c r="M51" s="209"/>
      <c r="N51" s="209"/>
      <c r="O51" s="209"/>
      <c r="P51" s="209"/>
      <c r="Q51" s="209"/>
      <c r="R51" s="209"/>
      <c r="S51" s="209"/>
      <c r="T51" s="209"/>
      <c r="U51" s="119"/>
    </row>
    <row r="52" spans="2:21" x14ac:dyDescent="0.15">
      <c r="B52" s="209" t="s">
        <v>163</v>
      </c>
      <c r="C52" s="209"/>
      <c r="D52" s="209"/>
      <c r="E52" s="209"/>
      <c r="F52" s="209"/>
      <c r="G52" s="209"/>
      <c r="H52" s="209"/>
      <c r="I52" s="209"/>
      <c r="J52" s="209"/>
      <c r="K52" s="209"/>
      <c r="L52" s="209"/>
      <c r="M52" s="209"/>
      <c r="N52" s="209"/>
      <c r="O52" s="209"/>
      <c r="P52" s="209"/>
      <c r="Q52" s="209"/>
      <c r="R52" s="209"/>
      <c r="S52" s="209"/>
      <c r="T52" s="209"/>
      <c r="U52" s="119"/>
    </row>
    <row r="53" spans="2:21" x14ac:dyDescent="0.15">
      <c r="B53" s="209" t="s">
        <v>164</v>
      </c>
      <c r="C53" s="209"/>
      <c r="D53" s="209"/>
      <c r="E53" s="209"/>
      <c r="F53" s="209"/>
      <c r="G53" s="209"/>
      <c r="H53" s="209"/>
      <c r="I53" s="209"/>
      <c r="J53" s="209"/>
      <c r="K53" s="209"/>
      <c r="L53" s="209"/>
      <c r="M53" s="209"/>
      <c r="N53" s="209"/>
      <c r="O53" s="209"/>
      <c r="P53" s="209"/>
      <c r="Q53" s="209"/>
      <c r="R53" s="209"/>
      <c r="S53" s="209"/>
      <c r="T53" s="209"/>
      <c r="U53" s="119"/>
    </row>
    <row r="54" spans="2:21" x14ac:dyDescent="0.15">
      <c r="B54" s="209" t="s">
        <v>157</v>
      </c>
      <c r="C54" s="209"/>
      <c r="D54" s="209"/>
      <c r="E54" s="209"/>
      <c r="F54" s="209"/>
      <c r="G54" s="209"/>
      <c r="H54" s="209"/>
      <c r="I54" s="209"/>
      <c r="J54" s="209"/>
      <c r="K54" s="209"/>
      <c r="L54" s="209"/>
      <c r="M54" s="209"/>
      <c r="N54" s="209"/>
      <c r="O54" s="209"/>
      <c r="P54" s="209"/>
      <c r="Q54" s="209"/>
      <c r="R54" s="209"/>
      <c r="S54" s="209"/>
      <c r="T54" s="209"/>
      <c r="U54" s="119"/>
    </row>
    <row r="55" spans="2:21" x14ac:dyDescent="0.15">
      <c r="B55" s="209" t="s">
        <v>165</v>
      </c>
      <c r="C55" s="209"/>
      <c r="D55" s="209"/>
      <c r="E55" s="209"/>
      <c r="F55" s="209"/>
      <c r="G55" s="209"/>
      <c r="H55" s="209"/>
      <c r="I55" s="209"/>
      <c r="J55" s="209"/>
      <c r="K55" s="209"/>
      <c r="L55" s="209"/>
      <c r="M55" s="209"/>
      <c r="N55" s="209"/>
      <c r="O55" s="209"/>
      <c r="P55" s="209"/>
      <c r="Q55" s="209"/>
      <c r="R55" s="209"/>
      <c r="S55" s="209"/>
      <c r="T55" s="209"/>
      <c r="U55" s="119"/>
    </row>
    <row r="56" spans="2:21" ht="13.5" customHeight="1" x14ac:dyDescent="0.15">
      <c r="B56" s="209" t="s">
        <v>166</v>
      </c>
      <c r="C56" s="209"/>
      <c r="D56" s="209"/>
      <c r="E56" s="209"/>
      <c r="F56" s="209"/>
      <c r="G56" s="209"/>
      <c r="H56" s="209"/>
      <c r="I56" s="209"/>
      <c r="J56" s="209"/>
      <c r="K56" s="209"/>
      <c r="L56" s="209"/>
      <c r="M56" s="209"/>
      <c r="N56" s="209"/>
      <c r="O56" s="209"/>
      <c r="P56" s="209"/>
      <c r="Q56" s="209"/>
      <c r="R56" s="209"/>
      <c r="S56" s="209"/>
      <c r="T56" s="209"/>
      <c r="U56" s="119"/>
    </row>
    <row r="57" spans="2:21" x14ac:dyDescent="0.15">
      <c r="B57" s="194" t="s">
        <v>167</v>
      </c>
      <c r="C57" s="194"/>
      <c r="D57" s="194"/>
      <c r="E57" s="194"/>
      <c r="F57" s="194"/>
      <c r="G57" s="194"/>
      <c r="H57" s="194"/>
      <c r="I57" s="194"/>
      <c r="J57" s="194"/>
      <c r="K57" s="194"/>
      <c r="L57" s="194"/>
      <c r="M57" s="194"/>
      <c r="N57" s="194"/>
      <c r="O57" s="194"/>
      <c r="P57" s="194"/>
      <c r="Q57" s="194"/>
      <c r="R57" s="194"/>
      <c r="S57" s="194"/>
      <c r="T57" s="194"/>
      <c r="U57" s="119"/>
    </row>
    <row r="58" spans="2:21" x14ac:dyDescent="0.15">
      <c r="B58" s="209" t="s">
        <v>168</v>
      </c>
      <c r="C58" s="209"/>
      <c r="D58" s="209"/>
      <c r="E58" s="209"/>
      <c r="F58" s="209"/>
      <c r="G58" s="209"/>
      <c r="H58" s="209"/>
      <c r="I58" s="209"/>
      <c r="J58" s="209"/>
      <c r="K58" s="209"/>
      <c r="L58" s="209"/>
      <c r="M58" s="209"/>
      <c r="N58" s="209"/>
      <c r="O58" s="209"/>
      <c r="P58" s="209"/>
      <c r="Q58" s="209"/>
      <c r="R58" s="209"/>
      <c r="S58" s="209"/>
      <c r="T58" s="209"/>
      <c r="U58" s="119"/>
    </row>
    <row r="59" spans="2:21" x14ac:dyDescent="0.15">
      <c r="B59" s="209" t="s">
        <v>169</v>
      </c>
      <c r="C59" s="209"/>
      <c r="D59" s="209"/>
      <c r="E59" s="209"/>
      <c r="F59" s="209"/>
      <c r="G59" s="209"/>
      <c r="H59" s="209"/>
      <c r="I59" s="209"/>
      <c r="J59" s="209"/>
      <c r="K59" s="209"/>
      <c r="L59" s="209"/>
      <c r="M59" s="209"/>
      <c r="N59" s="209"/>
      <c r="O59" s="209"/>
      <c r="P59" s="209"/>
      <c r="Q59" s="209"/>
      <c r="R59" s="209"/>
      <c r="S59" s="209"/>
      <c r="T59" s="209"/>
      <c r="U59" s="119"/>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ws_100</dc:creator>
  <cp:lastModifiedBy>ws_100</cp:lastModifiedBy>
  <dcterms:created xsi:type="dcterms:W3CDTF">2021-06-06T23:32:39Z</dcterms:created>
  <dcterms:modified xsi:type="dcterms:W3CDTF">2021-06-10T07:57:51Z</dcterms:modified>
</cp:coreProperties>
</file>