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tabRatio="947"/>
  </bookViews>
  <sheets>
    <sheet name="Demographics" sheetId="1" r:id="rId1"/>
    <sheet name="HR" sheetId="2" r:id="rId2"/>
    <sheet name="CC ILR" sheetId="3" r:id="rId3"/>
    <sheet name="CC Freezer" sheetId="4" r:id="rId4"/>
    <sheet name="Voltage Stabilizer" sheetId="5" r:id="rId5"/>
    <sheet name="Motor bike" sheetId="7" r:id="rId6"/>
    <sheet name="Android-Tab" sheetId="6" r:id="rId7"/>
    <sheet name="CC Cold Box" sheetId="8" r:id="rId8"/>
    <sheet name="CC Ice Packs" sheetId="9" r:id="rId9"/>
    <sheet name="CC Vaccine Carrier" sheetId="10" r:id="rId10"/>
    <sheet name="Generator" sheetId="11" r:id="rId11"/>
    <sheet name="Solar Power" sheetId="12" r:id="rId12"/>
    <sheet name="UCwise Situation Analysis" sheetId="13" r:id="rId13"/>
    <sheet name="Session Calculation" sheetId="14" r:id="rId14"/>
    <sheet name="Vaccines" sheetId="15" r:id="rId15"/>
    <sheet name="Syringe equipment" sheetId="16" r:id="rId16"/>
    <sheet name="Supervision plan" sheetId="17" r:id="rId17"/>
    <sheet name="Waste Disposal Plan" sheetId="18" r:id="rId18"/>
  </sheets>
  <definedNames>
    <definedName name="_xlnm._FilterDatabase" localSheetId="13" hidden="1">'Session Calculation'!$A$5:$L$51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<sst xmlns="http://schemas.openxmlformats.org/spreadsheetml/2006/main" count="3711" uniqueCount="524">
  <si>
    <t>UC wise Population and Target</t>
  </si>
  <si>
    <r>
      <rPr>
        <b/>
        <sz val="11"/>
        <rFont val="Calibri"/>
        <charset val="134"/>
      </rPr>
      <t>District:</t>
    </r>
    <r>
      <rPr>
        <b/>
        <u/>
        <sz val="11"/>
        <rFont val="Calibri"/>
        <charset val="134"/>
      </rPr>
      <t>RAWALPINDI</t>
    </r>
    <r>
      <rPr>
        <b/>
        <sz val="11"/>
        <rFont val="Calibri"/>
        <charset val="134"/>
      </rPr>
      <t xml:space="preserve"> , Tehsil : Rawal Town</t>
    </r>
  </si>
  <si>
    <t>Tehsil :  Rawal Town</t>
  </si>
  <si>
    <t xml:space="preserve">Total Population: </t>
  </si>
  <si>
    <t>Tehsil</t>
  </si>
  <si>
    <t>S. No</t>
  </si>
  <si>
    <t>Name of UC</t>
  </si>
  <si>
    <t>Location</t>
  </si>
  <si>
    <t>Total Population</t>
  </si>
  <si>
    <t>Annual Target</t>
  </si>
  <si>
    <t>Total
Villages/ Mohallahs</t>
  </si>
  <si>
    <t>Urban/ Rural</t>
  </si>
  <si>
    <t>Live birts</t>
  </si>
  <si>
    <t>Surviving Infants</t>
  </si>
  <si>
    <t>0-59 M</t>
  </si>
  <si>
    <t>P&amp;L
Women</t>
  </si>
  <si>
    <t>CBA
Women</t>
  </si>
  <si>
    <t>Targat Measles @ 15</t>
  </si>
  <si>
    <t xml:space="preserve">Vaccine </t>
  </si>
  <si>
    <t>RWP City</t>
  </si>
  <si>
    <t>U.C No. 1</t>
  </si>
  <si>
    <t>Urban</t>
  </si>
  <si>
    <t>U.C No. 2</t>
  </si>
  <si>
    <t>U.C No. 3</t>
  </si>
  <si>
    <t>U.C No. 4</t>
  </si>
  <si>
    <t>U.C No. 5</t>
  </si>
  <si>
    <t>U.C No. 6</t>
  </si>
  <si>
    <t>U.C No. 7</t>
  </si>
  <si>
    <t>U.C No. 8</t>
  </si>
  <si>
    <t>U.C No. 9</t>
  </si>
  <si>
    <t>U.C No. 10</t>
  </si>
  <si>
    <t>U.C No. 11</t>
  </si>
  <si>
    <t>U.C No. 12</t>
  </si>
  <si>
    <t>U.C No. 13</t>
  </si>
  <si>
    <t>U.C No. 14</t>
  </si>
  <si>
    <t>U.C No. 15</t>
  </si>
  <si>
    <t>U.C No. 16</t>
  </si>
  <si>
    <t>U.C No. 17</t>
  </si>
  <si>
    <t>U.C No. 18</t>
  </si>
  <si>
    <t>U.C No. 19</t>
  </si>
  <si>
    <t>U.C No. 20</t>
  </si>
  <si>
    <t>U.C No. 21</t>
  </si>
  <si>
    <t>U.C No. 22</t>
  </si>
  <si>
    <t>U.C No. 23</t>
  </si>
  <si>
    <t>U.C No. 24</t>
  </si>
  <si>
    <t>U.C No. 25</t>
  </si>
  <si>
    <t>U.C No. 26</t>
  </si>
  <si>
    <t>U.C No. 27</t>
  </si>
  <si>
    <t>U.C No. 28</t>
  </si>
  <si>
    <t>U.C No. 29</t>
  </si>
  <si>
    <t>U.C No. 30</t>
  </si>
  <si>
    <t>U.C No. 31</t>
  </si>
  <si>
    <t>U.C No. 32</t>
  </si>
  <si>
    <t>U.C No. 33</t>
  </si>
  <si>
    <t>U.C No. 34</t>
  </si>
  <si>
    <t>U.C No. 35</t>
  </si>
  <si>
    <t>U.C No. 36</t>
  </si>
  <si>
    <t>U.C No. 37</t>
  </si>
  <si>
    <t>U.C No. 38</t>
  </si>
  <si>
    <t>U.C No. 39</t>
  </si>
  <si>
    <t>U.C No. 40</t>
  </si>
  <si>
    <t>U.C No. 41</t>
  </si>
  <si>
    <t>U.C No. 42</t>
  </si>
  <si>
    <t>U.C No. 43</t>
  </si>
  <si>
    <t>U.C No. 44</t>
  </si>
  <si>
    <t>U.C No. 45</t>
  </si>
  <si>
    <t>U.C No. 46</t>
  </si>
  <si>
    <t>Total</t>
  </si>
  <si>
    <t>UC Wise Details of Human Resouce</t>
  </si>
  <si>
    <t>Sr. No</t>
  </si>
  <si>
    <t>Name of HF</t>
  </si>
  <si>
    <t>Name of Medical Officer</t>
  </si>
  <si>
    <t>Contact # ofMedical Officer</t>
  </si>
  <si>
    <t>Name of UCMO</t>
  </si>
  <si>
    <t>Name of Medical Technician</t>
  </si>
  <si>
    <t>Name of Dispenser</t>
  </si>
  <si>
    <t>Name of EPI Technician/ Vaccinator</t>
  </si>
  <si>
    <t>Name of LHV</t>
  </si>
  <si>
    <t>Name of CDC supervisor</t>
  </si>
  <si>
    <t>Name of SH&amp;NS</t>
  </si>
  <si>
    <t>Name of LHS</t>
  </si>
  <si>
    <t>Name of LHW</t>
  </si>
  <si>
    <t>Number of LHWs involved in EPI</t>
  </si>
  <si>
    <t>UC City 01</t>
  </si>
  <si>
    <t>Anwar Ul Haq</t>
  </si>
  <si>
    <t>Faisal Farooq</t>
  </si>
  <si>
    <t>Nill</t>
  </si>
  <si>
    <t>Nil</t>
  </si>
  <si>
    <t>Robina Shoukat</t>
  </si>
  <si>
    <t>Nabila Liaqat</t>
  </si>
  <si>
    <t>UC City 02</t>
  </si>
  <si>
    <t>Akash</t>
  </si>
  <si>
    <t>Junaid Hameed Chuhdry</t>
  </si>
  <si>
    <t>Tahira</t>
  </si>
  <si>
    <t>NIL</t>
  </si>
  <si>
    <t>nill</t>
  </si>
  <si>
    <t>Munwar sultana</t>
  </si>
  <si>
    <t>Samena Sami</t>
  </si>
  <si>
    <t>UC City 03</t>
  </si>
  <si>
    <t>Kaleem Ullah</t>
  </si>
  <si>
    <t>Imran Sumro</t>
  </si>
  <si>
    <t>Asim</t>
  </si>
  <si>
    <t>Ch Talal Ahmed</t>
  </si>
  <si>
    <t>Naina</t>
  </si>
  <si>
    <t>sabiha</t>
  </si>
  <si>
    <t>Rubina</t>
  </si>
  <si>
    <t>UC City 04</t>
  </si>
  <si>
    <t>Muhammad Naveed</t>
  </si>
  <si>
    <t>Aziz Ur Rehman</t>
  </si>
  <si>
    <t>Tabasum</t>
  </si>
  <si>
    <t>munawar sultana</t>
  </si>
  <si>
    <t>Rukhsana Bibi</t>
  </si>
  <si>
    <t>Shehnaz Arif</t>
  </si>
  <si>
    <t>UC City 05</t>
  </si>
  <si>
    <t>Shehzad Ul Hassan</t>
  </si>
  <si>
    <t>Ali Shan</t>
  </si>
  <si>
    <t>UC City 06</t>
  </si>
  <si>
    <t>Muhammad Usman</t>
  </si>
  <si>
    <t>Zohaib Riaz</t>
  </si>
  <si>
    <t>Ahmed Sayyam</t>
  </si>
  <si>
    <t>NAFEESA NOREEN</t>
  </si>
  <si>
    <t>UC City 07</t>
  </si>
  <si>
    <t>M Shoaib</t>
  </si>
  <si>
    <t>Mansoor Ali</t>
  </si>
  <si>
    <t>Robina</t>
  </si>
  <si>
    <t>UC City 08</t>
  </si>
  <si>
    <t>Dr Iftihar</t>
  </si>
  <si>
    <t>Rabia</t>
  </si>
  <si>
    <t>Shahid Ali</t>
  </si>
  <si>
    <t>Awais Bajwa</t>
  </si>
  <si>
    <t>Afshana</t>
  </si>
  <si>
    <t>Ishrat</t>
  </si>
  <si>
    <t>UC City 09</t>
  </si>
  <si>
    <t>Murtaza Haider</t>
  </si>
  <si>
    <t>M Ayub</t>
  </si>
  <si>
    <t>Anila Yasmeen</t>
  </si>
  <si>
    <t>Sadia Arooj</t>
  </si>
  <si>
    <t>Khalida Fazal</t>
  </si>
  <si>
    <t>Shahida bibi</t>
  </si>
  <si>
    <t>UC City 10</t>
  </si>
  <si>
    <t>Faizan</t>
  </si>
  <si>
    <t>Hafeez</t>
  </si>
  <si>
    <t>Sabira khan</t>
  </si>
  <si>
    <t>UC City 11</t>
  </si>
  <si>
    <t>Dr M Ali</t>
  </si>
  <si>
    <t>Rana Javaid</t>
  </si>
  <si>
    <t>Farukh</t>
  </si>
  <si>
    <t>Musarrat/Farhat</t>
  </si>
  <si>
    <t>munawera</t>
  </si>
  <si>
    <t>zeent</t>
  </si>
  <si>
    <t>robina</t>
  </si>
  <si>
    <t>mahreen</t>
  </si>
  <si>
    <t>zahida</t>
  </si>
  <si>
    <t>Farhana</t>
  </si>
  <si>
    <t>UC City 12</t>
  </si>
  <si>
    <t>Ahmed Saeed</t>
  </si>
  <si>
    <t>UC City 13</t>
  </si>
  <si>
    <t>Rana Faraz</t>
  </si>
  <si>
    <t>Iqra Laraib</t>
  </si>
  <si>
    <t>UC City 14</t>
  </si>
  <si>
    <t>Hammad Mansor</t>
  </si>
  <si>
    <t>Waheed</t>
  </si>
  <si>
    <t>MUHAMMAD AHSAN QURESHI</t>
  </si>
  <si>
    <t>Ruksana</t>
  </si>
  <si>
    <t>ROBINA AZAM</t>
  </si>
  <si>
    <t>Naheed Bashir</t>
  </si>
  <si>
    <t>UC City 15</t>
  </si>
  <si>
    <t>Zubair Hussain</t>
  </si>
  <si>
    <t>Tamoor Azam</t>
  </si>
  <si>
    <t>UC City 16</t>
  </si>
  <si>
    <t>Basit</t>
  </si>
  <si>
    <t>Narmeen Jameel</t>
  </si>
  <si>
    <t>UC City 17</t>
  </si>
  <si>
    <t>M Ibrar</t>
  </si>
  <si>
    <t>Rizwan</t>
  </si>
  <si>
    <t>UC City 18</t>
  </si>
  <si>
    <t>Dilbar Khan</t>
  </si>
  <si>
    <t>Mehwaish</t>
  </si>
  <si>
    <t>UC City 19</t>
  </si>
  <si>
    <t>M Zubair Awan</t>
  </si>
  <si>
    <t>M Irfan</t>
  </si>
  <si>
    <t>UC City 20</t>
  </si>
  <si>
    <t>Bashrat</t>
  </si>
  <si>
    <t>Haroon</t>
  </si>
  <si>
    <t>UC City 21</t>
  </si>
  <si>
    <t>M Sabir</t>
  </si>
  <si>
    <t>Bilal khalid</t>
  </si>
  <si>
    <t>UC City 22</t>
  </si>
  <si>
    <t>Azra</t>
  </si>
  <si>
    <t>Zahid Iqbal</t>
  </si>
  <si>
    <t>Nighat parveen</t>
  </si>
  <si>
    <t>UC City 23</t>
  </si>
  <si>
    <t>Sana Orangzaib</t>
  </si>
  <si>
    <t>M Latif</t>
  </si>
  <si>
    <t>UC City 24</t>
  </si>
  <si>
    <t>Romana Shafaq</t>
  </si>
  <si>
    <t>Adil Mehmood</t>
  </si>
  <si>
    <t>UC City 25</t>
  </si>
  <si>
    <t>Asim Satti</t>
  </si>
  <si>
    <t>Sabir Hussain</t>
  </si>
  <si>
    <t>UC City 26</t>
  </si>
  <si>
    <t>Mohsan</t>
  </si>
  <si>
    <t>UC City 27</t>
  </si>
  <si>
    <t>Niaz Fatima</t>
  </si>
  <si>
    <t>Tahir Satti</t>
  </si>
  <si>
    <t>UC City 28</t>
  </si>
  <si>
    <t>Hefsa Kalsoom</t>
  </si>
  <si>
    <t>Saqlain Haider</t>
  </si>
  <si>
    <t>سریا کوثر</t>
  </si>
  <si>
    <t>UC City 29</t>
  </si>
  <si>
    <t>Adil</t>
  </si>
  <si>
    <t>Shamim Naz</t>
  </si>
  <si>
    <t>UC City 30</t>
  </si>
  <si>
    <t>Hasan raza</t>
  </si>
  <si>
    <t>Ishfaq</t>
  </si>
  <si>
    <t>Shabnam</t>
  </si>
  <si>
    <t>UC City 31</t>
  </si>
  <si>
    <t>Abdul Aleem</t>
  </si>
  <si>
    <t>M Bilal akhtar</t>
  </si>
  <si>
    <t>Zaheer Biag</t>
  </si>
  <si>
    <t>SHAheem</t>
  </si>
  <si>
    <t>UC City 32</t>
  </si>
  <si>
    <t>abdul raheem ch</t>
  </si>
  <si>
    <t>Zulfiqar</t>
  </si>
  <si>
    <t>UC City 33</t>
  </si>
  <si>
    <t xml:space="preserve">Mehboob </t>
  </si>
  <si>
    <t>M Shaban</t>
  </si>
  <si>
    <t>Rehana</t>
  </si>
  <si>
    <t>UC City 34</t>
  </si>
  <si>
    <t>Zeeshan</t>
  </si>
  <si>
    <t>M Alam</t>
  </si>
  <si>
    <t>UC City 35</t>
  </si>
  <si>
    <t>Maskeen</t>
  </si>
  <si>
    <t>UC City 36</t>
  </si>
  <si>
    <t>Tanzeela</t>
  </si>
  <si>
    <t>Muddsir Khan</t>
  </si>
  <si>
    <t>Nagina zia</t>
  </si>
  <si>
    <t>Jaweria</t>
  </si>
  <si>
    <t>UC City 37</t>
  </si>
  <si>
    <t>Zanib</t>
  </si>
  <si>
    <t>Tahir Saddique</t>
  </si>
  <si>
    <t>M Fareed</t>
  </si>
  <si>
    <t>Iram</t>
  </si>
  <si>
    <t>farhat</t>
  </si>
  <si>
    <t>UC City 38</t>
  </si>
  <si>
    <t>Arslan Shamsad</t>
  </si>
  <si>
    <t>Muhammad Bilal Ashraf</t>
  </si>
  <si>
    <t>Khursheed Bano</t>
  </si>
  <si>
    <t>Naeema</t>
  </si>
  <si>
    <t>UC City 39</t>
  </si>
  <si>
    <t>Shahbaz Abbasi</t>
  </si>
  <si>
    <t>Imran Ziaf</t>
  </si>
  <si>
    <t>Nighat Shaheen</t>
  </si>
  <si>
    <t>UC City 40</t>
  </si>
  <si>
    <t>Munwara Sultana</t>
  </si>
  <si>
    <t>Sidra</t>
  </si>
  <si>
    <t>UC City 41</t>
  </si>
  <si>
    <t>Madia</t>
  </si>
  <si>
    <t>Javed Akhtar</t>
  </si>
  <si>
    <t>UC City 42</t>
  </si>
  <si>
    <t>Saif ullah</t>
  </si>
  <si>
    <t>Muzammal</t>
  </si>
  <si>
    <t>zubair ashraf</t>
  </si>
  <si>
    <t>Mayyar sultana</t>
  </si>
  <si>
    <t>UC City 43</t>
  </si>
  <si>
    <t>ABDUL BASIT</t>
  </si>
  <si>
    <t>Rehmat jahan</t>
  </si>
  <si>
    <t>UC City 44</t>
  </si>
  <si>
    <t>Romana shaheen</t>
  </si>
  <si>
    <t>Aqib</t>
  </si>
  <si>
    <t>UC City 45</t>
  </si>
  <si>
    <t>M Saeed</t>
  </si>
  <si>
    <t>Malik Farhan</t>
  </si>
  <si>
    <t>Shabbar Raza</t>
  </si>
  <si>
    <t>UC City 46</t>
  </si>
  <si>
    <t>Afzal</t>
  </si>
  <si>
    <t>Fozia Riaz</t>
  </si>
  <si>
    <t>UC wise List of Cold Chain Equipments (ILR)</t>
  </si>
  <si>
    <t>District:Rawalpindi , Tehsil : Rawal Town</t>
  </si>
  <si>
    <t>Name of ILR</t>
  </si>
  <si>
    <t>Type</t>
  </si>
  <si>
    <t>Model</t>
  </si>
  <si>
    <t>Year of installation</t>
  </si>
  <si>
    <t>Condition</t>
  </si>
  <si>
    <t>Quantity available</t>
  </si>
  <si>
    <t>Storage Capacity</t>
  </si>
  <si>
    <t>Storage Capacity needed</t>
  </si>
  <si>
    <t>City</t>
  </si>
  <si>
    <t>WESTFROST</t>
  </si>
  <si>
    <t>VLS 400AC</t>
  </si>
  <si>
    <t>Functional</t>
  </si>
  <si>
    <t>NA</t>
  </si>
  <si>
    <t>Haier</t>
  </si>
  <si>
    <t>HBC-150</t>
  </si>
  <si>
    <t>functional</t>
  </si>
  <si>
    <t>Dometic</t>
  </si>
  <si>
    <t>TCW2000AC</t>
  </si>
  <si>
    <t>Non Functional</t>
  </si>
  <si>
    <t>HBC-260</t>
  </si>
  <si>
    <t>tcw2000</t>
  </si>
  <si>
    <t>TCW 80AC</t>
  </si>
  <si>
    <t>VLS400A AC</t>
  </si>
  <si>
    <t>ILR</t>
  </si>
  <si>
    <t>mk074</t>
  </si>
  <si>
    <t>VLS 200 A AC</t>
  </si>
  <si>
    <t>Vest Frost</t>
  </si>
  <si>
    <t>Haier 150</t>
  </si>
  <si>
    <t>VLS400AAC</t>
  </si>
  <si>
    <t>UC wise List of Cold Chain Equipments (Freezer)</t>
  </si>
  <si>
    <t>Quantity needed</t>
  </si>
  <si>
    <t>Refrigetor</t>
  </si>
  <si>
    <t>Working</t>
  </si>
  <si>
    <t>UC wise List of Cold Chain Equipments (Voltage Stabilizer)</t>
  </si>
  <si>
    <t>Name of Voltage Stabilizer</t>
  </si>
  <si>
    <t>Power
(Watts)</t>
  </si>
  <si>
    <t>SVS04-22Euro</t>
  </si>
  <si>
    <t>Good</t>
  </si>
  <si>
    <t>Digital</t>
  </si>
  <si>
    <t>SVS</t>
  </si>
  <si>
    <t>BEAA-61576</t>
  </si>
  <si>
    <t>digital</t>
  </si>
  <si>
    <t>UC wise List of Motor bikes</t>
  </si>
  <si>
    <t>Name of vaccinator/ EPI Technician</t>
  </si>
  <si>
    <t>Motor Bike available (Y/N)</t>
  </si>
  <si>
    <t>Make</t>
  </si>
  <si>
    <t>Engine/Chasis Number</t>
  </si>
  <si>
    <t>Registration Number</t>
  </si>
  <si>
    <t xml:space="preserve">Faisal </t>
  </si>
  <si>
    <t>Honda CD70</t>
  </si>
  <si>
    <t>422029/096506</t>
  </si>
  <si>
    <t>420364/089843</t>
  </si>
  <si>
    <t>421877/096957</t>
  </si>
  <si>
    <t>421830/096380</t>
  </si>
  <si>
    <t>E(418498)</t>
  </si>
  <si>
    <t>E421825/096252</t>
  </si>
  <si>
    <t>Cd279300/546785</t>
  </si>
  <si>
    <t>420049/089846</t>
  </si>
  <si>
    <t>Honda CD71</t>
  </si>
  <si>
    <t>247264/874736</t>
  </si>
  <si>
    <t>C555431/CD315344</t>
  </si>
  <si>
    <t>CD278678/C546162</t>
  </si>
  <si>
    <t>420258/089675</t>
  </si>
  <si>
    <t>Mehwish</t>
  </si>
  <si>
    <t>418566/088058</t>
  </si>
  <si>
    <t>C546776/279292</t>
  </si>
  <si>
    <t>419983/089462</t>
  </si>
  <si>
    <t>546801/279322</t>
  </si>
  <si>
    <t>E422180/HA096690</t>
  </si>
  <si>
    <t>C555438/315211</t>
  </si>
  <si>
    <t>E420218/089729</t>
  </si>
  <si>
    <t>546649/279149</t>
  </si>
  <si>
    <t>E421704/096209</t>
  </si>
  <si>
    <t>ishfaq</t>
  </si>
  <si>
    <t>C248095/875602</t>
  </si>
  <si>
    <t>hounda</t>
  </si>
  <si>
    <t>CD279220/546710</t>
  </si>
  <si>
    <t>418488/087972</t>
  </si>
  <si>
    <t>420238/89657</t>
  </si>
  <si>
    <t>420341/089820</t>
  </si>
  <si>
    <t>E422038/096524</t>
  </si>
  <si>
    <t>Imran Zaif</t>
  </si>
  <si>
    <t>421414/96481</t>
  </si>
  <si>
    <t>Javeed Akhter</t>
  </si>
  <si>
    <t>C546169/278686</t>
  </si>
  <si>
    <t>C555329/315311</t>
  </si>
  <si>
    <t xml:space="preserve">aqib </t>
  </si>
  <si>
    <t>E421864/096336</t>
  </si>
  <si>
    <t>E419960/089441</t>
  </si>
  <si>
    <t>875671/248188</t>
  </si>
  <si>
    <t>UC wise List of Android-Tab</t>
  </si>
  <si>
    <t>District: Rawalpindi , Tehsil : Rawal Town</t>
  </si>
  <si>
    <t>Android Available Yes/No</t>
  </si>
  <si>
    <t>IMEI No.</t>
  </si>
  <si>
    <t>Sim No.</t>
  </si>
  <si>
    <t>Name of Fixed site/HF</t>
  </si>
  <si>
    <t>Name of LHV/ EPI Technician</t>
  </si>
  <si>
    <t>Tab Available Yes/No</t>
  </si>
  <si>
    <t>Y</t>
  </si>
  <si>
    <t>MMC Dhok Ratta</t>
  </si>
  <si>
    <t>Govt Dispensary (AKL)</t>
  </si>
  <si>
    <t>MMC Disp</t>
  </si>
  <si>
    <t>Tabasam</t>
  </si>
  <si>
    <t>RHC KSS</t>
  </si>
  <si>
    <t>Musarat</t>
  </si>
  <si>
    <t>Yes</t>
  </si>
  <si>
    <t>355594680087221/123</t>
  </si>
  <si>
    <t>355594680174964/12</t>
  </si>
  <si>
    <t>355594680126568/12</t>
  </si>
  <si>
    <t>BBH</t>
  </si>
  <si>
    <t>MMC Bani</t>
  </si>
  <si>
    <t>MMC Amar Bahar</t>
  </si>
  <si>
    <t>355594680095968/12</t>
  </si>
  <si>
    <t>MMC Mohan Pura</t>
  </si>
  <si>
    <t>355594680149641/12</t>
  </si>
  <si>
    <t>MCH Akal Garh</t>
  </si>
  <si>
    <t>353392095289363/65</t>
  </si>
  <si>
    <t xml:space="preserve"> 355594680101220/12</t>
  </si>
  <si>
    <t>353392095752261/71</t>
  </si>
  <si>
    <t>03301684036</t>
  </si>
  <si>
    <t>Milat Colony Dis</t>
  </si>
  <si>
    <t>MMC Dhok Farman Ali</t>
  </si>
  <si>
    <t>355594680083626</t>
  </si>
  <si>
    <t>0330-1684039</t>
  </si>
  <si>
    <t>MMC Chman Zar</t>
  </si>
  <si>
    <t>UC wise List of Cold Chain Equipments (Cold Box)</t>
  </si>
  <si>
    <t>District: RAWALPINDI , Tehsil : Rawal Town</t>
  </si>
  <si>
    <t>Rawal Town</t>
  </si>
  <si>
    <t>TCW 12</t>
  </si>
  <si>
    <t>16 Ice Packs</t>
  </si>
  <si>
    <t>UC wise List of Cold Chain Equipments (Ice Packs/ Cool Packs)</t>
  </si>
  <si>
    <t>District:Rawalpindi , Tehsil , Rawal Town</t>
  </si>
  <si>
    <t>UC wise List of Cold Chain Equipments (Vaccine Carrier)</t>
  </si>
  <si>
    <r>
      <rPr>
        <sz val="11"/>
        <color rgb="FF000000"/>
        <rFont val="Calibri"/>
        <charset val="134"/>
      </rPr>
      <t>Standard Vaccine Carrier</t>
    </r>
  </si>
  <si>
    <t>AVC - 46</t>
  </si>
  <si>
    <t>Standard Vaccine Carrier</t>
  </si>
  <si>
    <t>UC wise List of Cold Chain Equipments (Generator)</t>
  </si>
  <si>
    <t>UC wise List of Cold Chain Equipments (Solar System)</t>
  </si>
  <si>
    <t>UC Wise Situation Analysis</t>
  </si>
  <si>
    <t>Use Last Full 2023 Data</t>
  </si>
  <si>
    <t>Sr.No</t>
  </si>
  <si>
    <t>Target &lt; 1 year</t>
  </si>
  <si>
    <t>Doses of vaccine administered in 2018</t>
  </si>
  <si>
    <t>Immunization coverage (%)</t>
  </si>
  <si>
    <t>Unimmunized 
(No.)</t>
  </si>
  <si>
    <t>Drop-out rates
(%)</t>
  </si>
  <si>
    <r>
      <rPr>
        <b/>
        <sz val="11"/>
        <color theme="1"/>
        <rFont val="Calibri"/>
        <charset val="134"/>
      </rPr>
      <t>Identify
problem</t>
    </r>
    <r>
      <rPr>
        <b/>
        <sz val="11"/>
        <color rgb="FF000000"/>
        <rFont val="Calibri"/>
        <charset val="134"/>
      </rPr>
      <t xml:space="preserve">
</t>
    </r>
  </si>
  <si>
    <t>Category 1,2,3,4</t>
  </si>
  <si>
    <t>Priority
1,2,3,….</t>
  </si>
  <si>
    <t>Penta 1</t>
  </si>
  <si>
    <t>Penta 3</t>
  </si>
  <si>
    <t>Measles1</t>
  </si>
  <si>
    <t>Penta 1
(B/A x 100)</t>
  </si>
  <si>
    <t>Penta 3
(C/A x 100)</t>
  </si>
  <si>
    <t>Measles
(D/A x 100)</t>
  </si>
  <si>
    <t>Penta3
(A-C)</t>
  </si>
  <si>
    <t>Measles 1
(A-D)</t>
  </si>
  <si>
    <t>P1-P3
(B-C) x 100/B</t>
  </si>
  <si>
    <t>P1-Measles1
(B-D) x 100/B</t>
  </si>
  <si>
    <t>Access
(Good/Poor)</t>
  </si>
  <si>
    <t>Utilization
(Good/Poor)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</si>
  <si>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</si>
  <si>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</si>
  <si>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</si>
  <si>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</si>
  <si>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</si>
  <si>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</si>
  <si>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</si>
  <si>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</si>
  <si>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</si>
  <si>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</si>
  <si>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</si>
  <si>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</si>
  <si>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</si>
  <si>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</si>
  <si>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</si>
  <si>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UC wise Vaccine Session Calculation</t>
  </si>
  <si>
    <t>Total Target population
(Live births)</t>
  </si>
  <si>
    <t>Total Fixed Sessions/ month</t>
  </si>
  <si>
    <t>Total Outreach Sessions</t>
  </si>
  <si>
    <t>Total Mobile Sessions</t>
  </si>
  <si>
    <t>Total No of injections per year</t>
  </si>
  <si>
    <t>Total No of injections per month</t>
  </si>
  <si>
    <t>Estimated session/ month</t>
  </si>
  <si>
    <r>
      <rPr>
        <b/>
        <sz val="11"/>
        <color theme="1"/>
        <rFont val="Calibri"/>
        <charset val="134"/>
      </rPr>
      <t xml:space="preserve">Actual sessions planned per month </t>
    </r>
    <r>
      <rPr>
        <i/>
        <sz val="11"/>
        <color rgb="FF000000"/>
        <rFont val="Calibri"/>
        <charset val="134"/>
      </rPr>
      <t>(realistic judgment)</t>
    </r>
  </si>
  <si>
    <t>other child survival interventions planned</t>
  </si>
  <si>
    <t>Hard to reach area/population</t>
  </si>
  <si>
    <t>UC wise Montly Vaccine Requirements</t>
  </si>
  <si>
    <t>Name of UC/ EPI Center</t>
  </si>
  <si>
    <t>Monthly Live Births</t>
  </si>
  <si>
    <t>Monthly Surviving Infants</t>
  </si>
  <si>
    <t>BCG</t>
  </si>
  <si>
    <t>Hep-B</t>
  </si>
  <si>
    <t>OPV</t>
  </si>
  <si>
    <t>Penta</t>
  </si>
  <si>
    <t>PCV 10</t>
  </si>
  <si>
    <t>IPV</t>
  </si>
  <si>
    <t>Rota</t>
  </si>
  <si>
    <t>Measles</t>
  </si>
  <si>
    <t>DTP</t>
  </si>
  <si>
    <t>TT</t>
  </si>
  <si>
    <t>Storage Volume litre</t>
  </si>
  <si>
    <t>UC wise Monthly Need of Injection Equipment</t>
  </si>
  <si>
    <t>Type of Syringe (monthly need in number)</t>
  </si>
  <si>
    <t>Safety Boxes</t>
  </si>
  <si>
    <t>AD Syringes
(0.05 ml)</t>
  </si>
  <si>
    <t>AD Syringes
(0.5 ml)</t>
  </si>
  <si>
    <t>Reconstitution Syringes
(2 ml)</t>
  </si>
  <si>
    <t>Reconstitution Syringes
(5 ml)</t>
  </si>
  <si>
    <t>UC wise Supportive Supervision Plan for District Supervisors</t>
  </si>
  <si>
    <t>District: Rawalpindi</t>
  </si>
  <si>
    <t>Month: ________________________</t>
  </si>
  <si>
    <t>Name of Supervisor</t>
  </si>
  <si>
    <t>Designation</t>
  </si>
  <si>
    <t>Planned Date</t>
  </si>
  <si>
    <t>Date Conducted</t>
  </si>
  <si>
    <t>Findings</t>
  </si>
  <si>
    <t>Actions</t>
  </si>
  <si>
    <t>Salman Saleem</t>
  </si>
  <si>
    <t>ASV</t>
  </si>
  <si>
    <t xml:space="preserve">1,15 </t>
  </si>
  <si>
    <t>2,16</t>
  </si>
  <si>
    <t>3,17</t>
  </si>
  <si>
    <t>4,18</t>
  </si>
  <si>
    <t>5,19</t>
  </si>
  <si>
    <t>6,20</t>
  </si>
  <si>
    <t>9,22</t>
  </si>
  <si>
    <t>10,23</t>
  </si>
  <si>
    <t>11,24</t>
  </si>
  <si>
    <t>Imran Shahzad</t>
  </si>
  <si>
    <t>12,25</t>
  </si>
  <si>
    <t>13,27</t>
  </si>
  <si>
    <t>Naseer Abbasi</t>
  </si>
  <si>
    <t>28,</t>
  </si>
  <si>
    <t>Rashid Mehmood Abbasi</t>
  </si>
  <si>
    <t>Arslan Shah</t>
  </si>
  <si>
    <t xml:space="preserve">UC Wise Waste Disposal </t>
  </si>
  <si>
    <t>District:RAWALPINDI , Tehsil : Rawal Town</t>
  </si>
  <si>
    <t>Name of Person Responsible</t>
  </si>
  <si>
    <t>Date/s of Waste Disposal</t>
  </si>
  <si>
    <t xml:space="preserve">Site of Waste Disposal </t>
  </si>
  <si>
    <t>Remarks</t>
  </si>
  <si>
    <t>Vaccinator</t>
  </si>
  <si>
    <t>15,30</t>
  </si>
  <si>
    <t>Taimoor Azam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</si>
</sst>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;[Red]0"/>
  </numFmts>
  <fonts count="57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</font>
    <font>
      <sz val="16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20"/>
      <color theme="1"/>
      <name val="Calibri"/>
      <charset val="134"/>
    </font>
    <font>
      <sz val="20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6"/>
      <color rgb="FF000000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name val="Calibri"/>
      <charset val="134"/>
    </font>
    <font>
      <b/>
      <sz val="11"/>
      <color theme="2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Calibri"/>
      <charset val="134"/>
    </font>
    <font>
      <sz val="12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Times New Roman"/>
      <charset val="134"/>
    </font>
    <font>
      <b/>
      <sz val="22"/>
      <color theme="1"/>
      <name val="Calibri"/>
      <charset val="134"/>
    </font>
    <font>
      <sz val="11"/>
      <color rgb="FF000000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color rgb="FF000000"/>
      <name val="Calibri"/>
      <charset val="134"/>
    </font>
    <font>
      <sz val="12"/>
      <color theme="1"/>
      <name val="Calibri"/>
      <charset val="134"/>
    </font>
    <font>
      <sz val="12"/>
      <color rgb="FF000000"/>
      <name val="Times New Roman"/>
      <charset val="134"/>
    </font>
    <font>
      <sz val="12"/>
      <color theme="1"/>
      <name val="Calibri"/>
      <charset val="134"/>
      <scheme val="minor"/>
    </font>
    <font>
      <b/>
      <sz val="11"/>
      <color rgb="FF000000"/>
      <name val="&quot;Times New Roman&quot;"/>
      <charset val="134"/>
    </font>
    <font>
      <sz val="11"/>
      <color rgb="FF000000"/>
      <name val="&quot;Times New Roman&quot;"/>
      <charset val="134"/>
    </font>
    <font>
      <sz val="22"/>
      <color theme="1"/>
      <name val="Calibri"/>
      <charset val="134"/>
      <scheme val="minor"/>
    </font>
    <font>
      <b/>
      <sz val="14"/>
      <color theme="1"/>
      <name val="Calibri"/>
      <charset val="134"/>
    </font>
    <font>
      <i/>
      <sz val="11"/>
      <color rgb="FF000000"/>
      <name val="Calibri"/>
      <charset val="134"/>
    </font>
    <font>
      <sz val="11"/>
      <name val="Calibri"/>
      <charset val="134"/>
      <scheme val="minor"/>
    </font>
    <font>
      <b/>
      <sz val="14"/>
      <name val="Calibri"/>
      <charset val="134"/>
    </font>
    <font>
      <b/>
      <sz val="11"/>
      <name val="Calibri"/>
      <charset val="134"/>
    </font>
    <font>
      <sz val="11"/>
      <color theme="1"/>
      <name val="Calibri"/>
      <charset val="134"/>
      <scheme val="minor"/>
    </font>
    <font>
      <sz val="14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  <scheme val="minor"/>
    </font>
    <font>
      <b/>
      <u/>
      <sz val="11"/>
      <name val="Calibri"/>
      <charset val="134"/>
    </font>
  </fonts>
  <fills count="51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B9C5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22" borderId="23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0" borderId="2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23" borderId="26" applyNumberFormat="0" applyAlignment="0" applyProtection="0">
      <alignment vertical="center"/>
    </xf>
    <xf numFmtId="0" fontId="45" fillId="24" borderId="27" applyNumberFormat="0" applyAlignment="0" applyProtection="0">
      <alignment vertical="center"/>
    </xf>
    <xf numFmtId="0" fontId="46" fillId="24" borderId="26" applyNumberFormat="0" applyAlignment="0" applyProtection="0">
      <alignment vertical="center"/>
    </xf>
    <xf numFmtId="0" fontId="47" fillId="25" borderId="28" applyNumberFormat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49" fillId="0" borderId="30" applyNumberFormat="0" applyFill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54" fillId="41" borderId="0" applyNumberFormat="0" applyBorder="0" applyAlignment="0" applyProtection="0">
      <alignment vertical="center"/>
    </xf>
    <xf numFmtId="0" fontId="54" fillId="42" borderId="0" applyNumberFormat="0" applyBorder="0" applyAlignment="0" applyProtection="0">
      <alignment vertical="center"/>
    </xf>
    <xf numFmtId="0" fontId="53" fillId="43" borderId="0" applyNumberFormat="0" applyBorder="0" applyAlignment="0" applyProtection="0">
      <alignment vertical="center"/>
    </xf>
    <xf numFmtId="0" fontId="53" fillId="44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4" fillId="48" borderId="0" applyNumberFormat="0" applyBorder="0" applyAlignment="0" applyProtection="0">
      <alignment vertical="center"/>
    </xf>
    <xf numFmtId="0" fontId="54" fillId="49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55" fillId="0" borderId="0"/>
  </cellStyleXfs>
  <cellXfs count="22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8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1" fillId="3" borderId="4" xfId="0" applyFont="1" applyFill="1" applyBorder="1"/>
    <xf numFmtId="0" fontId="11" fillId="3" borderId="3" xfId="0" applyFont="1" applyFill="1" applyBorder="1"/>
    <xf numFmtId="0" fontId="3" fillId="3" borderId="2" xfId="0" applyFont="1" applyFill="1" applyBorder="1" applyAlignment="1">
      <alignment horizontal="center" vertical="center" wrapText="1"/>
    </xf>
    <xf numFmtId="0" fontId="11" fillId="3" borderId="6" xfId="0" applyFont="1" applyFill="1" applyBorder="1"/>
    <xf numFmtId="0" fontId="4" fillId="0" borderId="1" xfId="0" applyFont="1" applyBorder="1"/>
    <xf numFmtId="1" fontId="4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/>
    <xf numFmtId="0" fontId="12" fillId="5" borderId="0" xfId="0" applyFont="1" applyFill="1"/>
    <xf numFmtId="0" fontId="3" fillId="0" borderId="1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1" fillId="0" borderId="4" xfId="0" applyFont="1" applyBorder="1"/>
    <xf numFmtId="0" fontId="11" fillId="0" borderId="3" xfId="0" applyFont="1" applyBorder="1"/>
    <xf numFmtId="0" fontId="11" fillId="0" borderId="14" xfId="0" applyFont="1" applyBorder="1"/>
    <xf numFmtId="0" fontId="11" fillId="0" borderId="15" xfId="0" applyFont="1" applyBorder="1"/>
    <xf numFmtId="0" fontId="11" fillId="0" borderId="6" xfId="0" applyFont="1" applyBorder="1"/>
    <xf numFmtId="0" fontId="3" fillId="0" borderId="1" xfId="0" applyFont="1" applyBorder="1" applyAlignment="1">
      <alignment horizontal="center" vertical="center" wrapText="1"/>
    </xf>
    <xf numFmtId="0" fontId="11" fillId="0" borderId="12" xfId="0" applyFont="1" applyBorder="1"/>
    <xf numFmtId="0" fontId="4" fillId="0" borderId="8" xfId="0" applyFont="1" applyBorder="1" applyAlignment="1">
      <alignment horizontal="center"/>
    </xf>
    <xf numFmtId="1" fontId="4" fillId="0" borderId="1" xfId="0" applyNumberFormat="1" applyFont="1" applyBorder="1"/>
    <xf numFmtId="1" fontId="9" fillId="0" borderId="1" xfId="0" applyNumberFormat="1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0" fontId="4" fillId="0" borderId="1" xfId="0" applyFont="1" applyFill="1" applyBorder="1"/>
    <xf numFmtId="1" fontId="4" fillId="0" borderId="1" xfId="0" applyNumberFormat="1" applyFont="1" applyFill="1" applyBorder="1"/>
    <xf numFmtId="0" fontId="4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5" fillId="2" borderId="4" xfId="0" applyFont="1" applyFill="1" applyBorder="1"/>
    <xf numFmtId="0" fontId="15" fillId="2" borderId="3" xfId="0" applyFont="1" applyFill="1" applyBorder="1"/>
    <xf numFmtId="0" fontId="16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5" xfId="0" applyFont="1" applyBorder="1"/>
    <xf numFmtId="0" fontId="4" fillId="0" borderId="4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" xfId="0" applyFont="1" applyFill="1" applyBorder="1"/>
    <xf numFmtId="0" fontId="4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14" fillId="3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0" fontId="25" fillId="0" borderId="0" xfId="0" applyFont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17" fillId="0" borderId="1" xfId="0" applyFont="1" applyFill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19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20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4" fillId="3" borderId="1" xfId="0" applyFont="1" applyFill="1" applyBorder="1"/>
    <xf numFmtId="0" fontId="17" fillId="0" borderId="1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7" fillId="0" borderId="19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8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9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0" fontId="30" fillId="7" borderId="19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9" fillId="7" borderId="15" xfId="0" applyFont="1" applyFill="1" applyBorder="1"/>
    <xf numFmtId="0" fontId="11" fillId="7" borderId="5" xfId="0" applyFont="1" applyFill="1" applyBorder="1"/>
    <xf numFmtId="0" fontId="9" fillId="7" borderId="5" xfId="0" applyFont="1" applyFill="1" applyBorder="1" applyAlignment="1">
      <alignment horizontal="center"/>
    </xf>
    <xf numFmtId="0" fontId="9" fillId="7" borderId="5" xfId="0" applyFont="1" applyFill="1" applyBorder="1"/>
    <xf numFmtId="0" fontId="11" fillId="7" borderId="6" xfId="0" applyFont="1" applyFill="1" applyBorder="1"/>
    <xf numFmtId="0" fontId="31" fillId="0" borderId="0" xfId="0" applyFont="1" applyAlignment="1">
      <alignment horizontal="center"/>
    </xf>
    <xf numFmtId="0" fontId="32" fillId="2" borderId="5" xfId="0" applyFont="1" applyFill="1" applyBorder="1" applyAlignment="1">
      <alignment horizontal="center"/>
    </xf>
    <xf numFmtId="0" fontId="33" fillId="2" borderId="5" xfId="0" applyFont="1" applyFill="1" applyBorder="1" applyAlignment="1">
      <alignment horizontal="center"/>
    </xf>
    <xf numFmtId="178" fontId="33" fillId="2" borderId="5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33" fillId="3" borderId="2" xfId="0" applyFont="1" applyFill="1" applyBorder="1" applyAlignment="1">
      <alignment horizontal="center" vertical="center" wrapText="1" readingOrder="1"/>
    </xf>
    <xf numFmtId="0" fontId="33" fillId="3" borderId="8" xfId="0" applyFont="1" applyFill="1" applyBorder="1" applyAlignment="1">
      <alignment horizontal="center" vertical="center" wrapText="1" readingOrder="1"/>
    </xf>
    <xf numFmtId="0" fontId="11" fillId="3" borderId="4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wrapText="1" readingOrder="1"/>
    </xf>
    <xf numFmtId="0" fontId="11" fillId="0" borderId="1" xfId="0" applyFont="1" applyBorder="1" applyAlignment="1">
      <alignment horizontal="center" readingOrder="1"/>
    </xf>
    <xf numFmtId="1" fontId="34" fillId="0" borderId="5" xfId="0" applyNumberFormat="1" applyFont="1" applyFill="1" applyBorder="1" applyAlignment="1">
      <alignment horizontal="center"/>
    </xf>
    <xf numFmtId="1" fontId="11" fillId="0" borderId="1" xfId="0" applyNumberFormat="1" applyFont="1" applyBorder="1" applyAlignment="1">
      <alignment horizontal="center" readingOrder="1"/>
    </xf>
    <xf numFmtId="0" fontId="11" fillId="0" borderId="12" xfId="0" applyFont="1" applyBorder="1" applyAlignment="1">
      <alignment horizontal="center" readingOrder="1"/>
    </xf>
    <xf numFmtId="0" fontId="11" fillId="0" borderId="7" xfId="0" applyFont="1" applyBorder="1" applyAlignment="1">
      <alignment horizontal="center" readingOrder="1"/>
    </xf>
    <xf numFmtId="0" fontId="11" fillId="0" borderId="19" xfId="0" applyFont="1" applyBorder="1" applyAlignment="1">
      <alignment horizontal="center" readingOrder="1"/>
    </xf>
    <xf numFmtId="178" fontId="11" fillId="0" borderId="6" xfId="0" applyNumberFormat="1" applyFont="1" applyBorder="1" applyAlignment="1">
      <alignment horizontal="center" readingOrder="1"/>
    </xf>
    <xf numFmtId="0" fontId="11" fillId="3" borderId="3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wrapText="1" readingOrder="1"/>
    </xf>
    <xf numFmtId="0" fontId="11" fillId="3" borderId="6" xfId="0" applyFont="1" applyFill="1" applyBorder="1" applyAlignment="1">
      <alignment horizontal="center"/>
    </xf>
    <xf numFmtId="0" fontId="31" fillId="0" borderId="22" xfId="0" applyFont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5" fillId="9" borderId="22" xfId="0" applyFont="1" applyFill="1" applyBorder="1" applyAlignment="1">
      <alignment horizontal="center" vertical="center"/>
    </xf>
    <xf numFmtId="178" fontId="31" fillId="9" borderId="5" xfId="0" applyNumberFormat="1" applyFont="1" applyFill="1" applyBorder="1" applyAlignment="1">
      <alignment horizontal="center" vertical="center"/>
    </xf>
    <xf numFmtId="0" fontId="35" fillId="10" borderId="22" xfId="0" applyFont="1" applyFill="1" applyBorder="1" applyAlignment="1">
      <alignment horizontal="center" vertical="center"/>
    </xf>
    <xf numFmtId="178" fontId="31" fillId="10" borderId="5" xfId="0" applyNumberFormat="1" applyFont="1" applyFill="1" applyBorder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178" fontId="31" fillId="11" borderId="5" xfId="0" applyNumberFormat="1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178" fontId="31" fillId="12" borderId="5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178" fontId="31" fillId="13" borderId="5" xfId="0" applyNumberFormat="1" applyFont="1" applyFill="1" applyBorder="1" applyAlignment="1">
      <alignment horizontal="center" vertical="center"/>
    </xf>
    <xf numFmtId="0" fontId="35" fillId="14" borderId="22" xfId="0" applyFont="1" applyFill="1" applyBorder="1" applyAlignment="1">
      <alignment horizontal="center" vertical="center"/>
    </xf>
    <xf numFmtId="178" fontId="31" fillId="14" borderId="5" xfId="0" applyNumberFormat="1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178" fontId="31" fillId="15" borderId="5" xfId="0" applyNumberFormat="1" applyFont="1" applyFill="1" applyBorder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178" fontId="31" fillId="16" borderId="5" xfId="0" applyNumberFormat="1" applyFont="1" applyFill="1" applyBorder="1" applyAlignment="1">
      <alignment horizontal="center" vertical="center"/>
    </xf>
    <xf numFmtId="0" fontId="35" fillId="17" borderId="22" xfId="0" applyFont="1" applyFill="1" applyBorder="1" applyAlignment="1">
      <alignment horizontal="center" vertical="center"/>
    </xf>
    <xf numFmtId="178" fontId="31" fillId="17" borderId="5" xfId="0" applyNumberFormat="1" applyFont="1" applyFill="1" applyBorder="1" applyAlignment="1">
      <alignment horizontal="center" vertical="center"/>
    </xf>
    <xf numFmtId="0" fontId="35" fillId="18" borderId="22" xfId="0" applyFont="1" applyFill="1" applyBorder="1" applyAlignment="1">
      <alignment horizontal="center" vertical="center"/>
    </xf>
    <xf numFmtId="178" fontId="31" fillId="18" borderId="5" xfId="0" applyNumberFormat="1" applyFont="1" applyFill="1" applyBorder="1" applyAlignment="1">
      <alignment horizontal="center" vertical="center"/>
    </xf>
    <xf numFmtId="0" fontId="35" fillId="19" borderId="22" xfId="0" applyFont="1" applyFill="1" applyBorder="1" applyAlignment="1">
      <alignment horizontal="center" vertical="center"/>
    </xf>
    <xf numFmtId="178" fontId="31" fillId="19" borderId="5" xfId="0" applyNumberFormat="1" applyFont="1" applyFill="1" applyBorder="1" applyAlignment="1">
      <alignment horizontal="center" vertical="center"/>
    </xf>
    <xf numFmtId="0" fontId="35" fillId="20" borderId="22" xfId="0" applyFont="1" applyFill="1" applyBorder="1" applyAlignment="1">
      <alignment horizontal="center" vertical="center"/>
    </xf>
    <xf numFmtId="178" fontId="31" fillId="20" borderId="5" xfId="0" applyNumberFormat="1" applyFont="1" applyFill="1" applyBorder="1" applyAlignment="1">
      <alignment horizontal="center" vertical="center"/>
    </xf>
    <xf numFmtId="0" fontId="35" fillId="21" borderId="22" xfId="0" applyFont="1" applyFill="1" applyBorder="1" applyAlignment="1">
      <alignment horizontal="center" vertical="center"/>
    </xf>
    <xf numFmtId="178" fontId="31" fillId="21" borderId="5" xfId="0" applyNumberFormat="1" applyFont="1" applyFill="1" applyBorder="1" applyAlignment="1">
      <alignment horizontal="center" vertical="center"/>
    </xf>
    <xf numFmtId="1" fontId="31" fillId="0" borderId="0" xfId="0" applyNumberFormat="1" applyFont="1" applyAlignment="1">
      <alignment horizontal="center"/>
    </xf>
    <xf numFmtId="0" fontId="11" fillId="0" borderId="6" xfId="0" applyFont="1" applyBorder="1" applyAlignment="1">
      <alignment horizontal="center" readingOrder="1"/>
    </xf>
    <xf numFmtId="178" fontId="31" fillId="0" borderId="5" xfId="0" applyNumberFormat="1" applyFont="1" applyBorder="1" applyAlignment="1">
      <alignment horizontal="center" vertical="center"/>
    </xf>
    <xf numFmtId="178" fontId="31" fillId="0" borderId="0" xfId="0" applyNumberFormat="1" applyFont="1" applyAlignment="1">
      <alignment horizontal="center"/>
    </xf>
    <xf numFmtId="0" fontId="11" fillId="0" borderId="1" xfId="0" applyFont="1" applyBorder="1" applyAlignment="1" quotePrefix="1">
      <alignment horizontal="center" readingOrder="1"/>
    </xf>
    <xf numFmtId="0" fontId="35" fillId="9" borderId="22" xfId="0" applyFont="1" applyFill="1" applyBorder="1" applyAlignment="1" quotePrefix="1">
      <alignment horizontal="center" vertical="center"/>
    </xf>
    <xf numFmtId="0" fontId="35" fillId="10" borderId="22" xfId="0" applyFont="1" applyFill="1" applyBorder="1" applyAlignment="1" quotePrefix="1">
      <alignment horizontal="center" vertical="center"/>
    </xf>
    <xf numFmtId="0" fontId="35" fillId="11" borderId="22" xfId="0" applyFont="1" applyFill="1" applyBorder="1" applyAlignment="1" quotePrefix="1">
      <alignment horizontal="center" vertical="center"/>
    </xf>
    <xf numFmtId="0" fontId="35" fillId="12" borderId="22" xfId="0" applyFont="1" applyFill="1" applyBorder="1" applyAlignment="1" quotePrefix="1">
      <alignment horizontal="center" vertical="center"/>
    </xf>
    <xf numFmtId="0" fontId="35" fillId="13" borderId="22" xfId="0" applyFont="1" applyFill="1" applyBorder="1" applyAlignment="1" quotePrefix="1">
      <alignment horizontal="center" vertical="center"/>
    </xf>
    <xf numFmtId="0" fontId="35" fillId="14" borderId="22" xfId="0" applyFont="1" applyFill="1" applyBorder="1" applyAlignment="1" quotePrefix="1">
      <alignment horizontal="center" vertical="center"/>
    </xf>
    <xf numFmtId="0" fontId="35" fillId="15" borderId="22" xfId="0" applyFont="1" applyFill="1" applyBorder="1" applyAlignment="1" quotePrefix="1">
      <alignment horizontal="center" vertical="center"/>
    </xf>
    <xf numFmtId="0" fontId="35" fillId="16" borderId="22" xfId="0" applyFont="1" applyFill="1" applyBorder="1" applyAlignment="1" quotePrefix="1">
      <alignment horizontal="center" vertical="center"/>
    </xf>
    <xf numFmtId="0" fontId="35" fillId="17" borderId="22" xfId="0" applyFont="1" applyFill="1" applyBorder="1" applyAlignment="1" quotePrefix="1">
      <alignment horizontal="center" vertical="center"/>
    </xf>
    <xf numFmtId="0" fontId="35" fillId="18" borderId="22" xfId="0" applyFont="1" applyFill="1" applyBorder="1" applyAlignment="1" quotePrefix="1">
      <alignment horizontal="center" vertical="center"/>
    </xf>
    <xf numFmtId="0" fontId="35" fillId="19" borderId="22" xfId="0" applyFont="1" applyFill="1" applyBorder="1" applyAlignment="1" quotePrefix="1">
      <alignment horizontal="center" vertical="center"/>
    </xf>
    <xf numFmtId="0" fontId="35" fillId="20" borderId="22" xfId="0" applyFont="1" applyFill="1" applyBorder="1" applyAlignment="1" quotePrefix="1">
      <alignment horizontal="center" vertical="center"/>
    </xf>
    <xf numFmtId="0" fontId="35" fillId="21" borderId="22" xfId="0" applyFont="1" applyFill="1" applyBorder="1" applyAlignment="1" quotePrefix="1">
      <alignment horizontal="center" vertical="center"/>
    </xf>
    <xf numFmtId="0" fontId="4" fillId="7" borderId="1" xfId="0" applyFont="1" applyFill="1" applyBorder="1" applyAlignment="1" quotePrefix="1">
      <alignment horizontal="center"/>
    </xf>
    <xf numFmtId="0" fontId="4" fillId="7" borderId="1" xfId="0" applyFont="1" applyFill="1" applyBorder="1" applyAlignment="1" quotePrefix="1">
      <alignment horizontal="center"/>
    </xf>
    <xf numFmtId="0" fontId="4" fillId="0" borderId="1" xfId="0" applyFont="1" applyBorder="1" applyAlignment="1" quotePrefix="1">
      <alignment horizontal="left"/>
    </xf>
    <xf numFmtId="0" fontId="4" fillId="0" borderId="1" xfId="0" applyFont="1" applyFill="1" applyBorder="1" applyAlignment="1" quotePrefix="1">
      <alignment horizontal="left"/>
    </xf>
    <xf numFmtId="0" fontId="4" fillId="0" borderId="1" xfId="0" applyFont="1" applyBorder="1" applyAlignment="1" quotePrefix="1">
      <alignment horizontal="center" vertical="center"/>
    </xf>
    <xf numFmtId="0" fontId="4" fillId="0" borderId="1" xfId="0" applyFont="1" applyBorder="1" quotePrefix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mruColors>
      <color rgb="00B9C55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16"/>
  <sheetViews>
    <sheetView tabSelected="1" zoomScale="115" zoomScaleNormal="115" topLeftCell="D7" workbookViewId="0">
      <selection activeCell="K7" sqref="K7"/>
    </sheetView>
  </sheetViews>
  <sheetFormatPr defaultColWidth="14.4285714285714" defaultRowHeight="15" customHeight="1"/>
  <cols>
    <col min="1" max="1" width="14" style="172" customWidth="1"/>
    <col min="2" max="2" width="7" style="172" customWidth="1"/>
    <col min="3" max="3" width="18.5714285714286" style="172" customWidth="1"/>
    <col min="4" max="4" width="16" style="172" customWidth="1"/>
    <col min="5" max="5" width="14.7142857142857" style="172" customWidth="1"/>
    <col min="6" max="6" width="9" style="172" customWidth="1"/>
    <col min="7" max="7" width="9.14285714285714" style="172" customWidth="1"/>
    <col min="8" max="8" width="7" style="172" customWidth="1"/>
    <col min="9" max="10" width="8.14285714285714" style="172" customWidth="1"/>
    <col min="11" max="11" width="10.2857142857143" style="172" customWidth="1"/>
    <col min="12" max="12" width="12" style="172" customWidth="1"/>
    <col min="13" max="13" width="14" style="172" hidden="1" customWidth="1"/>
    <col min="14" max="14" width="20.5714285714286" style="172" hidden="1" customWidth="1"/>
    <col min="15" max="15" width="8.71428571428571" style="172" hidden="1" customWidth="1"/>
    <col min="16" max="26" width="8.71428571428571" style="172" customWidth="1"/>
    <col min="27" max="16384" width="14.4285714285714" style="172"/>
  </cols>
  <sheetData>
    <row r="1" ht="18.75" spans="1:12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12">
      <c r="A2" s="174" t="s">
        <v>1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</row>
    <row r="3" spans="1:12">
      <c r="A3" s="174" t="s">
        <v>2</v>
      </c>
      <c r="B3" s="174"/>
      <c r="C3" s="174"/>
      <c r="D3" s="174" t="s">
        <v>3</v>
      </c>
      <c r="E3" s="174"/>
      <c r="F3" s="175">
        <f>E53</f>
        <v>1187262.86217</v>
      </c>
      <c r="G3" s="175"/>
      <c r="H3" s="175"/>
      <c r="I3" s="175"/>
      <c r="J3" s="175"/>
      <c r="K3" s="175"/>
      <c r="L3" s="175"/>
    </row>
    <row r="4" ht="3" customHeight="1" spans="1:11">
      <c r="A4" s="176"/>
      <c r="B4" s="176"/>
      <c r="C4" s="176"/>
      <c r="D4" s="176"/>
      <c r="E4" s="176"/>
      <c r="F4" s="176"/>
      <c r="G4" s="176"/>
      <c r="H4" s="176"/>
      <c r="I4" s="176"/>
      <c r="J4" s="176"/>
      <c r="K4" s="176"/>
    </row>
    <row r="5" ht="20" customHeight="1" spans="1:12">
      <c r="A5" s="177" t="s">
        <v>4</v>
      </c>
      <c r="B5" s="177" t="s">
        <v>5</v>
      </c>
      <c r="C5" s="177" t="s">
        <v>6</v>
      </c>
      <c r="D5" s="177" t="s">
        <v>7</v>
      </c>
      <c r="E5" s="177" t="s">
        <v>8</v>
      </c>
      <c r="F5" s="178" t="s">
        <v>9</v>
      </c>
      <c r="G5" s="179"/>
      <c r="H5" s="179"/>
      <c r="I5" s="179"/>
      <c r="J5" s="189"/>
      <c r="K5" s="190" t="s">
        <v>10</v>
      </c>
      <c r="L5" s="190" t="s">
        <v>11</v>
      </c>
    </row>
    <row r="6" ht="30" spans="1:15">
      <c r="A6" s="180"/>
      <c r="B6" s="180"/>
      <c r="C6" s="180"/>
      <c r="D6" s="180"/>
      <c r="E6" s="180"/>
      <c r="F6" s="181" t="s">
        <v>12</v>
      </c>
      <c r="G6" s="181" t="s">
        <v>13</v>
      </c>
      <c r="H6" s="181" t="s">
        <v>14</v>
      </c>
      <c r="I6" s="181" t="s">
        <v>15</v>
      </c>
      <c r="J6" s="181" t="s">
        <v>16</v>
      </c>
      <c r="K6" s="191"/>
      <c r="L6" s="191"/>
      <c r="M6" s="192"/>
      <c r="N6" s="193" t="s">
        <v>17</v>
      </c>
      <c r="O6" s="194" t="s">
        <v>18</v>
      </c>
    </row>
    <row r="7" ht="15.75" customHeight="1" spans="1:15">
      <c r="A7" s="182" t="s">
        <v>19</v>
      </c>
      <c r="B7" s="182">
        <v>59</v>
      </c>
      <c r="C7" s="225" t="s">
        <v>20</v>
      </c>
      <c r="D7" s="225" t="s">
        <v>20</v>
      </c>
      <c r="E7" s="183">
        <v>26612.42712</v>
      </c>
      <c r="F7" s="184">
        <f t="shared" ref="F7:F52" si="0">E7*0.035</f>
        <v>931.4349492</v>
      </c>
      <c r="G7" s="184">
        <f t="shared" ref="G7:G52" si="1">F7*0.924</f>
        <v>860.6458930608</v>
      </c>
      <c r="H7" s="184">
        <f t="shared" ref="H7:H52" si="2">E7*0.14</f>
        <v>3725.7397968</v>
      </c>
      <c r="I7" s="184">
        <f t="shared" ref="I7:I52" si="3">G7*1.02</f>
        <v>877.858810922016</v>
      </c>
      <c r="J7" s="184">
        <f t="shared" ref="J7:J52" si="4">E7*0.22</f>
        <v>5854.7339664</v>
      </c>
      <c r="K7" s="182"/>
      <c r="L7" s="182" t="s">
        <v>21</v>
      </c>
      <c r="M7" s="226" t="str">
        <f>D7</f>
        <v>U.C No. 1</v>
      </c>
      <c r="N7" s="196">
        <f>E7*0.15</f>
        <v>3991.864068</v>
      </c>
      <c r="O7" s="196">
        <f>N7*1.11/10</f>
        <v>443.096911548</v>
      </c>
    </row>
    <row r="8" ht="15.75" customHeight="1" spans="1:15">
      <c r="A8" s="182" t="s">
        <v>19</v>
      </c>
      <c r="B8" s="182">
        <v>60</v>
      </c>
      <c r="C8" s="225" t="s">
        <v>22</v>
      </c>
      <c r="D8" s="225" t="s">
        <v>22</v>
      </c>
      <c r="E8" s="183">
        <v>23626.89024</v>
      </c>
      <c r="F8" s="184">
        <f t="shared" si="0"/>
        <v>826.9411584</v>
      </c>
      <c r="G8" s="184">
        <f t="shared" si="1"/>
        <v>764.0936303616</v>
      </c>
      <c r="H8" s="184">
        <f t="shared" si="2"/>
        <v>3307.7646336</v>
      </c>
      <c r="I8" s="184">
        <f t="shared" si="3"/>
        <v>779.375502968832</v>
      </c>
      <c r="J8" s="184">
        <f t="shared" si="4"/>
        <v>5197.9158528</v>
      </c>
      <c r="K8" s="182"/>
      <c r="L8" s="182" t="s">
        <v>21</v>
      </c>
      <c r="M8" s="227" t="str">
        <f t="shared" ref="M8:M53" si="5">D8</f>
        <v>U.C No. 2</v>
      </c>
      <c r="N8" s="198">
        <f t="shared" ref="N8:N53" si="6">E8*0.15</f>
        <v>3544.033536</v>
      </c>
      <c r="O8" s="198">
        <f t="shared" ref="O8:O53" si="7">N8*1.11/10</f>
        <v>393.387722496</v>
      </c>
    </row>
    <row r="9" ht="15.75" customHeight="1" spans="1:15">
      <c r="A9" s="182" t="s">
        <v>19</v>
      </c>
      <c r="B9" s="182">
        <v>61</v>
      </c>
      <c r="C9" s="225" t="s">
        <v>23</v>
      </c>
      <c r="D9" s="225" t="s">
        <v>23</v>
      </c>
      <c r="E9" s="183">
        <v>26279.79279</v>
      </c>
      <c r="F9" s="184">
        <f t="shared" si="0"/>
        <v>919.79274765</v>
      </c>
      <c r="G9" s="184">
        <f t="shared" si="1"/>
        <v>849.8884988286</v>
      </c>
      <c r="H9" s="184">
        <f t="shared" si="2"/>
        <v>3679.1709906</v>
      </c>
      <c r="I9" s="184">
        <f t="shared" si="3"/>
        <v>866.886268805172</v>
      </c>
      <c r="J9" s="184">
        <f t="shared" si="4"/>
        <v>5781.5544138</v>
      </c>
      <c r="K9" s="182"/>
      <c r="L9" s="182" t="s">
        <v>21</v>
      </c>
      <c r="M9" s="228" t="str">
        <f t="shared" si="5"/>
        <v>U.C No. 3</v>
      </c>
      <c r="N9" s="200">
        <f t="shared" si="6"/>
        <v>3941.9689185</v>
      </c>
      <c r="O9" s="200">
        <f t="shared" si="7"/>
        <v>437.5585499535</v>
      </c>
    </row>
    <row r="10" ht="15.75" customHeight="1" spans="1:15">
      <c r="A10" s="182" t="s">
        <v>19</v>
      </c>
      <c r="B10" s="182">
        <v>62</v>
      </c>
      <c r="C10" s="225" t="s">
        <v>24</v>
      </c>
      <c r="D10" s="225" t="s">
        <v>24</v>
      </c>
      <c r="E10" s="183">
        <v>29668.0398</v>
      </c>
      <c r="F10" s="184">
        <f t="shared" si="0"/>
        <v>1038.381393</v>
      </c>
      <c r="G10" s="184">
        <f t="shared" si="1"/>
        <v>959.464407132</v>
      </c>
      <c r="H10" s="184">
        <f t="shared" si="2"/>
        <v>4153.525572</v>
      </c>
      <c r="I10" s="184">
        <f t="shared" si="3"/>
        <v>978.65369527464</v>
      </c>
      <c r="J10" s="184">
        <f t="shared" si="4"/>
        <v>6526.968756</v>
      </c>
      <c r="K10" s="182"/>
      <c r="L10" s="182" t="s">
        <v>21</v>
      </c>
      <c r="M10" s="229" t="str">
        <f t="shared" si="5"/>
        <v>U.C No. 4</v>
      </c>
      <c r="N10" s="202">
        <f t="shared" si="6"/>
        <v>4450.20597</v>
      </c>
      <c r="O10" s="202">
        <f t="shared" si="7"/>
        <v>493.97286267</v>
      </c>
    </row>
    <row r="11" ht="15.75" customHeight="1" spans="1:15">
      <c r="A11" s="182" t="s">
        <v>19</v>
      </c>
      <c r="B11" s="182">
        <v>63</v>
      </c>
      <c r="C11" s="225" t="s">
        <v>25</v>
      </c>
      <c r="D11" s="225" t="s">
        <v>25</v>
      </c>
      <c r="E11" s="183">
        <v>24345.55707</v>
      </c>
      <c r="F11" s="184">
        <f t="shared" si="0"/>
        <v>852.09449745</v>
      </c>
      <c r="G11" s="184">
        <f t="shared" si="1"/>
        <v>787.3353156438</v>
      </c>
      <c r="H11" s="184">
        <f t="shared" si="2"/>
        <v>3408.3779898</v>
      </c>
      <c r="I11" s="184">
        <f t="shared" si="3"/>
        <v>803.082021956676</v>
      </c>
      <c r="J11" s="184">
        <f t="shared" si="4"/>
        <v>5356.0225554</v>
      </c>
      <c r="K11" s="182"/>
      <c r="L11" s="182" t="s">
        <v>21</v>
      </c>
      <c r="M11" s="230" t="str">
        <f t="shared" si="5"/>
        <v>U.C No. 5</v>
      </c>
      <c r="N11" s="204">
        <f t="shared" si="6"/>
        <v>3651.8335605</v>
      </c>
      <c r="O11" s="204">
        <f t="shared" si="7"/>
        <v>405.3535252155</v>
      </c>
    </row>
    <row r="12" ht="15.75" customHeight="1" spans="1:15">
      <c r="A12" s="182" t="s">
        <v>19</v>
      </c>
      <c r="B12" s="182">
        <v>64</v>
      </c>
      <c r="C12" s="225" t="s">
        <v>26</v>
      </c>
      <c r="D12" s="225" t="s">
        <v>26</v>
      </c>
      <c r="E12" s="183">
        <v>19447.98198</v>
      </c>
      <c r="F12" s="184">
        <f t="shared" si="0"/>
        <v>680.6793693</v>
      </c>
      <c r="G12" s="184">
        <f t="shared" si="1"/>
        <v>628.9477372332</v>
      </c>
      <c r="H12" s="184">
        <f t="shared" si="2"/>
        <v>2722.7174772</v>
      </c>
      <c r="I12" s="184">
        <f t="shared" si="3"/>
        <v>641.526691977864</v>
      </c>
      <c r="J12" s="184">
        <f t="shared" si="4"/>
        <v>4278.5560356</v>
      </c>
      <c r="K12" s="182"/>
      <c r="L12" s="182" t="s">
        <v>21</v>
      </c>
      <c r="M12" s="231" t="str">
        <f t="shared" si="5"/>
        <v>U.C No. 6</v>
      </c>
      <c r="N12" s="206">
        <f t="shared" si="6"/>
        <v>2917.197297</v>
      </c>
      <c r="O12" s="206">
        <f t="shared" si="7"/>
        <v>323.808899967</v>
      </c>
    </row>
    <row r="13" ht="15.75" customHeight="1" spans="1:15">
      <c r="A13" s="182" t="s">
        <v>19</v>
      </c>
      <c r="B13" s="182">
        <v>65</v>
      </c>
      <c r="C13" s="225" t="s">
        <v>27</v>
      </c>
      <c r="D13" s="225" t="s">
        <v>27</v>
      </c>
      <c r="E13" s="183">
        <v>26268.75303</v>
      </c>
      <c r="F13" s="184">
        <f t="shared" si="0"/>
        <v>919.40635605</v>
      </c>
      <c r="G13" s="184">
        <f t="shared" si="1"/>
        <v>849.5314729902</v>
      </c>
      <c r="H13" s="184">
        <f t="shared" si="2"/>
        <v>3677.6254242</v>
      </c>
      <c r="I13" s="184">
        <f t="shared" si="3"/>
        <v>866.522102450004</v>
      </c>
      <c r="J13" s="184">
        <f t="shared" si="4"/>
        <v>5779.1256666</v>
      </c>
      <c r="K13" s="182"/>
      <c r="L13" s="182" t="s">
        <v>21</v>
      </c>
      <c r="M13" s="232" t="str">
        <f t="shared" si="5"/>
        <v>U.C No. 7</v>
      </c>
      <c r="N13" s="208">
        <f t="shared" si="6"/>
        <v>3940.3129545</v>
      </c>
      <c r="O13" s="208">
        <f t="shared" si="7"/>
        <v>437.3747379495</v>
      </c>
    </row>
    <row r="14" ht="15.75" customHeight="1" spans="1:15">
      <c r="A14" s="182" t="s">
        <v>19</v>
      </c>
      <c r="B14" s="182">
        <v>66</v>
      </c>
      <c r="C14" s="225" t="s">
        <v>28</v>
      </c>
      <c r="D14" s="225" t="s">
        <v>28</v>
      </c>
      <c r="E14" s="183">
        <v>48055.101225</v>
      </c>
      <c r="F14" s="184">
        <f t="shared" si="0"/>
        <v>1681.928542875</v>
      </c>
      <c r="G14" s="184">
        <f t="shared" si="1"/>
        <v>1554.1019736165</v>
      </c>
      <c r="H14" s="184">
        <f t="shared" si="2"/>
        <v>6727.7141715</v>
      </c>
      <c r="I14" s="184">
        <f t="shared" si="3"/>
        <v>1585.18401308883</v>
      </c>
      <c r="J14" s="184">
        <f t="shared" si="4"/>
        <v>10572.1222695</v>
      </c>
      <c r="K14" s="182"/>
      <c r="L14" s="182" t="s">
        <v>21</v>
      </c>
      <c r="M14" s="233" t="str">
        <f t="shared" si="5"/>
        <v>U.C No. 8</v>
      </c>
      <c r="N14" s="210">
        <f t="shared" si="6"/>
        <v>7208.26518375</v>
      </c>
      <c r="O14" s="210">
        <f t="shared" si="7"/>
        <v>800.11743539625</v>
      </c>
    </row>
    <row r="15" ht="15.75" customHeight="1" spans="1:15">
      <c r="A15" s="182" t="s">
        <v>19</v>
      </c>
      <c r="B15" s="182">
        <v>67</v>
      </c>
      <c r="C15" s="225" t="s">
        <v>29</v>
      </c>
      <c r="D15" s="225" t="s">
        <v>29</v>
      </c>
      <c r="E15" s="183">
        <v>35636.258715</v>
      </c>
      <c r="F15" s="184">
        <f t="shared" si="0"/>
        <v>1247.269055025</v>
      </c>
      <c r="G15" s="184">
        <f t="shared" si="1"/>
        <v>1152.4766068431</v>
      </c>
      <c r="H15" s="184">
        <f t="shared" si="2"/>
        <v>4989.0762201</v>
      </c>
      <c r="I15" s="184">
        <f t="shared" si="3"/>
        <v>1175.52613897996</v>
      </c>
      <c r="J15" s="184">
        <f t="shared" si="4"/>
        <v>7839.9769173</v>
      </c>
      <c r="K15" s="182"/>
      <c r="L15" s="182" t="s">
        <v>21</v>
      </c>
      <c r="M15" s="234" t="str">
        <f t="shared" si="5"/>
        <v>U.C No. 9</v>
      </c>
      <c r="N15" s="212">
        <f t="shared" si="6"/>
        <v>5345.43880725</v>
      </c>
      <c r="O15" s="212">
        <f t="shared" si="7"/>
        <v>593.34370760475</v>
      </c>
    </row>
    <row r="16" ht="15.75" customHeight="1" spans="1:15">
      <c r="A16" s="182" t="s">
        <v>19</v>
      </c>
      <c r="B16" s="182">
        <v>68</v>
      </c>
      <c r="C16" s="225" t="s">
        <v>30</v>
      </c>
      <c r="D16" s="225" t="s">
        <v>30</v>
      </c>
      <c r="E16" s="183">
        <v>21896.733615</v>
      </c>
      <c r="F16" s="184">
        <f t="shared" si="0"/>
        <v>766.385676525</v>
      </c>
      <c r="G16" s="184">
        <f t="shared" si="1"/>
        <v>708.1403651091</v>
      </c>
      <c r="H16" s="184">
        <f t="shared" si="2"/>
        <v>3065.5427061</v>
      </c>
      <c r="I16" s="184">
        <f t="shared" si="3"/>
        <v>722.303172411282</v>
      </c>
      <c r="J16" s="184">
        <f t="shared" si="4"/>
        <v>4817.2813953</v>
      </c>
      <c r="K16" s="182"/>
      <c r="L16" s="182" t="s">
        <v>21</v>
      </c>
      <c r="M16" s="235" t="str">
        <f t="shared" si="5"/>
        <v>U.C No. 10</v>
      </c>
      <c r="N16" s="214">
        <f t="shared" si="6"/>
        <v>3284.51004225</v>
      </c>
      <c r="O16" s="214">
        <f t="shared" si="7"/>
        <v>364.58061468975</v>
      </c>
    </row>
    <row r="17" ht="15.75" customHeight="1" spans="1:15">
      <c r="A17" s="182" t="s">
        <v>19</v>
      </c>
      <c r="B17" s="182">
        <v>69</v>
      </c>
      <c r="C17" s="225" t="s">
        <v>31</v>
      </c>
      <c r="D17" s="225" t="s">
        <v>31</v>
      </c>
      <c r="E17" s="183">
        <v>27066.793785</v>
      </c>
      <c r="F17" s="184">
        <f t="shared" si="0"/>
        <v>947.337782475</v>
      </c>
      <c r="G17" s="184">
        <f t="shared" si="1"/>
        <v>875.3401110069</v>
      </c>
      <c r="H17" s="184">
        <f t="shared" si="2"/>
        <v>3789.3511299</v>
      </c>
      <c r="I17" s="184">
        <f t="shared" si="3"/>
        <v>892.846913227038</v>
      </c>
      <c r="J17" s="184">
        <f t="shared" si="4"/>
        <v>5954.6946327</v>
      </c>
      <c r="K17" s="182"/>
      <c r="L17" s="182" t="s">
        <v>21</v>
      </c>
      <c r="M17" s="236" t="str">
        <f t="shared" si="5"/>
        <v>U.C No. 11</v>
      </c>
      <c r="N17" s="216">
        <f t="shared" si="6"/>
        <v>4060.01906775</v>
      </c>
      <c r="O17" s="216">
        <f t="shared" si="7"/>
        <v>450.66211652025</v>
      </c>
    </row>
    <row r="18" ht="15.75" customHeight="1" spans="1:15">
      <c r="A18" s="182" t="s">
        <v>19</v>
      </c>
      <c r="B18" s="182">
        <v>70</v>
      </c>
      <c r="C18" s="225" t="s">
        <v>32</v>
      </c>
      <c r="D18" s="225" t="s">
        <v>32</v>
      </c>
      <c r="E18" s="183">
        <v>25678.39263</v>
      </c>
      <c r="F18" s="184">
        <f t="shared" si="0"/>
        <v>898.74374205</v>
      </c>
      <c r="G18" s="184">
        <f t="shared" si="1"/>
        <v>830.4392176542</v>
      </c>
      <c r="H18" s="184">
        <f t="shared" si="2"/>
        <v>3594.9749682</v>
      </c>
      <c r="I18" s="184">
        <f t="shared" si="3"/>
        <v>847.048002007284</v>
      </c>
      <c r="J18" s="184">
        <f t="shared" si="4"/>
        <v>5649.2463786</v>
      </c>
      <c r="K18" s="182"/>
      <c r="L18" s="182" t="s">
        <v>21</v>
      </c>
      <c r="M18" s="237" t="str">
        <f t="shared" si="5"/>
        <v>U.C No. 12</v>
      </c>
      <c r="N18" s="218">
        <f t="shared" si="6"/>
        <v>3851.7588945</v>
      </c>
      <c r="O18" s="218">
        <f t="shared" si="7"/>
        <v>427.5452372895</v>
      </c>
    </row>
    <row r="19" ht="15.75" customHeight="1" spans="1:15">
      <c r="A19" s="182" t="s">
        <v>19</v>
      </c>
      <c r="B19" s="182">
        <v>71</v>
      </c>
      <c r="C19" s="225" t="s">
        <v>33</v>
      </c>
      <c r="D19" s="225" t="s">
        <v>33</v>
      </c>
      <c r="E19" s="183">
        <v>23951.58846</v>
      </c>
      <c r="F19" s="184">
        <f t="shared" si="0"/>
        <v>838.3055961</v>
      </c>
      <c r="G19" s="184">
        <f t="shared" si="1"/>
        <v>774.5943707964</v>
      </c>
      <c r="H19" s="184">
        <f t="shared" si="2"/>
        <v>3353.2223844</v>
      </c>
      <c r="I19" s="184">
        <f t="shared" si="3"/>
        <v>790.086258212328</v>
      </c>
      <c r="J19" s="184">
        <f t="shared" si="4"/>
        <v>5269.3494612</v>
      </c>
      <c r="K19" s="182"/>
      <c r="L19" s="182" t="s">
        <v>21</v>
      </c>
      <c r="M19" s="238" t="str">
        <f t="shared" si="5"/>
        <v>U.C No. 13</v>
      </c>
      <c r="N19" s="220">
        <f t="shared" si="6"/>
        <v>3592.738269</v>
      </c>
      <c r="O19" s="220">
        <f t="shared" si="7"/>
        <v>398.793947859</v>
      </c>
    </row>
    <row r="20" ht="15.75" customHeight="1" spans="1:15">
      <c r="A20" s="182" t="s">
        <v>19</v>
      </c>
      <c r="B20" s="182">
        <v>72</v>
      </c>
      <c r="C20" s="225" t="s">
        <v>34</v>
      </c>
      <c r="D20" s="225" t="s">
        <v>34</v>
      </c>
      <c r="E20" s="183">
        <v>32142.83901</v>
      </c>
      <c r="F20" s="184">
        <f t="shared" si="0"/>
        <v>1124.99936535</v>
      </c>
      <c r="G20" s="184">
        <f t="shared" si="1"/>
        <v>1039.4994135834</v>
      </c>
      <c r="H20" s="184">
        <f t="shared" si="2"/>
        <v>4499.9974614</v>
      </c>
      <c r="I20" s="184">
        <f t="shared" si="3"/>
        <v>1060.28940185507</v>
      </c>
      <c r="J20" s="184">
        <f t="shared" si="4"/>
        <v>7071.4245822</v>
      </c>
      <c r="K20" s="182"/>
      <c r="L20" s="182" t="s">
        <v>21</v>
      </c>
      <c r="M20" s="226" t="str">
        <f t="shared" si="5"/>
        <v>U.C No. 14</v>
      </c>
      <c r="N20" s="196">
        <f t="shared" si="6"/>
        <v>4821.4258515</v>
      </c>
      <c r="O20" s="196">
        <f t="shared" si="7"/>
        <v>535.1782695165</v>
      </c>
    </row>
    <row r="21" ht="15.75" customHeight="1" spans="1:15">
      <c r="A21" s="182" t="s">
        <v>19</v>
      </c>
      <c r="B21" s="182">
        <v>73</v>
      </c>
      <c r="C21" s="225" t="s">
        <v>35</v>
      </c>
      <c r="D21" s="225" t="s">
        <v>35</v>
      </c>
      <c r="E21" s="183">
        <v>23312.7906</v>
      </c>
      <c r="F21" s="184">
        <f t="shared" si="0"/>
        <v>815.947671</v>
      </c>
      <c r="G21" s="184">
        <f t="shared" si="1"/>
        <v>753.935648004</v>
      </c>
      <c r="H21" s="184">
        <f t="shared" si="2"/>
        <v>3263.790684</v>
      </c>
      <c r="I21" s="184">
        <f t="shared" si="3"/>
        <v>769.01436096408</v>
      </c>
      <c r="J21" s="184">
        <f t="shared" si="4"/>
        <v>5128.813932</v>
      </c>
      <c r="K21" s="182"/>
      <c r="L21" s="182" t="s">
        <v>21</v>
      </c>
      <c r="M21" s="227" t="str">
        <f t="shared" si="5"/>
        <v>U.C No. 15</v>
      </c>
      <c r="N21" s="198">
        <f t="shared" si="6"/>
        <v>3496.91859</v>
      </c>
      <c r="O21" s="198">
        <f t="shared" si="7"/>
        <v>388.15796349</v>
      </c>
    </row>
    <row r="22" ht="15.75" customHeight="1" spans="1:15">
      <c r="A22" s="182" t="s">
        <v>19</v>
      </c>
      <c r="B22" s="182">
        <v>74</v>
      </c>
      <c r="C22" s="225" t="s">
        <v>36</v>
      </c>
      <c r="D22" s="225" t="s">
        <v>36</v>
      </c>
      <c r="E22" s="183">
        <v>22631.71128</v>
      </c>
      <c r="F22" s="184">
        <f t="shared" si="0"/>
        <v>792.1098948</v>
      </c>
      <c r="G22" s="184">
        <f t="shared" si="1"/>
        <v>731.9095427952</v>
      </c>
      <c r="H22" s="184">
        <f t="shared" si="2"/>
        <v>3168.4395792</v>
      </c>
      <c r="I22" s="184">
        <f t="shared" si="3"/>
        <v>746.547733651104</v>
      </c>
      <c r="J22" s="184">
        <f t="shared" si="4"/>
        <v>4978.9764816</v>
      </c>
      <c r="K22" s="182"/>
      <c r="L22" s="182" t="s">
        <v>21</v>
      </c>
      <c r="M22" s="228" t="str">
        <f t="shared" si="5"/>
        <v>U.C No. 16</v>
      </c>
      <c r="N22" s="200">
        <f t="shared" si="6"/>
        <v>3394.756692</v>
      </c>
      <c r="O22" s="200">
        <f t="shared" si="7"/>
        <v>376.817992812</v>
      </c>
    </row>
    <row r="23" ht="15.75" customHeight="1" spans="1:15">
      <c r="A23" s="182" t="s">
        <v>19</v>
      </c>
      <c r="B23" s="182">
        <v>75</v>
      </c>
      <c r="C23" s="225" t="s">
        <v>37</v>
      </c>
      <c r="D23" s="225" t="s">
        <v>37</v>
      </c>
      <c r="E23" s="183">
        <v>26235.574755</v>
      </c>
      <c r="F23" s="184">
        <f t="shared" si="0"/>
        <v>918.245116425</v>
      </c>
      <c r="G23" s="184">
        <f t="shared" si="1"/>
        <v>848.4584875767</v>
      </c>
      <c r="H23" s="184">
        <f t="shared" si="2"/>
        <v>3672.9804657</v>
      </c>
      <c r="I23" s="184">
        <f t="shared" si="3"/>
        <v>865.427657328234</v>
      </c>
      <c r="J23" s="184">
        <f t="shared" si="4"/>
        <v>5771.8264461</v>
      </c>
      <c r="K23" s="182"/>
      <c r="L23" s="182" t="s">
        <v>21</v>
      </c>
      <c r="M23" s="229" t="str">
        <f t="shared" si="5"/>
        <v>U.C No. 17</v>
      </c>
      <c r="N23" s="202">
        <f t="shared" si="6"/>
        <v>3935.33621325</v>
      </c>
      <c r="O23" s="202">
        <f t="shared" si="7"/>
        <v>436.82231967075</v>
      </c>
    </row>
    <row r="24" ht="15.75" customHeight="1" spans="1:15">
      <c r="A24" s="182" t="s">
        <v>19</v>
      </c>
      <c r="B24" s="182">
        <v>76</v>
      </c>
      <c r="C24" s="225" t="s">
        <v>38</v>
      </c>
      <c r="D24" s="225" t="s">
        <v>38</v>
      </c>
      <c r="E24" s="183">
        <v>28193.74962</v>
      </c>
      <c r="F24" s="184">
        <f t="shared" si="0"/>
        <v>986.7812367</v>
      </c>
      <c r="G24" s="184">
        <f t="shared" si="1"/>
        <v>911.7858627108</v>
      </c>
      <c r="H24" s="184">
        <f t="shared" si="2"/>
        <v>3947.1249468</v>
      </c>
      <c r="I24" s="184">
        <f t="shared" si="3"/>
        <v>930.021579965016</v>
      </c>
      <c r="J24" s="184">
        <f t="shared" si="4"/>
        <v>6202.6249164</v>
      </c>
      <c r="K24" s="182"/>
      <c r="L24" s="182" t="s">
        <v>21</v>
      </c>
      <c r="M24" s="230" t="str">
        <f t="shared" si="5"/>
        <v>U.C No. 18</v>
      </c>
      <c r="N24" s="204">
        <f t="shared" si="6"/>
        <v>4229.062443</v>
      </c>
      <c r="O24" s="204">
        <f t="shared" si="7"/>
        <v>469.425931173</v>
      </c>
    </row>
    <row r="25" ht="15.75" customHeight="1" spans="1:15">
      <c r="A25" s="182" t="s">
        <v>19</v>
      </c>
      <c r="B25" s="182">
        <v>77</v>
      </c>
      <c r="C25" s="225" t="s">
        <v>39</v>
      </c>
      <c r="D25" s="225" t="s">
        <v>39</v>
      </c>
      <c r="E25" s="183">
        <v>18458.879505</v>
      </c>
      <c r="F25" s="184">
        <f t="shared" si="0"/>
        <v>646.060782675</v>
      </c>
      <c r="G25" s="184">
        <f t="shared" si="1"/>
        <v>596.9601631917</v>
      </c>
      <c r="H25" s="184">
        <f t="shared" si="2"/>
        <v>2584.2431307</v>
      </c>
      <c r="I25" s="184">
        <f t="shared" si="3"/>
        <v>608.899366455534</v>
      </c>
      <c r="J25" s="184">
        <f t="shared" si="4"/>
        <v>4060.9534911</v>
      </c>
      <c r="K25" s="182"/>
      <c r="L25" s="182" t="s">
        <v>21</v>
      </c>
      <c r="M25" s="231" t="str">
        <f t="shared" si="5"/>
        <v>U.C No. 19</v>
      </c>
      <c r="N25" s="206">
        <f t="shared" si="6"/>
        <v>2768.83192575</v>
      </c>
      <c r="O25" s="206">
        <f t="shared" si="7"/>
        <v>307.34034375825</v>
      </c>
    </row>
    <row r="26" ht="15.75" customHeight="1" spans="1:15">
      <c r="A26" s="182" t="s">
        <v>19</v>
      </c>
      <c r="B26" s="182">
        <v>78</v>
      </c>
      <c r="C26" s="225" t="s">
        <v>40</v>
      </c>
      <c r="D26" s="225" t="s">
        <v>40</v>
      </c>
      <c r="E26" s="183">
        <v>27407.80284</v>
      </c>
      <c r="F26" s="184">
        <f t="shared" si="0"/>
        <v>959.2730994</v>
      </c>
      <c r="G26" s="184">
        <f t="shared" si="1"/>
        <v>886.3683438456</v>
      </c>
      <c r="H26" s="184">
        <f t="shared" si="2"/>
        <v>3837.0923976</v>
      </c>
      <c r="I26" s="184">
        <f t="shared" si="3"/>
        <v>904.095710722512</v>
      </c>
      <c r="J26" s="184">
        <f t="shared" si="4"/>
        <v>6029.7166248</v>
      </c>
      <c r="K26" s="182"/>
      <c r="L26" s="182" t="s">
        <v>21</v>
      </c>
      <c r="M26" s="232" t="str">
        <f t="shared" si="5"/>
        <v>U.C No. 20</v>
      </c>
      <c r="N26" s="208">
        <f t="shared" si="6"/>
        <v>4111.170426</v>
      </c>
      <c r="O26" s="208">
        <f t="shared" si="7"/>
        <v>456.339917286</v>
      </c>
    </row>
    <row r="27" ht="15.75" customHeight="1" spans="1:15">
      <c r="A27" s="182" t="s">
        <v>19</v>
      </c>
      <c r="B27" s="182">
        <v>79</v>
      </c>
      <c r="C27" s="225" t="s">
        <v>41</v>
      </c>
      <c r="D27" s="225" t="s">
        <v>41</v>
      </c>
      <c r="E27" s="183">
        <v>24380.653965</v>
      </c>
      <c r="F27" s="184">
        <f t="shared" si="0"/>
        <v>853.322888775</v>
      </c>
      <c r="G27" s="184">
        <f t="shared" si="1"/>
        <v>788.4703492281</v>
      </c>
      <c r="H27" s="184">
        <f t="shared" si="2"/>
        <v>3413.2915551</v>
      </c>
      <c r="I27" s="184">
        <f t="shared" si="3"/>
        <v>804.239756212662</v>
      </c>
      <c r="J27" s="184">
        <f t="shared" si="4"/>
        <v>5363.7438723</v>
      </c>
      <c r="K27" s="182"/>
      <c r="L27" s="182" t="s">
        <v>21</v>
      </c>
      <c r="M27" s="233" t="str">
        <f t="shared" si="5"/>
        <v>U.C No. 21</v>
      </c>
      <c r="N27" s="210">
        <f t="shared" si="6"/>
        <v>3657.09809475</v>
      </c>
      <c r="O27" s="210">
        <f t="shared" si="7"/>
        <v>405.93788851725</v>
      </c>
    </row>
    <row r="28" ht="15.75" customHeight="1" spans="1:15">
      <c r="A28" s="182" t="s">
        <v>19</v>
      </c>
      <c r="B28" s="182">
        <v>80</v>
      </c>
      <c r="C28" s="225" t="s">
        <v>42</v>
      </c>
      <c r="D28" s="225" t="s">
        <v>42</v>
      </c>
      <c r="E28" s="183">
        <v>27318.004755</v>
      </c>
      <c r="F28" s="184">
        <f t="shared" si="0"/>
        <v>956.130166425</v>
      </c>
      <c r="G28" s="184">
        <f t="shared" si="1"/>
        <v>883.4642737767</v>
      </c>
      <c r="H28" s="184">
        <f t="shared" si="2"/>
        <v>3824.5206657</v>
      </c>
      <c r="I28" s="184">
        <f t="shared" si="3"/>
        <v>901.133559252234</v>
      </c>
      <c r="J28" s="184">
        <f t="shared" si="4"/>
        <v>6009.9610461</v>
      </c>
      <c r="K28" s="182"/>
      <c r="L28" s="182" t="s">
        <v>21</v>
      </c>
      <c r="M28" s="234" t="str">
        <f t="shared" si="5"/>
        <v>U.C No. 22</v>
      </c>
      <c r="N28" s="212">
        <f t="shared" si="6"/>
        <v>4097.70071325</v>
      </c>
      <c r="O28" s="212">
        <f t="shared" si="7"/>
        <v>454.84477917075</v>
      </c>
    </row>
    <row r="29" ht="15.75" customHeight="1" spans="1:15">
      <c r="A29" s="182" t="s">
        <v>19</v>
      </c>
      <c r="B29" s="182">
        <v>81</v>
      </c>
      <c r="C29" s="225" t="s">
        <v>43</v>
      </c>
      <c r="D29" s="225" t="s">
        <v>43</v>
      </c>
      <c r="E29" s="183">
        <v>24847.67121</v>
      </c>
      <c r="F29" s="184">
        <f t="shared" si="0"/>
        <v>869.66849235</v>
      </c>
      <c r="G29" s="184">
        <f t="shared" si="1"/>
        <v>803.5736869314</v>
      </c>
      <c r="H29" s="184">
        <f t="shared" si="2"/>
        <v>3478.6739694</v>
      </c>
      <c r="I29" s="184">
        <f t="shared" si="3"/>
        <v>819.645160670028</v>
      </c>
      <c r="J29" s="184">
        <f t="shared" si="4"/>
        <v>5466.4876662</v>
      </c>
      <c r="K29" s="182"/>
      <c r="L29" s="182" t="s">
        <v>21</v>
      </c>
      <c r="M29" s="235" t="str">
        <f t="shared" si="5"/>
        <v>U.C No. 23</v>
      </c>
      <c r="N29" s="214">
        <f t="shared" si="6"/>
        <v>3727.1506815</v>
      </c>
      <c r="O29" s="214">
        <f t="shared" si="7"/>
        <v>413.7137256465</v>
      </c>
    </row>
    <row r="30" ht="15.75" customHeight="1" spans="1:15">
      <c r="A30" s="182" t="s">
        <v>19</v>
      </c>
      <c r="B30" s="182">
        <v>82</v>
      </c>
      <c r="C30" s="225" t="s">
        <v>44</v>
      </c>
      <c r="D30" s="225" t="s">
        <v>44</v>
      </c>
      <c r="E30" s="183">
        <v>30861.659985</v>
      </c>
      <c r="F30" s="184">
        <f t="shared" si="0"/>
        <v>1080.158099475</v>
      </c>
      <c r="G30" s="184">
        <f t="shared" si="1"/>
        <v>998.0660839149</v>
      </c>
      <c r="H30" s="184">
        <f t="shared" si="2"/>
        <v>4320.6323979</v>
      </c>
      <c r="I30" s="184">
        <f t="shared" si="3"/>
        <v>1018.0274055932</v>
      </c>
      <c r="J30" s="184">
        <f t="shared" si="4"/>
        <v>6789.5651967</v>
      </c>
      <c r="K30" s="182"/>
      <c r="L30" s="182" t="s">
        <v>21</v>
      </c>
      <c r="M30" s="236" t="str">
        <f t="shared" si="5"/>
        <v>U.C No. 24</v>
      </c>
      <c r="N30" s="216">
        <f t="shared" si="6"/>
        <v>4629.24899775</v>
      </c>
      <c r="O30" s="216">
        <f t="shared" si="7"/>
        <v>513.84663875025</v>
      </c>
    </row>
    <row r="31" ht="17.25" customHeight="1" spans="1:15">
      <c r="A31" s="182" t="s">
        <v>19</v>
      </c>
      <c r="B31" s="182">
        <v>83</v>
      </c>
      <c r="C31" s="225" t="s">
        <v>45</v>
      </c>
      <c r="D31" s="225" t="s">
        <v>45</v>
      </c>
      <c r="E31" s="183">
        <v>20669.817165</v>
      </c>
      <c r="F31" s="184">
        <f t="shared" si="0"/>
        <v>723.443600775</v>
      </c>
      <c r="G31" s="184">
        <f t="shared" si="1"/>
        <v>668.4618871161</v>
      </c>
      <c r="H31" s="184">
        <f t="shared" si="2"/>
        <v>2893.7744031</v>
      </c>
      <c r="I31" s="184">
        <f t="shared" si="3"/>
        <v>681.831124858422</v>
      </c>
      <c r="J31" s="184">
        <f t="shared" si="4"/>
        <v>4547.3597763</v>
      </c>
      <c r="K31" s="182"/>
      <c r="L31" s="182" t="s">
        <v>21</v>
      </c>
      <c r="M31" s="237" t="str">
        <f t="shared" si="5"/>
        <v>U.C No. 25</v>
      </c>
      <c r="N31" s="218">
        <f t="shared" si="6"/>
        <v>3100.47257475</v>
      </c>
      <c r="O31" s="218">
        <f t="shared" si="7"/>
        <v>344.15245579725</v>
      </c>
    </row>
    <row r="32" ht="15.75" customHeight="1" spans="1:15">
      <c r="A32" s="182" t="s">
        <v>19</v>
      </c>
      <c r="B32" s="182">
        <v>84</v>
      </c>
      <c r="C32" s="225" t="s">
        <v>46</v>
      </c>
      <c r="D32" s="225" t="s">
        <v>46</v>
      </c>
      <c r="E32" s="183">
        <v>25190.291085</v>
      </c>
      <c r="F32" s="184">
        <f t="shared" si="0"/>
        <v>881.660187975</v>
      </c>
      <c r="G32" s="184">
        <f t="shared" si="1"/>
        <v>814.6540136889</v>
      </c>
      <c r="H32" s="184">
        <f t="shared" si="2"/>
        <v>3526.6407519</v>
      </c>
      <c r="I32" s="184">
        <f t="shared" si="3"/>
        <v>830.947093962678</v>
      </c>
      <c r="J32" s="184">
        <f t="shared" si="4"/>
        <v>5541.8640387</v>
      </c>
      <c r="K32" s="182"/>
      <c r="L32" s="182" t="s">
        <v>21</v>
      </c>
      <c r="M32" s="238" t="str">
        <f t="shared" si="5"/>
        <v>U.C No. 26</v>
      </c>
      <c r="N32" s="220">
        <f t="shared" si="6"/>
        <v>3778.54366275</v>
      </c>
      <c r="O32" s="220">
        <f t="shared" si="7"/>
        <v>419.41834656525</v>
      </c>
    </row>
    <row r="33" ht="15.75" customHeight="1" spans="1:15">
      <c r="A33" s="182" t="s">
        <v>19</v>
      </c>
      <c r="B33" s="182">
        <v>85</v>
      </c>
      <c r="C33" s="225" t="s">
        <v>47</v>
      </c>
      <c r="D33" s="225" t="s">
        <v>47</v>
      </c>
      <c r="E33" s="183">
        <v>26520.710415</v>
      </c>
      <c r="F33" s="184">
        <f t="shared" si="0"/>
        <v>928.224864525</v>
      </c>
      <c r="G33" s="184">
        <f t="shared" si="1"/>
        <v>857.6797748211</v>
      </c>
      <c r="H33" s="184">
        <f t="shared" si="2"/>
        <v>3712.8994581</v>
      </c>
      <c r="I33" s="184">
        <f t="shared" si="3"/>
        <v>874.833370317522</v>
      </c>
      <c r="J33" s="184">
        <f t="shared" si="4"/>
        <v>5834.5562913</v>
      </c>
      <c r="K33" s="182"/>
      <c r="L33" s="182" t="s">
        <v>21</v>
      </c>
      <c r="M33" s="226" t="str">
        <f t="shared" si="5"/>
        <v>U.C No. 27</v>
      </c>
      <c r="N33" s="196">
        <f t="shared" si="6"/>
        <v>3978.10656225</v>
      </c>
      <c r="O33" s="196">
        <f t="shared" si="7"/>
        <v>441.56982840975</v>
      </c>
    </row>
    <row r="34" ht="15.75" customHeight="1" spans="1:15">
      <c r="A34" s="182" t="s">
        <v>19</v>
      </c>
      <c r="B34" s="182">
        <v>86</v>
      </c>
      <c r="C34" s="225" t="s">
        <v>48</v>
      </c>
      <c r="D34" s="225" t="s">
        <v>48</v>
      </c>
      <c r="E34" s="183">
        <v>23615.293875</v>
      </c>
      <c r="F34" s="184">
        <f t="shared" si="0"/>
        <v>826.535285625</v>
      </c>
      <c r="G34" s="184">
        <f t="shared" si="1"/>
        <v>763.7186039175</v>
      </c>
      <c r="H34" s="184">
        <f t="shared" si="2"/>
        <v>3306.1411425</v>
      </c>
      <c r="I34" s="184">
        <f t="shared" si="3"/>
        <v>778.99297599585</v>
      </c>
      <c r="J34" s="184">
        <f t="shared" si="4"/>
        <v>5195.3646525</v>
      </c>
      <c r="K34" s="182"/>
      <c r="L34" s="182" t="s">
        <v>21</v>
      </c>
      <c r="M34" s="227" t="str">
        <f t="shared" si="5"/>
        <v>U.C No. 28</v>
      </c>
      <c r="N34" s="198">
        <f t="shared" si="6"/>
        <v>3542.29408125</v>
      </c>
      <c r="O34" s="198">
        <f t="shared" si="7"/>
        <v>393.19464301875</v>
      </c>
    </row>
    <row r="35" ht="15.75" customHeight="1" spans="1:15">
      <c r="A35" s="182" t="s">
        <v>19</v>
      </c>
      <c r="B35" s="182">
        <v>87</v>
      </c>
      <c r="C35" s="225" t="s">
        <v>49</v>
      </c>
      <c r="D35" s="225" t="s">
        <v>49</v>
      </c>
      <c r="E35" s="183">
        <v>22313.089545</v>
      </c>
      <c r="F35" s="184">
        <f t="shared" si="0"/>
        <v>780.958134075</v>
      </c>
      <c r="G35" s="184">
        <f t="shared" si="1"/>
        <v>721.6053158853</v>
      </c>
      <c r="H35" s="184">
        <f t="shared" si="2"/>
        <v>3123.8325363</v>
      </c>
      <c r="I35" s="184">
        <f t="shared" si="3"/>
        <v>736.037422203006</v>
      </c>
      <c r="J35" s="184">
        <f t="shared" si="4"/>
        <v>4908.8796999</v>
      </c>
      <c r="K35" s="182"/>
      <c r="L35" s="182" t="s">
        <v>21</v>
      </c>
      <c r="M35" s="228" t="str">
        <f t="shared" si="5"/>
        <v>U.C No. 29</v>
      </c>
      <c r="N35" s="200">
        <f t="shared" si="6"/>
        <v>3346.96343175</v>
      </c>
      <c r="O35" s="200">
        <f t="shared" si="7"/>
        <v>371.51294092425</v>
      </c>
    </row>
    <row r="36" ht="15.75" customHeight="1" spans="1:15">
      <c r="A36" s="182" t="s">
        <v>19</v>
      </c>
      <c r="B36" s="182">
        <v>88</v>
      </c>
      <c r="C36" s="225" t="s">
        <v>50</v>
      </c>
      <c r="D36" s="225" t="s">
        <v>50</v>
      </c>
      <c r="E36" s="183">
        <v>33399.9609</v>
      </c>
      <c r="F36" s="184">
        <f t="shared" si="0"/>
        <v>1168.9986315</v>
      </c>
      <c r="G36" s="184">
        <f t="shared" si="1"/>
        <v>1080.154735506</v>
      </c>
      <c r="H36" s="184">
        <f t="shared" si="2"/>
        <v>4675.994526</v>
      </c>
      <c r="I36" s="184">
        <f t="shared" si="3"/>
        <v>1101.75783021612</v>
      </c>
      <c r="J36" s="184">
        <f t="shared" si="4"/>
        <v>7347.991398</v>
      </c>
      <c r="K36" s="182"/>
      <c r="L36" s="182" t="s">
        <v>21</v>
      </c>
      <c r="M36" s="229" t="str">
        <f t="shared" si="5"/>
        <v>U.C No. 30</v>
      </c>
      <c r="N36" s="202">
        <f t="shared" si="6"/>
        <v>5009.994135</v>
      </c>
      <c r="O36" s="202">
        <f t="shared" si="7"/>
        <v>556.109348985</v>
      </c>
    </row>
    <row r="37" ht="15.75" customHeight="1" spans="1:15">
      <c r="A37" s="182" t="s">
        <v>19</v>
      </c>
      <c r="B37" s="182">
        <v>89</v>
      </c>
      <c r="C37" s="225" t="s">
        <v>51</v>
      </c>
      <c r="D37" s="225" t="s">
        <v>51</v>
      </c>
      <c r="E37" s="183">
        <v>26446.66656</v>
      </c>
      <c r="F37" s="184">
        <f t="shared" si="0"/>
        <v>925.6333296</v>
      </c>
      <c r="G37" s="184">
        <f t="shared" si="1"/>
        <v>855.2851965504</v>
      </c>
      <c r="H37" s="184">
        <f t="shared" si="2"/>
        <v>3702.5333184</v>
      </c>
      <c r="I37" s="184">
        <f t="shared" si="3"/>
        <v>872.390900481408</v>
      </c>
      <c r="J37" s="184">
        <f t="shared" si="4"/>
        <v>5818.2666432</v>
      </c>
      <c r="K37" s="182"/>
      <c r="L37" s="182" t="s">
        <v>21</v>
      </c>
      <c r="M37" s="230" t="str">
        <f t="shared" si="5"/>
        <v>U.C No. 31</v>
      </c>
      <c r="N37" s="204">
        <f t="shared" si="6"/>
        <v>3966.999984</v>
      </c>
      <c r="O37" s="204">
        <f t="shared" si="7"/>
        <v>440.336998224</v>
      </c>
    </row>
    <row r="38" ht="15.75" customHeight="1" spans="1:15">
      <c r="A38" s="182" t="s">
        <v>19</v>
      </c>
      <c r="B38" s="182">
        <v>90</v>
      </c>
      <c r="C38" s="225" t="s">
        <v>52</v>
      </c>
      <c r="D38" s="225" t="s">
        <v>52</v>
      </c>
      <c r="E38" s="183">
        <v>25368.45342</v>
      </c>
      <c r="F38" s="184">
        <f t="shared" si="0"/>
        <v>887.8958697</v>
      </c>
      <c r="G38" s="184">
        <f t="shared" si="1"/>
        <v>820.4157836028</v>
      </c>
      <c r="H38" s="184">
        <f t="shared" si="2"/>
        <v>3551.5834788</v>
      </c>
      <c r="I38" s="184">
        <f t="shared" si="3"/>
        <v>836.824099274856</v>
      </c>
      <c r="J38" s="184">
        <f t="shared" si="4"/>
        <v>5581.0597524</v>
      </c>
      <c r="K38" s="182"/>
      <c r="L38" s="182" t="s">
        <v>21</v>
      </c>
      <c r="M38" s="231" t="str">
        <f t="shared" si="5"/>
        <v>U.C No. 32</v>
      </c>
      <c r="N38" s="206">
        <f t="shared" si="6"/>
        <v>3805.268013</v>
      </c>
      <c r="O38" s="206">
        <f t="shared" si="7"/>
        <v>422.384749443</v>
      </c>
    </row>
    <row r="39" ht="15.75" customHeight="1" spans="1:15">
      <c r="A39" s="182" t="s">
        <v>19</v>
      </c>
      <c r="B39" s="182">
        <v>91</v>
      </c>
      <c r="C39" s="225" t="s">
        <v>53</v>
      </c>
      <c r="D39" s="225" t="s">
        <v>53</v>
      </c>
      <c r="E39" s="183">
        <v>22075.08576</v>
      </c>
      <c r="F39" s="184">
        <f t="shared" si="0"/>
        <v>772.6280016</v>
      </c>
      <c r="G39" s="184">
        <f t="shared" si="1"/>
        <v>713.9082734784</v>
      </c>
      <c r="H39" s="184">
        <f t="shared" si="2"/>
        <v>3090.5120064</v>
      </c>
      <c r="I39" s="184">
        <f t="shared" si="3"/>
        <v>728.186438947968</v>
      </c>
      <c r="J39" s="184">
        <f t="shared" si="4"/>
        <v>4856.5188672</v>
      </c>
      <c r="K39" s="182"/>
      <c r="L39" s="182" t="s">
        <v>21</v>
      </c>
      <c r="M39" s="232" t="str">
        <f t="shared" si="5"/>
        <v>U.C No. 33</v>
      </c>
      <c r="N39" s="208">
        <f t="shared" si="6"/>
        <v>3311.262864</v>
      </c>
      <c r="O39" s="208">
        <f t="shared" si="7"/>
        <v>367.550177904</v>
      </c>
    </row>
    <row r="40" ht="15.75" customHeight="1" spans="1:15">
      <c r="A40" s="182" t="s">
        <v>19</v>
      </c>
      <c r="B40" s="182">
        <v>92</v>
      </c>
      <c r="C40" s="225" t="s">
        <v>54</v>
      </c>
      <c r="D40" s="225" t="s">
        <v>54</v>
      </c>
      <c r="E40" s="183">
        <v>21650.237115</v>
      </c>
      <c r="F40" s="184">
        <f t="shared" si="0"/>
        <v>757.758299025</v>
      </c>
      <c r="G40" s="184">
        <f t="shared" si="1"/>
        <v>700.1686682991</v>
      </c>
      <c r="H40" s="184">
        <f t="shared" si="2"/>
        <v>3031.0331961</v>
      </c>
      <c r="I40" s="184">
        <f t="shared" si="3"/>
        <v>714.172041665082</v>
      </c>
      <c r="J40" s="184">
        <f t="shared" si="4"/>
        <v>4763.0521653</v>
      </c>
      <c r="K40" s="182"/>
      <c r="L40" s="182" t="s">
        <v>21</v>
      </c>
      <c r="M40" s="233" t="str">
        <f t="shared" si="5"/>
        <v>U.C No. 34</v>
      </c>
      <c r="N40" s="210">
        <f t="shared" si="6"/>
        <v>3247.53556725</v>
      </c>
      <c r="O40" s="210">
        <f t="shared" si="7"/>
        <v>360.47644796475</v>
      </c>
    </row>
    <row r="41" ht="15.75" customHeight="1" spans="1:17">
      <c r="A41" s="182" t="s">
        <v>19</v>
      </c>
      <c r="B41" s="182">
        <v>93</v>
      </c>
      <c r="C41" s="225" t="s">
        <v>55</v>
      </c>
      <c r="D41" s="225" t="s">
        <v>55</v>
      </c>
      <c r="E41" s="183">
        <v>24478.69596</v>
      </c>
      <c r="F41" s="184">
        <f t="shared" si="0"/>
        <v>856.7543586</v>
      </c>
      <c r="G41" s="184">
        <f t="shared" si="1"/>
        <v>791.6410273464</v>
      </c>
      <c r="H41" s="184">
        <f t="shared" si="2"/>
        <v>3427.0174344</v>
      </c>
      <c r="I41" s="184">
        <f t="shared" si="3"/>
        <v>807.473847893328</v>
      </c>
      <c r="J41" s="184">
        <f t="shared" si="4"/>
        <v>5385.3131112</v>
      </c>
      <c r="K41" s="182"/>
      <c r="L41" s="182" t="s">
        <v>21</v>
      </c>
      <c r="M41" s="234" t="str">
        <f t="shared" si="5"/>
        <v>U.C No. 35</v>
      </c>
      <c r="N41" s="212">
        <f t="shared" si="6"/>
        <v>3671.804394</v>
      </c>
      <c r="O41" s="212">
        <f t="shared" si="7"/>
        <v>407.570287734</v>
      </c>
      <c r="P41" s="221"/>
      <c r="Q41" s="221"/>
    </row>
    <row r="42" ht="15.75" customHeight="1" spans="1:17">
      <c r="A42" s="182" t="s">
        <v>19</v>
      </c>
      <c r="B42" s="182">
        <v>94</v>
      </c>
      <c r="C42" s="225" t="s">
        <v>56</v>
      </c>
      <c r="D42" s="225" t="s">
        <v>56</v>
      </c>
      <c r="E42" s="183">
        <v>23715.4443</v>
      </c>
      <c r="F42" s="184">
        <f t="shared" si="0"/>
        <v>830.0405505</v>
      </c>
      <c r="G42" s="184">
        <f t="shared" si="1"/>
        <v>766.957468662</v>
      </c>
      <c r="H42" s="184">
        <f t="shared" si="2"/>
        <v>3320.162202</v>
      </c>
      <c r="I42" s="184">
        <f t="shared" si="3"/>
        <v>782.29661803524</v>
      </c>
      <c r="J42" s="184">
        <f t="shared" si="4"/>
        <v>5217.397746</v>
      </c>
      <c r="K42" s="182"/>
      <c r="L42" s="182" t="s">
        <v>21</v>
      </c>
      <c r="M42" s="235" t="str">
        <f t="shared" si="5"/>
        <v>U.C No. 36</v>
      </c>
      <c r="N42" s="214">
        <f t="shared" si="6"/>
        <v>3557.316645</v>
      </c>
      <c r="O42" s="214">
        <f t="shared" si="7"/>
        <v>394.862147595</v>
      </c>
      <c r="P42" s="221"/>
      <c r="Q42" s="221"/>
    </row>
    <row r="43" ht="15.75" customHeight="1" spans="1:17">
      <c r="A43" s="182" t="s">
        <v>19</v>
      </c>
      <c r="B43" s="182">
        <v>95</v>
      </c>
      <c r="C43" s="225" t="s">
        <v>57</v>
      </c>
      <c r="D43" s="225" t="s">
        <v>57</v>
      </c>
      <c r="E43" s="183">
        <v>22627.49442</v>
      </c>
      <c r="F43" s="184">
        <f t="shared" si="0"/>
        <v>791.9623047</v>
      </c>
      <c r="G43" s="184">
        <f t="shared" si="1"/>
        <v>731.7731695428</v>
      </c>
      <c r="H43" s="184">
        <f t="shared" si="2"/>
        <v>3167.8492188</v>
      </c>
      <c r="I43" s="184">
        <f t="shared" si="3"/>
        <v>746.408632933656</v>
      </c>
      <c r="J43" s="184">
        <f t="shared" si="4"/>
        <v>4978.0487724</v>
      </c>
      <c r="K43" s="182"/>
      <c r="L43" s="182" t="s">
        <v>21</v>
      </c>
      <c r="M43" s="236" t="str">
        <f t="shared" si="5"/>
        <v>U.C No. 37</v>
      </c>
      <c r="N43" s="216">
        <f t="shared" si="6"/>
        <v>3394.124163</v>
      </c>
      <c r="O43" s="216">
        <f t="shared" si="7"/>
        <v>376.747782093</v>
      </c>
      <c r="P43" s="221"/>
      <c r="Q43" s="221"/>
    </row>
    <row r="44" ht="15.75" customHeight="1" spans="1:17">
      <c r="A44" s="182" t="s">
        <v>19</v>
      </c>
      <c r="B44" s="182">
        <v>96</v>
      </c>
      <c r="C44" s="225" t="s">
        <v>58</v>
      </c>
      <c r="D44" s="225" t="s">
        <v>58</v>
      </c>
      <c r="E44" s="183">
        <v>27524.323095</v>
      </c>
      <c r="F44" s="184">
        <f t="shared" si="0"/>
        <v>963.351308325</v>
      </c>
      <c r="G44" s="184">
        <f t="shared" si="1"/>
        <v>890.1366088923</v>
      </c>
      <c r="H44" s="184">
        <f t="shared" si="2"/>
        <v>3853.4052333</v>
      </c>
      <c r="I44" s="184">
        <f t="shared" si="3"/>
        <v>907.939341070146</v>
      </c>
      <c r="J44" s="184">
        <f t="shared" si="4"/>
        <v>6055.3510809</v>
      </c>
      <c r="K44" s="182"/>
      <c r="L44" s="182" t="s">
        <v>21</v>
      </c>
      <c r="M44" s="237" t="str">
        <f t="shared" si="5"/>
        <v>U.C No. 38</v>
      </c>
      <c r="N44" s="218">
        <f t="shared" si="6"/>
        <v>4128.64846425</v>
      </c>
      <c r="O44" s="218">
        <f t="shared" si="7"/>
        <v>458.27997953175</v>
      </c>
      <c r="P44" s="221"/>
      <c r="Q44" s="221"/>
    </row>
    <row r="45" ht="15.75" customHeight="1" spans="1:17">
      <c r="A45" s="182" t="s">
        <v>19</v>
      </c>
      <c r="B45" s="182">
        <v>97</v>
      </c>
      <c r="C45" s="225" t="s">
        <v>59</v>
      </c>
      <c r="D45" s="225" t="s">
        <v>59</v>
      </c>
      <c r="E45" s="183">
        <v>21240.14748</v>
      </c>
      <c r="F45" s="184">
        <f t="shared" si="0"/>
        <v>743.4051618</v>
      </c>
      <c r="G45" s="184">
        <f t="shared" si="1"/>
        <v>686.9063695032</v>
      </c>
      <c r="H45" s="184">
        <f t="shared" si="2"/>
        <v>2973.6206472</v>
      </c>
      <c r="I45" s="184">
        <f t="shared" si="3"/>
        <v>700.644496893264</v>
      </c>
      <c r="J45" s="184">
        <f t="shared" si="4"/>
        <v>4672.8324456</v>
      </c>
      <c r="K45" s="182"/>
      <c r="L45" s="182" t="s">
        <v>21</v>
      </c>
      <c r="M45" s="238" t="str">
        <f t="shared" si="5"/>
        <v>U.C No. 39</v>
      </c>
      <c r="N45" s="220">
        <f t="shared" si="6"/>
        <v>3186.022122</v>
      </c>
      <c r="O45" s="220">
        <f t="shared" si="7"/>
        <v>353.648455542</v>
      </c>
      <c r="P45" s="221"/>
      <c r="Q45" s="221"/>
    </row>
    <row r="46" ht="15.75" customHeight="1" spans="1:15">
      <c r="A46" s="182" t="s">
        <v>19</v>
      </c>
      <c r="B46" s="182">
        <v>98</v>
      </c>
      <c r="C46" s="225" t="s">
        <v>60</v>
      </c>
      <c r="D46" s="225" t="s">
        <v>60</v>
      </c>
      <c r="E46" s="183">
        <v>19636.686465</v>
      </c>
      <c r="F46" s="184">
        <f t="shared" si="0"/>
        <v>687.284026275</v>
      </c>
      <c r="G46" s="184">
        <f t="shared" si="1"/>
        <v>635.0504402781</v>
      </c>
      <c r="H46" s="184">
        <f t="shared" si="2"/>
        <v>2749.1361051</v>
      </c>
      <c r="I46" s="184">
        <f t="shared" si="3"/>
        <v>647.751449083662</v>
      </c>
      <c r="J46" s="184">
        <f t="shared" si="4"/>
        <v>4320.0710223</v>
      </c>
      <c r="K46" s="182"/>
      <c r="L46" s="182" t="s">
        <v>21</v>
      </c>
      <c r="M46" s="226" t="str">
        <f t="shared" si="5"/>
        <v>U.C No. 40</v>
      </c>
      <c r="N46" s="196">
        <f t="shared" si="6"/>
        <v>2945.50296975</v>
      </c>
      <c r="O46" s="196">
        <f t="shared" si="7"/>
        <v>326.95082964225</v>
      </c>
    </row>
    <row r="47" ht="15.75" customHeight="1" spans="1:15">
      <c r="A47" s="182" t="s">
        <v>19</v>
      </c>
      <c r="B47" s="182">
        <v>99</v>
      </c>
      <c r="C47" s="225" t="s">
        <v>61</v>
      </c>
      <c r="D47" s="225" t="s">
        <v>61</v>
      </c>
      <c r="E47" s="183">
        <v>23715.4443</v>
      </c>
      <c r="F47" s="184">
        <f t="shared" si="0"/>
        <v>830.0405505</v>
      </c>
      <c r="G47" s="184">
        <f t="shared" si="1"/>
        <v>766.957468662</v>
      </c>
      <c r="H47" s="184">
        <f t="shared" si="2"/>
        <v>3320.162202</v>
      </c>
      <c r="I47" s="184">
        <f t="shared" si="3"/>
        <v>782.29661803524</v>
      </c>
      <c r="J47" s="184">
        <f t="shared" si="4"/>
        <v>5217.397746</v>
      </c>
      <c r="K47" s="182"/>
      <c r="L47" s="182" t="s">
        <v>21</v>
      </c>
      <c r="M47" s="227" t="str">
        <f t="shared" si="5"/>
        <v>U.C No. 41</v>
      </c>
      <c r="N47" s="198">
        <f t="shared" si="6"/>
        <v>3557.316645</v>
      </c>
      <c r="O47" s="198">
        <f t="shared" si="7"/>
        <v>394.862147595</v>
      </c>
    </row>
    <row r="48" ht="15.75" customHeight="1" spans="1:15">
      <c r="A48" s="182" t="s">
        <v>19</v>
      </c>
      <c r="B48" s="182">
        <v>100</v>
      </c>
      <c r="C48" s="225" t="s">
        <v>62</v>
      </c>
      <c r="D48" s="225" t="s">
        <v>62</v>
      </c>
      <c r="E48" s="183">
        <v>23627.944455</v>
      </c>
      <c r="F48" s="184">
        <f t="shared" si="0"/>
        <v>826.978055925</v>
      </c>
      <c r="G48" s="184">
        <f t="shared" si="1"/>
        <v>764.1277236747</v>
      </c>
      <c r="H48" s="184">
        <f t="shared" si="2"/>
        <v>3307.9122237</v>
      </c>
      <c r="I48" s="184">
        <f t="shared" si="3"/>
        <v>779.410278148194</v>
      </c>
      <c r="J48" s="184">
        <f t="shared" si="4"/>
        <v>5198.1477801</v>
      </c>
      <c r="K48" s="182"/>
      <c r="L48" s="182" t="s">
        <v>21</v>
      </c>
      <c r="M48" s="228" t="str">
        <f t="shared" si="5"/>
        <v>U.C No. 42</v>
      </c>
      <c r="N48" s="200">
        <f t="shared" si="6"/>
        <v>3544.19166825</v>
      </c>
      <c r="O48" s="200">
        <f t="shared" si="7"/>
        <v>393.40527517575</v>
      </c>
    </row>
    <row r="49" ht="15.75" customHeight="1" spans="1:15">
      <c r="A49" s="182" t="s">
        <v>19</v>
      </c>
      <c r="B49" s="182">
        <v>101</v>
      </c>
      <c r="C49" s="225" t="s">
        <v>63</v>
      </c>
      <c r="D49" s="225" t="s">
        <v>63</v>
      </c>
      <c r="E49" s="183">
        <v>27756.807</v>
      </c>
      <c r="F49" s="184">
        <f t="shared" si="0"/>
        <v>971.488245</v>
      </c>
      <c r="G49" s="184">
        <f t="shared" si="1"/>
        <v>897.65513838</v>
      </c>
      <c r="H49" s="184">
        <f t="shared" si="2"/>
        <v>3885.95298</v>
      </c>
      <c r="I49" s="184">
        <f t="shared" si="3"/>
        <v>915.6082411476</v>
      </c>
      <c r="J49" s="184">
        <f t="shared" si="4"/>
        <v>6106.49754</v>
      </c>
      <c r="K49" s="182"/>
      <c r="L49" s="182" t="s">
        <v>21</v>
      </c>
      <c r="M49" s="229" t="str">
        <f t="shared" si="5"/>
        <v>U.C No. 43</v>
      </c>
      <c r="N49" s="202">
        <f t="shared" si="6"/>
        <v>4163.52105</v>
      </c>
      <c r="O49" s="202">
        <f t="shared" si="7"/>
        <v>462.15083655</v>
      </c>
    </row>
    <row r="50" ht="15.75" customHeight="1" spans="1:15">
      <c r="A50" s="182" t="s">
        <v>19</v>
      </c>
      <c r="B50" s="182">
        <v>102</v>
      </c>
      <c r="C50" s="225" t="s">
        <v>64</v>
      </c>
      <c r="D50" s="225" t="s">
        <v>64</v>
      </c>
      <c r="E50" s="183">
        <v>27243.404295</v>
      </c>
      <c r="F50" s="184">
        <f t="shared" si="0"/>
        <v>953.519150325</v>
      </c>
      <c r="G50" s="184">
        <f t="shared" si="1"/>
        <v>881.0516949003</v>
      </c>
      <c r="H50" s="184">
        <f t="shared" si="2"/>
        <v>3814.0766013</v>
      </c>
      <c r="I50" s="184">
        <f t="shared" si="3"/>
        <v>898.672728798306</v>
      </c>
      <c r="J50" s="184">
        <f t="shared" si="4"/>
        <v>5993.5489449</v>
      </c>
      <c r="K50" s="182"/>
      <c r="L50" s="182" t="s">
        <v>21</v>
      </c>
      <c r="M50" s="230" t="str">
        <f t="shared" si="5"/>
        <v>U.C No. 44</v>
      </c>
      <c r="N50" s="204">
        <f t="shared" si="6"/>
        <v>4086.51064425</v>
      </c>
      <c r="O50" s="204">
        <f t="shared" si="7"/>
        <v>453.60268151175</v>
      </c>
    </row>
    <row r="51" ht="15.75" customHeight="1" spans="1:15">
      <c r="A51" s="182" t="s">
        <v>19</v>
      </c>
      <c r="B51" s="182">
        <v>103</v>
      </c>
      <c r="C51" s="225" t="s">
        <v>65</v>
      </c>
      <c r="D51" s="225" t="s">
        <v>65</v>
      </c>
      <c r="E51" s="183">
        <v>27786.048</v>
      </c>
      <c r="F51" s="184">
        <f t="shared" si="0"/>
        <v>972.51168</v>
      </c>
      <c r="G51" s="184">
        <f t="shared" si="1"/>
        <v>898.60079232</v>
      </c>
      <c r="H51" s="184">
        <f t="shared" si="2"/>
        <v>3890.04672</v>
      </c>
      <c r="I51" s="184">
        <f t="shared" si="3"/>
        <v>916.5728081664</v>
      </c>
      <c r="J51" s="184">
        <f t="shared" si="4"/>
        <v>6112.93056</v>
      </c>
      <c r="K51" s="182"/>
      <c r="L51" s="182" t="s">
        <v>21</v>
      </c>
      <c r="M51" s="231" t="str">
        <f t="shared" si="5"/>
        <v>U.C No. 45</v>
      </c>
      <c r="N51" s="206">
        <f t="shared" si="6"/>
        <v>4167.9072</v>
      </c>
      <c r="O51" s="206">
        <f t="shared" si="7"/>
        <v>462.6376992</v>
      </c>
    </row>
    <row r="52" ht="15.75" customHeight="1" spans="1:15">
      <c r="A52" s="182" t="s">
        <v>19</v>
      </c>
      <c r="B52" s="182">
        <v>104</v>
      </c>
      <c r="C52" s="225" t="s">
        <v>66</v>
      </c>
      <c r="D52" s="225" t="s">
        <v>66</v>
      </c>
      <c r="E52" s="183">
        <v>26335.168575</v>
      </c>
      <c r="F52" s="184">
        <f t="shared" si="0"/>
        <v>921.730900125</v>
      </c>
      <c r="G52" s="184">
        <f t="shared" si="1"/>
        <v>851.6793517155</v>
      </c>
      <c r="H52" s="184">
        <f t="shared" si="2"/>
        <v>3686.9236005</v>
      </c>
      <c r="I52" s="184">
        <f t="shared" si="3"/>
        <v>868.71293874981</v>
      </c>
      <c r="J52" s="184">
        <f t="shared" si="4"/>
        <v>5793.7370865</v>
      </c>
      <c r="K52" s="182"/>
      <c r="L52" s="182" t="s">
        <v>21</v>
      </c>
      <c r="M52" s="232" t="str">
        <f t="shared" si="5"/>
        <v>U.C No. 46</v>
      </c>
      <c r="N52" s="208">
        <f t="shared" si="6"/>
        <v>3950.27528625</v>
      </c>
      <c r="O52" s="208">
        <f t="shared" si="7"/>
        <v>438.48055677375</v>
      </c>
    </row>
    <row r="53" ht="15.75" customHeight="1" spans="1:15">
      <c r="A53" s="185" t="s">
        <v>67</v>
      </c>
      <c r="B53" s="186"/>
      <c r="C53" s="186"/>
      <c r="D53" s="187"/>
      <c r="E53" s="188">
        <f t="shared" ref="E53:J53" si="8">SUM(E7:E52)</f>
        <v>1187262.86217</v>
      </c>
      <c r="F53" s="188">
        <f t="shared" si="8"/>
        <v>41554.20017595</v>
      </c>
      <c r="G53" s="188">
        <f t="shared" si="8"/>
        <v>38396.0809625778</v>
      </c>
      <c r="H53" s="188">
        <f t="shared" si="8"/>
        <v>166216.8007038</v>
      </c>
      <c r="I53" s="188">
        <f t="shared" si="8"/>
        <v>39164.0025818294</v>
      </c>
      <c r="J53" s="188">
        <f t="shared" si="8"/>
        <v>261197.8296774</v>
      </c>
      <c r="K53" s="222"/>
      <c r="L53" s="222"/>
      <c r="M53" s="192">
        <f t="shared" si="5"/>
        <v>0</v>
      </c>
      <c r="N53" s="223">
        <f t="shared" si="6"/>
        <v>178089.4293255</v>
      </c>
      <c r="O53" s="223">
        <f t="shared" si="7"/>
        <v>19767.9266551305</v>
      </c>
    </row>
    <row r="54" s="172" customFormat="1" ht="15.75" customHeight="1" spans="14:14">
      <c r="N54" s="224"/>
    </row>
    <row r="55" s="172" customFormat="1" ht="15.75" customHeight="1"/>
    <row r="56" s="172" customFormat="1" ht="15.75" customHeight="1"/>
    <row r="57" s="172" customFormat="1" ht="15.75" customHeight="1"/>
    <row r="58" s="172" customFormat="1" ht="15.75" customHeight="1"/>
    <row r="59" s="172" customFormat="1" ht="15.75" customHeight="1"/>
    <row r="60" s="172" customFormat="1" ht="15.75" customHeight="1"/>
    <row r="61" s="172" customFormat="1" ht="15.75" customHeight="1"/>
    <row r="62" s="172" customFormat="1" ht="15.75" customHeight="1"/>
    <row r="63" s="172" customFormat="1" ht="15.75" customHeight="1"/>
    <row r="64" s="172" customFormat="1" ht="15.75" customHeight="1"/>
    <row r="65" s="172" customFormat="1" ht="15.75" customHeight="1"/>
    <row r="66" s="172" customFormat="1" ht="15.75" customHeight="1"/>
    <row r="67" s="172" customFormat="1" ht="15.75" customHeight="1"/>
    <row r="68" s="172" customFormat="1" ht="15.75" customHeight="1"/>
    <row r="69" s="172" customFormat="1" ht="15.75" customHeight="1"/>
    <row r="70" s="172" customFormat="1" ht="15.75" customHeight="1"/>
    <row r="71" s="172" customFormat="1" ht="15.75" customHeight="1"/>
    <row r="72" s="172" customFormat="1" ht="15.75" customHeight="1"/>
    <row r="73" s="172" customFormat="1" ht="15.75" customHeight="1"/>
    <row r="74" s="172" customFormat="1" ht="15.75" customHeight="1"/>
    <row r="75" s="172" customFormat="1" ht="15.75" customHeight="1"/>
    <row r="76" s="172" customFormat="1" ht="15.75" customHeight="1"/>
    <row r="77" s="172" customFormat="1" ht="15.75" customHeight="1"/>
    <row r="78" s="172" customFormat="1" ht="15.75" customHeight="1"/>
    <row r="79" s="172" customFormat="1" ht="15.75" customHeight="1"/>
    <row r="80" s="172" customFormat="1" ht="15.75" customHeight="1"/>
    <row r="81" s="172" customFormat="1" ht="15.75" customHeight="1"/>
    <row r="82" s="172" customFormat="1" ht="15.75" customHeight="1"/>
    <row r="83" s="172" customFormat="1" ht="15.75" customHeight="1"/>
    <row r="84" s="172" customFormat="1" ht="15.75" customHeight="1"/>
    <row r="85" s="172" customFormat="1" ht="15.75" customHeight="1"/>
    <row r="86" s="172" customFormat="1" ht="15.75" customHeight="1"/>
    <row r="87" s="172" customFormat="1" ht="15.75" customHeight="1"/>
    <row r="88" s="172" customFormat="1" ht="15.75" customHeight="1"/>
    <row r="89" s="172" customFormat="1" ht="15.75" customHeight="1"/>
    <row r="90" s="172" customFormat="1" ht="15.75" customHeight="1"/>
    <row r="91" s="172" customFormat="1" ht="15.75" customHeight="1"/>
    <row r="92" s="172" customFormat="1" ht="15.75" customHeight="1"/>
    <row r="93" s="172" customFormat="1" ht="15.75" customHeight="1"/>
    <row r="94" s="172" customFormat="1" ht="15.75" customHeight="1"/>
    <row r="95" s="172" customFormat="1" ht="15.75" customHeight="1"/>
    <row r="96" s="172" customFormat="1" ht="15.75" customHeight="1"/>
    <row r="97" s="172" customFormat="1" ht="15.75" customHeight="1"/>
    <row r="98" s="172" customFormat="1" ht="15.75" customHeight="1"/>
    <row r="99" s="172" customFormat="1" ht="15.75" customHeight="1"/>
    <row r="100" s="172" customFormat="1" ht="15.75" customHeight="1"/>
    <row r="101" s="172" customFormat="1" ht="15.75" customHeight="1"/>
    <row r="102" s="172" customFormat="1" ht="15.75" customHeight="1"/>
    <row r="103" s="172" customFormat="1" ht="15.75" customHeight="1"/>
    <row r="104" s="172" customFormat="1" ht="15.75" customHeight="1"/>
    <row r="105" s="172" customFormat="1" ht="15.75" customHeight="1"/>
    <row r="106" s="172" customFormat="1" ht="15.75" customHeight="1"/>
    <row r="107" s="172" customFormat="1" ht="15.75" customHeight="1"/>
    <row r="108" s="172" customFormat="1" ht="15.75" customHeight="1"/>
    <row r="109" s="172" customFormat="1" ht="15.75" customHeight="1"/>
    <row r="110" s="172" customFormat="1" ht="15.75" customHeight="1"/>
    <row r="111" s="172" customFormat="1" ht="15.75" customHeight="1"/>
    <row r="112" s="172" customFormat="1" ht="15.75" customHeight="1"/>
    <row r="113" s="172" customFormat="1" ht="15.75" customHeight="1"/>
    <row r="114" s="172" customFormat="1" ht="15.75" customHeight="1"/>
    <row r="115" s="172" customFormat="1" ht="15.75" customHeight="1"/>
    <row r="116" s="172" customFormat="1" ht="15.75" customHeight="1"/>
    <row r="117" s="172" customFormat="1" ht="15.75" customHeight="1"/>
    <row r="118" s="172" customFormat="1" ht="15.75" customHeight="1"/>
    <row r="119" s="172" customFormat="1" ht="15.75" customHeight="1"/>
    <row r="120" s="172" customFormat="1" ht="15.75" customHeight="1"/>
    <row r="121" s="172" customFormat="1" ht="15.75" customHeight="1"/>
    <row r="122" s="172" customFormat="1" ht="15.75" customHeight="1"/>
    <row r="123" s="172" customFormat="1" ht="15.75" customHeight="1"/>
    <row r="124" s="172" customFormat="1" ht="15.75" customHeight="1"/>
    <row r="125" s="172" customFormat="1" ht="15.75" customHeight="1"/>
    <row r="126" s="172" customFormat="1" ht="15.75" customHeight="1"/>
    <row r="127" s="172" customFormat="1" ht="15.75" customHeight="1"/>
    <row r="128" s="172" customFormat="1" ht="15.75" customHeight="1"/>
    <row r="129" s="172" customFormat="1" ht="15.75" customHeight="1"/>
    <row r="130" s="172" customFormat="1" ht="15.75" customHeight="1"/>
    <row r="131" s="172" customFormat="1" ht="15.75" customHeight="1"/>
    <row r="132" s="172" customFormat="1" ht="15.75" customHeight="1"/>
    <row r="133" s="172" customFormat="1" ht="15.75" customHeight="1"/>
    <row r="134" s="172" customFormat="1" ht="15.75" customHeight="1"/>
    <row r="135" s="172" customFormat="1" ht="15.75" customHeight="1"/>
    <row r="136" s="172" customFormat="1" ht="15.75" customHeight="1"/>
    <row r="137" s="172" customFormat="1" ht="15.75" customHeight="1"/>
    <row r="138" s="172" customFormat="1" ht="15.75" customHeight="1"/>
    <row r="139" s="172" customFormat="1" ht="15.75" customHeight="1"/>
    <row r="140" s="172" customFormat="1" ht="15.75" customHeight="1"/>
    <row r="141" s="172" customFormat="1" ht="15.75" customHeight="1"/>
    <row r="142" s="172" customFormat="1" ht="15.75" customHeight="1"/>
    <row r="143" s="172" customFormat="1" ht="15.75" customHeight="1"/>
    <row r="144" s="172" customFormat="1" ht="15.75" customHeight="1"/>
    <row r="145" s="172" customFormat="1" ht="15.75" customHeight="1"/>
    <row r="146" s="172" customFormat="1" ht="15.75" customHeight="1"/>
    <row r="147" s="172" customFormat="1" ht="15.75" customHeight="1"/>
    <row r="148" s="172" customFormat="1" ht="15.75" customHeight="1"/>
    <row r="149" s="172" customFormat="1" ht="15.75" customHeight="1"/>
    <row r="150" s="172" customFormat="1" ht="15.75" customHeight="1"/>
    <row r="151" s="172" customFormat="1" ht="15.75" customHeight="1"/>
    <row r="152" s="172" customFormat="1" ht="15.75" customHeight="1"/>
    <row r="153" s="172" customFormat="1" ht="15.75" customHeight="1"/>
    <row r="154" s="172" customFormat="1" ht="15.75" customHeight="1"/>
    <row r="155" s="172" customFormat="1" ht="15.75" customHeight="1"/>
    <row r="156" s="172" customFormat="1" ht="15.75" customHeight="1"/>
    <row r="157" s="172" customFormat="1" ht="15.75" customHeight="1"/>
    <row r="158" s="172" customFormat="1" ht="15.75" customHeight="1"/>
    <row r="159" s="172" customFormat="1" ht="15.75" customHeight="1"/>
    <row r="160" s="172" customFormat="1" ht="15.75" customHeight="1"/>
    <row r="161" s="172" customFormat="1" ht="15.75" customHeight="1"/>
    <row r="162" s="172" customFormat="1" ht="15.75" customHeight="1"/>
    <row r="163" s="172" customFormat="1" ht="15.75" customHeight="1"/>
    <row r="164" s="172" customFormat="1" ht="15.75" customHeight="1"/>
    <row r="165" s="172" customFormat="1" ht="15.75" customHeight="1"/>
    <row r="166" s="172" customFormat="1" ht="15.75" customHeight="1"/>
    <row r="167" s="172" customFormat="1" ht="15.75" customHeight="1"/>
    <row r="168" s="172" customFormat="1" ht="15.75" customHeight="1"/>
    <row r="169" s="172" customFormat="1" ht="15.75" customHeight="1"/>
    <row r="170" s="172" customFormat="1" ht="15.75" customHeight="1"/>
    <row r="171" s="172" customFormat="1" ht="15.75" customHeight="1"/>
    <row r="172" s="172" customFormat="1" ht="15.75" customHeight="1"/>
    <row r="173" s="172" customFormat="1" ht="15.75" customHeight="1"/>
    <row r="174" s="172" customFormat="1" ht="15.75" customHeight="1"/>
    <row r="175" s="172" customFormat="1" ht="15.75" customHeight="1"/>
    <row r="176" s="172" customFormat="1" ht="15.75" customHeight="1"/>
    <row r="177" s="172" customFormat="1" ht="15.75" customHeight="1"/>
    <row r="178" s="172" customFormat="1" ht="15.75" customHeight="1"/>
    <row r="179" s="172" customFormat="1" ht="15.75" customHeight="1"/>
    <row r="180" s="172" customFormat="1" ht="15.75" customHeight="1"/>
    <row r="181" s="172" customFormat="1" ht="15.75" customHeight="1"/>
    <row r="182" s="172" customFormat="1" ht="15.75" customHeight="1"/>
    <row r="183" s="172" customFormat="1" ht="15.75" customHeight="1"/>
    <row r="184" s="172" customFormat="1" ht="15.75" customHeight="1"/>
    <row r="185" s="172" customFormat="1" ht="15.75" customHeight="1"/>
    <row r="186" s="172" customFormat="1" ht="15.75" customHeight="1"/>
    <row r="187" s="172" customFormat="1" ht="15.75" customHeight="1"/>
    <row r="188" s="172" customFormat="1" ht="15.75" customHeight="1"/>
    <row r="189" s="172" customFormat="1" ht="15.75" customHeight="1"/>
    <row r="190" s="172" customFormat="1" ht="15.75" customHeight="1"/>
    <row r="191" s="172" customFormat="1" ht="15.75" customHeight="1"/>
    <row r="192" s="172" customFormat="1" ht="15.75" customHeight="1"/>
    <row r="193" s="172" customFormat="1" ht="15.75" customHeight="1"/>
    <row r="194" s="172" customFormat="1" ht="15.75" customHeight="1"/>
    <row r="195" s="172" customFormat="1" ht="15.75" customHeight="1"/>
    <row r="196" s="172" customFormat="1" ht="15.75" customHeight="1"/>
    <row r="197" s="172" customFormat="1" ht="15.75" customHeight="1"/>
    <row r="198" s="172" customFormat="1" ht="15.75" customHeight="1"/>
    <row r="199" s="172" customFormat="1" ht="15.75" customHeight="1"/>
    <row r="200" s="172" customFormat="1" ht="15.75" customHeight="1"/>
    <row r="201" s="172" customFormat="1" ht="15.75" customHeight="1"/>
    <row r="202" s="172" customFormat="1" ht="15.75" customHeight="1"/>
    <row r="203" s="172" customFormat="1" ht="15.75" customHeight="1"/>
    <row r="204" s="172" customFormat="1" ht="15.75" customHeight="1"/>
    <row r="205" s="172" customFormat="1" ht="15.75" customHeight="1"/>
    <row r="206" s="172" customFormat="1" ht="15.75" customHeight="1"/>
    <row r="207" s="172" customFormat="1" ht="15.75" customHeight="1"/>
    <row r="208" s="172" customFormat="1" ht="15.75" customHeight="1"/>
    <row r="209" s="172" customFormat="1" ht="15.75" customHeight="1"/>
    <row r="210" s="172" customFormat="1" ht="15.75" customHeight="1"/>
    <row r="211" s="172" customFormat="1" ht="15.75" customHeight="1"/>
    <row r="212" s="172" customFormat="1" ht="15.75" customHeight="1"/>
    <row r="213" s="172" customFormat="1" ht="15.75" customHeight="1"/>
    <row r="214" s="172" customFormat="1" ht="15.75" customHeight="1"/>
    <row r="215" s="172" customFormat="1" ht="15.75" customHeight="1"/>
    <row r="216" s="172" customFormat="1" ht="15.75" customHeight="1"/>
    <row r="217" s="172" customFormat="1" ht="15.75" customHeight="1"/>
    <row r="218" s="172" customFormat="1" ht="15.75" customHeight="1"/>
    <row r="219" s="172" customFormat="1" ht="15.75" customHeight="1"/>
    <row r="220" s="172" customFormat="1" ht="15.75" customHeight="1"/>
    <row r="221" s="172" customFormat="1" ht="15.75" customHeight="1"/>
    <row r="222" s="172" customFormat="1" ht="15.75" customHeight="1"/>
    <row r="223" s="172" customFormat="1" ht="15.75" customHeight="1"/>
    <row r="224" s="172" customFormat="1" ht="15.75" customHeight="1"/>
    <row r="225" s="172" customFormat="1" ht="15.75" customHeight="1"/>
    <row r="226" s="172" customFormat="1" ht="15.75" customHeight="1"/>
    <row r="227" s="172" customFormat="1" ht="15.75" customHeight="1"/>
    <row r="228" s="172" customFormat="1" ht="15.75" customHeight="1"/>
    <row r="229" s="172" customFormat="1" ht="15.75" customHeight="1"/>
    <row r="230" s="172" customFormat="1" ht="15.75" customHeight="1"/>
    <row r="231" s="172" customFormat="1" ht="15.75" customHeight="1"/>
    <row r="232" s="172" customFormat="1" ht="15.75" customHeight="1"/>
    <row r="233" s="172" customFormat="1" ht="15.75" customHeight="1"/>
    <row r="234" s="172" customFormat="1" ht="15.75" customHeight="1"/>
    <row r="235" s="172" customFormat="1" ht="15.75" customHeight="1"/>
    <row r="236" s="172" customFormat="1" ht="15.75" customHeight="1"/>
    <row r="237" s="172" customFormat="1" ht="15.75" customHeight="1"/>
    <row r="238" s="172" customFormat="1" ht="15.75" customHeight="1"/>
    <row r="239" s="172" customFormat="1" ht="15.75" customHeight="1"/>
    <row r="240" s="172" customFormat="1" ht="15.75" customHeight="1"/>
    <row r="241" s="172" customFormat="1" ht="15.75" customHeight="1"/>
    <row r="242" s="172" customFormat="1" ht="15.75" customHeight="1"/>
    <row r="243" s="172" customFormat="1" ht="15.75" customHeight="1"/>
    <row r="244" s="172" customFormat="1" ht="15.75" customHeight="1"/>
    <row r="245" s="172" customFormat="1" ht="15.75" customHeight="1"/>
    <row r="246" s="172" customFormat="1" ht="15.75" customHeight="1"/>
    <row r="247" s="172" customFormat="1" ht="15.75" customHeight="1"/>
    <row r="248" s="172" customFormat="1" ht="15.75" customHeight="1"/>
    <row r="249" s="172" customFormat="1" ht="15.75" customHeight="1"/>
    <row r="250" s="172" customFormat="1" ht="15.75" customHeight="1"/>
    <row r="251" s="172" customFormat="1" ht="15.75" customHeight="1"/>
    <row r="252" s="172" customFormat="1" ht="15.75" customHeight="1"/>
    <row r="253" s="172" customFormat="1" ht="15.75" customHeight="1"/>
    <row r="254" s="172" customFormat="1" ht="15.75" customHeight="1"/>
    <row r="255" s="172" customFormat="1" ht="15.75" customHeight="1"/>
    <row r="256" s="172" customFormat="1" ht="15.75" customHeight="1"/>
    <row r="257" s="172" customFormat="1" ht="15.75" customHeight="1"/>
    <row r="258" s="172" customFormat="1" ht="15.75" customHeight="1"/>
    <row r="259" s="172" customFormat="1" ht="15.75" customHeight="1"/>
    <row r="260" s="172" customFormat="1" ht="15.75" customHeight="1"/>
    <row r="261" s="172" customFormat="1" ht="15.75" customHeight="1"/>
    <row r="262" s="172" customFormat="1" ht="15.75" customHeight="1"/>
    <row r="263" s="172" customFormat="1" ht="15.75" customHeight="1"/>
    <row r="264" s="172" customFormat="1" ht="15.75" customHeight="1"/>
    <row r="265" s="172" customFormat="1" ht="15.75" customHeight="1"/>
    <row r="266" s="172" customFormat="1" ht="15.75" customHeight="1"/>
    <row r="267" s="172" customFormat="1" ht="15.75" customHeight="1"/>
    <row r="268" s="172" customFormat="1" ht="15.75" customHeight="1"/>
    <row r="269" s="172" customFormat="1" ht="15.75" customHeight="1"/>
    <row r="270" s="172" customFormat="1" ht="15.75" customHeight="1"/>
    <row r="271" s="172" customFormat="1" ht="15.75" customHeight="1"/>
    <row r="272" s="172" customFormat="1" ht="15.75" customHeight="1"/>
    <row r="273" s="172" customFormat="1" ht="15.75" customHeight="1"/>
    <row r="274" s="172" customFormat="1" ht="15.75" customHeight="1"/>
    <row r="275" s="172" customFormat="1" ht="15.75" customHeight="1"/>
    <row r="276" s="172" customFormat="1" ht="15.75" customHeight="1"/>
    <row r="277" s="172" customFormat="1" ht="15.75" customHeight="1"/>
    <row r="278" s="172" customFormat="1" ht="15.75" customHeight="1"/>
    <row r="279" s="172" customFormat="1" ht="15.75" customHeight="1"/>
    <row r="280" s="172" customFormat="1" ht="15.75" customHeight="1"/>
    <row r="281" s="172" customFormat="1" ht="15.75" customHeight="1"/>
    <row r="282" s="172" customFormat="1" ht="15.75" customHeight="1"/>
    <row r="283" s="172" customFormat="1" ht="15.75" customHeight="1"/>
    <row r="284" s="172" customFormat="1" ht="15.75" customHeight="1"/>
    <row r="285" s="172" customFormat="1" ht="15.75" customHeight="1"/>
    <row r="286" s="172" customFormat="1" ht="15.75" customHeight="1"/>
    <row r="287" s="172" customFormat="1" ht="15.75" customHeight="1"/>
    <row r="288" s="172" customFormat="1" ht="15.75" customHeight="1"/>
    <row r="289" s="172" customFormat="1" ht="15.75" customHeight="1"/>
    <row r="290" s="172" customFormat="1" ht="15.75" customHeight="1"/>
    <row r="291" s="172" customFormat="1" ht="15.75" customHeight="1"/>
    <row r="292" s="172" customFormat="1" ht="15.75" customHeight="1"/>
    <row r="293" s="172" customFormat="1" ht="15.75" customHeight="1"/>
    <row r="294" s="172" customFormat="1" ht="15.75" customHeight="1"/>
    <row r="295" s="172" customFormat="1" ht="15.75" customHeight="1"/>
    <row r="296" s="172" customFormat="1" ht="15.75" customHeight="1"/>
    <row r="297" s="172" customFormat="1" ht="15.75" customHeight="1"/>
    <row r="298" s="172" customFormat="1" ht="15.75" customHeight="1"/>
    <row r="299" s="172" customFormat="1" ht="15.75" customHeight="1"/>
    <row r="300" s="172" customFormat="1" ht="15.75" customHeight="1"/>
    <row r="301" s="172" customFormat="1" ht="15.75" customHeight="1"/>
    <row r="302" s="172" customFormat="1" ht="15.75" customHeight="1"/>
    <row r="303" s="172" customFormat="1" ht="15.75" customHeight="1"/>
    <row r="304" s="172" customFormat="1" ht="15.75" customHeight="1"/>
    <row r="305" s="172" customFormat="1" ht="15.75" customHeight="1"/>
    <row r="306" s="172" customFormat="1" ht="15.75" customHeight="1"/>
    <row r="307" s="172" customFormat="1" ht="15.75" customHeight="1"/>
    <row r="308" s="172" customFormat="1" ht="15.75" customHeight="1"/>
    <row r="309" s="172" customFormat="1" ht="15.75" customHeight="1"/>
    <row r="310" s="172" customFormat="1" ht="15.75" customHeight="1"/>
    <row r="311" s="172" customFormat="1" ht="15.75" customHeight="1"/>
    <row r="312" s="172" customFormat="1" ht="15.75" customHeight="1"/>
    <row r="313" s="172" customFormat="1" ht="15.75" customHeight="1"/>
    <row r="314" s="172" customFormat="1" ht="15.75" customHeight="1"/>
    <row r="315" s="172" customFormat="1" ht="15.75" customHeight="1"/>
    <row r="316" s="172" customFormat="1" ht="15.75" customHeight="1"/>
    <row r="317" s="172" customFormat="1" ht="15.75" customHeight="1"/>
    <row r="318" s="172" customFormat="1" ht="15.75" customHeight="1"/>
    <row r="319" s="172" customFormat="1" ht="15.75" customHeight="1"/>
    <row r="320" s="172" customFormat="1" ht="15.75" customHeight="1"/>
    <row r="321" s="172" customFormat="1" ht="15.75" customHeight="1"/>
    <row r="322" s="172" customFormat="1" ht="15.75" customHeight="1"/>
    <row r="323" s="172" customFormat="1" ht="15.75" customHeight="1"/>
    <row r="324" s="172" customFormat="1" ht="15.75" customHeight="1"/>
    <row r="325" s="172" customFormat="1" ht="15.75" customHeight="1"/>
    <row r="326" s="172" customFormat="1" ht="15.75" customHeight="1"/>
    <row r="327" s="172" customFormat="1" ht="15.75" customHeight="1"/>
    <row r="328" s="172" customFormat="1" ht="15.75" customHeight="1"/>
    <row r="329" s="172" customFormat="1" ht="15.75" customHeight="1"/>
    <row r="330" s="172" customFormat="1" ht="15.75" customHeight="1"/>
    <row r="331" s="172" customFormat="1" ht="15.75" customHeight="1"/>
    <row r="332" s="172" customFormat="1" ht="15.75" customHeight="1"/>
    <row r="333" s="172" customFormat="1" ht="15.75" customHeight="1"/>
    <row r="334" s="172" customFormat="1" ht="15.75" customHeight="1"/>
    <row r="335" s="172" customFormat="1" ht="15.75" customHeight="1"/>
    <row r="336" s="172" customFormat="1" ht="15.75" customHeight="1"/>
    <row r="337" s="172" customFormat="1" ht="15.75" customHeight="1"/>
    <row r="338" s="172" customFormat="1" ht="15.75" customHeight="1"/>
    <row r="339" s="172" customFormat="1" ht="15.75" customHeight="1"/>
    <row r="340" s="172" customFormat="1" ht="15.75" customHeight="1"/>
    <row r="341" s="172" customFormat="1" ht="15.75" customHeight="1"/>
    <row r="342" s="172" customFormat="1" ht="15.75" customHeight="1"/>
    <row r="343" s="172" customFormat="1" ht="15.75" customHeight="1"/>
    <row r="344" s="172" customFormat="1" ht="15.75" customHeight="1"/>
    <row r="345" s="172" customFormat="1" ht="15.75" customHeight="1"/>
    <row r="346" s="172" customFormat="1" ht="15.75" customHeight="1"/>
    <row r="347" s="172" customFormat="1" ht="15.75" customHeight="1"/>
    <row r="348" s="172" customFormat="1" ht="15.75" customHeight="1"/>
    <row r="349" s="172" customFormat="1" ht="15.75" customHeight="1"/>
    <row r="350" s="172" customFormat="1" ht="15.75" customHeight="1"/>
    <row r="351" s="172" customFormat="1" ht="15.75" customHeight="1"/>
    <row r="352" s="172" customFormat="1" ht="15.75" customHeight="1"/>
    <row r="353" s="172" customFormat="1" ht="15.75" customHeight="1"/>
    <row r="354" s="172" customFormat="1" ht="15.75" customHeight="1"/>
    <row r="355" s="172" customFormat="1" ht="15.75" customHeight="1"/>
    <row r="356" s="172" customFormat="1" ht="15.75" customHeight="1"/>
    <row r="357" s="172" customFormat="1" ht="15.75" customHeight="1"/>
    <row r="358" s="172" customFormat="1" ht="15.75" customHeight="1"/>
    <row r="359" s="172" customFormat="1" ht="15.75" customHeight="1"/>
    <row r="360" s="172" customFormat="1" ht="15.75" customHeight="1"/>
    <row r="361" s="172" customFormat="1" ht="15.75" customHeight="1"/>
    <row r="362" s="172" customFormat="1" ht="15.75" customHeight="1"/>
    <row r="363" s="172" customFormat="1" ht="15.75" customHeight="1"/>
    <row r="364" s="172" customFormat="1" ht="15.75" customHeight="1"/>
    <row r="365" s="172" customFormat="1" ht="15.75" customHeight="1"/>
    <row r="366" s="172" customFormat="1" ht="15.75" customHeight="1"/>
    <row r="367" s="172" customFormat="1" ht="15.75" customHeight="1"/>
    <row r="368" s="172" customFormat="1" ht="15.75" customHeight="1"/>
    <row r="369" s="172" customFormat="1" ht="15.75" customHeight="1"/>
    <row r="370" s="172" customFormat="1" ht="15.75" customHeight="1"/>
    <row r="371" s="172" customFormat="1" ht="15.75" customHeight="1"/>
    <row r="372" s="172" customFormat="1" ht="15.75" customHeight="1"/>
    <row r="373" s="172" customFormat="1" ht="15.75" customHeight="1"/>
    <row r="374" s="172" customFormat="1" ht="15.75" customHeight="1"/>
    <row r="375" s="172" customFormat="1" ht="15.75" customHeight="1"/>
    <row r="376" s="172" customFormat="1" ht="15.75" customHeight="1"/>
    <row r="377" s="172" customFormat="1" ht="15.75" customHeight="1"/>
    <row r="378" s="172" customFormat="1" ht="15.75" customHeight="1"/>
    <row r="379" s="172" customFormat="1" ht="15.75" customHeight="1"/>
    <row r="380" s="172" customFormat="1" ht="15.75" customHeight="1"/>
    <row r="381" s="172" customFormat="1" ht="15.75" customHeight="1"/>
    <row r="382" s="172" customFormat="1" ht="15.75" customHeight="1"/>
    <row r="383" s="172" customFormat="1" ht="15.75" customHeight="1"/>
    <row r="384" s="172" customFormat="1" ht="15.75" customHeight="1"/>
    <row r="385" s="172" customFormat="1" ht="15.75" customHeight="1"/>
    <row r="386" s="172" customFormat="1" ht="15.75" customHeight="1"/>
    <row r="387" s="172" customFormat="1" ht="15.75" customHeight="1"/>
    <row r="388" s="172" customFormat="1" ht="15.75" customHeight="1"/>
    <row r="389" s="172" customFormat="1" ht="15.75" customHeight="1"/>
    <row r="390" s="172" customFormat="1" ht="15.75" customHeight="1"/>
    <row r="391" s="172" customFormat="1" ht="15.75" customHeight="1"/>
    <row r="392" s="172" customFormat="1" ht="15.75" customHeight="1"/>
    <row r="393" s="172" customFormat="1" ht="15.75" customHeight="1"/>
    <row r="394" s="172" customFormat="1" ht="15.75" customHeight="1"/>
    <row r="395" s="172" customFormat="1" ht="15.75" customHeight="1"/>
    <row r="396" s="172" customFormat="1" ht="15.75" customHeight="1"/>
    <row r="397" s="172" customFormat="1" ht="15.75" customHeight="1"/>
    <row r="398" s="172" customFormat="1" ht="15.75" customHeight="1"/>
    <row r="399" s="172" customFormat="1" ht="15.75" customHeight="1"/>
    <row r="400" s="172" customFormat="1" ht="15.75" customHeight="1"/>
    <row r="401" s="172" customFormat="1" ht="15.75" customHeight="1"/>
    <row r="402" s="172" customFormat="1" ht="15.75" customHeight="1"/>
    <row r="403" s="172" customFormat="1" ht="15.75" customHeight="1"/>
    <row r="404" s="172" customFormat="1" ht="15.75" customHeight="1"/>
    <row r="405" s="172" customFormat="1" ht="15.75" customHeight="1"/>
    <row r="406" s="172" customFormat="1" ht="15.75" customHeight="1"/>
    <row r="407" s="172" customFormat="1" ht="15.75" customHeight="1"/>
    <row r="408" s="172" customFormat="1" ht="15.75" customHeight="1"/>
    <row r="409" s="172" customFormat="1" ht="15.75" customHeight="1"/>
    <row r="410" s="172" customFormat="1" ht="15.75" customHeight="1"/>
    <row r="411" s="172" customFormat="1" ht="15.75" customHeight="1"/>
    <row r="412" s="172" customFormat="1" ht="15.75" customHeight="1"/>
    <row r="413" s="172" customFormat="1" ht="15.75" customHeight="1"/>
    <row r="414" s="172" customFormat="1" ht="15.75" customHeight="1"/>
    <row r="415" s="172" customFormat="1" ht="15.75" customHeight="1"/>
    <row r="416" s="172" customFormat="1" ht="15.75" customHeight="1"/>
    <row r="417" s="172" customFormat="1" ht="15.75" customHeight="1"/>
    <row r="418" s="172" customFormat="1" ht="15.75" customHeight="1"/>
    <row r="419" s="172" customFormat="1" ht="15.75" customHeight="1"/>
    <row r="420" s="172" customFormat="1" ht="15.75" customHeight="1"/>
    <row r="421" s="172" customFormat="1" ht="15.75" customHeight="1"/>
    <row r="422" s="172" customFormat="1" ht="15.75" customHeight="1"/>
    <row r="423" s="172" customFormat="1" ht="15.75" customHeight="1"/>
    <row r="424" s="172" customFormat="1" ht="15.75" customHeight="1"/>
    <row r="425" s="172" customFormat="1" ht="15.75" customHeight="1"/>
    <row r="426" s="172" customFormat="1" ht="15.75" customHeight="1"/>
    <row r="427" s="172" customFormat="1" ht="15.75" customHeight="1"/>
    <row r="428" s="172" customFormat="1" ht="15.75" customHeight="1"/>
    <row r="429" s="172" customFormat="1" ht="15.75" customHeight="1"/>
    <row r="430" s="172" customFormat="1" ht="15.75" customHeight="1"/>
    <row r="431" s="172" customFormat="1" ht="15.75" customHeight="1"/>
    <row r="432" s="172" customFormat="1" ht="15.75" customHeight="1"/>
    <row r="433" s="172" customFormat="1" ht="15.75" customHeight="1"/>
    <row r="434" s="172" customFormat="1" ht="15.75" customHeight="1"/>
    <row r="435" s="172" customFormat="1" ht="15.75" customHeight="1"/>
    <row r="436" s="172" customFormat="1" ht="15.75" customHeight="1"/>
    <row r="437" s="172" customFormat="1" ht="15.75" customHeight="1"/>
    <row r="438" s="172" customFormat="1" ht="15.75" customHeight="1"/>
    <row r="439" s="172" customFormat="1" ht="15.75" customHeight="1"/>
    <row r="440" s="172" customFormat="1" ht="15.75" customHeight="1"/>
    <row r="441" s="172" customFormat="1" ht="15.75" customHeight="1"/>
    <row r="442" s="172" customFormat="1" ht="15.75" customHeight="1"/>
    <row r="443" s="172" customFormat="1" ht="15.75" customHeight="1"/>
    <row r="444" s="172" customFormat="1" ht="15.75" customHeight="1"/>
    <row r="445" s="172" customFormat="1" ht="15.75" customHeight="1"/>
    <row r="446" s="172" customFormat="1" ht="15.75" customHeight="1"/>
    <row r="447" s="172" customFormat="1" ht="15.75" customHeight="1"/>
    <row r="448" s="172" customFormat="1" ht="15.75" customHeight="1"/>
    <row r="449" s="172" customFormat="1" ht="15.75" customHeight="1"/>
    <row r="450" s="172" customFormat="1" ht="15.75" customHeight="1"/>
    <row r="451" s="172" customFormat="1" ht="15.75" customHeight="1"/>
    <row r="452" s="172" customFormat="1" ht="15.75" customHeight="1"/>
    <row r="453" s="172" customFormat="1" ht="15.75" customHeight="1"/>
    <row r="454" s="172" customFormat="1" ht="15.75" customHeight="1"/>
    <row r="455" s="172" customFormat="1" ht="15.75" customHeight="1"/>
    <row r="456" s="172" customFormat="1" ht="15.75" customHeight="1"/>
    <row r="457" s="172" customFormat="1" ht="15.75" customHeight="1"/>
    <row r="458" s="172" customFormat="1" ht="15.75" customHeight="1"/>
    <row r="459" s="172" customFormat="1" ht="15.75" customHeight="1"/>
    <row r="460" s="172" customFormat="1" ht="15.75" customHeight="1"/>
    <row r="461" s="172" customFormat="1" ht="15.75" customHeight="1"/>
    <row r="462" s="172" customFormat="1" ht="15.75" customHeight="1"/>
    <row r="463" s="172" customFormat="1" ht="15.75" customHeight="1"/>
    <row r="464" s="172" customFormat="1" ht="15.75" customHeight="1"/>
    <row r="465" s="172" customFormat="1" ht="15.75" customHeight="1"/>
    <row r="466" s="172" customFormat="1" ht="15.75" customHeight="1"/>
    <row r="467" s="172" customFormat="1" ht="15.75" customHeight="1"/>
    <row r="468" s="172" customFormat="1" ht="15.75" customHeight="1"/>
    <row r="469" s="172" customFormat="1" ht="15.75" customHeight="1"/>
    <row r="470" s="172" customFormat="1" ht="15.75" customHeight="1"/>
    <row r="471" s="172" customFormat="1" ht="15.75" customHeight="1"/>
    <row r="472" s="172" customFormat="1" ht="15.75" customHeight="1"/>
    <row r="473" s="172" customFormat="1" ht="15.75" customHeight="1"/>
    <row r="474" s="172" customFormat="1" ht="15.75" customHeight="1"/>
    <row r="475" s="172" customFormat="1" ht="15.75" customHeight="1"/>
    <row r="476" s="172" customFormat="1" ht="15.75" customHeight="1"/>
    <row r="477" s="172" customFormat="1" ht="15.75" customHeight="1"/>
    <row r="478" s="172" customFormat="1" ht="15.75" customHeight="1"/>
    <row r="479" s="172" customFormat="1" ht="15.75" customHeight="1"/>
    <row r="480" s="172" customFormat="1" ht="15.75" customHeight="1"/>
    <row r="481" s="172" customFormat="1" ht="15.75" customHeight="1"/>
    <row r="482" s="172" customFormat="1" ht="15.75" customHeight="1"/>
    <row r="483" s="172" customFormat="1" ht="15.75" customHeight="1"/>
    <row r="484" s="172" customFormat="1" ht="15.75" customHeight="1"/>
    <row r="485" s="172" customFormat="1" ht="15.75" customHeight="1"/>
    <row r="486" s="172" customFormat="1" ht="15.75" customHeight="1"/>
    <row r="487" s="172" customFormat="1" ht="15.75" customHeight="1"/>
    <row r="488" s="172" customFormat="1" ht="15.75" customHeight="1"/>
    <row r="489" s="172" customFormat="1" ht="15.75" customHeight="1"/>
    <row r="490" s="172" customFormat="1" ht="15.75" customHeight="1"/>
    <row r="491" s="172" customFormat="1" ht="15.75" customHeight="1"/>
    <row r="492" s="172" customFormat="1" ht="15.75" customHeight="1"/>
    <row r="493" s="172" customFormat="1" ht="15.75" customHeight="1"/>
    <row r="494" s="172" customFormat="1" ht="15.75" customHeight="1"/>
    <row r="495" s="172" customFormat="1" ht="15.75" customHeight="1"/>
    <row r="496" s="172" customFormat="1" ht="15.75" customHeight="1"/>
    <row r="497" s="172" customFormat="1" ht="15.75" customHeight="1"/>
    <row r="498" s="172" customFormat="1" ht="15.75" customHeight="1"/>
    <row r="499" s="172" customFormat="1" ht="15.75" customHeight="1"/>
    <row r="500" s="172" customFormat="1" ht="15.75" customHeight="1"/>
    <row r="501" s="172" customFormat="1" ht="15.75" customHeight="1"/>
    <row r="502" s="172" customFormat="1" ht="15.75" customHeight="1"/>
    <row r="503" s="172" customFormat="1" ht="15.75" customHeight="1"/>
    <row r="504" s="172" customFormat="1" ht="15.75" customHeight="1"/>
    <row r="505" s="172" customFormat="1" ht="15.75" customHeight="1"/>
    <row r="506" s="172" customFormat="1" ht="15.75" customHeight="1"/>
    <row r="507" s="172" customFormat="1" ht="15.75" customHeight="1"/>
    <row r="508" s="172" customFormat="1" ht="15.75" customHeight="1"/>
    <row r="509" s="172" customFormat="1" ht="15.75" customHeight="1"/>
    <row r="510" s="172" customFormat="1" ht="15.75" customHeight="1"/>
    <row r="511" s="172" customFormat="1" ht="15.75" customHeight="1"/>
    <row r="512" s="172" customFormat="1" ht="15.75" customHeight="1"/>
    <row r="513" s="172" customFormat="1" ht="15.75" customHeight="1"/>
    <row r="514" s="172" customFormat="1" ht="15.75" customHeight="1"/>
    <row r="515" s="172" customFormat="1" ht="15.75" customHeight="1"/>
    <row r="516" s="172" customFormat="1" ht="15.75" customHeight="1"/>
    <row r="517" s="172" customFormat="1" ht="15.75" customHeight="1"/>
    <row r="518" s="172" customFormat="1" ht="15.75" customHeight="1"/>
    <row r="519" s="172" customFormat="1" ht="15.75" customHeight="1"/>
    <row r="520" s="172" customFormat="1" ht="15.75" customHeight="1"/>
    <row r="521" s="172" customFormat="1" ht="15.75" customHeight="1"/>
    <row r="522" s="172" customFormat="1" ht="15.75" customHeight="1"/>
    <row r="523" s="172" customFormat="1" ht="15.75" customHeight="1"/>
    <row r="524" s="172" customFormat="1" ht="15.75" customHeight="1"/>
    <row r="525" s="172" customFormat="1" ht="15.75" customHeight="1"/>
    <row r="526" s="172" customFormat="1" ht="15.75" customHeight="1"/>
    <row r="527" s="172" customFormat="1" ht="15.75" customHeight="1"/>
    <row r="528" s="172" customFormat="1" ht="15.75" customHeight="1"/>
    <row r="529" s="172" customFormat="1" ht="15.75" customHeight="1"/>
    <row r="530" s="172" customFormat="1" ht="15.75" customHeight="1"/>
    <row r="531" s="172" customFormat="1" ht="15.75" customHeight="1"/>
    <row r="532" s="172" customFormat="1" ht="15.75" customHeight="1"/>
    <row r="533" s="172" customFormat="1" ht="15.75" customHeight="1"/>
    <row r="534" s="172" customFormat="1" ht="15.75" customHeight="1"/>
    <row r="535" s="172" customFormat="1" ht="15.75" customHeight="1"/>
    <row r="536" s="172" customFormat="1" ht="15.75" customHeight="1"/>
    <row r="537" s="172" customFormat="1" ht="15.75" customHeight="1"/>
    <row r="538" s="172" customFormat="1" ht="15.75" customHeight="1"/>
    <row r="539" s="172" customFormat="1" ht="15.75" customHeight="1"/>
    <row r="540" s="172" customFormat="1" ht="15.75" customHeight="1"/>
    <row r="541" s="172" customFormat="1" ht="15.75" customHeight="1"/>
    <row r="542" s="172" customFormat="1" ht="15.75" customHeight="1"/>
    <row r="543" s="172" customFormat="1" ht="15.75" customHeight="1"/>
    <row r="544" s="172" customFormat="1" ht="15.75" customHeight="1"/>
    <row r="545" s="172" customFormat="1" ht="15.75" customHeight="1"/>
    <row r="546" s="172" customFormat="1" ht="15.75" customHeight="1"/>
    <row r="547" s="172" customFormat="1" ht="15.75" customHeight="1"/>
    <row r="548" s="172" customFormat="1" ht="15.75" customHeight="1"/>
    <row r="549" s="172" customFormat="1" ht="15.75" customHeight="1"/>
    <row r="550" s="172" customFormat="1" ht="15.75" customHeight="1"/>
    <row r="551" s="172" customFormat="1" ht="15.75" customHeight="1"/>
    <row r="552" s="172" customFormat="1" ht="15.75" customHeight="1"/>
    <row r="553" s="172" customFormat="1" ht="15.75" customHeight="1"/>
    <row r="554" s="172" customFormat="1" ht="15.75" customHeight="1"/>
    <row r="555" s="172" customFormat="1" ht="15.75" customHeight="1"/>
    <row r="556" s="172" customFormat="1" ht="15.75" customHeight="1"/>
    <row r="557" s="172" customFormat="1" ht="15.75" customHeight="1"/>
    <row r="558" s="172" customFormat="1" ht="15.75" customHeight="1"/>
    <row r="559" s="172" customFormat="1" ht="15.75" customHeight="1"/>
    <row r="560" s="172" customFormat="1" ht="15.75" customHeight="1"/>
    <row r="561" s="172" customFormat="1" ht="15.75" customHeight="1"/>
    <row r="562" s="172" customFormat="1" ht="15.75" customHeight="1"/>
    <row r="563" s="172" customFormat="1" ht="15.75" customHeight="1"/>
    <row r="564" s="172" customFormat="1" ht="15.75" customHeight="1"/>
    <row r="565" s="172" customFormat="1" ht="15.75" customHeight="1"/>
    <row r="566" s="172" customFormat="1" ht="15.75" customHeight="1"/>
    <row r="567" s="172" customFormat="1" ht="15.75" customHeight="1"/>
    <row r="568" s="172" customFormat="1" ht="15.75" customHeight="1"/>
    <row r="569" s="172" customFormat="1" ht="15.75" customHeight="1"/>
    <row r="570" s="172" customFormat="1" ht="15.75" customHeight="1"/>
    <row r="571" s="172" customFormat="1" ht="15.75" customHeight="1"/>
    <row r="572" s="172" customFormat="1" ht="15.75" customHeight="1"/>
    <row r="573" s="172" customFormat="1" ht="15.75" customHeight="1"/>
    <row r="574" s="172" customFormat="1" ht="15.75" customHeight="1"/>
    <row r="575" s="172" customFormat="1" ht="15.75" customHeight="1"/>
    <row r="576" s="172" customFormat="1" ht="15.75" customHeight="1"/>
    <row r="577" s="172" customFormat="1" ht="15.75" customHeight="1"/>
    <row r="578" s="172" customFormat="1" ht="15.75" customHeight="1"/>
    <row r="579" s="172" customFormat="1" ht="15.75" customHeight="1"/>
    <row r="580" s="172" customFormat="1" ht="15.75" customHeight="1"/>
    <row r="581" s="172" customFormat="1" ht="15.75" customHeight="1"/>
    <row r="582" s="172" customFormat="1" ht="15.75" customHeight="1"/>
    <row r="583" s="172" customFormat="1" ht="15.75" customHeight="1"/>
    <row r="584" s="172" customFormat="1" ht="15.75" customHeight="1"/>
    <row r="585" s="172" customFormat="1" ht="15.75" customHeight="1"/>
    <row r="586" s="172" customFormat="1" ht="15.75" customHeight="1"/>
    <row r="587" s="172" customFormat="1" ht="15.75" customHeight="1"/>
    <row r="588" s="172" customFormat="1" ht="15.75" customHeight="1"/>
    <row r="589" s="172" customFormat="1" ht="15.75" customHeight="1"/>
    <row r="590" s="172" customFormat="1" ht="15.75" customHeight="1"/>
    <row r="591" s="172" customFormat="1" ht="15.75" customHeight="1"/>
    <row r="592" s="172" customFormat="1" ht="15.75" customHeight="1"/>
    <row r="593" s="172" customFormat="1" ht="15.75" customHeight="1"/>
    <row r="594" s="172" customFormat="1" ht="15.75" customHeight="1"/>
    <row r="595" s="172" customFormat="1" ht="15.75" customHeight="1"/>
    <row r="596" s="172" customFormat="1" ht="15.75" customHeight="1"/>
    <row r="597" s="172" customFormat="1" ht="15.75" customHeight="1"/>
    <row r="598" s="172" customFormat="1" ht="15.75" customHeight="1"/>
    <row r="599" s="172" customFormat="1" ht="15.75" customHeight="1"/>
    <row r="600" s="172" customFormat="1" ht="15.75" customHeight="1"/>
    <row r="601" s="172" customFormat="1" ht="15.75" customHeight="1"/>
    <row r="602" s="172" customFormat="1" ht="15.75" customHeight="1"/>
    <row r="603" s="172" customFormat="1" ht="15.75" customHeight="1"/>
    <row r="604" s="172" customFormat="1" ht="15.75" customHeight="1"/>
    <row r="605" s="172" customFormat="1" ht="15.75" customHeight="1"/>
    <row r="606" s="172" customFormat="1" ht="15.75" customHeight="1"/>
    <row r="607" s="172" customFormat="1" ht="15.75" customHeight="1"/>
    <row r="608" s="172" customFormat="1" ht="15.75" customHeight="1"/>
    <row r="609" s="172" customFormat="1" ht="15.75" customHeight="1"/>
    <row r="610" s="172" customFormat="1" ht="15.75" customHeight="1"/>
    <row r="611" s="172" customFormat="1" ht="15.75" customHeight="1"/>
    <row r="612" s="172" customFormat="1" ht="15.75" customHeight="1"/>
    <row r="613" s="172" customFormat="1" ht="15.75" customHeight="1"/>
    <row r="614" s="172" customFormat="1" ht="15.75" customHeight="1"/>
    <row r="615" s="172" customFormat="1" ht="15.75" customHeight="1"/>
    <row r="616" s="172" customFormat="1" ht="15.75" customHeight="1"/>
    <row r="617" s="172" customFormat="1" ht="15.75" customHeight="1"/>
    <row r="618" s="172" customFormat="1" ht="15.75" customHeight="1"/>
    <row r="619" s="172" customFormat="1" ht="15.75" customHeight="1"/>
    <row r="620" s="172" customFormat="1" ht="15.75" customHeight="1"/>
    <row r="621" s="172" customFormat="1" ht="15.75" customHeight="1"/>
    <row r="622" s="172" customFormat="1" ht="15.75" customHeight="1"/>
    <row r="623" s="172" customFormat="1" ht="15.75" customHeight="1"/>
    <row r="624" s="172" customFormat="1" ht="15.75" customHeight="1"/>
    <row r="625" s="172" customFormat="1" ht="15.75" customHeight="1"/>
    <row r="626" s="172" customFormat="1" ht="15.75" customHeight="1"/>
    <row r="627" s="172" customFormat="1" ht="15.75" customHeight="1"/>
    <row r="628" s="172" customFormat="1" ht="15.75" customHeight="1"/>
    <row r="629" s="172" customFormat="1" ht="15.75" customHeight="1"/>
    <row r="630" s="172" customFormat="1" ht="15.75" customHeight="1"/>
    <row r="631" s="172" customFormat="1" ht="15.75" customHeight="1"/>
    <row r="632" s="172" customFormat="1" ht="15.75" customHeight="1"/>
    <row r="633" s="172" customFormat="1" ht="15.75" customHeight="1"/>
    <row r="634" s="172" customFormat="1" ht="15.75" customHeight="1"/>
    <row r="635" s="172" customFormat="1" ht="15.75" customHeight="1"/>
    <row r="636" s="172" customFormat="1" ht="15.75" customHeight="1"/>
    <row r="637" s="172" customFormat="1" ht="15.75" customHeight="1"/>
    <row r="638" s="172" customFormat="1" ht="15.75" customHeight="1"/>
    <row r="639" s="172" customFormat="1" ht="15.75" customHeight="1"/>
    <row r="640" s="172" customFormat="1" ht="15.75" customHeight="1"/>
    <row r="641" s="172" customFormat="1" ht="15.75" customHeight="1"/>
    <row r="642" s="172" customFormat="1" ht="15.75" customHeight="1"/>
    <row r="643" s="172" customFormat="1" ht="15.75" customHeight="1"/>
    <row r="644" s="172" customFormat="1" ht="15.75" customHeight="1"/>
    <row r="645" s="172" customFormat="1" ht="15.75" customHeight="1"/>
    <row r="646" s="172" customFormat="1" ht="15.75" customHeight="1"/>
    <row r="647" s="172" customFormat="1" ht="15.75" customHeight="1"/>
    <row r="648" s="172" customFormat="1" ht="15.75" customHeight="1"/>
    <row r="649" s="172" customFormat="1" ht="15.75" customHeight="1"/>
    <row r="650" s="172" customFormat="1" ht="15.75" customHeight="1"/>
    <row r="651" s="172" customFormat="1" ht="15.75" customHeight="1"/>
    <row r="652" s="172" customFormat="1" ht="15.75" customHeight="1"/>
    <row r="653" s="172" customFormat="1" ht="15.75" customHeight="1"/>
    <row r="654" s="172" customFormat="1" ht="15.75" customHeight="1"/>
    <row r="655" s="172" customFormat="1" ht="15.75" customHeight="1"/>
    <row r="656" s="172" customFormat="1" ht="15.75" customHeight="1"/>
    <row r="657" s="172" customFormat="1" ht="15.75" customHeight="1"/>
    <row r="658" s="172" customFormat="1" ht="15.75" customHeight="1"/>
    <row r="659" s="172" customFormat="1" ht="15.75" customHeight="1"/>
    <row r="660" s="172" customFormat="1" ht="15.75" customHeight="1"/>
    <row r="661" s="172" customFormat="1" ht="15.75" customHeight="1"/>
    <row r="662" s="172" customFormat="1" ht="15.75" customHeight="1"/>
    <row r="663" s="172" customFormat="1" ht="15.75" customHeight="1"/>
    <row r="664" s="172" customFormat="1" ht="15.75" customHeight="1"/>
    <row r="665" s="172" customFormat="1" ht="15.75" customHeight="1"/>
    <row r="666" s="172" customFormat="1" ht="15.75" customHeight="1"/>
    <row r="667" s="172" customFormat="1" ht="15.75" customHeight="1"/>
    <row r="668" s="172" customFormat="1" ht="15.75" customHeight="1"/>
    <row r="669" s="172" customFormat="1" ht="15.75" customHeight="1"/>
    <row r="670" s="172" customFormat="1" ht="15.75" customHeight="1"/>
    <row r="671" s="172" customFormat="1" ht="15.75" customHeight="1"/>
    <row r="672" s="172" customFormat="1" ht="15.75" customHeight="1"/>
    <row r="673" s="172" customFormat="1" ht="15.75" customHeight="1"/>
    <row r="674" s="172" customFormat="1" ht="15.75" customHeight="1"/>
    <row r="675" s="172" customFormat="1" ht="15.75" customHeight="1"/>
    <row r="676" s="172" customFormat="1" ht="15.75" customHeight="1"/>
    <row r="677" s="172" customFormat="1" ht="15.75" customHeight="1"/>
    <row r="678" s="172" customFormat="1" ht="15.75" customHeight="1"/>
    <row r="679" s="172" customFormat="1" ht="15.75" customHeight="1"/>
    <row r="680" s="172" customFormat="1" ht="15.75" customHeight="1"/>
    <row r="681" s="172" customFormat="1" ht="15.75" customHeight="1"/>
    <row r="682" s="172" customFormat="1" ht="15.75" customHeight="1"/>
    <row r="683" s="172" customFormat="1" ht="15.75" customHeight="1"/>
    <row r="684" s="172" customFormat="1" ht="15.75" customHeight="1"/>
    <row r="685" s="172" customFormat="1" ht="15.75" customHeight="1"/>
    <row r="686" s="172" customFormat="1" ht="15.75" customHeight="1"/>
    <row r="687" s="172" customFormat="1" ht="15.75" customHeight="1"/>
    <row r="688" s="172" customFormat="1" ht="15.75" customHeight="1"/>
    <row r="689" s="172" customFormat="1" ht="15.75" customHeight="1"/>
    <row r="690" s="172" customFormat="1" ht="15.75" customHeight="1"/>
    <row r="691" s="172" customFormat="1" ht="15.75" customHeight="1"/>
    <row r="692" s="172" customFormat="1" ht="15.75" customHeight="1"/>
    <row r="693" s="172" customFormat="1" ht="15.75" customHeight="1"/>
    <row r="694" s="172" customFormat="1" ht="15.75" customHeight="1"/>
    <row r="695" s="172" customFormat="1" ht="15.75" customHeight="1"/>
    <row r="696" s="172" customFormat="1" ht="15.75" customHeight="1"/>
    <row r="697" s="172" customFormat="1" ht="15.75" customHeight="1"/>
    <row r="698" s="172" customFormat="1" ht="15.75" customHeight="1"/>
    <row r="699" s="172" customFormat="1" ht="15.75" customHeight="1"/>
    <row r="700" s="172" customFormat="1" ht="15.75" customHeight="1"/>
    <row r="701" s="172" customFormat="1" ht="15.75" customHeight="1"/>
    <row r="702" s="172" customFormat="1" ht="15.75" customHeight="1"/>
    <row r="703" s="172" customFormat="1" ht="15.75" customHeight="1"/>
    <row r="704" s="172" customFormat="1" ht="15.75" customHeight="1"/>
    <row r="705" s="172" customFormat="1" ht="15.75" customHeight="1"/>
    <row r="706" s="172" customFormat="1" ht="15.75" customHeight="1"/>
    <row r="707" s="172" customFormat="1" ht="15.75" customHeight="1"/>
    <row r="708" s="172" customFormat="1" ht="15.75" customHeight="1"/>
    <row r="709" s="172" customFormat="1" ht="15.75" customHeight="1"/>
    <row r="710" s="172" customFormat="1" ht="15.75" customHeight="1"/>
    <row r="711" s="172" customFormat="1" ht="15.75" customHeight="1"/>
    <row r="712" s="172" customFormat="1" ht="15.75" customHeight="1"/>
    <row r="713" s="172" customFormat="1" ht="15.75" customHeight="1"/>
    <row r="714" s="172" customFormat="1" ht="15.75" customHeight="1"/>
    <row r="715" s="172" customFormat="1" ht="15.75" customHeight="1"/>
    <row r="716" s="172" customFormat="1" ht="15.75" customHeight="1"/>
    <row r="717" s="172" customFormat="1" ht="15.75" customHeight="1"/>
    <row r="718" s="172" customFormat="1" ht="15.75" customHeight="1"/>
    <row r="719" s="172" customFormat="1" ht="15.75" customHeight="1"/>
    <row r="720" s="172" customFormat="1" ht="15.75" customHeight="1"/>
    <row r="721" s="172" customFormat="1" ht="15.75" customHeight="1"/>
    <row r="722" s="172" customFormat="1" ht="15.75" customHeight="1"/>
    <row r="723" s="172" customFormat="1" ht="15.75" customHeight="1"/>
    <row r="724" s="172" customFormat="1" ht="15.75" customHeight="1"/>
    <row r="725" s="172" customFormat="1" ht="15.75" customHeight="1"/>
    <row r="726" s="172" customFormat="1" ht="15.75" customHeight="1"/>
    <row r="727" s="172" customFormat="1" ht="15.75" customHeight="1"/>
    <row r="728" s="172" customFormat="1" ht="15.75" customHeight="1"/>
    <row r="729" s="172" customFormat="1" ht="15.75" customHeight="1"/>
    <row r="730" s="172" customFormat="1" ht="15.75" customHeight="1"/>
    <row r="731" s="172" customFormat="1" ht="15.75" customHeight="1"/>
    <row r="732" s="172" customFormat="1" ht="15.75" customHeight="1"/>
    <row r="733" s="172" customFormat="1" ht="15.75" customHeight="1"/>
    <row r="734" s="172" customFormat="1" ht="15.75" customHeight="1"/>
    <row r="735" s="172" customFormat="1" ht="15.75" customHeight="1"/>
    <row r="736" s="172" customFormat="1" ht="15.75" customHeight="1"/>
    <row r="737" s="172" customFormat="1" ht="15.75" customHeight="1"/>
    <row r="738" s="172" customFormat="1" ht="15.75" customHeight="1"/>
    <row r="739" s="172" customFormat="1" ht="15.75" customHeight="1"/>
    <row r="740" s="172" customFormat="1" ht="15.75" customHeight="1"/>
    <row r="741" s="172" customFormat="1" ht="15.75" customHeight="1"/>
    <row r="742" s="172" customFormat="1" ht="15.75" customHeight="1"/>
    <row r="743" s="172" customFormat="1" ht="15.75" customHeight="1"/>
    <row r="744" s="172" customFormat="1" ht="15.75" customHeight="1"/>
    <row r="745" s="172" customFormat="1" ht="15.75" customHeight="1"/>
    <row r="746" s="172" customFormat="1" ht="15.75" customHeight="1"/>
    <row r="747" s="172" customFormat="1" ht="15.75" customHeight="1"/>
    <row r="748" s="172" customFormat="1" ht="15.75" customHeight="1"/>
    <row r="749" s="172" customFormat="1" ht="15.75" customHeight="1"/>
    <row r="750" s="172" customFormat="1" ht="15.75" customHeight="1"/>
    <row r="751" s="172" customFormat="1" ht="15.75" customHeight="1"/>
    <row r="752" s="172" customFormat="1" ht="15.75" customHeight="1"/>
    <row r="753" s="172" customFormat="1" ht="15.75" customHeight="1"/>
    <row r="754" s="172" customFormat="1" ht="15.75" customHeight="1"/>
    <row r="755" s="172" customFormat="1" ht="15.75" customHeight="1"/>
    <row r="756" s="172" customFormat="1" ht="15.75" customHeight="1"/>
    <row r="757" s="172" customFormat="1" ht="15.75" customHeight="1"/>
    <row r="758" s="172" customFormat="1" ht="15.75" customHeight="1"/>
    <row r="759" s="172" customFormat="1" ht="15.75" customHeight="1"/>
    <row r="760" s="172" customFormat="1" ht="15.75" customHeight="1"/>
    <row r="761" s="172" customFormat="1" ht="15.75" customHeight="1"/>
    <row r="762" s="172" customFormat="1" ht="15.75" customHeight="1"/>
    <row r="763" s="172" customFormat="1" ht="15.75" customHeight="1"/>
    <row r="764" s="172" customFormat="1" ht="15.75" customHeight="1"/>
    <row r="765" s="172" customFormat="1" ht="15.75" customHeight="1"/>
    <row r="766" s="172" customFormat="1" ht="15.75" customHeight="1"/>
    <row r="767" s="172" customFormat="1" ht="15.75" customHeight="1"/>
    <row r="768" s="172" customFormat="1" ht="15.75" customHeight="1"/>
    <row r="769" s="172" customFormat="1" ht="15.75" customHeight="1"/>
    <row r="770" s="172" customFormat="1" ht="15.75" customHeight="1"/>
    <row r="771" s="172" customFormat="1" ht="15.75" customHeight="1"/>
    <row r="772" s="172" customFormat="1" ht="15.75" customHeight="1"/>
    <row r="773" s="172" customFormat="1" ht="15.75" customHeight="1"/>
    <row r="774" s="172" customFormat="1" ht="15.75" customHeight="1"/>
    <row r="775" s="172" customFormat="1" ht="15.75" customHeight="1"/>
    <row r="776" s="172" customFormat="1" ht="15.75" customHeight="1"/>
    <row r="777" s="172" customFormat="1" ht="15.75" customHeight="1"/>
    <row r="778" s="172" customFormat="1" ht="15.75" customHeight="1"/>
    <row r="779" s="172" customFormat="1" ht="15.75" customHeight="1"/>
    <row r="780" s="172" customFormat="1" ht="15.75" customHeight="1"/>
    <row r="781" s="172" customFormat="1" ht="15.75" customHeight="1"/>
    <row r="782" s="172" customFormat="1" ht="15.75" customHeight="1"/>
    <row r="783" s="172" customFormat="1" ht="15.75" customHeight="1"/>
    <row r="784" s="172" customFormat="1" ht="15.75" customHeight="1"/>
    <row r="785" s="172" customFormat="1" ht="15.75" customHeight="1"/>
    <row r="786" s="172" customFormat="1" ht="15.75" customHeight="1"/>
    <row r="787" s="172" customFormat="1" ht="15.75" customHeight="1"/>
    <row r="788" s="172" customFormat="1" ht="15.75" customHeight="1"/>
    <row r="789" s="172" customFormat="1" ht="15.75" customHeight="1"/>
    <row r="790" s="172" customFormat="1" ht="15.75" customHeight="1"/>
    <row r="791" s="172" customFormat="1" ht="15.75" customHeight="1"/>
    <row r="792" s="172" customFormat="1" ht="15.75" customHeight="1"/>
    <row r="793" s="172" customFormat="1" ht="15.75" customHeight="1"/>
    <row r="794" s="172" customFormat="1" ht="15.75" customHeight="1"/>
    <row r="795" s="172" customFormat="1" ht="15.75" customHeight="1"/>
    <row r="796" s="172" customFormat="1" ht="15.75" customHeight="1"/>
    <row r="797" s="172" customFormat="1" ht="15.75" customHeight="1"/>
    <row r="798" s="172" customFormat="1" ht="15.75" customHeight="1"/>
    <row r="799" s="172" customFormat="1" ht="15.75" customHeight="1"/>
    <row r="800" s="172" customFormat="1" ht="15.75" customHeight="1"/>
    <row r="801" s="172" customFormat="1" ht="15.75" customHeight="1"/>
    <row r="802" s="172" customFormat="1" ht="15.75" customHeight="1"/>
    <row r="803" s="172" customFormat="1" ht="15.75" customHeight="1"/>
    <row r="804" s="172" customFormat="1" ht="15.75" customHeight="1"/>
    <row r="805" s="172" customFormat="1" ht="15.75" customHeight="1"/>
    <row r="806" s="172" customFormat="1" ht="15.75" customHeight="1"/>
    <row r="807" s="172" customFormat="1" ht="15.75" customHeight="1"/>
    <row r="808" s="172" customFormat="1" ht="15.75" customHeight="1"/>
    <row r="809" s="172" customFormat="1" ht="15.75" customHeight="1"/>
    <row r="810" s="172" customFormat="1" ht="15.75" customHeight="1"/>
    <row r="811" s="172" customFormat="1" ht="15.75" customHeight="1"/>
    <row r="812" s="172" customFormat="1" ht="15.75" customHeight="1"/>
    <row r="813" s="172" customFormat="1" ht="15.75" customHeight="1"/>
    <row r="814" s="172" customFormat="1" ht="15.75" customHeight="1"/>
    <row r="815" s="172" customFormat="1" ht="15.75" customHeight="1"/>
    <row r="816" s="172" customFormat="1" ht="15.75" customHeight="1"/>
  </sheetData>
  <mergeCells count="14">
    <mergeCell ref="A1:L1"/>
    <mergeCell ref="A2:L2"/>
    <mergeCell ref="A3:C3"/>
    <mergeCell ref="D3:E3"/>
    <mergeCell ref="F3:L3"/>
    <mergeCell ref="F5:J5"/>
    <mergeCell ref="A53:D53"/>
    <mergeCell ref="A5:A6"/>
    <mergeCell ref="B5:B6"/>
    <mergeCell ref="C5:C6"/>
    <mergeCell ref="D5:D6"/>
    <mergeCell ref="E5:E6"/>
    <mergeCell ref="K5:K6"/>
    <mergeCell ref="L5:L6"/>
  </mergeCells>
  <pageMargins left="0.7" right="0.7" top="0.75" bottom="0.75" header="0" footer="0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09"/>
  <sheetViews>
    <sheetView workbookViewId="0">
      <selection activeCell="J55" sqref="J55"/>
    </sheetView>
  </sheetViews>
  <sheetFormatPr defaultColWidth="14.4285714285714" defaultRowHeight="15" customHeight="1"/>
  <cols>
    <col min="1" max="1" width="7.57142857142857" style="1" customWidth="1"/>
    <col min="2" max="3" width="23.8571428571429" style="1" customWidth="1"/>
    <col min="4" max="4" width="16.4285714285714" style="1" customWidth="1"/>
    <col min="5" max="5" width="11.7142857142857" style="1" customWidth="1"/>
    <col min="6" max="6" width="11.2857142857143" style="1" customWidth="1"/>
    <col min="7" max="7" width="10.8571428571429" style="1" customWidth="1"/>
    <col min="8" max="8" width="11.5714285714286" style="1" customWidth="1"/>
    <col min="9" max="25" width="8.71428571428571" style="1" customWidth="1"/>
    <col min="26" max="16384" width="14.4285714285714" style="1"/>
  </cols>
  <sheetData>
    <row r="1" ht="24" customHeight="1" spans="1:12">
      <c r="A1" s="27" t="s">
        <v>411</v>
      </c>
      <c r="B1" s="37"/>
      <c r="C1" s="37"/>
      <c r="D1" s="37"/>
      <c r="E1" s="37"/>
      <c r="F1" s="37"/>
      <c r="G1" s="37"/>
      <c r="H1" s="37"/>
      <c r="I1" s="4"/>
      <c r="J1" s="4"/>
      <c r="K1" s="4"/>
      <c r="L1" s="4"/>
    </row>
    <row r="2" ht="24" customHeight="1" spans="1:17">
      <c r="A2" s="27" t="s">
        <v>405</v>
      </c>
      <c r="B2" s="37"/>
      <c r="C2" s="37"/>
      <c r="D2" s="37"/>
      <c r="E2" s="37"/>
      <c r="F2" s="37"/>
      <c r="G2" s="37"/>
      <c r="H2" s="37"/>
      <c r="I2" s="4"/>
      <c r="J2" s="4"/>
      <c r="K2" s="4"/>
      <c r="L2" s="76"/>
      <c r="M2" s="76"/>
      <c r="N2" s="76"/>
      <c r="O2" s="76"/>
      <c r="P2" s="76"/>
      <c r="Q2" s="76"/>
    </row>
    <row r="3" ht="30" spans="1:18">
      <c r="A3" s="80" t="s">
        <v>5</v>
      </c>
      <c r="B3" s="5" t="s">
        <v>6</v>
      </c>
      <c r="C3" s="5" t="s">
        <v>280</v>
      </c>
      <c r="D3" s="5" t="s">
        <v>281</v>
      </c>
      <c r="E3" s="5" t="s">
        <v>283</v>
      </c>
      <c r="F3" s="5" t="s">
        <v>284</v>
      </c>
      <c r="G3" s="5" t="s">
        <v>285</v>
      </c>
      <c r="H3" s="5" t="s">
        <v>309</v>
      </c>
      <c r="R3" s="82"/>
    </row>
    <row r="4" ht="15.75" customHeight="1" spans="1:8">
      <c r="A4" s="6">
        <v>60</v>
      </c>
      <c r="B4" s="6" t="s">
        <v>83</v>
      </c>
      <c r="C4" s="81" t="s">
        <v>412</v>
      </c>
      <c r="D4" s="6" t="s">
        <v>413</v>
      </c>
      <c r="E4" s="6" t="s">
        <v>290</v>
      </c>
      <c r="F4" s="6">
        <v>3</v>
      </c>
      <c r="G4" s="6">
        <v>8</v>
      </c>
      <c r="H4" s="6">
        <v>1</v>
      </c>
    </row>
    <row r="5" ht="15.75" customHeight="1" spans="1:8">
      <c r="A5" s="6">
        <v>61</v>
      </c>
      <c r="B5" s="6" t="s">
        <v>90</v>
      </c>
      <c r="C5" s="81" t="s">
        <v>412</v>
      </c>
      <c r="D5" s="6" t="s">
        <v>413</v>
      </c>
      <c r="E5" s="6" t="s">
        <v>290</v>
      </c>
      <c r="F5" s="6">
        <v>6</v>
      </c>
      <c r="G5" s="6">
        <v>8</v>
      </c>
      <c r="H5" s="6">
        <v>1</v>
      </c>
    </row>
    <row r="6" ht="15.75" customHeight="1" spans="1:8">
      <c r="A6" s="6">
        <v>62</v>
      </c>
      <c r="B6" s="6" t="s">
        <v>98</v>
      </c>
      <c r="C6" s="81" t="s">
        <v>412</v>
      </c>
      <c r="D6" s="6" t="s">
        <v>413</v>
      </c>
      <c r="E6" s="6" t="s">
        <v>290</v>
      </c>
      <c r="F6" s="6">
        <v>6</v>
      </c>
      <c r="G6" s="6">
        <v>8</v>
      </c>
      <c r="H6" s="6">
        <v>1</v>
      </c>
    </row>
    <row r="7" ht="20.25" customHeight="1" spans="1:8">
      <c r="A7" s="6">
        <v>63</v>
      </c>
      <c r="B7" s="6" t="s">
        <v>106</v>
      </c>
      <c r="C7" s="81" t="s">
        <v>412</v>
      </c>
      <c r="D7" s="6" t="s">
        <v>413</v>
      </c>
      <c r="E7" s="6" t="s">
        <v>290</v>
      </c>
      <c r="F7" s="6">
        <v>6</v>
      </c>
      <c r="G7" s="6">
        <v>8</v>
      </c>
      <c r="H7" s="6">
        <v>1</v>
      </c>
    </row>
    <row r="8" ht="15.75" customHeight="1" spans="1:8">
      <c r="A8" s="6">
        <v>64</v>
      </c>
      <c r="B8" s="6" t="s">
        <v>113</v>
      </c>
      <c r="C8" s="81" t="s">
        <v>412</v>
      </c>
      <c r="D8" s="6" t="s">
        <v>413</v>
      </c>
      <c r="E8" s="6" t="s">
        <v>290</v>
      </c>
      <c r="F8" s="6">
        <v>6</v>
      </c>
      <c r="G8" s="6">
        <v>8</v>
      </c>
      <c r="H8" s="6">
        <v>1</v>
      </c>
    </row>
    <row r="9" ht="15.75" customHeight="1" spans="1:8">
      <c r="A9" s="6">
        <v>65</v>
      </c>
      <c r="B9" s="6" t="s">
        <v>116</v>
      </c>
      <c r="C9" s="81" t="s">
        <v>412</v>
      </c>
      <c r="D9" s="6" t="s">
        <v>413</v>
      </c>
      <c r="E9" s="6" t="s">
        <v>290</v>
      </c>
      <c r="F9" s="6">
        <v>2</v>
      </c>
      <c r="G9" s="6">
        <v>8</v>
      </c>
      <c r="H9" s="6">
        <v>1</v>
      </c>
    </row>
    <row r="10" ht="15.75" customHeight="1" spans="1:8">
      <c r="A10" s="6">
        <v>66</v>
      </c>
      <c r="B10" s="6" t="s">
        <v>121</v>
      </c>
      <c r="C10" s="81" t="s">
        <v>412</v>
      </c>
      <c r="D10" s="6" t="s">
        <v>413</v>
      </c>
      <c r="E10" s="6" t="s">
        <v>290</v>
      </c>
      <c r="F10" s="6">
        <v>6</v>
      </c>
      <c r="G10" s="6">
        <v>8</v>
      </c>
      <c r="H10" s="6">
        <v>1</v>
      </c>
    </row>
    <row r="11" ht="15.75" customHeight="1" spans="1:8">
      <c r="A11" s="6">
        <v>67</v>
      </c>
      <c r="B11" s="6" t="s">
        <v>125</v>
      </c>
      <c r="C11" s="81" t="s">
        <v>412</v>
      </c>
      <c r="D11" s="6" t="s">
        <v>413</v>
      </c>
      <c r="E11" s="6" t="s">
        <v>290</v>
      </c>
      <c r="F11" s="6">
        <v>4</v>
      </c>
      <c r="G11" s="6">
        <v>8</v>
      </c>
      <c r="H11" s="6">
        <v>1</v>
      </c>
    </row>
    <row r="12" ht="15.75" customHeight="1" spans="1:8">
      <c r="A12" s="6">
        <v>68</v>
      </c>
      <c r="B12" s="6" t="s">
        <v>132</v>
      </c>
      <c r="C12" s="81" t="s">
        <v>412</v>
      </c>
      <c r="D12" s="6" t="s">
        <v>413</v>
      </c>
      <c r="E12" s="6" t="s">
        <v>290</v>
      </c>
      <c r="F12" s="6">
        <v>2</v>
      </c>
      <c r="G12" s="6">
        <v>8</v>
      </c>
      <c r="H12" s="6">
        <v>1</v>
      </c>
    </row>
    <row r="13" ht="15.75" customHeight="1" spans="1:8">
      <c r="A13" s="6">
        <v>69</v>
      </c>
      <c r="B13" s="6" t="s">
        <v>139</v>
      </c>
      <c r="C13" s="81" t="s">
        <v>412</v>
      </c>
      <c r="D13" s="6" t="s">
        <v>413</v>
      </c>
      <c r="E13" s="6" t="s">
        <v>290</v>
      </c>
      <c r="F13" s="6">
        <v>4</v>
      </c>
      <c r="G13" s="6">
        <v>8</v>
      </c>
      <c r="H13" s="6">
        <v>1</v>
      </c>
    </row>
    <row r="14" ht="15.75" customHeight="1" spans="1:8">
      <c r="A14" s="6">
        <v>70</v>
      </c>
      <c r="B14" s="6" t="s">
        <v>143</v>
      </c>
      <c r="C14" s="81" t="s">
        <v>412</v>
      </c>
      <c r="D14" s="6" t="s">
        <v>413</v>
      </c>
      <c r="E14" s="6" t="s">
        <v>290</v>
      </c>
      <c r="F14" s="6">
        <v>5</v>
      </c>
      <c r="G14" s="6">
        <v>8</v>
      </c>
      <c r="H14" s="6">
        <v>1</v>
      </c>
    </row>
    <row r="15" ht="15.75" customHeight="1" spans="1:8">
      <c r="A15" s="6">
        <v>71</v>
      </c>
      <c r="B15" s="6" t="s">
        <v>154</v>
      </c>
      <c r="C15" s="81" t="s">
        <v>412</v>
      </c>
      <c r="D15" s="6" t="s">
        <v>413</v>
      </c>
      <c r="E15" s="6" t="s">
        <v>290</v>
      </c>
      <c r="F15" s="6">
        <v>6</v>
      </c>
      <c r="G15" s="6">
        <v>8</v>
      </c>
      <c r="H15" s="6">
        <v>1</v>
      </c>
    </row>
    <row r="16" s="79" customFormat="1" ht="15.75" customHeight="1" spans="1:8">
      <c r="A16" s="68">
        <v>72</v>
      </c>
      <c r="B16" s="68" t="s">
        <v>156</v>
      </c>
      <c r="C16" s="81" t="s">
        <v>412</v>
      </c>
      <c r="D16" s="6" t="s">
        <v>413</v>
      </c>
      <c r="E16" s="6" t="s">
        <v>290</v>
      </c>
      <c r="F16" s="6">
        <v>5</v>
      </c>
      <c r="G16" s="6">
        <v>8</v>
      </c>
      <c r="H16" s="6">
        <v>1</v>
      </c>
    </row>
    <row r="17" ht="15.75" customHeight="1" spans="1:8">
      <c r="A17" s="6">
        <v>73</v>
      </c>
      <c r="B17" s="6" t="s">
        <v>159</v>
      </c>
      <c r="C17" s="81" t="s">
        <v>412</v>
      </c>
      <c r="D17" s="6" t="s">
        <v>413</v>
      </c>
      <c r="E17" s="6" t="s">
        <v>290</v>
      </c>
      <c r="F17" s="6">
        <v>3</v>
      </c>
      <c r="G17" s="6">
        <v>8</v>
      </c>
      <c r="H17" s="6">
        <v>1</v>
      </c>
    </row>
    <row r="18" ht="15.75" customHeight="1" spans="1:8">
      <c r="A18" s="6">
        <v>74</v>
      </c>
      <c r="B18" s="6" t="s">
        <v>166</v>
      </c>
      <c r="C18" s="81" t="s">
        <v>412</v>
      </c>
      <c r="D18" s="6" t="s">
        <v>413</v>
      </c>
      <c r="E18" s="6" t="s">
        <v>290</v>
      </c>
      <c r="F18" s="6">
        <v>6</v>
      </c>
      <c r="G18" s="6">
        <v>8</v>
      </c>
      <c r="H18" s="6">
        <v>1</v>
      </c>
    </row>
    <row r="19" ht="15.75" customHeight="1" spans="1:8">
      <c r="A19" s="6">
        <v>75</v>
      </c>
      <c r="B19" s="6" t="s">
        <v>169</v>
      </c>
      <c r="C19" s="81" t="s">
        <v>412</v>
      </c>
      <c r="D19" s="6" t="s">
        <v>413</v>
      </c>
      <c r="E19" s="6" t="s">
        <v>290</v>
      </c>
      <c r="F19" s="6">
        <v>2</v>
      </c>
      <c r="G19" s="6">
        <v>8</v>
      </c>
      <c r="H19" s="6">
        <v>1</v>
      </c>
    </row>
    <row r="20" ht="15.75" customHeight="1" spans="1:8">
      <c r="A20" s="6">
        <v>76</v>
      </c>
      <c r="B20" s="6" t="s">
        <v>172</v>
      </c>
      <c r="C20" s="81" t="s">
        <v>412</v>
      </c>
      <c r="D20" s="6" t="s">
        <v>413</v>
      </c>
      <c r="E20" s="6" t="s">
        <v>290</v>
      </c>
      <c r="F20" s="6">
        <v>6</v>
      </c>
      <c r="G20" s="6">
        <v>8</v>
      </c>
      <c r="H20" s="6">
        <v>1</v>
      </c>
    </row>
    <row r="21" ht="15.75" customHeight="1" spans="1:8">
      <c r="A21" s="6">
        <v>77</v>
      </c>
      <c r="B21" s="6" t="s">
        <v>175</v>
      </c>
      <c r="C21" s="81" t="s">
        <v>412</v>
      </c>
      <c r="D21" s="6" t="s">
        <v>413</v>
      </c>
      <c r="E21" s="6" t="s">
        <v>290</v>
      </c>
      <c r="F21" s="6">
        <v>6</v>
      </c>
      <c r="G21" s="6">
        <v>8</v>
      </c>
      <c r="H21" s="6">
        <v>1</v>
      </c>
    </row>
    <row r="22" ht="15.75" customHeight="1" spans="1:8">
      <c r="A22" s="6">
        <v>78</v>
      </c>
      <c r="B22" s="6" t="s">
        <v>178</v>
      </c>
      <c r="C22" s="81" t="s">
        <v>412</v>
      </c>
      <c r="D22" s="6" t="s">
        <v>413</v>
      </c>
      <c r="E22" s="6" t="s">
        <v>290</v>
      </c>
      <c r="F22" s="6">
        <v>2</v>
      </c>
      <c r="G22" s="6">
        <v>8</v>
      </c>
      <c r="H22" s="6">
        <v>1</v>
      </c>
    </row>
    <row r="23" ht="15.75" customHeight="1" spans="1:8">
      <c r="A23" s="6">
        <v>79</v>
      </c>
      <c r="B23" s="6" t="s">
        <v>181</v>
      </c>
      <c r="C23" s="81" t="s">
        <v>412</v>
      </c>
      <c r="D23" s="6" t="s">
        <v>413</v>
      </c>
      <c r="E23" s="6" t="s">
        <v>290</v>
      </c>
      <c r="F23" s="6">
        <v>2</v>
      </c>
      <c r="G23" s="6">
        <v>8</v>
      </c>
      <c r="H23" s="6">
        <v>1</v>
      </c>
    </row>
    <row r="24" ht="15.75" customHeight="1" spans="1:8">
      <c r="A24" s="6">
        <v>80</v>
      </c>
      <c r="B24" s="6" t="s">
        <v>184</v>
      </c>
      <c r="C24" s="81" t="s">
        <v>412</v>
      </c>
      <c r="D24" s="6" t="s">
        <v>413</v>
      </c>
      <c r="E24" s="6" t="s">
        <v>290</v>
      </c>
      <c r="F24" s="6">
        <v>4</v>
      </c>
      <c r="G24" s="6">
        <v>8</v>
      </c>
      <c r="H24" s="6">
        <v>1</v>
      </c>
    </row>
    <row r="25" ht="15.75" customHeight="1" spans="1:8">
      <c r="A25" s="6">
        <v>81</v>
      </c>
      <c r="B25" s="6" t="s">
        <v>187</v>
      </c>
      <c r="C25" s="81" t="s">
        <v>412</v>
      </c>
      <c r="D25" s="6" t="s">
        <v>413</v>
      </c>
      <c r="E25" s="6" t="s">
        <v>290</v>
      </c>
      <c r="F25" s="6">
        <v>6</v>
      </c>
      <c r="G25" s="6">
        <v>8</v>
      </c>
      <c r="H25" s="6">
        <v>1</v>
      </c>
    </row>
    <row r="26" ht="15.75" customHeight="1" spans="1:8">
      <c r="A26" s="6">
        <v>82</v>
      </c>
      <c r="B26" s="6" t="s">
        <v>191</v>
      </c>
      <c r="C26" s="81" t="s">
        <v>412</v>
      </c>
      <c r="D26" s="6" t="s">
        <v>413</v>
      </c>
      <c r="E26" s="6" t="s">
        <v>290</v>
      </c>
      <c r="F26" s="6">
        <v>6</v>
      </c>
      <c r="G26" s="6">
        <v>8</v>
      </c>
      <c r="H26" s="6">
        <v>1</v>
      </c>
    </row>
    <row r="27" ht="15.75" customHeight="1" spans="1:8">
      <c r="A27" s="6">
        <v>83</v>
      </c>
      <c r="B27" s="6" t="s">
        <v>194</v>
      </c>
      <c r="C27" s="81" t="s">
        <v>412</v>
      </c>
      <c r="D27" s="6" t="s">
        <v>413</v>
      </c>
      <c r="E27" s="6" t="s">
        <v>290</v>
      </c>
      <c r="F27" s="6">
        <v>8</v>
      </c>
      <c r="G27" s="6">
        <v>8</v>
      </c>
      <c r="H27" s="6">
        <v>1</v>
      </c>
    </row>
    <row r="28" ht="15.75" customHeight="1" spans="1:8">
      <c r="A28" s="6">
        <v>84</v>
      </c>
      <c r="B28" s="6" t="s">
        <v>197</v>
      </c>
      <c r="C28" s="81" t="s">
        <v>412</v>
      </c>
      <c r="D28" s="6" t="s">
        <v>413</v>
      </c>
      <c r="E28" s="6" t="s">
        <v>290</v>
      </c>
      <c r="F28" s="6">
        <v>6</v>
      </c>
      <c r="G28" s="6">
        <v>8</v>
      </c>
      <c r="H28" s="6">
        <v>1</v>
      </c>
    </row>
    <row r="29" ht="15.75" customHeight="1" spans="1:8">
      <c r="A29" s="6">
        <v>85</v>
      </c>
      <c r="B29" s="6" t="s">
        <v>200</v>
      </c>
      <c r="C29" s="81" t="s">
        <v>412</v>
      </c>
      <c r="D29" s="6" t="s">
        <v>413</v>
      </c>
      <c r="E29" s="6" t="s">
        <v>290</v>
      </c>
      <c r="F29" s="6">
        <v>8</v>
      </c>
      <c r="G29" s="6">
        <v>8</v>
      </c>
      <c r="H29" s="6">
        <v>1</v>
      </c>
    </row>
    <row r="30" ht="15.75" customHeight="1" spans="1:8">
      <c r="A30" s="6">
        <v>86</v>
      </c>
      <c r="B30" s="6" t="s">
        <v>202</v>
      </c>
      <c r="C30" s="81" t="s">
        <v>412</v>
      </c>
      <c r="D30" s="6" t="s">
        <v>413</v>
      </c>
      <c r="E30" s="6" t="s">
        <v>290</v>
      </c>
      <c r="F30" s="6">
        <v>7</v>
      </c>
      <c r="G30" s="6">
        <v>8</v>
      </c>
      <c r="H30" s="6">
        <v>1</v>
      </c>
    </row>
    <row r="31" ht="15.75" customHeight="1" spans="1:8">
      <c r="A31" s="6">
        <v>87</v>
      </c>
      <c r="B31" s="6" t="s">
        <v>205</v>
      </c>
      <c r="C31" s="81" t="s">
        <v>412</v>
      </c>
      <c r="D31" s="6" t="s">
        <v>413</v>
      </c>
      <c r="E31" s="6" t="s">
        <v>290</v>
      </c>
      <c r="F31" s="6">
        <v>7</v>
      </c>
      <c r="G31" s="6">
        <v>8</v>
      </c>
      <c r="H31" s="6">
        <v>1</v>
      </c>
    </row>
    <row r="32" ht="15.75" customHeight="1" spans="1:8">
      <c r="A32" s="6">
        <v>88</v>
      </c>
      <c r="B32" s="6" t="s">
        <v>209</v>
      </c>
      <c r="C32" s="81" t="s">
        <v>412</v>
      </c>
      <c r="D32" s="6" t="s">
        <v>413</v>
      </c>
      <c r="E32" s="6" t="s">
        <v>290</v>
      </c>
      <c r="F32" s="6">
        <v>7</v>
      </c>
      <c r="G32" s="6">
        <v>8</v>
      </c>
      <c r="H32" s="6">
        <v>1</v>
      </c>
    </row>
    <row r="33" ht="15.75" customHeight="1" spans="1:8">
      <c r="A33" s="6">
        <v>89</v>
      </c>
      <c r="B33" s="6" t="s">
        <v>212</v>
      </c>
      <c r="C33" s="81" t="s">
        <v>412</v>
      </c>
      <c r="D33" s="6" t="s">
        <v>413</v>
      </c>
      <c r="E33" s="6" t="s">
        <v>290</v>
      </c>
      <c r="F33" s="6">
        <v>6</v>
      </c>
      <c r="G33" s="6">
        <v>8</v>
      </c>
      <c r="H33" s="6">
        <v>1</v>
      </c>
    </row>
    <row r="34" ht="15.75" customHeight="1" spans="1:8">
      <c r="A34" s="6">
        <v>90</v>
      </c>
      <c r="B34" s="6" t="s">
        <v>216</v>
      </c>
      <c r="C34" s="81" t="s">
        <v>412</v>
      </c>
      <c r="D34" s="6" t="s">
        <v>413</v>
      </c>
      <c r="E34" s="6" t="s">
        <v>290</v>
      </c>
      <c r="F34" s="6">
        <v>7</v>
      </c>
      <c r="G34" s="6">
        <v>8</v>
      </c>
      <c r="H34" s="6">
        <v>1</v>
      </c>
    </row>
    <row r="35" ht="15.75" customHeight="1" spans="1:8">
      <c r="A35" s="6">
        <v>91</v>
      </c>
      <c r="B35" s="6" t="s">
        <v>221</v>
      </c>
      <c r="C35" s="81" t="s">
        <v>412</v>
      </c>
      <c r="D35" s="6" t="s">
        <v>413</v>
      </c>
      <c r="E35" s="6" t="s">
        <v>290</v>
      </c>
      <c r="F35" s="6">
        <v>5</v>
      </c>
      <c r="G35" s="6">
        <v>8</v>
      </c>
      <c r="H35" s="6">
        <v>1</v>
      </c>
    </row>
    <row r="36" ht="15.75" customHeight="1" spans="1:8">
      <c r="A36" s="6">
        <v>92</v>
      </c>
      <c r="B36" s="6" t="s">
        <v>224</v>
      </c>
      <c r="C36" s="81" t="s">
        <v>412</v>
      </c>
      <c r="D36" s="6" t="s">
        <v>413</v>
      </c>
      <c r="E36" s="6" t="s">
        <v>290</v>
      </c>
      <c r="F36" s="6">
        <v>3</v>
      </c>
      <c r="G36" s="6">
        <v>8</v>
      </c>
      <c r="H36" s="6">
        <v>1</v>
      </c>
    </row>
    <row r="37" ht="15.75" customHeight="1" spans="1:8">
      <c r="A37" s="6">
        <v>93</v>
      </c>
      <c r="B37" s="6" t="s">
        <v>228</v>
      </c>
      <c r="C37" s="81" t="s">
        <v>412</v>
      </c>
      <c r="D37" s="6" t="s">
        <v>413</v>
      </c>
      <c r="E37" s="6" t="s">
        <v>290</v>
      </c>
      <c r="F37" s="6">
        <v>8</v>
      </c>
      <c r="G37" s="6">
        <v>8</v>
      </c>
      <c r="H37" s="6">
        <v>1</v>
      </c>
    </row>
    <row r="38" ht="15.75" customHeight="1" spans="1:8">
      <c r="A38" s="6">
        <v>94</v>
      </c>
      <c r="B38" s="6" t="s">
        <v>231</v>
      </c>
      <c r="C38" s="81" t="s">
        <v>414</v>
      </c>
      <c r="D38" s="6" t="s">
        <v>413</v>
      </c>
      <c r="E38" s="6" t="s">
        <v>290</v>
      </c>
      <c r="F38" s="6">
        <v>6</v>
      </c>
      <c r="G38" s="6">
        <v>8</v>
      </c>
      <c r="H38" s="6">
        <v>1</v>
      </c>
    </row>
    <row r="39" ht="15.75" customHeight="1" spans="1:8">
      <c r="A39" s="6">
        <v>95</v>
      </c>
      <c r="B39" s="6" t="s">
        <v>233</v>
      </c>
      <c r="C39" s="81" t="s">
        <v>412</v>
      </c>
      <c r="D39" s="6" t="s">
        <v>413</v>
      </c>
      <c r="E39" s="6" t="s">
        <v>290</v>
      </c>
      <c r="F39" s="6">
        <v>6</v>
      </c>
      <c r="G39" s="6">
        <v>8</v>
      </c>
      <c r="H39" s="6">
        <v>1</v>
      </c>
    </row>
    <row r="40" ht="15.75" customHeight="1" spans="1:8">
      <c r="A40" s="6">
        <v>96</v>
      </c>
      <c r="B40" s="6" t="s">
        <v>238</v>
      </c>
      <c r="C40" s="81" t="s">
        <v>412</v>
      </c>
      <c r="D40" s="6" t="s">
        <v>413</v>
      </c>
      <c r="E40" s="6" t="s">
        <v>290</v>
      </c>
      <c r="F40" s="6">
        <v>6</v>
      </c>
      <c r="G40" s="6">
        <v>8</v>
      </c>
      <c r="H40" s="6">
        <v>1</v>
      </c>
    </row>
    <row r="41" ht="15.75" customHeight="1" spans="1:8">
      <c r="A41" s="6">
        <v>97</v>
      </c>
      <c r="B41" s="6" t="s">
        <v>244</v>
      </c>
      <c r="C41" s="81" t="s">
        <v>412</v>
      </c>
      <c r="D41" s="6" t="s">
        <v>413</v>
      </c>
      <c r="E41" s="6" t="s">
        <v>290</v>
      </c>
      <c r="F41" s="6">
        <v>5</v>
      </c>
      <c r="G41" s="6">
        <v>8</v>
      </c>
      <c r="H41" s="6">
        <v>1</v>
      </c>
    </row>
    <row r="42" ht="15.75" customHeight="1" spans="1:8">
      <c r="A42" s="6">
        <v>98</v>
      </c>
      <c r="B42" s="6" t="s">
        <v>249</v>
      </c>
      <c r="C42" s="81" t="s">
        <v>412</v>
      </c>
      <c r="D42" s="6" t="s">
        <v>413</v>
      </c>
      <c r="E42" s="6" t="s">
        <v>290</v>
      </c>
      <c r="F42" s="6">
        <v>5</v>
      </c>
      <c r="G42" s="6">
        <v>8</v>
      </c>
      <c r="H42" s="6">
        <v>1</v>
      </c>
    </row>
    <row r="43" ht="15.75" customHeight="1" spans="1:8">
      <c r="A43" s="6">
        <v>99</v>
      </c>
      <c r="B43" s="6" t="s">
        <v>253</v>
      </c>
      <c r="C43" s="81" t="s">
        <v>412</v>
      </c>
      <c r="D43" s="6" t="s">
        <v>413</v>
      </c>
      <c r="E43" s="6" t="s">
        <v>290</v>
      </c>
      <c r="F43" s="6">
        <v>6</v>
      </c>
      <c r="G43" s="6">
        <v>8</v>
      </c>
      <c r="H43" s="6">
        <v>1</v>
      </c>
    </row>
    <row r="44" ht="15.75" customHeight="1" spans="1:8">
      <c r="A44" s="6">
        <v>100</v>
      </c>
      <c r="B44" s="6" t="s">
        <v>256</v>
      </c>
      <c r="C44" s="81" t="s">
        <v>412</v>
      </c>
      <c r="D44" s="6" t="s">
        <v>413</v>
      </c>
      <c r="E44" s="6" t="s">
        <v>290</v>
      </c>
      <c r="F44" s="6">
        <v>5</v>
      </c>
      <c r="G44" s="6">
        <v>8</v>
      </c>
      <c r="H44" s="6">
        <v>1</v>
      </c>
    </row>
    <row r="45" ht="15.75" customHeight="1" spans="1:8">
      <c r="A45" s="6">
        <v>101</v>
      </c>
      <c r="B45" s="6" t="s">
        <v>259</v>
      </c>
      <c r="C45" s="81" t="s">
        <v>412</v>
      </c>
      <c r="D45" s="6" t="s">
        <v>413</v>
      </c>
      <c r="E45" s="6" t="s">
        <v>290</v>
      </c>
      <c r="F45" s="6">
        <v>5</v>
      </c>
      <c r="G45" s="6">
        <v>8</v>
      </c>
      <c r="H45" s="6">
        <v>1</v>
      </c>
    </row>
    <row r="46" ht="15.75" customHeight="1" spans="1:8">
      <c r="A46" s="6">
        <v>102</v>
      </c>
      <c r="B46" s="6" t="s">
        <v>264</v>
      </c>
      <c r="C46" s="81" t="s">
        <v>412</v>
      </c>
      <c r="D46" s="6" t="s">
        <v>413</v>
      </c>
      <c r="E46" s="6" t="s">
        <v>290</v>
      </c>
      <c r="F46" s="6">
        <v>6</v>
      </c>
      <c r="G46" s="6">
        <v>8</v>
      </c>
      <c r="H46" s="6">
        <v>1</v>
      </c>
    </row>
    <row r="47" ht="15.75" customHeight="1" spans="1:8">
      <c r="A47" s="6">
        <v>103</v>
      </c>
      <c r="B47" s="6" t="s">
        <v>267</v>
      </c>
      <c r="C47" s="81" t="s">
        <v>412</v>
      </c>
      <c r="D47" s="6" t="s">
        <v>413</v>
      </c>
      <c r="E47" s="6" t="s">
        <v>290</v>
      </c>
      <c r="F47" s="6">
        <v>7</v>
      </c>
      <c r="G47" s="6">
        <v>8</v>
      </c>
      <c r="H47" s="6">
        <v>1</v>
      </c>
    </row>
    <row r="48" ht="15.75" customHeight="1" spans="1:8">
      <c r="A48" s="6">
        <v>104</v>
      </c>
      <c r="B48" s="6" t="s">
        <v>270</v>
      </c>
      <c r="C48" s="81" t="s">
        <v>412</v>
      </c>
      <c r="D48" s="6" t="s">
        <v>413</v>
      </c>
      <c r="E48" s="6" t="s">
        <v>290</v>
      </c>
      <c r="F48" s="6">
        <v>6</v>
      </c>
      <c r="G48" s="6">
        <v>8</v>
      </c>
      <c r="H48" s="6">
        <v>1</v>
      </c>
    </row>
    <row r="49" ht="15.75" customHeight="1" spans="1:8">
      <c r="A49" s="6">
        <v>105</v>
      </c>
      <c r="B49" s="6" t="s">
        <v>274</v>
      </c>
      <c r="C49" s="81" t="s">
        <v>412</v>
      </c>
      <c r="D49" s="6" t="s">
        <v>413</v>
      </c>
      <c r="E49" s="6" t="s">
        <v>290</v>
      </c>
      <c r="F49" s="6">
        <v>7</v>
      </c>
      <c r="G49" s="6">
        <v>8</v>
      </c>
      <c r="H49" s="6">
        <v>1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</sheetData>
  <mergeCells count="2">
    <mergeCell ref="A1:H1"/>
    <mergeCell ref="A2:H2"/>
  </mergeCells>
  <pageMargins left="0.7" right="0.7" top="0.75" bottom="0.75" header="0" footer="0"/>
  <pageSetup paperSize="1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30"/>
  <sheetViews>
    <sheetView topLeftCell="A30" workbookViewId="0">
      <selection activeCell="L21" sqref="L21"/>
    </sheetView>
  </sheetViews>
  <sheetFormatPr defaultColWidth="14.4285714285714" defaultRowHeight="15" customHeight="1"/>
  <cols>
    <col min="1" max="1" width="7.57142857142857" customWidth="1"/>
    <col min="2" max="2" width="23.8571428571429" customWidth="1"/>
    <col min="3" max="3" width="20.4285714285714" customWidth="1"/>
    <col min="4" max="4" width="16.4285714285714" customWidth="1"/>
    <col min="5" max="5" width="11.7142857142857" customWidth="1"/>
    <col min="6" max="6" width="11.2857142857143" customWidth="1"/>
    <col min="7" max="7" width="11.5714285714286" customWidth="1"/>
    <col min="8" max="25" width="8.71428571428571" customWidth="1"/>
  </cols>
  <sheetData>
    <row r="1" ht="21" customHeight="1" spans="1:11">
      <c r="A1" s="48" t="s">
        <v>415</v>
      </c>
      <c r="B1" s="49"/>
      <c r="C1" s="49"/>
      <c r="D1" s="49"/>
      <c r="E1" s="49"/>
      <c r="F1" s="49"/>
      <c r="G1" s="49"/>
      <c r="H1" s="75"/>
      <c r="I1" s="75"/>
      <c r="J1" s="75"/>
      <c r="K1" s="75"/>
    </row>
    <row r="2" ht="21" customHeight="1" spans="1:16">
      <c r="A2" s="48" t="s">
        <v>405</v>
      </c>
      <c r="B2" s="49"/>
      <c r="C2" s="49"/>
      <c r="D2" s="49"/>
      <c r="E2" s="49"/>
      <c r="F2" s="49"/>
      <c r="G2" s="49"/>
      <c r="H2" s="75"/>
      <c r="I2" s="75"/>
      <c r="J2" s="75"/>
      <c r="K2" s="76"/>
      <c r="L2" s="76"/>
      <c r="M2" s="76"/>
      <c r="N2" s="76"/>
      <c r="O2" s="76"/>
      <c r="P2" s="76"/>
    </row>
    <row r="3" ht="15.75" spans="17:17">
      <c r="Q3" s="77"/>
    </row>
    <row r="4" ht="30" spans="1:17">
      <c r="A4" s="30" t="s">
        <v>5</v>
      </c>
      <c r="B4" s="5" t="s">
        <v>6</v>
      </c>
      <c r="C4" s="5" t="s">
        <v>280</v>
      </c>
      <c r="D4" s="5" t="s">
        <v>281</v>
      </c>
      <c r="E4" s="5" t="s">
        <v>283</v>
      </c>
      <c r="F4" s="5" t="s">
        <v>284</v>
      </c>
      <c r="G4" s="5" t="s">
        <v>309</v>
      </c>
      <c r="Q4" s="77"/>
    </row>
    <row r="5" s="1" customFormat="1" ht="15.75" customHeight="1" spans="1:7">
      <c r="A5" s="78">
        <v>59</v>
      </c>
      <c r="B5" s="6" t="s">
        <v>83</v>
      </c>
      <c r="C5" s="6" t="s">
        <v>87</v>
      </c>
      <c r="D5" s="6" t="s">
        <v>87</v>
      </c>
      <c r="E5" s="6" t="s">
        <v>87</v>
      </c>
      <c r="F5" s="6" t="s">
        <v>87</v>
      </c>
      <c r="G5" s="6" t="s">
        <v>87</v>
      </c>
    </row>
    <row r="6" s="1" customFormat="1" ht="15.75" customHeight="1" spans="1:7">
      <c r="A6" s="78">
        <v>60</v>
      </c>
      <c r="B6" s="6" t="s">
        <v>90</v>
      </c>
      <c r="C6" s="6" t="s">
        <v>87</v>
      </c>
      <c r="D6" s="6" t="s">
        <v>87</v>
      </c>
      <c r="E6" s="6" t="s">
        <v>87</v>
      </c>
      <c r="F6" s="6" t="s">
        <v>87</v>
      </c>
      <c r="G6" s="6" t="s">
        <v>87</v>
      </c>
    </row>
    <row r="7" s="1" customFormat="1" ht="15.75" customHeight="1" spans="1:7">
      <c r="A7" s="78">
        <v>61</v>
      </c>
      <c r="B7" s="6" t="s">
        <v>98</v>
      </c>
      <c r="C7" s="6" t="s">
        <v>87</v>
      </c>
      <c r="D7" s="6" t="s">
        <v>87</v>
      </c>
      <c r="E7" s="6" t="s">
        <v>87</v>
      </c>
      <c r="F7" s="6" t="s">
        <v>87</v>
      </c>
      <c r="G7" s="6" t="s">
        <v>87</v>
      </c>
    </row>
    <row r="8" s="1" customFormat="1" ht="15.75" customHeight="1" spans="1:7">
      <c r="A8" s="78">
        <v>62</v>
      </c>
      <c r="B8" s="6" t="s">
        <v>106</v>
      </c>
      <c r="C8" s="6" t="s">
        <v>87</v>
      </c>
      <c r="D8" s="6" t="s">
        <v>87</v>
      </c>
      <c r="E8" s="6" t="s">
        <v>87</v>
      </c>
      <c r="F8" s="6" t="s">
        <v>87</v>
      </c>
      <c r="G8" s="6" t="s">
        <v>87</v>
      </c>
    </row>
    <row r="9" s="1" customFormat="1" ht="15.75" customHeight="1" spans="1:7">
      <c r="A9" s="78">
        <v>63</v>
      </c>
      <c r="B9" s="6" t="s">
        <v>113</v>
      </c>
      <c r="C9" s="6" t="s">
        <v>87</v>
      </c>
      <c r="D9" s="6" t="s">
        <v>87</v>
      </c>
      <c r="E9" s="6" t="s">
        <v>87</v>
      </c>
      <c r="F9" s="6" t="s">
        <v>87</v>
      </c>
      <c r="G9" s="6" t="s">
        <v>87</v>
      </c>
    </row>
    <row r="10" s="1" customFormat="1" ht="15.75" customHeight="1" spans="1:7">
      <c r="A10" s="78">
        <v>64</v>
      </c>
      <c r="B10" s="6" t="s">
        <v>116</v>
      </c>
      <c r="C10" s="6" t="s">
        <v>87</v>
      </c>
      <c r="D10" s="6" t="s">
        <v>87</v>
      </c>
      <c r="E10" s="6" t="s">
        <v>87</v>
      </c>
      <c r="F10" s="6" t="s">
        <v>87</v>
      </c>
      <c r="G10" s="6" t="s">
        <v>87</v>
      </c>
    </row>
    <row r="11" s="1" customFormat="1" ht="15.75" customHeight="1" spans="1:7">
      <c r="A11" s="78">
        <v>65</v>
      </c>
      <c r="B11" s="6" t="s">
        <v>121</v>
      </c>
      <c r="C11" s="6" t="s">
        <v>87</v>
      </c>
      <c r="D11" s="6" t="s">
        <v>87</v>
      </c>
      <c r="E11" s="6" t="s">
        <v>87</v>
      </c>
      <c r="F11" s="6" t="s">
        <v>87</v>
      </c>
      <c r="G11" s="6" t="s">
        <v>87</v>
      </c>
    </row>
    <row r="12" s="1" customFormat="1" ht="15.75" customHeight="1" spans="1:7">
      <c r="A12" s="78">
        <v>66</v>
      </c>
      <c r="B12" s="6" t="s">
        <v>125</v>
      </c>
      <c r="C12" s="6" t="s">
        <v>87</v>
      </c>
      <c r="D12" s="6" t="s">
        <v>87</v>
      </c>
      <c r="E12" s="6" t="s">
        <v>87</v>
      </c>
      <c r="F12" s="6" t="s">
        <v>87</v>
      </c>
      <c r="G12" s="6" t="s">
        <v>87</v>
      </c>
    </row>
    <row r="13" s="1" customFormat="1" ht="15.75" customHeight="1" spans="1:7">
      <c r="A13" s="78">
        <v>67</v>
      </c>
      <c r="B13" s="6" t="s">
        <v>132</v>
      </c>
      <c r="C13" s="6" t="s">
        <v>87</v>
      </c>
      <c r="D13" s="6" t="s">
        <v>87</v>
      </c>
      <c r="E13" s="6" t="s">
        <v>87</v>
      </c>
      <c r="F13" s="6" t="s">
        <v>87</v>
      </c>
      <c r="G13" s="6" t="s">
        <v>87</v>
      </c>
    </row>
    <row r="14" s="1" customFormat="1" ht="15.75" customHeight="1" spans="1:7">
      <c r="A14" s="78">
        <v>68</v>
      </c>
      <c r="B14" s="6" t="s">
        <v>139</v>
      </c>
      <c r="C14" s="6" t="s">
        <v>87</v>
      </c>
      <c r="D14" s="6" t="s">
        <v>87</v>
      </c>
      <c r="E14" s="6" t="s">
        <v>87</v>
      </c>
      <c r="F14" s="6" t="s">
        <v>87</v>
      </c>
      <c r="G14" s="6" t="s">
        <v>87</v>
      </c>
    </row>
    <row r="15" s="1" customFormat="1" ht="15.75" customHeight="1" spans="1:7">
      <c r="A15" s="78">
        <v>69</v>
      </c>
      <c r="B15" s="6" t="s">
        <v>143</v>
      </c>
      <c r="C15" s="6" t="s">
        <v>87</v>
      </c>
      <c r="D15" s="6" t="s">
        <v>87</v>
      </c>
      <c r="E15" s="6" t="s">
        <v>87</v>
      </c>
      <c r="F15" s="6" t="s">
        <v>87</v>
      </c>
      <c r="G15" s="6" t="s">
        <v>87</v>
      </c>
    </row>
    <row r="16" s="1" customFormat="1" ht="15.75" customHeight="1" spans="1:7">
      <c r="A16" s="78">
        <v>70</v>
      </c>
      <c r="B16" s="6" t="s">
        <v>154</v>
      </c>
      <c r="C16" s="6" t="s">
        <v>87</v>
      </c>
      <c r="D16" s="6" t="s">
        <v>87</v>
      </c>
      <c r="E16" s="6" t="s">
        <v>87</v>
      </c>
      <c r="F16" s="6" t="s">
        <v>87</v>
      </c>
      <c r="G16" s="6" t="s">
        <v>87</v>
      </c>
    </row>
    <row r="17" s="1" customFormat="1" ht="15.75" customHeight="1" spans="1:7">
      <c r="A17" s="78">
        <v>71</v>
      </c>
      <c r="B17" s="6" t="s">
        <v>156</v>
      </c>
      <c r="C17" s="6" t="s">
        <v>87</v>
      </c>
      <c r="D17" s="6" t="s">
        <v>87</v>
      </c>
      <c r="E17" s="6" t="s">
        <v>87</v>
      </c>
      <c r="F17" s="6" t="s">
        <v>87</v>
      </c>
      <c r="G17" s="6" t="s">
        <v>87</v>
      </c>
    </row>
    <row r="18" s="1" customFormat="1" ht="15.75" customHeight="1" spans="1:7">
      <c r="A18" s="78">
        <v>72</v>
      </c>
      <c r="B18" s="6" t="s">
        <v>159</v>
      </c>
      <c r="C18" s="6" t="s">
        <v>87</v>
      </c>
      <c r="D18" s="6" t="s">
        <v>87</v>
      </c>
      <c r="E18" s="6" t="s">
        <v>87</v>
      </c>
      <c r="F18" s="6" t="s">
        <v>87</v>
      </c>
      <c r="G18" s="6" t="s">
        <v>87</v>
      </c>
    </row>
    <row r="19" s="1" customFormat="1" ht="15.75" customHeight="1" spans="1:7">
      <c r="A19" s="78">
        <v>73</v>
      </c>
      <c r="B19" s="6" t="s">
        <v>166</v>
      </c>
      <c r="C19" s="6" t="s">
        <v>87</v>
      </c>
      <c r="D19" s="6" t="s">
        <v>87</v>
      </c>
      <c r="E19" s="6" t="s">
        <v>87</v>
      </c>
      <c r="F19" s="6" t="s">
        <v>87</v>
      </c>
      <c r="G19" s="6" t="s">
        <v>87</v>
      </c>
    </row>
    <row r="20" s="1" customFormat="1" ht="15.75" customHeight="1" spans="1:7">
      <c r="A20" s="78">
        <v>74</v>
      </c>
      <c r="B20" s="6" t="s">
        <v>169</v>
      </c>
      <c r="C20" s="6" t="s">
        <v>87</v>
      </c>
      <c r="D20" s="6" t="s">
        <v>87</v>
      </c>
      <c r="E20" s="6" t="s">
        <v>87</v>
      </c>
      <c r="F20" s="6" t="s">
        <v>87</v>
      </c>
      <c r="G20" s="6" t="s">
        <v>87</v>
      </c>
    </row>
    <row r="21" s="1" customFormat="1" ht="15.75" customHeight="1" spans="1:7">
      <c r="A21" s="78">
        <v>75</v>
      </c>
      <c r="B21" s="6" t="s">
        <v>172</v>
      </c>
      <c r="C21" s="6" t="s">
        <v>87</v>
      </c>
      <c r="D21" s="6" t="s">
        <v>87</v>
      </c>
      <c r="E21" s="6" t="s">
        <v>87</v>
      </c>
      <c r="F21" s="6" t="s">
        <v>87</v>
      </c>
      <c r="G21" s="6" t="s">
        <v>87</v>
      </c>
    </row>
    <row r="22" s="1" customFormat="1" ht="15.75" customHeight="1" spans="1:7">
      <c r="A22" s="78">
        <v>76</v>
      </c>
      <c r="B22" s="6" t="s">
        <v>175</v>
      </c>
      <c r="C22" s="6" t="s">
        <v>87</v>
      </c>
      <c r="D22" s="6" t="s">
        <v>87</v>
      </c>
      <c r="E22" s="6" t="s">
        <v>87</v>
      </c>
      <c r="F22" s="6" t="s">
        <v>87</v>
      </c>
      <c r="G22" s="6" t="s">
        <v>87</v>
      </c>
    </row>
    <row r="23" s="1" customFormat="1" ht="15.75" customHeight="1" spans="1:7">
      <c r="A23" s="78">
        <v>77</v>
      </c>
      <c r="B23" s="6" t="s">
        <v>178</v>
      </c>
      <c r="C23" s="6" t="s">
        <v>87</v>
      </c>
      <c r="D23" s="6" t="s">
        <v>87</v>
      </c>
      <c r="E23" s="6" t="s">
        <v>87</v>
      </c>
      <c r="F23" s="6" t="s">
        <v>87</v>
      </c>
      <c r="G23" s="6" t="s">
        <v>87</v>
      </c>
    </row>
    <row r="24" s="1" customFormat="1" ht="15.75" customHeight="1" spans="1:7">
      <c r="A24" s="78">
        <v>78</v>
      </c>
      <c r="B24" s="6" t="s">
        <v>181</v>
      </c>
      <c r="C24" s="6" t="s">
        <v>87</v>
      </c>
      <c r="D24" s="6" t="s">
        <v>87</v>
      </c>
      <c r="E24" s="6" t="s">
        <v>87</v>
      </c>
      <c r="F24" s="6" t="s">
        <v>87</v>
      </c>
      <c r="G24" s="6" t="s">
        <v>87</v>
      </c>
    </row>
    <row r="25" s="1" customFormat="1" ht="15.75" customHeight="1" spans="1:7">
      <c r="A25" s="78">
        <v>79</v>
      </c>
      <c r="B25" s="6" t="s">
        <v>184</v>
      </c>
      <c r="C25" s="6" t="s">
        <v>87</v>
      </c>
      <c r="D25" s="6" t="s">
        <v>87</v>
      </c>
      <c r="E25" s="6" t="s">
        <v>87</v>
      </c>
      <c r="F25" s="6" t="s">
        <v>87</v>
      </c>
      <c r="G25" s="6" t="s">
        <v>87</v>
      </c>
    </row>
    <row r="26" s="1" customFormat="1" ht="15.75" customHeight="1" spans="1:7">
      <c r="A26" s="78">
        <v>80</v>
      </c>
      <c r="B26" s="6" t="s">
        <v>187</v>
      </c>
      <c r="C26" s="6" t="s">
        <v>87</v>
      </c>
      <c r="D26" s="6" t="s">
        <v>87</v>
      </c>
      <c r="E26" s="6" t="s">
        <v>87</v>
      </c>
      <c r="F26" s="6" t="s">
        <v>87</v>
      </c>
      <c r="G26" s="6" t="s">
        <v>87</v>
      </c>
    </row>
    <row r="27" s="1" customFormat="1" ht="15.75" customHeight="1" spans="1:7">
      <c r="A27" s="78">
        <v>81</v>
      </c>
      <c r="B27" s="6" t="s">
        <v>191</v>
      </c>
      <c r="C27" s="6" t="s">
        <v>87</v>
      </c>
      <c r="D27" s="6" t="s">
        <v>87</v>
      </c>
      <c r="E27" s="6" t="s">
        <v>87</v>
      </c>
      <c r="F27" s="6" t="s">
        <v>87</v>
      </c>
      <c r="G27" s="6" t="s">
        <v>87</v>
      </c>
    </row>
    <row r="28" s="1" customFormat="1" ht="15.75" customHeight="1" spans="1:7">
      <c r="A28" s="78">
        <v>82</v>
      </c>
      <c r="B28" s="6" t="s">
        <v>194</v>
      </c>
      <c r="C28" s="6" t="s">
        <v>87</v>
      </c>
      <c r="D28" s="6" t="s">
        <v>87</v>
      </c>
      <c r="E28" s="6" t="s">
        <v>87</v>
      </c>
      <c r="F28" s="6" t="s">
        <v>87</v>
      </c>
      <c r="G28" s="6" t="s">
        <v>87</v>
      </c>
    </row>
    <row r="29" s="1" customFormat="1" ht="15.75" customHeight="1" spans="1:7">
      <c r="A29" s="78">
        <v>83</v>
      </c>
      <c r="B29" s="6" t="s">
        <v>197</v>
      </c>
      <c r="C29" s="6" t="s">
        <v>87</v>
      </c>
      <c r="D29" s="6" t="s">
        <v>87</v>
      </c>
      <c r="E29" s="6" t="s">
        <v>87</v>
      </c>
      <c r="F29" s="6" t="s">
        <v>87</v>
      </c>
      <c r="G29" s="6" t="s">
        <v>87</v>
      </c>
    </row>
    <row r="30" s="1" customFormat="1" ht="15.75" customHeight="1" spans="1:7">
      <c r="A30" s="78">
        <v>84</v>
      </c>
      <c r="B30" s="6" t="s">
        <v>200</v>
      </c>
      <c r="C30" s="6" t="s">
        <v>87</v>
      </c>
      <c r="D30" s="6" t="s">
        <v>87</v>
      </c>
      <c r="E30" s="6" t="s">
        <v>87</v>
      </c>
      <c r="F30" s="6" t="s">
        <v>87</v>
      </c>
      <c r="G30" s="6" t="s">
        <v>87</v>
      </c>
    </row>
    <row r="31" s="1" customFormat="1" ht="15.75" customHeight="1" spans="1:7">
      <c r="A31" s="78">
        <v>85</v>
      </c>
      <c r="B31" s="6" t="s">
        <v>202</v>
      </c>
      <c r="C31" s="6" t="s">
        <v>87</v>
      </c>
      <c r="D31" s="6" t="s">
        <v>87</v>
      </c>
      <c r="E31" s="6" t="s">
        <v>87</v>
      </c>
      <c r="F31" s="6" t="s">
        <v>87</v>
      </c>
      <c r="G31" s="6" t="s">
        <v>87</v>
      </c>
    </row>
    <row r="32" s="1" customFormat="1" ht="15.75" customHeight="1" spans="1:7">
      <c r="A32" s="78">
        <v>86</v>
      </c>
      <c r="B32" s="6" t="s">
        <v>205</v>
      </c>
      <c r="C32" s="6" t="s">
        <v>87</v>
      </c>
      <c r="D32" s="6" t="s">
        <v>87</v>
      </c>
      <c r="E32" s="6" t="s">
        <v>87</v>
      </c>
      <c r="F32" s="6" t="s">
        <v>87</v>
      </c>
      <c r="G32" s="6" t="s">
        <v>87</v>
      </c>
    </row>
    <row r="33" s="1" customFormat="1" ht="15.75" customHeight="1" spans="1:7">
      <c r="A33" s="78">
        <v>87</v>
      </c>
      <c r="B33" s="6" t="s">
        <v>209</v>
      </c>
      <c r="C33" s="6" t="s">
        <v>87</v>
      </c>
      <c r="D33" s="6" t="s">
        <v>87</v>
      </c>
      <c r="E33" s="6" t="s">
        <v>87</v>
      </c>
      <c r="F33" s="6" t="s">
        <v>87</v>
      </c>
      <c r="G33" s="6" t="s">
        <v>87</v>
      </c>
    </row>
    <row r="34" s="1" customFormat="1" ht="15.75" customHeight="1" spans="1:7">
      <c r="A34" s="78">
        <v>88</v>
      </c>
      <c r="B34" s="6" t="s">
        <v>212</v>
      </c>
      <c r="C34" s="6" t="s">
        <v>87</v>
      </c>
      <c r="D34" s="6" t="s">
        <v>87</v>
      </c>
      <c r="E34" s="6" t="s">
        <v>87</v>
      </c>
      <c r="F34" s="6" t="s">
        <v>87</v>
      </c>
      <c r="G34" s="6" t="s">
        <v>87</v>
      </c>
    </row>
    <row r="35" s="1" customFormat="1" ht="15.75" customHeight="1" spans="1:7">
      <c r="A35" s="78">
        <v>89</v>
      </c>
      <c r="B35" s="6" t="s">
        <v>216</v>
      </c>
      <c r="C35" s="6" t="s">
        <v>87</v>
      </c>
      <c r="D35" s="6" t="s">
        <v>87</v>
      </c>
      <c r="E35" s="6" t="s">
        <v>87</v>
      </c>
      <c r="F35" s="6" t="s">
        <v>87</v>
      </c>
      <c r="G35" s="6" t="s">
        <v>87</v>
      </c>
    </row>
    <row r="36" s="1" customFormat="1" ht="15.75" customHeight="1" spans="1:7">
      <c r="A36" s="78">
        <v>90</v>
      </c>
      <c r="B36" s="6" t="s">
        <v>221</v>
      </c>
      <c r="C36" s="6" t="s">
        <v>87</v>
      </c>
      <c r="D36" s="6" t="s">
        <v>87</v>
      </c>
      <c r="E36" s="6" t="s">
        <v>87</v>
      </c>
      <c r="F36" s="6" t="s">
        <v>87</v>
      </c>
      <c r="G36" s="6" t="s">
        <v>87</v>
      </c>
    </row>
    <row r="37" s="1" customFormat="1" ht="15.75" customHeight="1" spans="1:7">
      <c r="A37" s="78">
        <v>91</v>
      </c>
      <c r="B37" s="6" t="s">
        <v>224</v>
      </c>
      <c r="C37" s="6" t="s">
        <v>87</v>
      </c>
      <c r="D37" s="6" t="s">
        <v>87</v>
      </c>
      <c r="E37" s="6" t="s">
        <v>87</v>
      </c>
      <c r="F37" s="6" t="s">
        <v>87</v>
      </c>
      <c r="G37" s="6" t="s">
        <v>87</v>
      </c>
    </row>
    <row r="38" s="1" customFormat="1" ht="15.75" customHeight="1" spans="1:7">
      <c r="A38" s="78">
        <v>92</v>
      </c>
      <c r="B38" s="6" t="s">
        <v>228</v>
      </c>
      <c r="C38" s="6" t="s">
        <v>87</v>
      </c>
      <c r="D38" s="6" t="s">
        <v>87</v>
      </c>
      <c r="E38" s="6" t="s">
        <v>87</v>
      </c>
      <c r="F38" s="6" t="s">
        <v>87</v>
      </c>
      <c r="G38" s="6" t="s">
        <v>87</v>
      </c>
    </row>
    <row r="39" s="1" customFormat="1" ht="15.75" customHeight="1" spans="1:7">
      <c r="A39" s="78">
        <v>93</v>
      </c>
      <c r="B39" s="6" t="s">
        <v>231</v>
      </c>
      <c r="C39" s="6" t="s">
        <v>87</v>
      </c>
      <c r="D39" s="6" t="s">
        <v>87</v>
      </c>
      <c r="E39" s="6" t="s">
        <v>87</v>
      </c>
      <c r="F39" s="6" t="s">
        <v>87</v>
      </c>
      <c r="G39" s="6" t="s">
        <v>87</v>
      </c>
    </row>
    <row r="40" s="1" customFormat="1" ht="15.75" customHeight="1" spans="1:7">
      <c r="A40" s="78">
        <v>94</v>
      </c>
      <c r="B40" s="6" t="s">
        <v>233</v>
      </c>
      <c r="C40" s="6" t="s">
        <v>87</v>
      </c>
      <c r="D40" s="6" t="s">
        <v>87</v>
      </c>
      <c r="E40" s="6" t="s">
        <v>87</v>
      </c>
      <c r="F40" s="6" t="s">
        <v>87</v>
      </c>
      <c r="G40" s="6" t="s">
        <v>87</v>
      </c>
    </row>
    <row r="41" s="1" customFormat="1" ht="15.75" customHeight="1" spans="1:7">
      <c r="A41" s="78">
        <v>95</v>
      </c>
      <c r="B41" s="6" t="s">
        <v>238</v>
      </c>
      <c r="C41" s="6" t="s">
        <v>87</v>
      </c>
      <c r="D41" s="6" t="s">
        <v>87</v>
      </c>
      <c r="E41" s="6" t="s">
        <v>87</v>
      </c>
      <c r="F41" s="6" t="s">
        <v>87</v>
      </c>
      <c r="G41" s="6" t="s">
        <v>87</v>
      </c>
    </row>
    <row r="42" s="1" customFormat="1" ht="15.75" customHeight="1" spans="1:7">
      <c r="A42" s="78">
        <v>96</v>
      </c>
      <c r="B42" s="6" t="s">
        <v>244</v>
      </c>
      <c r="C42" s="6" t="s">
        <v>87</v>
      </c>
      <c r="D42" s="6" t="s">
        <v>87</v>
      </c>
      <c r="E42" s="6" t="s">
        <v>87</v>
      </c>
      <c r="F42" s="6" t="s">
        <v>87</v>
      </c>
      <c r="G42" s="6" t="s">
        <v>87</v>
      </c>
    </row>
    <row r="43" s="1" customFormat="1" ht="15.75" customHeight="1" spans="1:7">
      <c r="A43" s="78">
        <v>97</v>
      </c>
      <c r="B43" s="6" t="s">
        <v>249</v>
      </c>
      <c r="C43" s="6" t="s">
        <v>87</v>
      </c>
      <c r="D43" s="6" t="s">
        <v>87</v>
      </c>
      <c r="E43" s="6" t="s">
        <v>87</v>
      </c>
      <c r="F43" s="6" t="s">
        <v>87</v>
      </c>
      <c r="G43" s="6" t="s">
        <v>87</v>
      </c>
    </row>
    <row r="44" s="1" customFormat="1" ht="15.75" customHeight="1" spans="1:7">
      <c r="A44" s="78">
        <v>98</v>
      </c>
      <c r="B44" s="6" t="s">
        <v>253</v>
      </c>
      <c r="C44" s="6" t="s">
        <v>87</v>
      </c>
      <c r="D44" s="6" t="s">
        <v>87</v>
      </c>
      <c r="E44" s="6" t="s">
        <v>87</v>
      </c>
      <c r="F44" s="6" t="s">
        <v>87</v>
      </c>
      <c r="G44" s="6" t="s">
        <v>87</v>
      </c>
    </row>
    <row r="45" s="1" customFormat="1" ht="15.75" customHeight="1" spans="1:7">
      <c r="A45" s="78">
        <v>99</v>
      </c>
      <c r="B45" s="6" t="s">
        <v>256</v>
      </c>
      <c r="C45" s="6" t="s">
        <v>87</v>
      </c>
      <c r="D45" s="6" t="s">
        <v>87</v>
      </c>
      <c r="E45" s="6" t="s">
        <v>87</v>
      </c>
      <c r="F45" s="6" t="s">
        <v>87</v>
      </c>
      <c r="G45" s="6" t="s">
        <v>87</v>
      </c>
    </row>
    <row r="46" s="1" customFormat="1" ht="15.75" customHeight="1" spans="1:7">
      <c r="A46" s="78">
        <v>100</v>
      </c>
      <c r="B46" s="6" t="s">
        <v>259</v>
      </c>
      <c r="C46" s="6" t="s">
        <v>87</v>
      </c>
      <c r="D46" s="6" t="s">
        <v>87</v>
      </c>
      <c r="E46" s="6" t="s">
        <v>87</v>
      </c>
      <c r="F46" s="6" t="s">
        <v>87</v>
      </c>
      <c r="G46" s="6" t="s">
        <v>87</v>
      </c>
    </row>
    <row r="47" s="1" customFormat="1" ht="15.75" customHeight="1" spans="1:7">
      <c r="A47" s="78">
        <v>101</v>
      </c>
      <c r="B47" s="6" t="s">
        <v>264</v>
      </c>
      <c r="C47" s="6" t="s">
        <v>87</v>
      </c>
      <c r="D47" s="6" t="s">
        <v>87</v>
      </c>
      <c r="E47" s="6" t="s">
        <v>87</v>
      </c>
      <c r="F47" s="6" t="s">
        <v>87</v>
      </c>
      <c r="G47" s="6" t="s">
        <v>87</v>
      </c>
    </row>
    <row r="48" s="1" customFormat="1" ht="15.75" customHeight="1" spans="1:7">
      <c r="A48" s="78">
        <v>102</v>
      </c>
      <c r="B48" s="6" t="s">
        <v>267</v>
      </c>
      <c r="C48" s="6" t="s">
        <v>87</v>
      </c>
      <c r="D48" s="6" t="s">
        <v>87</v>
      </c>
      <c r="E48" s="6" t="s">
        <v>87</v>
      </c>
      <c r="F48" s="6" t="s">
        <v>87</v>
      </c>
      <c r="G48" s="6" t="s">
        <v>87</v>
      </c>
    </row>
    <row r="49" s="1" customFormat="1" ht="15.75" customHeight="1" spans="1:7">
      <c r="A49" s="78">
        <v>103</v>
      </c>
      <c r="B49" s="6" t="s">
        <v>270</v>
      </c>
      <c r="C49" s="6" t="s">
        <v>87</v>
      </c>
      <c r="D49" s="6" t="s">
        <v>87</v>
      </c>
      <c r="E49" s="6" t="s">
        <v>87</v>
      </c>
      <c r="F49" s="6" t="s">
        <v>87</v>
      </c>
      <c r="G49" s="6">
        <v>1</v>
      </c>
    </row>
    <row r="50" s="1" customFormat="1" ht="15.75" customHeight="1" spans="1:7">
      <c r="A50" s="78">
        <v>104</v>
      </c>
      <c r="B50" s="6" t="s">
        <v>274</v>
      </c>
      <c r="C50" s="6" t="s">
        <v>87</v>
      </c>
      <c r="D50" s="6" t="s">
        <v>87</v>
      </c>
      <c r="E50" s="6" t="s">
        <v>87</v>
      </c>
      <c r="F50" s="6" t="s">
        <v>87</v>
      </c>
      <c r="G50" s="6">
        <v>1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</sheetData>
  <mergeCells count="2">
    <mergeCell ref="A1:G1"/>
    <mergeCell ref="A2:G2"/>
  </mergeCells>
  <pageMargins left="0.7" right="0.7" top="0.75" bottom="0.75" header="0" footer="0"/>
  <pageSetup paperSize="1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29"/>
  <sheetViews>
    <sheetView topLeftCell="A15" workbookViewId="0">
      <selection activeCell="C17" sqref="C17"/>
    </sheetView>
  </sheetViews>
  <sheetFormatPr defaultColWidth="14.4285714285714" defaultRowHeight="15" customHeight="1"/>
  <cols>
    <col min="1" max="1" width="7.57142857142857" customWidth="1"/>
    <col min="2" max="2" width="23.8571428571429" customWidth="1"/>
    <col min="3" max="3" width="20.4285714285714" customWidth="1"/>
    <col min="4" max="4" width="16.4285714285714" customWidth="1"/>
    <col min="5" max="5" width="11.7142857142857" customWidth="1"/>
    <col min="6" max="6" width="11.2857142857143" customWidth="1"/>
    <col min="7" max="7" width="10.8571428571429" customWidth="1"/>
    <col min="8" max="8" width="11.5714285714286" customWidth="1"/>
    <col min="9" max="25" width="8.71428571428571" customWidth="1"/>
  </cols>
  <sheetData>
    <row r="1" ht="25.5" customHeight="1" spans="1:12">
      <c r="A1" s="48" t="s">
        <v>416</v>
      </c>
      <c r="B1" s="49"/>
      <c r="C1" s="49"/>
      <c r="D1" s="49"/>
      <c r="E1" s="49"/>
      <c r="F1" s="49"/>
      <c r="G1" s="49"/>
      <c r="H1" s="49"/>
      <c r="I1" s="75"/>
      <c r="J1" s="75"/>
      <c r="K1" s="75"/>
      <c r="L1" s="75"/>
    </row>
    <row r="2" ht="25.5" customHeight="1" spans="1:17">
      <c r="A2" s="48" t="s">
        <v>370</v>
      </c>
      <c r="B2" s="49"/>
      <c r="C2" s="49"/>
      <c r="D2" s="49"/>
      <c r="E2" s="49"/>
      <c r="F2" s="49"/>
      <c r="G2" s="49"/>
      <c r="H2" s="49"/>
      <c r="I2" s="75"/>
      <c r="J2" s="75"/>
      <c r="K2" s="75"/>
      <c r="L2" s="76"/>
      <c r="M2" s="76"/>
      <c r="N2" s="76"/>
      <c r="O2" s="76"/>
      <c r="P2" s="76"/>
      <c r="Q2" s="76"/>
    </row>
    <row r="3" ht="15.75" spans="18:18">
      <c r="R3" s="77"/>
    </row>
    <row r="4" ht="30" spans="1:18">
      <c r="A4" s="72" t="s">
        <v>5</v>
      </c>
      <c r="B4" s="5" t="s">
        <v>6</v>
      </c>
      <c r="C4" s="5" t="s">
        <v>280</v>
      </c>
      <c r="D4" s="5" t="s">
        <v>281</v>
      </c>
      <c r="E4" s="5" t="s">
        <v>283</v>
      </c>
      <c r="F4" s="5" t="s">
        <v>314</v>
      </c>
      <c r="G4" s="5" t="s">
        <v>284</v>
      </c>
      <c r="H4" s="5" t="s">
        <v>309</v>
      </c>
      <c r="R4" s="77"/>
    </row>
    <row r="5" s="1" customFormat="1" ht="15.75" customHeight="1" spans="1:8">
      <c r="A5" s="73">
        <v>1</v>
      </c>
      <c r="B5" s="74" t="s">
        <v>83</v>
      </c>
      <c r="C5" s="6" t="s">
        <v>87</v>
      </c>
      <c r="D5" s="6" t="s">
        <v>87</v>
      </c>
      <c r="E5" s="6" t="s">
        <v>87</v>
      </c>
      <c r="F5" s="6" t="s">
        <v>87</v>
      </c>
      <c r="G5" s="6" t="s">
        <v>87</v>
      </c>
      <c r="H5" s="6">
        <v>1</v>
      </c>
    </row>
    <row r="6" s="1" customFormat="1" ht="15.75" customHeight="1" spans="1:8">
      <c r="A6" s="73">
        <v>2</v>
      </c>
      <c r="B6" s="74" t="s">
        <v>90</v>
      </c>
      <c r="C6" s="6" t="s">
        <v>87</v>
      </c>
      <c r="D6" s="6" t="s">
        <v>87</v>
      </c>
      <c r="E6" s="6" t="s">
        <v>87</v>
      </c>
      <c r="F6" s="6" t="s">
        <v>87</v>
      </c>
      <c r="G6" s="6" t="s">
        <v>87</v>
      </c>
      <c r="H6" s="6">
        <v>1</v>
      </c>
    </row>
    <row r="7" s="1" customFormat="1" ht="15.75" customHeight="1" spans="1:8">
      <c r="A7" s="73">
        <v>3</v>
      </c>
      <c r="B7" s="74" t="s">
        <v>98</v>
      </c>
      <c r="C7" s="6" t="s">
        <v>87</v>
      </c>
      <c r="D7" s="6" t="s">
        <v>87</v>
      </c>
      <c r="E7" s="6" t="s">
        <v>87</v>
      </c>
      <c r="F7" s="6" t="s">
        <v>87</v>
      </c>
      <c r="G7" s="6" t="s">
        <v>87</v>
      </c>
      <c r="H7" s="6">
        <v>1</v>
      </c>
    </row>
    <row r="8" s="1" customFormat="1" ht="15.75" customHeight="1" spans="1:8">
      <c r="A8" s="73">
        <v>4</v>
      </c>
      <c r="B8" s="74" t="s">
        <v>106</v>
      </c>
      <c r="C8" s="6" t="s">
        <v>87</v>
      </c>
      <c r="D8" s="6" t="s">
        <v>87</v>
      </c>
      <c r="E8" s="6" t="s">
        <v>87</v>
      </c>
      <c r="F8" s="6" t="s">
        <v>87</v>
      </c>
      <c r="G8" s="6" t="s">
        <v>87</v>
      </c>
      <c r="H8" s="6">
        <v>1</v>
      </c>
    </row>
    <row r="9" s="1" customFormat="1" ht="15.75" customHeight="1" spans="1:8">
      <c r="A9" s="73">
        <v>5</v>
      </c>
      <c r="B9" s="74" t="s">
        <v>113</v>
      </c>
      <c r="C9" s="6" t="s">
        <v>87</v>
      </c>
      <c r="D9" s="6" t="s">
        <v>87</v>
      </c>
      <c r="E9" s="6" t="s">
        <v>87</v>
      </c>
      <c r="F9" s="6" t="s">
        <v>87</v>
      </c>
      <c r="G9" s="6" t="s">
        <v>87</v>
      </c>
      <c r="H9" s="6">
        <v>1</v>
      </c>
    </row>
    <row r="10" s="1" customFormat="1" ht="15.75" customHeight="1" spans="1:8">
      <c r="A10" s="73">
        <v>6</v>
      </c>
      <c r="B10" s="74" t="s">
        <v>116</v>
      </c>
      <c r="C10" s="6" t="s">
        <v>87</v>
      </c>
      <c r="D10" s="6" t="s">
        <v>87</v>
      </c>
      <c r="E10" s="6" t="s">
        <v>87</v>
      </c>
      <c r="F10" s="6" t="s">
        <v>87</v>
      </c>
      <c r="G10" s="6" t="s">
        <v>87</v>
      </c>
      <c r="H10" s="6">
        <v>1</v>
      </c>
    </row>
    <row r="11" s="1" customFormat="1" ht="15.75" customHeight="1" spans="1:8">
      <c r="A11" s="73">
        <v>7</v>
      </c>
      <c r="B11" s="74" t="s">
        <v>121</v>
      </c>
      <c r="C11" s="6" t="s">
        <v>87</v>
      </c>
      <c r="D11" s="6" t="s">
        <v>87</v>
      </c>
      <c r="E11" s="6" t="s">
        <v>87</v>
      </c>
      <c r="F11" s="6" t="s">
        <v>87</v>
      </c>
      <c r="G11" s="6" t="s">
        <v>87</v>
      </c>
      <c r="H11" s="6">
        <v>1</v>
      </c>
    </row>
    <row r="12" s="1" customFormat="1" ht="15.75" customHeight="1" spans="1:8">
      <c r="A12" s="73">
        <v>8</v>
      </c>
      <c r="B12" s="74" t="s">
        <v>125</v>
      </c>
      <c r="C12" s="6" t="s">
        <v>87</v>
      </c>
      <c r="D12" s="6" t="s">
        <v>87</v>
      </c>
      <c r="E12" s="6" t="s">
        <v>87</v>
      </c>
      <c r="F12" s="6" t="s">
        <v>87</v>
      </c>
      <c r="G12" s="6" t="s">
        <v>87</v>
      </c>
      <c r="H12" s="6">
        <v>1</v>
      </c>
    </row>
    <row r="13" s="1" customFormat="1" ht="15.75" customHeight="1" spans="1:8">
      <c r="A13" s="73">
        <v>9</v>
      </c>
      <c r="B13" s="74" t="s">
        <v>132</v>
      </c>
      <c r="C13" s="6" t="s">
        <v>87</v>
      </c>
      <c r="D13" s="6" t="s">
        <v>87</v>
      </c>
      <c r="E13" s="6" t="s">
        <v>87</v>
      </c>
      <c r="F13" s="6" t="s">
        <v>87</v>
      </c>
      <c r="G13" s="6" t="s">
        <v>87</v>
      </c>
      <c r="H13" s="6">
        <v>1</v>
      </c>
    </row>
    <row r="14" s="1" customFormat="1" ht="15.75" customHeight="1" spans="1:8">
      <c r="A14" s="73">
        <v>10</v>
      </c>
      <c r="B14" s="74" t="s">
        <v>139</v>
      </c>
      <c r="C14" s="6" t="s">
        <v>87</v>
      </c>
      <c r="D14" s="6" t="s">
        <v>87</v>
      </c>
      <c r="E14" s="6" t="s">
        <v>87</v>
      </c>
      <c r="F14" s="6" t="s">
        <v>87</v>
      </c>
      <c r="G14" s="6" t="s">
        <v>87</v>
      </c>
      <c r="H14" s="6">
        <v>1</v>
      </c>
    </row>
    <row r="15" s="1" customFormat="1" ht="15.75" customHeight="1" spans="1:8">
      <c r="A15" s="73">
        <v>11</v>
      </c>
      <c r="B15" s="74" t="s">
        <v>143</v>
      </c>
      <c r="C15" s="6" t="s">
        <v>87</v>
      </c>
      <c r="D15" s="6" t="s">
        <v>87</v>
      </c>
      <c r="E15" s="6" t="s">
        <v>87</v>
      </c>
      <c r="F15" s="6" t="s">
        <v>87</v>
      </c>
      <c r="G15" s="6" t="s">
        <v>87</v>
      </c>
      <c r="H15" s="6">
        <v>1</v>
      </c>
    </row>
    <row r="16" s="1" customFormat="1" ht="15.75" customHeight="1" spans="1:8">
      <c r="A16" s="73">
        <v>12</v>
      </c>
      <c r="B16" s="74" t="s">
        <v>154</v>
      </c>
      <c r="C16" s="6" t="s">
        <v>87</v>
      </c>
      <c r="D16" s="6" t="s">
        <v>87</v>
      </c>
      <c r="E16" s="6" t="s">
        <v>87</v>
      </c>
      <c r="F16" s="6" t="s">
        <v>87</v>
      </c>
      <c r="G16" s="6" t="s">
        <v>87</v>
      </c>
      <c r="H16" s="6">
        <v>1</v>
      </c>
    </row>
    <row r="17" s="1" customFormat="1" ht="15.75" customHeight="1" spans="1:8">
      <c r="A17" s="73">
        <v>13</v>
      </c>
      <c r="B17" s="74" t="s">
        <v>156</v>
      </c>
      <c r="C17" s="6" t="s">
        <v>87</v>
      </c>
      <c r="D17" s="6" t="s">
        <v>87</v>
      </c>
      <c r="E17" s="6" t="s">
        <v>87</v>
      </c>
      <c r="F17" s="6" t="s">
        <v>87</v>
      </c>
      <c r="G17" s="6" t="s">
        <v>87</v>
      </c>
      <c r="H17" s="6">
        <v>1</v>
      </c>
    </row>
    <row r="18" s="1" customFormat="1" ht="15.75" customHeight="1" spans="1:8">
      <c r="A18" s="73">
        <v>14</v>
      </c>
      <c r="B18" s="74" t="s">
        <v>159</v>
      </c>
      <c r="C18" s="6" t="s">
        <v>87</v>
      </c>
      <c r="D18" s="6" t="s">
        <v>87</v>
      </c>
      <c r="E18" s="6" t="s">
        <v>87</v>
      </c>
      <c r="F18" s="6" t="s">
        <v>87</v>
      </c>
      <c r="G18" s="6" t="s">
        <v>87</v>
      </c>
      <c r="H18" s="6">
        <v>1</v>
      </c>
    </row>
    <row r="19" s="1" customFormat="1" ht="15.75" customHeight="1" spans="1:8">
      <c r="A19" s="73">
        <v>15</v>
      </c>
      <c r="B19" s="74" t="s">
        <v>166</v>
      </c>
      <c r="C19" s="6" t="s">
        <v>87</v>
      </c>
      <c r="D19" s="6" t="s">
        <v>87</v>
      </c>
      <c r="E19" s="6" t="s">
        <v>87</v>
      </c>
      <c r="F19" s="6" t="s">
        <v>87</v>
      </c>
      <c r="G19" s="6" t="s">
        <v>87</v>
      </c>
      <c r="H19" s="6">
        <v>1</v>
      </c>
    </row>
    <row r="20" s="1" customFormat="1" ht="15.75" customHeight="1" spans="1:8">
      <c r="A20" s="73">
        <v>16</v>
      </c>
      <c r="B20" s="74" t="s">
        <v>169</v>
      </c>
      <c r="C20" s="6" t="s">
        <v>87</v>
      </c>
      <c r="D20" s="6" t="s">
        <v>87</v>
      </c>
      <c r="E20" s="6" t="s">
        <v>87</v>
      </c>
      <c r="F20" s="6" t="s">
        <v>87</v>
      </c>
      <c r="G20" s="6" t="s">
        <v>87</v>
      </c>
      <c r="H20" s="6">
        <v>1</v>
      </c>
    </row>
    <row r="21" s="1" customFormat="1" ht="15.75" customHeight="1" spans="1:8">
      <c r="A21" s="73">
        <v>17</v>
      </c>
      <c r="B21" s="74" t="s">
        <v>172</v>
      </c>
      <c r="C21" s="6" t="s">
        <v>87</v>
      </c>
      <c r="D21" s="6" t="s">
        <v>87</v>
      </c>
      <c r="E21" s="6" t="s">
        <v>87</v>
      </c>
      <c r="F21" s="6" t="s">
        <v>87</v>
      </c>
      <c r="G21" s="6" t="s">
        <v>87</v>
      </c>
      <c r="H21" s="6">
        <v>1</v>
      </c>
    </row>
    <row r="22" s="1" customFormat="1" ht="15.75" customHeight="1" spans="1:8">
      <c r="A22" s="73">
        <v>18</v>
      </c>
      <c r="B22" s="74" t="s">
        <v>175</v>
      </c>
      <c r="C22" s="6" t="s">
        <v>87</v>
      </c>
      <c r="D22" s="6" t="s">
        <v>87</v>
      </c>
      <c r="E22" s="6" t="s">
        <v>87</v>
      </c>
      <c r="F22" s="6" t="s">
        <v>87</v>
      </c>
      <c r="G22" s="6" t="s">
        <v>87</v>
      </c>
      <c r="H22" s="6">
        <v>1</v>
      </c>
    </row>
    <row r="23" s="1" customFormat="1" ht="15.75" customHeight="1" spans="1:8">
      <c r="A23" s="73">
        <v>19</v>
      </c>
      <c r="B23" s="74" t="s">
        <v>178</v>
      </c>
      <c r="C23" s="6" t="s">
        <v>87</v>
      </c>
      <c r="D23" s="6" t="s">
        <v>87</v>
      </c>
      <c r="E23" s="6" t="s">
        <v>87</v>
      </c>
      <c r="F23" s="6" t="s">
        <v>87</v>
      </c>
      <c r="G23" s="6" t="s">
        <v>87</v>
      </c>
      <c r="H23" s="6">
        <v>1</v>
      </c>
    </row>
    <row r="24" s="1" customFormat="1" ht="15.75" customHeight="1" spans="1:8">
      <c r="A24" s="73">
        <v>20</v>
      </c>
      <c r="B24" s="74" t="s">
        <v>181</v>
      </c>
      <c r="C24" s="6" t="s">
        <v>87</v>
      </c>
      <c r="D24" s="6" t="s">
        <v>87</v>
      </c>
      <c r="E24" s="6" t="s">
        <v>87</v>
      </c>
      <c r="F24" s="6" t="s">
        <v>87</v>
      </c>
      <c r="G24" s="6" t="s">
        <v>87</v>
      </c>
      <c r="H24" s="6">
        <v>1</v>
      </c>
    </row>
    <row r="25" s="1" customFormat="1" ht="15.75" customHeight="1" spans="1:8">
      <c r="A25" s="73">
        <v>21</v>
      </c>
      <c r="B25" s="74" t="s">
        <v>184</v>
      </c>
      <c r="C25" s="6" t="s">
        <v>87</v>
      </c>
      <c r="D25" s="6" t="s">
        <v>87</v>
      </c>
      <c r="E25" s="6" t="s">
        <v>87</v>
      </c>
      <c r="F25" s="6" t="s">
        <v>87</v>
      </c>
      <c r="G25" s="6" t="s">
        <v>87</v>
      </c>
      <c r="H25" s="6">
        <v>1</v>
      </c>
    </row>
    <row r="26" s="1" customFormat="1" ht="15.75" customHeight="1" spans="1:8">
      <c r="A26" s="73">
        <v>22</v>
      </c>
      <c r="B26" s="74" t="s">
        <v>187</v>
      </c>
      <c r="C26" s="6" t="s">
        <v>87</v>
      </c>
      <c r="D26" s="6" t="s">
        <v>87</v>
      </c>
      <c r="E26" s="6" t="s">
        <v>87</v>
      </c>
      <c r="F26" s="6" t="s">
        <v>87</v>
      </c>
      <c r="G26" s="6" t="s">
        <v>87</v>
      </c>
      <c r="H26" s="6">
        <v>1</v>
      </c>
    </row>
    <row r="27" s="1" customFormat="1" ht="15.75" customHeight="1" spans="1:8">
      <c r="A27" s="73">
        <v>23</v>
      </c>
      <c r="B27" s="74" t="s">
        <v>191</v>
      </c>
      <c r="C27" s="6" t="s">
        <v>87</v>
      </c>
      <c r="D27" s="6" t="s">
        <v>87</v>
      </c>
      <c r="E27" s="6" t="s">
        <v>87</v>
      </c>
      <c r="F27" s="6" t="s">
        <v>87</v>
      </c>
      <c r="G27" s="6" t="s">
        <v>87</v>
      </c>
      <c r="H27" s="6">
        <v>1</v>
      </c>
    </row>
    <row r="28" s="1" customFormat="1" ht="15.75" customHeight="1" spans="1:8">
      <c r="A28" s="73">
        <v>24</v>
      </c>
      <c r="B28" s="74" t="s">
        <v>194</v>
      </c>
      <c r="C28" s="6" t="s">
        <v>87</v>
      </c>
      <c r="D28" s="6" t="s">
        <v>87</v>
      </c>
      <c r="E28" s="6" t="s">
        <v>87</v>
      </c>
      <c r="F28" s="6" t="s">
        <v>87</v>
      </c>
      <c r="G28" s="6" t="s">
        <v>87</v>
      </c>
      <c r="H28" s="6">
        <v>1</v>
      </c>
    </row>
    <row r="29" s="1" customFormat="1" ht="15.75" customHeight="1" spans="1:8">
      <c r="A29" s="73">
        <v>25</v>
      </c>
      <c r="B29" s="74" t="s">
        <v>197</v>
      </c>
      <c r="C29" s="6" t="s">
        <v>87</v>
      </c>
      <c r="D29" s="6" t="s">
        <v>87</v>
      </c>
      <c r="E29" s="6" t="s">
        <v>87</v>
      </c>
      <c r="F29" s="6" t="s">
        <v>87</v>
      </c>
      <c r="G29" s="6" t="s">
        <v>87</v>
      </c>
      <c r="H29" s="6">
        <v>1</v>
      </c>
    </row>
    <row r="30" s="1" customFormat="1" ht="15.75" customHeight="1" spans="1:8">
      <c r="A30" s="73">
        <v>26</v>
      </c>
      <c r="B30" s="74" t="s">
        <v>200</v>
      </c>
      <c r="C30" s="6" t="s">
        <v>87</v>
      </c>
      <c r="D30" s="6" t="s">
        <v>87</v>
      </c>
      <c r="E30" s="6" t="s">
        <v>87</v>
      </c>
      <c r="F30" s="6" t="s">
        <v>87</v>
      </c>
      <c r="G30" s="6" t="s">
        <v>87</v>
      </c>
      <c r="H30" s="6">
        <v>1</v>
      </c>
    </row>
    <row r="31" s="1" customFormat="1" ht="15.75" customHeight="1" spans="1:8">
      <c r="A31" s="73">
        <v>27</v>
      </c>
      <c r="B31" s="74" t="s">
        <v>202</v>
      </c>
      <c r="C31" s="6" t="s">
        <v>87</v>
      </c>
      <c r="D31" s="6" t="s">
        <v>87</v>
      </c>
      <c r="E31" s="6" t="s">
        <v>87</v>
      </c>
      <c r="F31" s="6" t="s">
        <v>87</v>
      </c>
      <c r="G31" s="6" t="s">
        <v>87</v>
      </c>
      <c r="H31" s="6">
        <v>1</v>
      </c>
    </row>
    <row r="32" s="1" customFormat="1" ht="15.75" customHeight="1" spans="1:8">
      <c r="A32" s="73">
        <v>28</v>
      </c>
      <c r="B32" s="74" t="s">
        <v>205</v>
      </c>
      <c r="C32" s="6" t="s">
        <v>87</v>
      </c>
      <c r="D32" s="6" t="s">
        <v>87</v>
      </c>
      <c r="E32" s="6" t="s">
        <v>87</v>
      </c>
      <c r="F32" s="6" t="s">
        <v>87</v>
      </c>
      <c r="G32" s="6" t="s">
        <v>87</v>
      </c>
      <c r="H32" s="6">
        <v>1</v>
      </c>
    </row>
    <row r="33" s="1" customFormat="1" ht="15.75" customHeight="1" spans="1:8">
      <c r="A33" s="73">
        <v>29</v>
      </c>
      <c r="B33" s="74" t="s">
        <v>209</v>
      </c>
      <c r="C33" s="6" t="s">
        <v>87</v>
      </c>
      <c r="D33" s="6" t="s">
        <v>87</v>
      </c>
      <c r="E33" s="6" t="s">
        <v>87</v>
      </c>
      <c r="F33" s="6" t="s">
        <v>87</v>
      </c>
      <c r="G33" s="6" t="s">
        <v>87</v>
      </c>
      <c r="H33" s="6">
        <v>1</v>
      </c>
    </row>
    <row r="34" s="1" customFormat="1" ht="15.75" customHeight="1" spans="1:8">
      <c r="A34" s="73">
        <v>30</v>
      </c>
      <c r="B34" s="74" t="s">
        <v>212</v>
      </c>
      <c r="C34" s="6" t="s">
        <v>87</v>
      </c>
      <c r="D34" s="6" t="s">
        <v>87</v>
      </c>
      <c r="E34" s="6" t="s">
        <v>87</v>
      </c>
      <c r="F34" s="6" t="s">
        <v>87</v>
      </c>
      <c r="G34" s="6" t="s">
        <v>87</v>
      </c>
      <c r="H34" s="6">
        <v>1</v>
      </c>
    </row>
    <row r="35" s="1" customFormat="1" ht="15.75" customHeight="1" spans="1:8">
      <c r="A35" s="73">
        <v>31</v>
      </c>
      <c r="B35" s="74" t="s">
        <v>216</v>
      </c>
      <c r="C35" s="6" t="s">
        <v>87</v>
      </c>
      <c r="D35" s="6" t="s">
        <v>87</v>
      </c>
      <c r="E35" s="6" t="s">
        <v>87</v>
      </c>
      <c r="F35" s="6" t="s">
        <v>87</v>
      </c>
      <c r="G35" s="6" t="s">
        <v>87</v>
      </c>
      <c r="H35" s="6">
        <v>1</v>
      </c>
    </row>
    <row r="36" s="1" customFormat="1" ht="15.75" customHeight="1" spans="1:8">
      <c r="A36" s="73">
        <v>32</v>
      </c>
      <c r="B36" s="74" t="s">
        <v>221</v>
      </c>
      <c r="C36" s="6" t="s">
        <v>87</v>
      </c>
      <c r="D36" s="6" t="s">
        <v>87</v>
      </c>
      <c r="E36" s="6" t="s">
        <v>87</v>
      </c>
      <c r="F36" s="6" t="s">
        <v>87</v>
      </c>
      <c r="G36" s="6" t="s">
        <v>87</v>
      </c>
      <c r="H36" s="6">
        <v>1</v>
      </c>
    </row>
    <row r="37" s="1" customFormat="1" ht="15.75" customHeight="1" spans="1:8">
      <c r="A37" s="73">
        <v>33</v>
      </c>
      <c r="B37" s="74" t="s">
        <v>224</v>
      </c>
      <c r="C37" s="6" t="s">
        <v>87</v>
      </c>
      <c r="D37" s="6" t="s">
        <v>87</v>
      </c>
      <c r="E37" s="6" t="s">
        <v>87</v>
      </c>
      <c r="F37" s="6" t="s">
        <v>87</v>
      </c>
      <c r="G37" s="6" t="s">
        <v>87</v>
      </c>
      <c r="H37" s="6">
        <v>1</v>
      </c>
    </row>
    <row r="38" s="1" customFormat="1" ht="15.75" customHeight="1" spans="1:8">
      <c r="A38" s="73">
        <v>34</v>
      </c>
      <c r="B38" s="74" t="s">
        <v>228</v>
      </c>
      <c r="C38" s="6" t="s">
        <v>87</v>
      </c>
      <c r="D38" s="6" t="s">
        <v>87</v>
      </c>
      <c r="E38" s="6" t="s">
        <v>87</v>
      </c>
      <c r="F38" s="6" t="s">
        <v>87</v>
      </c>
      <c r="G38" s="6" t="s">
        <v>87</v>
      </c>
      <c r="H38" s="6">
        <v>1</v>
      </c>
    </row>
    <row r="39" s="1" customFormat="1" ht="15.75" customHeight="1" spans="1:8">
      <c r="A39" s="73">
        <v>35</v>
      </c>
      <c r="B39" s="74" t="s">
        <v>231</v>
      </c>
      <c r="C39" s="6" t="s">
        <v>87</v>
      </c>
      <c r="D39" s="6" t="s">
        <v>87</v>
      </c>
      <c r="E39" s="6" t="s">
        <v>87</v>
      </c>
      <c r="F39" s="6" t="s">
        <v>87</v>
      </c>
      <c r="G39" s="6" t="s">
        <v>87</v>
      </c>
      <c r="H39" s="6">
        <v>1</v>
      </c>
    </row>
    <row r="40" s="1" customFormat="1" ht="15.75" customHeight="1" spans="1:8">
      <c r="A40" s="73">
        <v>36</v>
      </c>
      <c r="B40" s="74" t="s">
        <v>233</v>
      </c>
      <c r="C40" s="6" t="s">
        <v>87</v>
      </c>
      <c r="D40" s="6" t="s">
        <v>87</v>
      </c>
      <c r="E40" s="6" t="s">
        <v>87</v>
      </c>
      <c r="F40" s="6" t="s">
        <v>87</v>
      </c>
      <c r="G40" s="6" t="s">
        <v>87</v>
      </c>
      <c r="H40" s="6">
        <v>1</v>
      </c>
    </row>
    <row r="41" s="1" customFormat="1" ht="15.75" customHeight="1" spans="1:8">
      <c r="A41" s="73">
        <v>37</v>
      </c>
      <c r="B41" s="74" t="s">
        <v>238</v>
      </c>
      <c r="C41" s="6" t="s">
        <v>87</v>
      </c>
      <c r="D41" s="6" t="s">
        <v>87</v>
      </c>
      <c r="E41" s="6" t="s">
        <v>87</v>
      </c>
      <c r="F41" s="6" t="s">
        <v>87</v>
      </c>
      <c r="G41" s="6" t="s">
        <v>87</v>
      </c>
      <c r="H41" s="6">
        <v>1</v>
      </c>
    </row>
    <row r="42" s="1" customFormat="1" ht="15.75" customHeight="1" spans="1:8">
      <c r="A42" s="73">
        <v>38</v>
      </c>
      <c r="B42" s="74" t="s">
        <v>244</v>
      </c>
      <c r="C42" s="6" t="s">
        <v>87</v>
      </c>
      <c r="D42" s="6" t="s">
        <v>87</v>
      </c>
      <c r="E42" s="6" t="s">
        <v>87</v>
      </c>
      <c r="F42" s="6" t="s">
        <v>87</v>
      </c>
      <c r="G42" s="6" t="s">
        <v>87</v>
      </c>
      <c r="H42" s="6">
        <v>1</v>
      </c>
    </row>
    <row r="43" s="1" customFormat="1" ht="15.75" customHeight="1" spans="1:8">
      <c r="A43" s="73">
        <v>39</v>
      </c>
      <c r="B43" s="74" t="s">
        <v>249</v>
      </c>
      <c r="C43" s="6" t="s">
        <v>87</v>
      </c>
      <c r="D43" s="6" t="s">
        <v>87</v>
      </c>
      <c r="E43" s="6" t="s">
        <v>87</v>
      </c>
      <c r="F43" s="6" t="s">
        <v>87</v>
      </c>
      <c r="G43" s="6" t="s">
        <v>87</v>
      </c>
      <c r="H43" s="6">
        <v>1</v>
      </c>
    </row>
    <row r="44" s="1" customFormat="1" ht="15.75" customHeight="1" spans="1:8">
      <c r="A44" s="73">
        <v>40</v>
      </c>
      <c r="B44" s="74" t="s">
        <v>253</v>
      </c>
      <c r="C44" s="6" t="s">
        <v>87</v>
      </c>
      <c r="D44" s="6" t="s">
        <v>87</v>
      </c>
      <c r="E44" s="6" t="s">
        <v>87</v>
      </c>
      <c r="F44" s="6" t="s">
        <v>87</v>
      </c>
      <c r="G44" s="6" t="s">
        <v>87</v>
      </c>
      <c r="H44" s="6">
        <v>1</v>
      </c>
    </row>
    <row r="45" s="1" customFormat="1" ht="15.75" customHeight="1" spans="1:8">
      <c r="A45" s="73">
        <v>41</v>
      </c>
      <c r="B45" s="74" t="s">
        <v>256</v>
      </c>
      <c r="C45" s="6" t="s">
        <v>87</v>
      </c>
      <c r="D45" s="6" t="s">
        <v>87</v>
      </c>
      <c r="E45" s="6" t="s">
        <v>87</v>
      </c>
      <c r="F45" s="6" t="s">
        <v>87</v>
      </c>
      <c r="G45" s="6" t="s">
        <v>87</v>
      </c>
      <c r="H45" s="6">
        <v>1</v>
      </c>
    </row>
    <row r="46" s="1" customFormat="1" ht="15.75" customHeight="1" spans="1:8">
      <c r="A46" s="73">
        <v>42</v>
      </c>
      <c r="B46" s="74" t="s">
        <v>259</v>
      </c>
      <c r="C46" s="6" t="s">
        <v>87</v>
      </c>
      <c r="D46" s="6" t="s">
        <v>87</v>
      </c>
      <c r="E46" s="6" t="s">
        <v>87</v>
      </c>
      <c r="F46" s="6" t="s">
        <v>87</v>
      </c>
      <c r="G46" s="6" t="s">
        <v>87</v>
      </c>
      <c r="H46" s="6">
        <v>1</v>
      </c>
    </row>
    <row r="47" s="1" customFormat="1" ht="15.75" customHeight="1" spans="1:8">
      <c r="A47" s="73">
        <v>43</v>
      </c>
      <c r="B47" s="74" t="s">
        <v>264</v>
      </c>
      <c r="C47" s="6" t="s">
        <v>87</v>
      </c>
      <c r="D47" s="6" t="s">
        <v>87</v>
      </c>
      <c r="E47" s="6" t="s">
        <v>87</v>
      </c>
      <c r="F47" s="6" t="s">
        <v>87</v>
      </c>
      <c r="G47" s="6" t="s">
        <v>87</v>
      </c>
      <c r="H47" s="6">
        <v>1</v>
      </c>
    </row>
    <row r="48" s="1" customFormat="1" ht="15.75" customHeight="1" spans="1:8">
      <c r="A48" s="73">
        <v>44</v>
      </c>
      <c r="B48" s="74" t="s">
        <v>267</v>
      </c>
      <c r="C48" s="6" t="s">
        <v>87</v>
      </c>
      <c r="D48" s="6" t="s">
        <v>87</v>
      </c>
      <c r="E48" s="6" t="s">
        <v>87</v>
      </c>
      <c r="F48" s="6" t="s">
        <v>87</v>
      </c>
      <c r="G48" s="6" t="s">
        <v>87</v>
      </c>
      <c r="H48" s="6">
        <v>1</v>
      </c>
    </row>
    <row r="49" s="1" customFormat="1" ht="15.75" customHeight="1" spans="1:8">
      <c r="A49" s="73">
        <v>45</v>
      </c>
      <c r="B49" s="74" t="s">
        <v>270</v>
      </c>
      <c r="C49" s="6" t="s">
        <v>87</v>
      </c>
      <c r="D49" s="6" t="s">
        <v>87</v>
      </c>
      <c r="E49" s="6" t="s">
        <v>87</v>
      </c>
      <c r="F49" s="6" t="s">
        <v>87</v>
      </c>
      <c r="G49" s="6" t="s">
        <v>87</v>
      </c>
      <c r="H49" s="6">
        <v>1</v>
      </c>
    </row>
    <row r="50" s="1" customFormat="1" ht="15.75" customHeight="1" spans="1:8">
      <c r="A50" s="73">
        <v>46</v>
      </c>
      <c r="B50" s="74" t="s">
        <v>274</v>
      </c>
      <c r="C50" s="6" t="s">
        <v>87</v>
      </c>
      <c r="D50" s="6" t="s">
        <v>87</v>
      </c>
      <c r="E50" s="6" t="s">
        <v>87</v>
      </c>
      <c r="F50" s="6" t="s">
        <v>87</v>
      </c>
      <c r="G50" s="6" t="s">
        <v>87</v>
      </c>
      <c r="H50" s="6">
        <v>1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</sheetData>
  <mergeCells count="2">
    <mergeCell ref="A1:H1"/>
    <mergeCell ref="A2:H2"/>
  </mergeCells>
  <pageMargins left="0.7" right="0.7" top="0.75" bottom="0.75" header="0" footer="0"/>
  <pageSetup paperSize="1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28"/>
  <sheetViews>
    <sheetView workbookViewId="0">
      <selection activeCell="G6" sqref="G6"/>
    </sheetView>
  </sheetViews>
  <sheetFormatPr defaultColWidth="14.4285714285714" defaultRowHeight="15" customHeight="1"/>
  <cols>
    <col min="1" max="1" width="8.14285714285714" customWidth="1"/>
    <col min="2" max="2" width="20.8571428571429" customWidth="1"/>
    <col min="3" max="3" width="11.5714285714286" customWidth="1"/>
    <col min="4" max="4" width="9.85714285714286" customWidth="1"/>
    <col min="5" max="5" width="9.71428571428571" customWidth="1"/>
    <col min="6" max="6" width="10.1428571428571" customWidth="1"/>
    <col min="7" max="7" width="12" customWidth="1"/>
    <col min="8" max="8" width="12.5714285714286" customWidth="1"/>
    <col min="9" max="9" width="11.8571428571429" customWidth="1"/>
    <col min="10" max="10" width="11" customWidth="1"/>
    <col min="11" max="11" width="11.1428571428571" customWidth="1"/>
    <col min="12" max="12" width="14" customWidth="1"/>
    <col min="13" max="13" width="13" customWidth="1"/>
    <col min="14" max="15" width="12.5714285714286" customWidth="1"/>
    <col min="16" max="25" width="8.71428571428571" customWidth="1"/>
  </cols>
  <sheetData>
    <row r="1" ht="26.25" customHeight="1" spans="1:16">
      <c r="A1" s="48" t="s">
        <v>417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>
      <c r="A2" s="49"/>
      <c r="B2" s="50" t="s">
        <v>418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7">
      <c r="A3" s="51" t="s">
        <v>419</v>
      </c>
      <c r="B3" s="52" t="s">
        <v>6</v>
      </c>
      <c r="C3" s="52" t="s">
        <v>420</v>
      </c>
      <c r="D3" s="53" t="s">
        <v>421</v>
      </c>
      <c r="E3" s="54"/>
      <c r="F3" s="55"/>
      <c r="G3" s="53" t="s">
        <v>422</v>
      </c>
      <c r="H3" s="54"/>
      <c r="I3" s="55"/>
      <c r="J3" s="53" t="s">
        <v>423</v>
      </c>
      <c r="K3" s="55"/>
      <c r="L3" s="53" t="s">
        <v>424</v>
      </c>
      <c r="M3" s="55"/>
      <c r="N3" s="53" t="s">
        <v>425</v>
      </c>
      <c r="O3" s="55"/>
      <c r="P3" s="52" t="s">
        <v>426</v>
      </c>
      <c r="Q3" s="52" t="s">
        <v>427</v>
      </c>
    </row>
    <row r="4" ht="30" spans="1:17">
      <c r="A4" s="56"/>
      <c r="B4" s="57"/>
      <c r="C4" s="58"/>
      <c r="D4" s="59" t="s">
        <v>428</v>
      </c>
      <c r="E4" s="59" t="s">
        <v>429</v>
      </c>
      <c r="F4" s="59" t="s">
        <v>430</v>
      </c>
      <c r="G4" s="59" t="s">
        <v>431</v>
      </c>
      <c r="H4" s="59" t="s">
        <v>432</v>
      </c>
      <c r="I4" s="59" t="s">
        <v>433</v>
      </c>
      <c r="J4" s="59" t="s">
        <v>434</v>
      </c>
      <c r="K4" s="59" t="s">
        <v>435</v>
      </c>
      <c r="L4" s="59" t="s">
        <v>436</v>
      </c>
      <c r="M4" s="59" t="s">
        <v>437</v>
      </c>
      <c r="N4" s="59" t="s">
        <v>438</v>
      </c>
      <c r="O4" s="59" t="s">
        <v>439</v>
      </c>
      <c r="P4" s="58"/>
      <c r="Q4" s="58"/>
    </row>
    <row r="5" spans="1:17">
      <c r="A5" s="60"/>
      <c r="B5" s="58"/>
      <c r="C5" s="45" t="s">
        <v>440</v>
      </c>
      <c r="D5" s="45" t="s">
        <v>441</v>
      </c>
      <c r="E5" s="45" t="s">
        <v>442</v>
      </c>
      <c r="F5" s="45" t="s">
        <v>443</v>
      </c>
      <c r="G5" s="45" t="s">
        <v>444</v>
      </c>
      <c r="H5" s="45" t="s">
        <v>445</v>
      </c>
      <c r="I5" s="45" t="s">
        <v>446</v>
      </c>
      <c r="J5" s="45" t="s">
        <v>447</v>
      </c>
      <c r="K5" s="45" t="s">
        <v>448</v>
      </c>
      <c r="L5" s="45" t="s">
        <v>449</v>
      </c>
      <c r="M5" s="45" t="s">
        <v>450</v>
      </c>
      <c r="N5" s="45" t="s">
        <v>451</v>
      </c>
      <c r="O5" s="45" t="s">
        <v>452</v>
      </c>
      <c r="P5" s="45" t="s">
        <v>453</v>
      </c>
      <c r="Q5" s="45" t="s">
        <v>454</v>
      </c>
    </row>
    <row r="6" ht="15.75" customHeight="1" spans="1:17">
      <c r="A6" s="61">
        <v>59</v>
      </c>
      <c r="B6" s="35" t="s">
        <v>83</v>
      </c>
      <c r="C6" s="62">
        <f>'Session Calculation'!B6</f>
        <v>931.4349492</v>
      </c>
      <c r="D6" s="63">
        <v>709</v>
      </c>
      <c r="E6" s="63">
        <v>691</v>
      </c>
      <c r="F6" s="63">
        <v>676</v>
      </c>
      <c r="G6" s="36">
        <f t="shared" ref="G6:G51" si="0">D6/C6*100</f>
        <v>76.1191106914071</v>
      </c>
      <c r="H6" s="36">
        <f t="shared" ref="H6:H51" si="1">E6*100/C6</f>
        <v>74.1866085864067</v>
      </c>
      <c r="I6" s="36">
        <f t="shared" ref="I6:I51" si="2">F6*100/C6</f>
        <v>72.576190165573</v>
      </c>
      <c r="J6" s="36">
        <f t="shared" ref="J6:J51" si="3">C6-E6</f>
        <v>240.4349492</v>
      </c>
      <c r="K6" s="36">
        <f t="shared" ref="K6:K51" si="4">C6-F6</f>
        <v>255.4349492</v>
      </c>
      <c r="L6" s="36">
        <f t="shared" ref="L6:L51" si="5">(D6-E6)*100/D6</f>
        <v>2.53878702397743</v>
      </c>
      <c r="M6" s="36">
        <f t="shared" ref="M6:M51" si="6">(D6-F6)*100/D6</f>
        <v>4.65444287729196</v>
      </c>
      <c r="N6" s="70" t="str">
        <f t="shared" ref="N6:N51" si="7">IF(G6&gt;79,"Y",IF(G6=0,"Nill","N"))</f>
        <v>N</v>
      </c>
      <c r="O6" s="70" t="str">
        <f t="shared" ref="O6:O51" si="8">IF(L6&gt;10,"N","Y")</f>
        <v>Y</v>
      </c>
      <c r="P6" s="70" t="str">
        <f t="shared" ref="P6:P51" si="9">IF((AND(N6="y",O6="y")),"1",IF((AND(N6="y",O6="n")),"2",IF((AND(N6="n",O6="y")),"3","4")))</f>
        <v>3</v>
      </c>
      <c r="Q6" s="35"/>
    </row>
    <row r="7" ht="15.75" customHeight="1" spans="1:17">
      <c r="A7" s="61">
        <v>60</v>
      </c>
      <c r="B7" s="35" t="s">
        <v>90</v>
      </c>
      <c r="C7" s="62">
        <f>'Session Calculation'!B7</f>
        <v>826.9411584</v>
      </c>
      <c r="D7" s="6">
        <v>644</v>
      </c>
      <c r="E7" s="6">
        <v>633</v>
      </c>
      <c r="F7" s="6">
        <v>620</v>
      </c>
      <c r="G7" s="36">
        <f t="shared" si="0"/>
        <v>77.8773669031105</v>
      </c>
      <c r="H7" s="36">
        <f t="shared" si="1"/>
        <v>76.5471634311629</v>
      </c>
      <c r="I7" s="36">
        <f t="shared" si="2"/>
        <v>74.9751047824977</v>
      </c>
      <c r="J7" s="36">
        <f t="shared" si="3"/>
        <v>193.9411584</v>
      </c>
      <c r="K7" s="36">
        <f t="shared" si="4"/>
        <v>206.9411584</v>
      </c>
      <c r="L7" s="36">
        <f t="shared" si="5"/>
        <v>1.70807453416149</v>
      </c>
      <c r="M7" s="36">
        <f t="shared" si="6"/>
        <v>3.72670807453416</v>
      </c>
      <c r="N7" s="70" t="str">
        <f t="shared" si="7"/>
        <v>N</v>
      </c>
      <c r="O7" s="70" t="str">
        <f t="shared" si="8"/>
        <v>Y</v>
      </c>
      <c r="P7" s="70" t="str">
        <f t="shared" si="9"/>
        <v>3</v>
      </c>
      <c r="Q7" s="35"/>
    </row>
    <row r="8" ht="15.75" customHeight="1" spans="1:17">
      <c r="A8" s="61">
        <v>61</v>
      </c>
      <c r="B8" s="35" t="s">
        <v>98</v>
      </c>
      <c r="C8" s="62">
        <f>'Session Calculation'!B8</f>
        <v>919.79274765</v>
      </c>
      <c r="D8" s="6">
        <v>748</v>
      </c>
      <c r="E8" s="6">
        <v>735</v>
      </c>
      <c r="F8" s="6">
        <v>726</v>
      </c>
      <c r="G8" s="36">
        <f t="shared" si="0"/>
        <v>81.3226677326042</v>
      </c>
      <c r="H8" s="36">
        <f t="shared" si="1"/>
        <v>79.9093058602461</v>
      </c>
      <c r="I8" s="36">
        <f t="shared" si="2"/>
        <v>78.9308245639982</v>
      </c>
      <c r="J8" s="36">
        <f t="shared" si="3"/>
        <v>184.79274765</v>
      </c>
      <c r="K8" s="36">
        <f t="shared" si="4"/>
        <v>193.79274765</v>
      </c>
      <c r="L8" s="36">
        <f t="shared" si="5"/>
        <v>1.7379679144385</v>
      </c>
      <c r="M8" s="36">
        <f t="shared" si="6"/>
        <v>2.94117647058824</v>
      </c>
      <c r="N8" s="70" t="str">
        <f t="shared" si="7"/>
        <v>Y</v>
      </c>
      <c r="O8" s="70" t="str">
        <f t="shared" si="8"/>
        <v>Y</v>
      </c>
      <c r="P8" s="70" t="str">
        <f t="shared" si="9"/>
        <v>1</v>
      </c>
      <c r="Q8" s="35"/>
    </row>
    <row r="9" ht="15.75" customHeight="1" spans="1:17">
      <c r="A9" s="61">
        <v>62</v>
      </c>
      <c r="B9" s="35" t="s">
        <v>106</v>
      </c>
      <c r="C9" s="62">
        <f>'Session Calculation'!B9</f>
        <v>1038.381393</v>
      </c>
      <c r="D9" s="6">
        <v>726</v>
      </c>
      <c r="E9" s="6">
        <v>723</v>
      </c>
      <c r="F9" s="6">
        <v>700</v>
      </c>
      <c r="G9" s="36">
        <f t="shared" si="0"/>
        <v>69.9165070651454</v>
      </c>
      <c r="H9" s="36">
        <f t="shared" si="1"/>
        <v>69.6275958789258</v>
      </c>
      <c r="I9" s="36">
        <f t="shared" si="2"/>
        <v>67.4126101179088</v>
      </c>
      <c r="J9" s="36">
        <f t="shared" si="3"/>
        <v>315.381393</v>
      </c>
      <c r="K9" s="36">
        <f t="shared" si="4"/>
        <v>338.381393</v>
      </c>
      <c r="L9" s="36">
        <f t="shared" si="5"/>
        <v>0.413223140495868</v>
      </c>
      <c r="M9" s="36">
        <f t="shared" si="6"/>
        <v>3.58126721763085</v>
      </c>
      <c r="N9" s="70" t="str">
        <f t="shared" si="7"/>
        <v>N</v>
      </c>
      <c r="O9" s="70" t="str">
        <f t="shared" si="8"/>
        <v>Y</v>
      </c>
      <c r="P9" s="70" t="str">
        <f t="shared" si="9"/>
        <v>3</v>
      </c>
      <c r="Q9" s="35"/>
    </row>
    <row r="10" ht="15.75" customHeight="1" spans="1:17">
      <c r="A10" s="61">
        <v>63</v>
      </c>
      <c r="B10" s="35" t="s">
        <v>113</v>
      </c>
      <c r="C10" s="62">
        <f>'Session Calculation'!B10</f>
        <v>852.09449745</v>
      </c>
      <c r="D10" s="6">
        <v>790</v>
      </c>
      <c r="E10" s="6">
        <v>714</v>
      </c>
      <c r="F10" s="6">
        <v>714</v>
      </c>
      <c r="G10" s="36">
        <f t="shared" si="0"/>
        <v>92.7127216950907</v>
      </c>
      <c r="H10" s="36">
        <f t="shared" si="1"/>
        <v>83.7935231522718</v>
      </c>
      <c r="I10" s="36">
        <f t="shared" si="2"/>
        <v>83.7935231522718</v>
      </c>
      <c r="J10" s="36">
        <f t="shared" si="3"/>
        <v>138.09449745</v>
      </c>
      <c r="K10" s="36">
        <f t="shared" si="4"/>
        <v>138.09449745</v>
      </c>
      <c r="L10" s="36">
        <f t="shared" si="5"/>
        <v>9.62025316455696</v>
      </c>
      <c r="M10" s="36">
        <f t="shared" si="6"/>
        <v>9.62025316455696</v>
      </c>
      <c r="N10" s="70" t="str">
        <f t="shared" si="7"/>
        <v>Y</v>
      </c>
      <c r="O10" s="70" t="str">
        <f t="shared" si="8"/>
        <v>Y</v>
      </c>
      <c r="P10" s="70" t="str">
        <f t="shared" si="9"/>
        <v>1</v>
      </c>
      <c r="Q10" s="35"/>
    </row>
    <row r="11" ht="15.75" customHeight="1" spans="1:17">
      <c r="A11" s="61">
        <v>64</v>
      </c>
      <c r="B11" s="35" t="s">
        <v>116</v>
      </c>
      <c r="C11" s="62">
        <f>'Session Calculation'!B11</f>
        <v>680.6793693</v>
      </c>
      <c r="D11" s="6">
        <v>807</v>
      </c>
      <c r="E11" s="6">
        <v>794</v>
      </c>
      <c r="F11" s="6">
        <v>783</v>
      </c>
      <c r="G11" s="36">
        <f t="shared" si="0"/>
        <v>118.558022528273</v>
      </c>
      <c r="H11" s="36">
        <f t="shared" si="1"/>
        <v>116.648165907619</v>
      </c>
      <c r="I11" s="36">
        <f t="shared" si="2"/>
        <v>115.032133382451</v>
      </c>
      <c r="J11" s="36">
        <f t="shared" si="3"/>
        <v>-113.3206307</v>
      </c>
      <c r="K11" s="36">
        <f t="shared" si="4"/>
        <v>-102.3206307</v>
      </c>
      <c r="L11" s="36">
        <f t="shared" si="5"/>
        <v>1.61090458488228</v>
      </c>
      <c r="M11" s="36">
        <f t="shared" si="6"/>
        <v>2.97397769516729</v>
      </c>
      <c r="N11" s="70" t="str">
        <f t="shared" si="7"/>
        <v>Y</v>
      </c>
      <c r="O11" s="70" t="str">
        <f t="shared" si="8"/>
        <v>Y</v>
      </c>
      <c r="P11" s="70" t="str">
        <f t="shared" si="9"/>
        <v>1</v>
      </c>
      <c r="Q11" s="35"/>
    </row>
    <row r="12" ht="15.75" customHeight="1" spans="1:17">
      <c r="A12" s="61">
        <v>65</v>
      </c>
      <c r="B12" s="35" t="s">
        <v>121</v>
      </c>
      <c r="C12" s="62">
        <f>'Session Calculation'!B12</f>
        <v>919.40635605</v>
      </c>
      <c r="D12" s="6">
        <v>695</v>
      </c>
      <c r="E12" s="6">
        <v>677</v>
      </c>
      <c r="F12" s="6">
        <v>674</v>
      </c>
      <c r="G12" s="36">
        <f t="shared" si="0"/>
        <v>75.5922553098169</v>
      </c>
      <c r="H12" s="36">
        <f t="shared" si="1"/>
        <v>73.6344702802101</v>
      </c>
      <c r="I12" s="36">
        <f t="shared" si="2"/>
        <v>73.3081727752756</v>
      </c>
      <c r="J12" s="36">
        <f t="shared" si="3"/>
        <v>242.40635605</v>
      </c>
      <c r="K12" s="36">
        <f t="shared" si="4"/>
        <v>245.40635605</v>
      </c>
      <c r="L12" s="36">
        <f t="shared" si="5"/>
        <v>2.58992805755396</v>
      </c>
      <c r="M12" s="36">
        <f t="shared" si="6"/>
        <v>3.02158273381295</v>
      </c>
      <c r="N12" s="70" t="str">
        <f t="shared" si="7"/>
        <v>N</v>
      </c>
      <c r="O12" s="70" t="str">
        <f t="shared" si="8"/>
        <v>Y</v>
      </c>
      <c r="P12" s="70" t="str">
        <f t="shared" si="9"/>
        <v>3</v>
      </c>
      <c r="Q12" s="35"/>
    </row>
    <row r="13" ht="15.75" customHeight="1" spans="1:17">
      <c r="A13" s="61">
        <v>66</v>
      </c>
      <c r="B13" s="35" t="s">
        <v>125</v>
      </c>
      <c r="C13" s="62">
        <f>'Session Calculation'!B13</f>
        <v>1681.928542875</v>
      </c>
      <c r="D13" s="64">
        <v>1650</v>
      </c>
      <c r="E13" s="64">
        <v>1620</v>
      </c>
      <c r="F13" s="64">
        <v>1610</v>
      </c>
      <c r="G13" s="36">
        <f t="shared" si="0"/>
        <v>98.1016706678618</v>
      </c>
      <c r="H13" s="36">
        <f t="shared" si="1"/>
        <v>96.3180039284462</v>
      </c>
      <c r="I13" s="36">
        <f t="shared" si="2"/>
        <v>95.7234483486409</v>
      </c>
      <c r="J13" s="36">
        <f t="shared" si="3"/>
        <v>61.9285428750002</v>
      </c>
      <c r="K13" s="36">
        <f t="shared" si="4"/>
        <v>71.9285428750002</v>
      </c>
      <c r="L13" s="36">
        <f t="shared" si="5"/>
        <v>1.81818181818182</v>
      </c>
      <c r="M13" s="36">
        <f t="shared" si="6"/>
        <v>2.42424242424242</v>
      </c>
      <c r="N13" s="70" t="str">
        <f t="shared" si="7"/>
        <v>Y</v>
      </c>
      <c r="O13" s="70" t="str">
        <f t="shared" si="8"/>
        <v>Y</v>
      </c>
      <c r="P13" s="70" t="str">
        <f t="shared" si="9"/>
        <v>1</v>
      </c>
      <c r="Q13" s="35"/>
    </row>
    <row r="14" ht="15.75" customHeight="1" spans="1:17">
      <c r="A14" s="61">
        <v>67</v>
      </c>
      <c r="B14" s="35" t="s">
        <v>132</v>
      </c>
      <c r="C14" s="62">
        <f>'Session Calculation'!B14</f>
        <v>1247.269055025</v>
      </c>
      <c r="D14" s="6">
        <v>891</v>
      </c>
      <c r="E14" s="6">
        <v>860</v>
      </c>
      <c r="F14" s="6">
        <v>843</v>
      </c>
      <c r="G14" s="36">
        <f t="shared" si="0"/>
        <v>71.4360703819547</v>
      </c>
      <c r="H14" s="36">
        <f t="shared" si="1"/>
        <v>68.9506403237722</v>
      </c>
      <c r="I14" s="36">
        <f t="shared" si="2"/>
        <v>67.5876625499302</v>
      </c>
      <c r="J14" s="36">
        <f t="shared" si="3"/>
        <v>387.269055025</v>
      </c>
      <c r="K14" s="36">
        <f t="shared" si="4"/>
        <v>404.269055025</v>
      </c>
      <c r="L14" s="36">
        <f t="shared" si="5"/>
        <v>3.47923681257015</v>
      </c>
      <c r="M14" s="36">
        <f t="shared" si="6"/>
        <v>5.38720538720539</v>
      </c>
      <c r="N14" s="70" t="str">
        <f t="shared" si="7"/>
        <v>N</v>
      </c>
      <c r="O14" s="70" t="str">
        <f t="shared" si="8"/>
        <v>Y</v>
      </c>
      <c r="P14" s="70" t="str">
        <f t="shared" si="9"/>
        <v>3</v>
      </c>
      <c r="Q14" s="35"/>
    </row>
    <row r="15" ht="15.75" customHeight="1" spans="1:17">
      <c r="A15" s="61">
        <v>68</v>
      </c>
      <c r="B15" s="35" t="s">
        <v>139</v>
      </c>
      <c r="C15" s="62">
        <f>'Session Calculation'!B15</f>
        <v>766.385676525</v>
      </c>
      <c r="D15" s="6">
        <v>756</v>
      </c>
      <c r="E15" s="6">
        <v>750</v>
      </c>
      <c r="F15" s="6">
        <v>732</v>
      </c>
      <c r="G15" s="36">
        <f t="shared" si="0"/>
        <v>98.6448498656588</v>
      </c>
      <c r="H15" s="36">
        <f t="shared" si="1"/>
        <v>97.8619542318044</v>
      </c>
      <c r="I15" s="36">
        <f t="shared" si="2"/>
        <v>95.5132673302411</v>
      </c>
      <c r="J15" s="36">
        <f t="shared" si="3"/>
        <v>16.3856765250001</v>
      </c>
      <c r="K15" s="36">
        <f t="shared" si="4"/>
        <v>34.3856765250001</v>
      </c>
      <c r="L15" s="36">
        <f t="shared" si="5"/>
        <v>0.793650793650794</v>
      </c>
      <c r="M15" s="36">
        <f t="shared" si="6"/>
        <v>3.17460317460317</v>
      </c>
      <c r="N15" s="70" t="str">
        <f t="shared" si="7"/>
        <v>Y</v>
      </c>
      <c r="O15" s="70" t="str">
        <f t="shared" si="8"/>
        <v>Y</v>
      </c>
      <c r="P15" s="70" t="str">
        <f t="shared" si="9"/>
        <v>1</v>
      </c>
      <c r="Q15" s="35"/>
    </row>
    <row r="16" ht="15.75" customHeight="1" spans="1:17">
      <c r="A16" s="61">
        <v>69</v>
      </c>
      <c r="B16" s="35" t="s">
        <v>143</v>
      </c>
      <c r="C16" s="62">
        <f>'Session Calculation'!B16</f>
        <v>947.337782475</v>
      </c>
      <c r="D16" s="6">
        <v>670</v>
      </c>
      <c r="E16" s="6">
        <v>657</v>
      </c>
      <c r="F16" s="6">
        <v>649</v>
      </c>
      <c r="G16" s="36">
        <f t="shared" si="0"/>
        <v>70.7245095038402</v>
      </c>
      <c r="H16" s="36">
        <f t="shared" si="1"/>
        <v>69.3522429015268</v>
      </c>
      <c r="I16" s="36">
        <f t="shared" si="2"/>
        <v>68.5077711462571</v>
      </c>
      <c r="J16" s="36">
        <f t="shared" si="3"/>
        <v>290.337782475</v>
      </c>
      <c r="K16" s="36">
        <f t="shared" si="4"/>
        <v>298.337782475</v>
      </c>
      <c r="L16" s="36">
        <f t="shared" si="5"/>
        <v>1.94029850746269</v>
      </c>
      <c r="M16" s="36">
        <f t="shared" si="6"/>
        <v>3.13432835820896</v>
      </c>
      <c r="N16" s="70" t="str">
        <f t="shared" si="7"/>
        <v>N</v>
      </c>
      <c r="O16" s="70" t="str">
        <f t="shared" si="8"/>
        <v>Y</v>
      </c>
      <c r="P16" s="70" t="str">
        <f t="shared" si="9"/>
        <v>3</v>
      </c>
      <c r="Q16" s="35"/>
    </row>
    <row r="17" ht="15.75" customHeight="1" spans="1:17">
      <c r="A17" s="61">
        <v>70</v>
      </c>
      <c r="B17" s="35" t="s">
        <v>154</v>
      </c>
      <c r="C17" s="62">
        <f>'Session Calculation'!B17</f>
        <v>898.74374205</v>
      </c>
      <c r="D17" s="6">
        <v>665</v>
      </c>
      <c r="E17" s="6">
        <v>653</v>
      </c>
      <c r="F17" s="6">
        <v>644</v>
      </c>
      <c r="G17" s="36">
        <f t="shared" si="0"/>
        <v>73.9921702801691</v>
      </c>
      <c r="H17" s="36">
        <f t="shared" si="1"/>
        <v>72.6569732224819</v>
      </c>
      <c r="I17" s="36">
        <f t="shared" si="2"/>
        <v>71.6555754292164</v>
      </c>
      <c r="J17" s="36">
        <f t="shared" si="3"/>
        <v>245.74374205</v>
      </c>
      <c r="K17" s="36">
        <f t="shared" si="4"/>
        <v>254.74374205</v>
      </c>
      <c r="L17" s="36">
        <f t="shared" si="5"/>
        <v>1.80451127819549</v>
      </c>
      <c r="M17" s="36">
        <f t="shared" si="6"/>
        <v>3.15789473684211</v>
      </c>
      <c r="N17" s="70" t="str">
        <f t="shared" si="7"/>
        <v>N</v>
      </c>
      <c r="O17" s="70" t="str">
        <f t="shared" si="8"/>
        <v>Y</v>
      </c>
      <c r="P17" s="70" t="str">
        <f t="shared" si="9"/>
        <v>3</v>
      </c>
      <c r="Q17" s="35"/>
    </row>
    <row r="18" s="47" customFormat="1" ht="15.75" customHeight="1" spans="1:17">
      <c r="A18" s="65">
        <v>71</v>
      </c>
      <c r="B18" s="66" t="s">
        <v>156</v>
      </c>
      <c r="C18" s="67">
        <f>'Session Calculation'!B18</f>
        <v>838.3055961</v>
      </c>
      <c r="D18" s="68">
        <v>499</v>
      </c>
      <c r="E18" s="68">
        <v>482</v>
      </c>
      <c r="F18" s="68">
        <v>473</v>
      </c>
      <c r="G18" s="69">
        <f t="shared" si="0"/>
        <v>59.524832271366</v>
      </c>
      <c r="H18" s="69">
        <f t="shared" si="1"/>
        <v>57.4969321739447</v>
      </c>
      <c r="I18" s="69">
        <f t="shared" si="2"/>
        <v>56.4233380047217</v>
      </c>
      <c r="J18" s="69">
        <f t="shared" si="3"/>
        <v>356.3055961</v>
      </c>
      <c r="K18" s="69">
        <f t="shared" si="4"/>
        <v>365.3055961</v>
      </c>
      <c r="L18" s="69">
        <f t="shared" si="5"/>
        <v>3.40681362725451</v>
      </c>
      <c r="M18" s="69">
        <f t="shared" si="6"/>
        <v>5.21042084168337</v>
      </c>
      <c r="N18" s="71" t="str">
        <f t="shared" si="7"/>
        <v>N</v>
      </c>
      <c r="O18" s="71" t="str">
        <f t="shared" si="8"/>
        <v>Y</v>
      </c>
      <c r="P18" s="71" t="str">
        <f t="shared" si="9"/>
        <v>3</v>
      </c>
      <c r="Q18" s="66"/>
    </row>
    <row r="19" ht="15.75" customHeight="1" spans="1:17">
      <c r="A19" s="61">
        <v>72</v>
      </c>
      <c r="B19" s="35" t="s">
        <v>159</v>
      </c>
      <c r="C19" s="62">
        <f>'Session Calculation'!B19</f>
        <v>1124.99936535</v>
      </c>
      <c r="D19" s="6">
        <v>861</v>
      </c>
      <c r="E19" s="6">
        <v>856</v>
      </c>
      <c r="F19" s="6">
        <v>861</v>
      </c>
      <c r="G19" s="36">
        <f t="shared" si="0"/>
        <v>76.5333765083621</v>
      </c>
      <c r="H19" s="36">
        <f t="shared" si="1"/>
        <v>76.0889318131916</v>
      </c>
      <c r="I19" s="36">
        <f t="shared" si="2"/>
        <v>76.5333765083621</v>
      </c>
      <c r="J19" s="36">
        <f t="shared" si="3"/>
        <v>268.99936535</v>
      </c>
      <c r="K19" s="36">
        <f t="shared" si="4"/>
        <v>263.99936535</v>
      </c>
      <c r="L19" s="36">
        <f t="shared" si="5"/>
        <v>0.580720092915215</v>
      </c>
      <c r="M19" s="36">
        <f t="shared" si="6"/>
        <v>0</v>
      </c>
      <c r="N19" s="70" t="str">
        <f t="shared" si="7"/>
        <v>N</v>
      </c>
      <c r="O19" s="70" t="str">
        <f t="shared" si="8"/>
        <v>Y</v>
      </c>
      <c r="P19" s="70" t="str">
        <f t="shared" si="9"/>
        <v>3</v>
      </c>
      <c r="Q19" s="35"/>
    </row>
    <row r="20" ht="15.75" customHeight="1" spans="1:17">
      <c r="A20" s="61">
        <v>73</v>
      </c>
      <c r="B20" s="35" t="s">
        <v>166</v>
      </c>
      <c r="C20" s="62">
        <f>'Session Calculation'!B20</f>
        <v>815.947671</v>
      </c>
      <c r="D20" s="6">
        <v>627</v>
      </c>
      <c r="E20" s="6">
        <v>625</v>
      </c>
      <c r="F20" s="6">
        <v>611</v>
      </c>
      <c r="G20" s="36">
        <f t="shared" si="0"/>
        <v>76.8431631444659</v>
      </c>
      <c r="H20" s="36">
        <f t="shared" si="1"/>
        <v>76.5980493864293</v>
      </c>
      <c r="I20" s="36">
        <f t="shared" si="2"/>
        <v>74.8822530801733</v>
      </c>
      <c r="J20" s="36">
        <f t="shared" si="3"/>
        <v>190.947671</v>
      </c>
      <c r="K20" s="36">
        <f t="shared" si="4"/>
        <v>204.947671</v>
      </c>
      <c r="L20" s="36">
        <f t="shared" si="5"/>
        <v>0.318979266347687</v>
      </c>
      <c r="M20" s="36">
        <f t="shared" si="6"/>
        <v>2.5518341307815</v>
      </c>
      <c r="N20" s="70" t="str">
        <f t="shared" si="7"/>
        <v>N</v>
      </c>
      <c r="O20" s="70" t="str">
        <f t="shared" si="8"/>
        <v>Y</v>
      </c>
      <c r="P20" s="70" t="str">
        <f t="shared" si="9"/>
        <v>3</v>
      </c>
      <c r="Q20" s="35"/>
    </row>
    <row r="21" ht="15.75" customHeight="1" spans="1:17">
      <c r="A21" s="61">
        <v>74</v>
      </c>
      <c r="B21" s="35" t="s">
        <v>169</v>
      </c>
      <c r="C21" s="62">
        <f>'Session Calculation'!B21</f>
        <v>792.1098948</v>
      </c>
      <c r="D21" s="6">
        <v>617</v>
      </c>
      <c r="E21" s="6">
        <v>605</v>
      </c>
      <c r="F21" s="6">
        <v>603</v>
      </c>
      <c r="G21" s="36">
        <f t="shared" si="0"/>
        <v>77.8932322459861</v>
      </c>
      <c r="H21" s="36">
        <f t="shared" si="1"/>
        <v>76.3782909381225</v>
      </c>
      <c r="I21" s="36">
        <f t="shared" si="2"/>
        <v>76.1258007201452</v>
      </c>
      <c r="J21" s="36">
        <f t="shared" si="3"/>
        <v>187.1098948</v>
      </c>
      <c r="K21" s="36">
        <f t="shared" si="4"/>
        <v>189.1098948</v>
      </c>
      <c r="L21" s="36">
        <f t="shared" si="5"/>
        <v>1.94489465153971</v>
      </c>
      <c r="M21" s="36">
        <f t="shared" si="6"/>
        <v>2.26904376012966</v>
      </c>
      <c r="N21" s="70" t="str">
        <f t="shared" si="7"/>
        <v>N</v>
      </c>
      <c r="O21" s="70" t="str">
        <f t="shared" si="8"/>
        <v>Y</v>
      </c>
      <c r="P21" s="70" t="str">
        <f t="shared" si="9"/>
        <v>3</v>
      </c>
      <c r="Q21" s="35"/>
    </row>
    <row r="22" ht="15.75" customHeight="1" spans="1:17">
      <c r="A22" s="61">
        <v>75</v>
      </c>
      <c r="B22" s="35" t="s">
        <v>172</v>
      </c>
      <c r="C22" s="62">
        <f>'Session Calculation'!B22</f>
        <v>918.245116425</v>
      </c>
      <c r="D22" s="6">
        <v>698</v>
      </c>
      <c r="E22" s="6">
        <v>677</v>
      </c>
      <c r="F22" s="6">
        <v>681</v>
      </c>
      <c r="G22" s="36">
        <f t="shared" si="0"/>
        <v>76.0145616366053</v>
      </c>
      <c r="H22" s="36">
        <f t="shared" si="1"/>
        <v>73.7275905845011</v>
      </c>
      <c r="I22" s="36">
        <f t="shared" si="2"/>
        <v>74.1632041182353</v>
      </c>
      <c r="J22" s="36">
        <f t="shared" si="3"/>
        <v>241.245116425</v>
      </c>
      <c r="K22" s="36">
        <f t="shared" si="4"/>
        <v>237.245116425</v>
      </c>
      <c r="L22" s="36">
        <f t="shared" si="5"/>
        <v>3.00859598853868</v>
      </c>
      <c r="M22" s="36">
        <f t="shared" si="6"/>
        <v>2.43553008595989</v>
      </c>
      <c r="N22" s="70" t="str">
        <f t="shared" si="7"/>
        <v>N</v>
      </c>
      <c r="O22" s="70" t="str">
        <f t="shared" si="8"/>
        <v>Y</v>
      </c>
      <c r="P22" s="70" t="str">
        <f t="shared" si="9"/>
        <v>3</v>
      </c>
      <c r="Q22" s="35"/>
    </row>
    <row r="23" ht="15.75" customHeight="1" spans="1:17">
      <c r="A23" s="61">
        <v>76</v>
      </c>
      <c r="B23" s="35" t="s">
        <v>175</v>
      </c>
      <c r="C23" s="62">
        <f>'Session Calculation'!B23</f>
        <v>986.7812367</v>
      </c>
      <c r="D23" s="6">
        <v>805</v>
      </c>
      <c r="E23" s="6">
        <v>788</v>
      </c>
      <c r="F23" s="6">
        <v>780</v>
      </c>
      <c r="G23" s="36">
        <f t="shared" si="0"/>
        <v>81.5783650986399</v>
      </c>
      <c r="H23" s="36">
        <f t="shared" si="1"/>
        <v>79.855592171091</v>
      </c>
      <c r="I23" s="36">
        <f t="shared" si="2"/>
        <v>79.0448754993033</v>
      </c>
      <c r="J23" s="36">
        <f t="shared" si="3"/>
        <v>198.7812367</v>
      </c>
      <c r="K23" s="36">
        <f t="shared" si="4"/>
        <v>206.7812367</v>
      </c>
      <c r="L23" s="36">
        <f t="shared" si="5"/>
        <v>2.11180124223602</v>
      </c>
      <c r="M23" s="36">
        <f t="shared" si="6"/>
        <v>3.1055900621118</v>
      </c>
      <c r="N23" s="70" t="str">
        <f t="shared" si="7"/>
        <v>Y</v>
      </c>
      <c r="O23" s="70" t="str">
        <f t="shared" si="8"/>
        <v>Y</v>
      </c>
      <c r="P23" s="70" t="str">
        <f t="shared" si="9"/>
        <v>1</v>
      </c>
      <c r="Q23" s="35"/>
    </row>
    <row r="24" ht="15.75" customHeight="1" spans="1:17">
      <c r="A24" s="61">
        <v>77</v>
      </c>
      <c r="B24" s="35" t="s">
        <v>178</v>
      </c>
      <c r="C24" s="62">
        <f>'Session Calculation'!B24</f>
        <v>646.060782675</v>
      </c>
      <c r="D24" s="6">
        <v>492</v>
      </c>
      <c r="E24" s="6">
        <v>492</v>
      </c>
      <c r="F24" s="6">
        <v>492</v>
      </c>
      <c r="G24" s="36">
        <f t="shared" si="0"/>
        <v>76.1538253355799</v>
      </c>
      <c r="H24" s="36">
        <f t="shared" si="1"/>
        <v>76.1538253355799</v>
      </c>
      <c r="I24" s="36">
        <f t="shared" si="2"/>
        <v>76.1538253355799</v>
      </c>
      <c r="J24" s="36">
        <f t="shared" si="3"/>
        <v>154.060782675</v>
      </c>
      <c r="K24" s="36">
        <f t="shared" si="4"/>
        <v>154.060782675</v>
      </c>
      <c r="L24" s="36">
        <f t="shared" si="5"/>
        <v>0</v>
      </c>
      <c r="M24" s="36">
        <f t="shared" si="6"/>
        <v>0</v>
      </c>
      <c r="N24" s="70" t="str">
        <f t="shared" si="7"/>
        <v>N</v>
      </c>
      <c r="O24" s="70" t="str">
        <f t="shared" si="8"/>
        <v>Y</v>
      </c>
      <c r="P24" s="70" t="str">
        <f t="shared" si="9"/>
        <v>3</v>
      </c>
      <c r="Q24" s="35"/>
    </row>
    <row r="25" ht="15.75" customHeight="1" spans="1:17">
      <c r="A25" s="61">
        <v>78</v>
      </c>
      <c r="B25" s="35" t="s">
        <v>181</v>
      </c>
      <c r="C25" s="62">
        <f>'Session Calculation'!B25</f>
        <v>959.2730994</v>
      </c>
      <c r="D25" s="6">
        <v>749</v>
      </c>
      <c r="E25" s="6">
        <v>732</v>
      </c>
      <c r="F25" s="6">
        <v>729</v>
      </c>
      <c r="G25" s="36">
        <f t="shared" si="0"/>
        <v>78.0799545477174</v>
      </c>
      <c r="H25" s="36">
        <f t="shared" si="1"/>
        <v>76.3077793443647</v>
      </c>
      <c r="I25" s="36">
        <f t="shared" si="2"/>
        <v>75.995042543773</v>
      </c>
      <c r="J25" s="36">
        <f t="shared" si="3"/>
        <v>227.2730994</v>
      </c>
      <c r="K25" s="36">
        <f t="shared" si="4"/>
        <v>230.2730994</v>
      </c>
      <c r="L25" s="36">
        <f t="shared" si="5"/>
        <v>2.26969292389853</v>
      </c>
      <c r="M25" s="36">
        <f t="shared" si="6"/>
        <v>2.67022696929239</v>
      </c>
      <c r="N25" s="70" t="str">
        <f t="shared" si="7"/>
        <v>N</v>
      </c>
      <c r="O25" s="70" t="str">
        <f t="shared" si="8"/>
        <v>Y</v>
      </c>
      <c r="P25" s="70" t="str">
        <f t="shared" si="9"/>
        <v>3</v>
      </c>
      <c r="Q25" s="35"/>
    </row>
    <row r="26" ht="15.75" customHeight="1" spans="1:17">
      <c r="A26" s="61">
        <v>79</v>
      </c>
      <c r="B26" s="35" t="s">
        <v>184</v>
      </c>
      <c r="C26" s="62">
        <f>'Session Calculation'!B26</f>
        <v>853.322888775</v>
      </c>
      <c r="D26" s="6">
        <v>729</v>
      </c>
      <c r="E26" s="6">
        <v>719</v>
      </c>
      <c r="F26" s="6">
        <v>713</v>
      </c>
      <c r="G26" s="36">
        <f t="shared" si="0"/>
        <v>85.4307331479795</v>
      </c>
      <c r="H26" s="36">
        <f t="shared" si="1"/>
        <v>84.2588438043858</v>
      </c>
      <c r="I26" s="36">
        <f t="shared" si="2"/>
        <v>83.5557101982296</v>
      </c>
      <c r="J26" s="36">
        <f t="shared" si="3"/>
        <v>134.322888775</v>
      </c>
      <c r="K26" s="36">
        <f t="shared" si="4"/>
        <v>140.322888775</v>
      </c>
      <c r="L26" s="36">
        <f t="shared" si="5"/>
        <v>1.37174211248285</v>
      </c>
      <c r="M26" s="36">
        <f t="shared" si="6"/>
        <v>2.19478737997257</v>
      </c>
      <c r="N26" s="70" t="str">
        <f t="shared" si="7"/>
        <v>Y</v>
      </c>
      <c r="O26" s="70" t="str">
        <f t="shared" si="8"/>
        <v>Y</v>
      </c>
      <c r="P26" s="70" t="str">
        <f t="shared" si="9"/>
        <v>1</v>
      </c>
      <c r="Q26" s="35"/>
    </row>
    <row r="27" ht="15.75" customHeight="1" spans="1:17">
      <c r="A27" s="61">
        <v>80</v>
      </c>
      <c r="B27" s="35" t="s">
        <v>187</v>
      </c>
      <c r="C27" s="62">
        <f>'Session Calculation'!B27</f>
        <v>956.130166425</v>
      </c>
      <c r="D27" s="6">
        <v>983</v>
      </c>
      <c r="E27" s="6">
        <v>970</v>
      </c>
      <c r="F27" s="6">
        <v>971</v>
      </c>
      <c r="G27" s="36">
        <f t="shared" si="0"/>
        <v>102.810269408763</v>
      </c>
      <c r="H27" s="36">
        <f t="shared" si="1"/>
        <v>101.45062189878</v>
      </c>
      <c r="I27" s="36">
        <f t="shared" si="2"/>
        <v>101.555210168778</v>
      </c>
      <c r="J27" s="36">
        <f t="shared" si="3"/>
        <v>-13.8698335749998</v>
      </c>
      <c r="K27" s="36">
        <f t="shared" si="4"/>
        <v>-14.8698335749998</v>
      </c>
      <c r="L27" s="36">
        <f t="shared" si="5"/>
        <v>1.32248219735504</v>
      </c>
      <c r="M27" s="36">
        <f t="shared" si="6"/>
        <v>1.22075279755849</v>
      </c>
      <c r="N27" s="70" t="str">
        <f t="shared" si="7"/>
        <v>Y</v>
      </c>
      <c r="O27" s="70" t="str">
        <f t="shared" si="8"/>
        <v>Y</v>
      </c>
      <c r="P27" s="70" t="str">
        <f t="shared" si="9"/>
        <v>1</v>
      </c>
      <c r="Q27" s="35"/>
    </row>
    <row r="28" ht="15.75" customHeight="1" spans="1:17">
      <c r="A28" s="61">
        <v>81</v>
      </c>
      <c r="B28" s="35" t="s">
        <v>191</v>
      </c>
      <c r="C28" s="62">
        <f>'Session Calculation'!B28</f>
        <v>869.66849235</v>
      </c>
      <c r="D28" s="6">
        <v>677</v>
      </c>
      <c r="E28" s="6">
        <v>657</v>
      </c>
      <c r="F28" s="6">
        <v>647</v>
      </c>
      <c r="G28" s="36">
        <f t="shared" si="0"/>
        <v>77.8457545553507</v>
      </c>
      <c r="H28" s="36">
        <f t="shared" si="1"/>
        <v>75.5460276851779</v>
      </c>
      <c r="I28" s="36">
        <f t="shared" si="2"/>
        <v>74.3961642500914</v>
      </c>
      <c r="J28" s="36">
        <f t="shared" si="3"/>
        <v>212.66849235</v>
      </c>
      <c r="K28" s="36">
        <f t="shared" si="4"/>
        <v>222.66849235</v>
      </c>
      <c r="L28" s="36">
        <f t="shared" si="5"/>
        <v>2.95420974889217</v>
      </c>
      <c r="M28" s="36">
        <f t="shared" si="6"/>
        <v>4.43131462333826</v>
      </c>
      <c r="N28" s="70" t="str">
        <f t="shared" si="7"/>
        <v>N</v>
      </c>
      <c r="O28" s="70" t="str">
        <f t="shared" si="8"/>
        <v>Y</v>
      </c>
      <c r="P28" s="70" t="str">
        <f t="shared" si="9"/>
        <v>3</v>
      </c>
      <c r="Q28" s="35"/>
    </row>
    <row r="29" ht="15.75" customHeight="1" spans="1:17">
      <c r="A29" s="61">
        <v>82</v>
      </c>
      <c r="B29" s="35" t="s">
        <v>194</v>
      </c>
      <c r="C29" s="62">
        <f>'Session Calculation'!B29</f>
        <v>1080.158099475</v>
      </c>
      <c r="D29" s="6">
        <v>1240</v>
      </c>
      <c r="E29" s="6">
        <v>1225</v>
      </c>
      <c r="F29" s="6">
        <v>1212</v>
      </c>
      <c r="G29" s="36">
        <f t="shared" si="0"/>
        <v>114.79800971753</v>
      </c>
      <c r="H29" s="36">
        <f t="shared" si="1"/>
        <v>113.409324116108</v>
      </c>
      <c r="I29" s="36">
        <f t="shared" si="2"/>
        <v>112.205796594876</v>
      </c>
      <c r="J29" s="36">
        <f t="shared" si="3"/>
        <v>-144.841900525</v>
      </c>
      <c r="K29" s="36">
        <f t="shared" si="4"/>
        <v>-131.841900525</v>
      </c>
      <c r="L29" s="36">
        <f t="shared" si="5"/>
        <v>1.20967741935484</v>
      </c>
      <c r="M29" s="36">
        <f t="shared" si="6"/>
        <v>2.25806451612903</v>
      </c>
      <c r="N29" s="70" t="str">
        <f t="shared" si="7"/>
        <v>Y</v>
      </c>
      <c r="O29" s="70" t="str">
        <f t="shared" si="8"/>
        <v>Y</v>
      </c>
      <c r="P29" s="70" t="str">
        <f t="shared" si="9"/>
        <v>1</v>
      </c>
      <c r="Q29" s="35"/>
    </row>
    <row r="30" ht="15.75" customHeight="1" spans="1:17">
      <c r="A30" s="61">
        <v>83</v>
      </c>
      <c r="B30" s="35" t="s">
        <v>197</v>
      </c>
      <c r="C30" s="62">
        <f>'Session Calculation'!B30</f>
        <v>723.443600775</v>
      </c>
      <c r="D30" s="6">
        <v>608</v>
      </c>
      <c r="E30" s="6">
        <v>597</v>
      </c>
      <c r="F30" s="6">
        <v>587</v>
      </c>
      <c r="G30" s="36">
        <f t="shared" si="0"/>
        <v>84.0424878108909</v>
      </c>
      <c r="H30" s="36">
        <f t="shared" si="1"/>
        <v>82.5219822748386</v>
      </c>
      <c r="I30" s="36">
        <f t="shared" si="2"/>
        <v>81.1397045147911</v>
      </c>
      <c r="J30" s="36">
        <f t="shared" si="3"/>
        <v>126.443600775</v>
      </c>
      <c r="K30" s="36">
        <f t="shared" si="4"/>
        <v>136.443600775</v>
      </c>
      <c r="L30" s="36">
        <f t="shared" si="5"/>
        <v>1.80921052631579</v>
      </c>
      <c r="M30" s="36">
        <f t="shared" si="6"/>
        <v>3.45394736842105</v>
      </c>
      <c r="N30" s="70" t="str">
        <f t="shared" si="7"/>
        <v>Y</v>
      </c>
      <c r="O30" s="70" t="str">
        <f t="shared" si="8"/>
        <v>Y</v>
      </c>
      <c r="P30" s="70" t="str">
        <f t="shared" si="9"/>
        <v>1</v>
      </c>
      <c r="Q30" s="35"/>
    </row>
    <row r="31" ht="15.75" customHeight="1" spans="1:17">
      <c r="A31" s="61">
        <v>84</v>
      </c>
      <c r="B31" s="35" t="s">
        <v>200</v>
      </c>
      <c r="C31" s="62">
        <f>'Session Calculation'!B31</f>
        <v>881.660187975</v>
      </c>
      <c r="D31" s="6">
        <v>671</v>
      </c>
      <c r="E31" s="6">
        <v>658</v>
      </c>
      <c r="F31" s="6">
        <v>652</v>
      </c>
      <c r="G31" s="36">
        <f t="shared" si="0"/>
        <v>76.1064193610868</v>
      </c>
      <c r="H31" s="36">
        <f t="shared" si="1"/>
        <v>74.6319283749555</v>
      </c>
      <c r="I31" s="36">
        <f t="shared" si="2"/>
        <v>73.9513940736641</v>
      </c>
      <c r="J31" s="36">
        <f t="shared" si="3"/>
        <v>223.660187975</v>
      </c>
      <c r="K31" s="36">
        <f t="shared" si="4"/>
        <v>229.660187975</v>
      </c>
      <c r="L31" s="36">
        <f t="shared" si="5"/>
        <v>1.93740685543964</v>
      </c>
      <c r="M31" s="36">
        <f t="shared" si="6"/>
        <v>2.83159463487332</v>
      </c>
      <c r="N31" s="70" t="str">
        <f t="shared" si="7"/>
        <v>N</v>
      </c>
      <c r="O31" s="70" t="str">
        <f t="shared" si="8"/>
        <v>Y</v>
      </c>
      <c r="P31" s="70" t="str">
        <f t="shared" si="9"/>
        <v>3</v>
      </c>
      <c r="Q31" s="35"/>
    </row>
    <row r="32" ht="15.75" customHeight="1" spans="1:17">
      <c r="A32" s="61">
        <v>85</v>
      </c>
      <c r="B32" s="35" t="s">
        <v>202</v>
      </c>
      <c r="C32" s="62">
        <f>'Session Calculation'!B32</f>
        <v>928.224864525</v>
      </c>
      <c r="D32" s="6">
        <v>787</v>
      </c>
      <c r="E32" s="6">
        <v>774</v>
      </c>
      <c r="F32" s="6">
        <v>761</v>
      </c>
      <c r="G32" s="36">
        <f t="shared" si="0"/>
        <v>84.7854900334663</v>
      </c>
      <c r="H32" s="36">
        <f t="shared" si="1"/>
        <v>83.3849673264332</v>
      </c>
      <c r="I32" s="36">
        <f t="shared" si="2"/>
        <v>81.9844446194001</v>
      </c>
      <c r="J32" s="36">
        <f t="shared" si="3"/>
        <v>154.224864525</v>
      </c>
      <c r="K32" s="36">
        <f t="shared" si="4"/>
        <v>167.224864525</v>
      </c>
      <c r="L32" s="36">
        <f t="shared" si="5"/>
        <v>1.65184243964422</v>
      </c>
      <c r="M32" s="36">
        <f t="shared" si="6"/>
        <v>3.30368487928844</v>
      </c>
      <c r="N32" s="70" t="str">
        <f t="shared" si="7"/>
        <v>Y</v>
      </c>
      <c r="O32" s="70" t="str">
        <f t="shared" si="8"/>
        <v>Y</v>
      </c>
      <c r="P32" s="70" t="str">
        <f t="shared" si="9"/>
        <v>1</v>
      </c>
      <c r="Q32" s="35"/>
    </row>
    <row r="33" ht="15.75" customHeight="1" spans="1:17">
      <c r="A33" s="61">
        <v>86</v>
      </c>
      <c r="B33" s="35" t="s">
        <v>205</v>
      </c>
      <c r="C33" s="62">
        <f>'Session Calculation'!B33</f>
        <v>826.535285625</v>
      </c>
      <c r="D33" s="6">
        <v>668</v>
      </c>
      <c r="E33" s="6">
        <v>656</v>
      </c>
      <c r="F33" s="6">
        <v>644</v>
      </c>
      <c r="G33" s="36">
        <f t="shared" si="0"/>
        <v>80.819296116908</v>
      </c>
      <c r="H33" s="36">
        <f t="shared" si="1"/>
        <v>79.3674524740893</v>
      </c>
      <c r="I33" s="36">
        <f t="shared" si="2"/>
        <v>77.9156088312706</v>
      </c>
      <c r="J33" s="36">
        <f t="shared" si="3"/>
        <v>170.535285625</v>
      </c>
      <c r="K33" s="36">
        <f t="shared" si="4"/>
        <v>182.535285625</v>
      </c>
      <c r="L33" s="36">
        <f t="shared" si="5"/>
        <v>1.79640718562874</v>
      </c>
      <c r="M33" s="36">
        <f t="shared" si="6"/>
        <v>3.59281437125748</v>
      </c>
      <c r="N33" s="70" t="str">
        <f t="shared" si="7"/>
        <v>Y</v>
      </c>
      <c r="O33" s="70" t="str">
        <f t="shared" si="8"/>
        <v>Y</v>
      </c>
      <c r="P33" s="70" t="str">
        <f t="shared" si="9"/>
        <v>1</v>
      </c>
      <c r="Q33" s="35"/>
    </row>
    <row r="34" ht="15.75" customHeight="1" spans="1:17">
      <c r="A34" s="61">
        <v>87</v>
      </c>
      <c r="B34" s="35" t="s">
        <v>209</v>
      </c>
      <c r="C34" s="62">
        <f>'Session Calculation'!B34</f>
        <v>780.958134075</v>
      </c>
      <c r="D34" s="6">
        <v>698</v>
      </c>
      <c r="E34" s="6">
        <v>690</v>
      </c>
      <c r="F34" s="6">
        <v>691</v>
      </c>
      <c r="G34" s="36">
        <f t="shared" si="0"/>
        <v>89.3773903548288</v>
      </c>
      <c r="H34" s="36">
        <f t="shared" si="1"/>
        <v>88.3530076573522</v>
      </c>
      <c r="I34" s="36">
        <f t="shared" si="2"/>
        <v>88.4810554945368</v>
      </c>
      <c r="J34" s="36">
        <f t="shared" si="3"/>
        <v>90.9581340750001</v>
      </c>
      <c r="K34" s="36">
        <f t="shared" si="4"/>
        <v>89.9581340750001</v>
      </c>
      <c r="L34" s="36">
        <f t="shared" si="5"/>
        <v>1.14613180515759</v>
      </c>
      <c r="M34" s="36">
        <f t="shared" si="6"/>
        <v>1.00286532951289</v>
      </c>
      <c r="N34" s="70" t="str">
        <f t="shared" si="7"/>
        <v>Y</v>
      </c>
      <c r="O34" s="70" t="str">
        <f t="shared" si="8"/>
        <v>Y</v>
      </c>
      <c r="P34" s="70" t="str">
        <f t="shared" si="9"/>
        <v>1</v>
      </c>
      <c r="Q34" s="35"/>
    </row>
    <row r="35" ht="15.75" customHeight="1" spans="1:17">
      <c r="A35" s="61">
        <v>88</v>
      </c>
      <c r="B35" s="35" t="s">
        <v>212</v>
      </c>
      <c r="C35" s="62">
        <f>'Session Calculation'!B35</f>
        <v>1168.9986315</v>
      </c>
      <c r="D35" s="6">
        <v>748</v>
      </c>
      <c r="E35" s="6">
        <v>731</v>
      </c>
      <c r="F35" s="6">
        <v>731</v>
      </c>
      <c r="G35" s="36">
        <f t="shared" si="0"/>
        <v>63.9863879943302</v>
      </c>
      <c r="H35" s="36">
        <f t="shared" si="1"/>
        <v>62.5321519035499</v>
      </c>
      <c r="I35" s="36">
        <f t="shared" si="2"/>
        <v>62.5321519035499</v>
      </c>
      <c r="J35" s="36">
        <f t="shared" si="3"/>
        <v>437.9986315</v>
      </c>
      <c r="K35" s="36">
        <f t="shared" si="4"/>
        <v>437.9986315</v>
      </c>
      <c r="L35" s="36">
        <f t="shared" si="5"/>
        <v>2.27272727272727</v>
      </c>
      <c r="M35" s="36">
        <f t="shared" si="6"/>
        <v>2.27272727272727</v>
      </c>
      <c r="N35" s="70" t="str">
        <f t="shared" si="7"/>
        <v>N</v>
      </c>
      <c r="O35" s="70" t="str">
        <f t="shared" si="8"/>
        <v>Y</v>
      </c>
      <c r="P35" s="70" t="str">
        <f t="shared" si="9"/>
        <v>3</v>
      </c>
      <c r="Q35" s="35"/>
    </row>
    <row r="36" ht="15.75" customHeight="1" spans="1:17">
      <c r="A36" s="61">
        <v>89</v>
      </c>
      <c r="B36" s="35" t="s">
        <v>216</v>
      </c>
      <c r="C36" s="62">
        <f>'Session Calculation'!B36</f>
        <v>925.6333296</v>
      </c>
      <c r="D36" s="6">
        <v>725</v>
      </c>
      <c r="E36" s="6">
        <v>713</v>
      </c>
      <c r="F36" s="6">
        <v>703</v>
      </c>
      <c r="G36" s="36">
        <f t="shared" si="0"/>
        <v>78.3247509371015</v>
      </c>
      <c r="H36" s="36">
        <f t="shared" si="1"/>
        <v>77.0283412664185</v>
      </c>
      <c r="I36" s="36">
        <f t="shared" si="2"/>
        <v>75.9479998741826</v>
      </c>
      <c r="J36" s="36">
        <f t="shared" si="3"/>
        <v>212.6333296</v>
      </c>
      <c r="K36" s="36">
        <f t="shared" si="4"/>
        <v>222.6333296</v>
      </c>
      <c r="L36" s="36">
        <f t="shared" si="5"/>
        <v>1.6551724137931</v>
      </c>
      <c r="M36" s="36">
        <f t="shared" si="6"/>
        <v>3.03448275862069</v>
      </c>
      <c r="N36" s="70" t="str">
        <f t="shared" si="7"/>
        <v>N</v>
      </c>
      <c r="O36" s="70" t="str">
        <f t="shared" si="8"/>
        <v>Y</v>
      </c>
      <c r="P36" s="70" t="str">
        <f t="shared" si="9"/>
        <v>3</v>
      </c>
      <c r="Q36" s="35"/>
    </row>
    <row r="37" ht="15.75" customHeight="1" spans="1:17">
      <c r="A37" s="61">
        <v>90</v>
      </c>
      <c r="B37" s="35" t="s">
        <v>221</v>
      </c>
      <c r="C37" s="62">
        <f>'Session Calculation'!B37</f>
        <v>887.8958697</v>
      </c>
      <c r="D37" s="6">
        <v>658</v>
      </c>
      <c r="E37" s="6">
        <v>650</v>
      </c>
      <c r="F37" s="6">
        <v>650</v>
      </c>
      <c r="G37" s="36">
        <f t="shared" si="0"/>
        <v>74.1077892638833</v>
      </c>
      <c r="H37" s="36">
        <f t="shared" si="1"/>
        <v>73.2067827074835</v>
      </c>
      <c r="I37" s="36">
        <f t="shared" si="2"/>
        <v>73.2067827074835</v>
      </c>
      <c r="J37" s="36">
        <f t="shared" si="3"/>
        <v>237.8958697</v>
      </c>
      <c r="K37" s="36">
        <f t="shared" si="4"/>
        <v>237.8958697</v>
      </c>
      <c r="L37" s="36">
        <f t="shared" si="5"/>
        <v>1.21580547112462</v>
      </c>
      <c r="M37" s="36">
        <f t="shared" si="6"/>
        <v>1.21580547112462</v>
      </c>
      <c r="N37" s="70" t="str">
        <f t="shared" si="7"/>
        <v>N</v>
      </c>
      <c r="O37" s="70" t="str">
        <f t="shared" si="8"/>
        <v>Y</v>
      </c>
      <c r="P37" s="70" t="str">
        <f t="shared" si="9"/>
        <v>3</v>
      </c>
      <c r="Q37" s="35"/>
    </row>
    <row r="38" ht="15.75" customHeight="1" spans="1:17">
      <c r="A38" s="61">
        <v>91</v>
      </c>
      <c r="B38" s="35" t="s">
        <v>224</v>
      </c>
      <c r="C38" s="62">
        <f>'Session Calculation'!B38</f>
        <v>772.6280016</v>
      </c>
      <c r="D38" s="6">
        <v>529</v>
      </c>
      <c r="E38" s="6">
        <v>498</v>
      </c>
      <c r="F38" s="6">
        <v>514</v>
      </c>
      <c r="G38" s="36">
        <f t="shared" si="0"/>
        <v>68.467619462991</v>
      </c>
      <c r="H38" s="36">
        <f t="shared" si="1"/>
        <v>64.4553393054244</v>
      </c>
      <c r="I38" s="36">
        <f t="shared" si="2"/>
        <v>66.5261935802975</v>
      </c>
      <c r="J38" s="36">
        <f t="shared" si="3"/>
        <v>274.6280016</v>
      </c>
      <c r="K38" s="36">
        <f t="shared" si="4"/>
        <v>258.6280016</v>
      </c>
      <c r="L38" s="36">
        <f t="shared" si="5"/>
        <v>5.86011342155009</v>
      </c>
      <c r="M38" s="36">
        <f t="shared" si="6"/>
        <v>2.83553875236295</v>
      </c>
      <c r="N38" s="70" t="str">
        <f t="shared" si="7"/>
        <v>N</v>
      </c>
      <c r="O38" s="70" t="str">
        <f t="shared" si="8"/>
        <v>Y</v>
      </c>
      <c r="P38" s="70" t="str">
        <f t="shared" si="9"/>
        <v>3</v>
      </c>
      <c r="Q38" s="35"/>
    </row>
    <row r="39" ht="15.75" customHeight="1" spans="1:17">
      <c r="A39" s="61">
        <v>92</v>
      </c>
      <c r="B39" s="35" t="s">
        <v>228</v>
      </c>
      <c r="C39" s="62">
        <f>'Session Calculation'!B39</f>
        <v>757.758299025</v>
      </c>
      <c r="D39" s="6">
        <v>529</v>
      </c>
      <c r="E39" s="6">
        <v>498</v>
      </c>
      <c r="F39" s="6">
        <v>514</v>
      </c>
      <c r="G39" s="36">
        <f t="shared" si="0"/>
        <v>69.81117866748</v>
      </c>
      <c r="H39" s="36">
        <f t="shared" si="1"/>
        <v>65.7201644166447</v>
      </c>
      <c r="I39" s="36">
        <f t="shared" si="2"/>
        <v>67.8316556428823</v>
      </c>
      <c r="J39" s="36">
        <f t="shared" si="3"/>
        <v>259.758299025</v>
      </c>
      <c r="K39" s="36">
        <f t="shared" si="4"/>
        <v>243.758299025</v>
      </c>
      <c r="L39" s="36">
        <f t="shared" si="5"/>
        <v>5.86011342155009</v>
      </c>
      <c r="M39" s="36">
        <f t="shared" si="6"/>
        <v>2.83553875236295</v>
      </c>
      <c r="N39" s="70" t="str">
        <f t="shared" si="7"/>
        <v>N</v>
      </c>
      <c r="O39" s="70" t="str">
        <f t="shared" si="8"/>
        <v>Y</v>
      </c>
      <c r="P39" s="70" t="str">
        <f t="shared" si="9"/>
        <v>3</v>
      </c>
      <c r="Q39" s="35"/>
    </row>
    <row r="40" ht="15.75" customHeight="1" spans="1:17">
      <c r="A40" s="61">
        <v>93</v>
      </c>
      <c r="B40" s="35" t="s">
        <v>231</v>
      </c>
      <c r="C40" s="62">
        <f>'Session Calculation'!B40</f>
        <v>856.7543586</v>
      </c>
      <c r="D40" s="6">
        <v>556</v>
      </c>
      <c r="E40" s="6">
        <v>543</v>
      </c>
      <c r="F40" s="6">
        <v>533</v>
      </c>
      <c r="G40" s="36">
        <f t="shared" si="0"/>
        <v>64.8960807049228</v>
      </c>
      <c r="H40" s="36">
        <f t="shared" si="1"/>
        <v>63.3787262999516</v>
      </c>
      <c r="I40" s="36">
        <f t="shared" si="2"/>
        <v>62.2115306038199</v>
      </c>
      <c r="J40" s="36">
        <f t="shared" si="3"/>
        <v>313.7543586</v>
      </c>
      <c r="K40" s="36">
        <f t="shared" si="4"/>
        <v>323.7543586</v>
      </c>
      <c r="L40" s="36">
        <f t="shared" si="5"/>
        <v>2.33812949640288</v>
      </c>
      <c r="M40" s="36">
        <f t="shared" si="6"/>
        <v>4.13669064748201</v>
      </c>
      <c r="N40" s="70" t="str">
        <f t="shared" si="7"/>
        <v>N</v>
      </c>
      <c r="O40" s="70" t="str">
        <f t="shared" si="8"/>
        <v>Y</v>
      </c>
      <c r="P40" s="70" t="str">
        <f t="shared" si="9"/>
        <v>3</v>
      </c>
      <c r="Q40" s="35"/>
    </row>
    <row r="41" ht="15.75" customHeight="1" spans="1:17">
      <c r="A41" s="61">
        <v>94</v>
      </c>
      <c r="B41" s="35" t="s">
        <v>233</v>
      </c>
      <c r="C41" s="62">
        <f>'Session Calculation'!B41</f>
        <v>830.0405505</v>
      </c>
      <c r="D41" s="6">
        <v>644</v>
      </c>
      <c r="E41" s="6">
        <v>663</v>
      </c>
      <c r="F41" s="6">
        <v>620</v>
      </c>
      <c r="G41" s="36">
        <f t="shared" si="0"/>
        <v>77.5865708744069</v>
      </c>
      <c r="H41" s="36">
        <f t="shared" si="1"/>
        <v>79.8756156672854</v>
      </c>
      <c r="I41" s="36">
        <f t="shared" si="2"/>
        <v>74.6951458728762</v>
      </c>
      <c r="J41" s="36">
        <f t="shared" si="3"/>
        <v>167.0405505</v>
      </c>
      <c r="K41" s="36">
        <f t="shared" si="4"/>
        <v>210.0405505</v>
      </c>
      <c r="L41" s="36">
        <f t="shared" si="5"/>
        <v>-2.95031055900621</v>
      </c>
      <c r="M41" s="36">
        <f t="shared" si="6"/>
        <v>3.72670807453416</v>
      </c>
      <c r="N41" s="70" t="str">
        <f t="shared" si="7"/>
        <v>N</v>
      </c>
      <c r="O41" s="70" t="str">
        <f t="shared" si="8"/>
        <v>Y</v>
      </c>
      <c r="P41" s="70" t="str">
        <f t="shared" si="9"/>
        <v>3</v>
      </c>
      <c r="Q41" s="35"/>
    </row>
    <row r="42" ht="15.75" customHeight="1" spans="1:17">
      <c r="A42" s="61">
        <v>95</v>
      </c>
      <c r="B42" s="35" t="s">
        <v>238</v>
      </c>
      <c r="C42" s="62">
        <f>'Session Calculation'!B42</f>
        <v>791.9623047</v>
      </c>
      <c r="D42" s="6">
        <v>610</v>
      </c>
      <c r="E42" s="6">
        <v>589</v>
      </c>
      <c r="F42" s="6">
        <v>580</v>
      </c>
      <c r="G42" s="36">
        <f t="shared" si="0"/>
        <v>77.0238679770335</v>
      </c>
      <c r="H42" s="36">
        <f t="shared" si="1"/>
        <v>74.3722266204471</v>
      </c>
      <c r="I42" s="36">
        <f t="shared" si="2"/>
        <v>73.2358088961958</v>
      </c>
      <c r="J42" s="36">
        <f t="shared" si="3"/>
        <v>202.9623047</v>
      </c>
      <c r="K42" s="36">
        <f t="shared" si="4"/>
        <v>211.9623047</v>
      </c>
      <c r="L42" s="36">
        <f t="shared" si="5"/>
        <v>3.44262295081967</v>
      </c>
      <c r="M42" s="36">
        <f t="shared" si="6"/>
        <v>4.91803278688525</v>
      </c>
      <c r="N42" s="70" t="str">
        <f t="shared" si="7"/>
        <v>N</v>
      </c>
      <c r="O42" s="70" t="str">
        <f t="shared" si="8"/>
        <v>Y</v>
      </c>
      <c r="P42" s="70" t="str">
        <f t="shared" si="9"/>
        <v>3</v>
      </c>
      <c r="Q42" s="35"/>
    </row>
    <row r="43" ht="15.75" customHeight="1" spans="1:17">
      <c r="A43" s="61">
        <v>96</v>
      </c>
      <c r="B43" s="35" t="s">
        <v>244</v>
      </c>
      <c r="C43" s="62">
        <f>'Session Calculation'!B43</f>
        <v>963.351308325</v>
      </c>
      <c r="D43" s="6">
        <v>510</v>
      </c>
      <c r="E43" s="6">
        <v>495</v>
      </c>
      <c r="F43" s="6">
        <v>482</v>
      </c>
      <c r="G43" s="36">
        <f t="shared" si="0"/>
        <v>52.9401886510901</v>
      </c>
      <c r="H43" s="36">
        <f t="shared" si="1"/>
        <v>51.3831242789992</v>
      </c>
      <c r="I43" s="36">
        <f t="shared" si="2"/>
        <v>50.0336684898538</v>
      </c>
      <c r="J43" s="36">
        <f t="shared" si="3"/>
        <v>468.351308325</v>
      </c>
      <c r="K43" s="36">
        <f t="shared" si="4"/>
        <v>481.351308325</v>
      </c>
      <c r="L43" s="36">
        <f t="shared" si="5"/>
        <v>2.94117647058824</v>
      </c>
      <c r="M43" s="36">
        <f t="shared" si="6"/>
        <v>5.49019607843137</v>
      </c>
      <c r="N43" s="70" t="str">
        <f t="shared" si="7"/>
        <v>N</v>
      </c>
      <c r="O43" s="70" t="str">
        <f t="shared" si="8"/>
        <v>Y</v>
      </c>
      <c r="P43" s="70" t="str">
        <f t="shared" si="9"/>
        <v>3</v>
      </c>
      <c r="Q43" s="35"/>
    </row>
    <row r="44" ht="15.75" customHeight="1" spans="1:17">
      <c r="A44" s="61">
        <v>97</v>
      </c>
      <c r="B44" s="35" t="s">
        <v>249</v>
      </c>
      <c r="C44" s="62">
        <f>'Session Calculation'!B44</f>
        <v>743.4051618</v>
      </c>
      <c r="D44" s="6">
        <v>564</v>
      </c>
      <c r="E44" s="6">
        <v>551</v>
      </c>
      <c r="F44" s="6">
        <v>545</v>
      </c>
      <c r="G44" s="36">
        <f t="shared" si="0"/>
        <v>75.8671084061875</v>
      </c>
      <c r="H44" s="36">
        <f t="shared" si="1"/>
        <v>74.1183984606549</v>
      </c>
      <c r="I44" s="36">
        <f t="shared" si="2"/>
        <v>73.3113015627167</v>
      </c>
      <c r="J44" s="36">
        <f t="shared" si="3"/>
        <v>192.4051618</v>
      </c>
      <c r="K44" s="36">
        <f t="shared" si="4"/>
        <v>198.4051618</v>
      </c>
      <c r="L44" s="36">
        <f t="shared" si="5"/>
        <v>2.30496453900709</v>
      </c>
      <c r="M44" s="36">
        <f t="shared" si="6"/>
        <v>3.36879432624113</v>
      </c>
      <c r="N44" s="70" t="str">
        <f t="shared" si="7"/>
        <v>N</v>
      </c>
      <c r="O44" s="70" t="str">
        <f t="shared" si="8"/>
        <v>Y</v>
      </c>
      <c r="P44" s="70" t="str">
        <f t="shared" si="9"/>
        <v>3</v>
      </c>
      <c r="Q44" s="35"/>
    </row>
    <row r="45" ht="15.75" customHeight="1" spans="1:17">
      <c r="A45" s="61">
        <v>98</v>
      </c>
      <c r="B45" s="35" t="s">
        <v>253</v>
      </c>
      <c r="C45" s="62">
        <f>'Session Calculation'!B45</f>
        <v>687.284026275</v>
      </c>
      <c r="D45" s="6">
        <v>555</v>
      </c>
      <c r="E45" s="6">
        <v>553</v>
      </c>
      <c r="F45" s="6">
        <v>545</v>
      </c>
      <c r="G45" s="36">
        <f t="shared" si="0"/>
        <v>80.7526406525168</v>
      </c>
      <c r="H45" s="36">
        <f t="shared" si="1"/>
        <v>80.4616401456609</v>
      </c>
      <c r="I45" s="36">
        <f t="shared" si="2"/>
        <v>79.2976381182372</v>
      </c>
      <c r="J45" s="36">
        <f t="shared" si="3"/>
        <v>134.284026275</v>
      </c>
      <c r="K45" s="36">
        <f t="shared" si="4"/>
        <v>142.284026275</v>
      </c>
      <c r="L45" s="36">
        <f t="shared" si="5"/>
        <v>0.36036036036036</v>
      </c>
      <c r="M45" s="36">
        <f t="shared" si="6"/>
        <v>1.8018018018018</v>
      </c>
      <c r="N45" s="70" t="str">
        <f t="shared" si="7"/>
        <v>Y</v>
      </c>
      <c r="O45" s="70" t="str">
        <f t="shared" si="8"/>
        <v>Y</v>
      </c>
      <c r="P45" s="70" t="str">
        <f t="shared" si="9"/>
        <v>1</v>
      </c>
      <c r="Q45" s="35"/>
    </row>
    <row r="46" ht="15.75" customHeight="1" spans="1:17">
      <c r="A46" s="61">
        <v>99</v>
      </c>
      <c r="B46" s="35" t="s">
        <v>256</v>
      </c>
      <c r="C46" s="62">
        <f>'Session Calculation'!B46</f>
        <v>830.0405505</v>
      </c>
      <c r="D46" s="6">
        <v>823</v>
      </c>
      <c r="E46" s="6">
        <v>803</v>
      </c>
      <c r="F46" s="6">
        <v>782</v>
      </c>
      <c r="G46" s="36">
        <f t="shared" si="0"/>
        <v>99.1517823441567</v>
      </c>
      <c r="H46" s="36">
        <f t="shared" si="1"/>
        <v>96.7422615095478</v>
      </c>
      <c r="I46" s="36">
        <f t="shared" si="2"/>
        <v>94.2122646332084</v>
      </c>
      <c r="J46" s="36">
        <f t="shared" si="3"/>
        <v>27.0405505</v>
      </c>
      <c r="K46" s="36">
        <f t="shared" si="4"/>
        <v>48.0405505</v>
      </c>
      <c r="L46" s="36">
        <f t="shared" si="5"/>
        <v>2.43013365735115</v>
      </c>
      <c r="M46" s="36">
        <f t="shared" si="6"/>
        <v>4.98177399756987</v>
      </c>
      <c r="N46" s="70" t="str">
        <f t="shared" si="7"/>
        <v>Y</v>
      </c>
      <c r="O46" s="70" t="str">
        <f t="shared" si="8"/>
        <v>Y</v>
      </c>
      <c r="P46" s="70" t="str">
        <f t="shared" si="9"/>
        <v>1</v>
      </c>
      <c r="Q46" s="35"/>
    </row>
    <row r="47" ht="15.75" customHeight="1" spans="1:17">
      <c r="A47" s="61">
        <v>100</v>
      </c>
      <c r="B47" s="35" t="s">
        <v>259</v>
      </c>
      <c r="C47" s="62">
        <f>'Session Calculation'!B47</f>
        <v>826.978055925</v>
      </c>
      <c r="D47" s="6">
        <v>543</v>
      </c>
      <c r="E47" s="6">
        <v>537</v>
      </c>
      <c r="F47" s="6">
        <v>537</v>
      </c>
      <c r="G47" s="36">
        <f t="shared" si="0"/>
        <v>65.6607507429732</v>
      </c>
      <c r="H47" s="36">
        <f t="shared" si="1"/>
        <v>64.9352175855923</v>
      </c>
      <c r="I47" s="36">
        <f t="shared" si="2"/>
        <v>64.9352175855923</v>
      </c>
      <c r="J47" s="36">
        <f t="shared" si="3"/>
        <v>289.978055925</v>
      </c>
      <c r="K47" s="36">
        <f t="shared" si="4"/>
        <v>289.978055925</v>
      </c>
      <c r="L47" s="36">
        <f t="shared" si="5"/>
        <v>1.10497237569061</v>
      </c>
      <c r="M47" s="36">
        <f t="shared" si="6"/>
        <v>1.10497237569061</v>
      </c>
      <c r="N47" s="70" t="str">
        <f t="shared" si="7"/>
        <v>N</v>
      </c>
      <c r="O47" s="70" t="str">
        <f t="shared" si="8"/>
        <v>Y</v>
      </c>
      <c r="P47" s="70" t="str">
        <f t="shared" si="9"/>
        <v>3</v>
      </c>
      <c r="Q47" s="35"/>
    </row>
    <row r="48" ht="15.75" customHeight="1" spans="1:17">
      <c r="A48" s="61">
        <v>101</v>
      </c>
      <c r="B48" s="35" t="s">
        <v>264</v>
      </c>
      <c r="C48" s="62">
        <f>'Session Calculation'!B48</f>
        <v>971.488245</v>
      </c>
      <c r="D48" s="6">
        <v>784</v>
      </c>
      <c r="E48" s="6">
        <v>779</v>
      </c>
      <c r="F48" s="6">
        <v>773</v>
      </c>
      <c r="G48" s="36">
        <f t="shared" si="0"/>
        <v>80.7009250019284</v>
      </c>
      <c r="H48" s="36">
        <f t="shared" si="1"/>
        <v>80.1862507353344</v>
      </c>
      <c r="I48" s="36">
        <f t="shared" si="2"/>
        <v>79.5686416154217</v>
      </c>
      <c r="J48" s="36">
        <f t="shared" si="3"/>
        <v>192.488245</v>
      </c>
      <c r="K48" s="36">
        <f t="shared" si="4"/>
        <v>198.488245</v>
      </c>
      <c r="L48" s="36">
        <f t="shared" si="5"/>
        <v>0.637755102040816</v>
      </c>
      <c r="M48" s="36">
        <f t="shared" si="6"/>
        <v>1.4030612244898</v>
      </c>
      <c r="N48" s="70" t="str">
        <f t="shared" si="7"/>
        <v>Y</v>
      </c>
      <c r="O48" s="70" t="str">
        <f t="shared" si="8"/>
        <v>Y</v>
      </c>
      <c r="P48" s="70" t="str">
        <f t="shared" si="9"/>
        <v>1</v>
      </c>
      <c r="Q48" s="35"/>
    </row>
    <row r="49" ht="15.75" customHeight="1" spans="1:17">
      <c r="A49" s="61">
        <v>102</v>
      </c>
      <c r="B49" s="35" t="s">
        <v>267</v>
      </c>
      <c r="C49" s="62">
        <f>'Session Calculation'!B49</f>
        <v>953.519150325</v>
      </c>
      <c r="D49" s="6">
        <v>779</v>
      </c>
      <c r="E49" s="6">
        <v>774</v>
      </c>
      <c r="F49" s="6">
        <v>761</v>
      </c>
      <c r="G49" s="36">
        <f t="shared" si="0"/>
        <v>81.6973628410592</v>
      </c>
      <c r="H49" s="36">
        <f t="shared" si="1"/>
        <v>81.1729895237225</v>
      </c>
      <c r="I49" s="36">
        <f t="shared" si="2"/>
        <v>79.8096188986471</v>
      </c>
      <c r="J49" s="36">
        <f t="shared" si="3"/>
        <v>179.519150325</v>
      </c>
      <c r="K49" s="36">
        <f t="shared" si="4"/>
        <v>192.519150325</v>
      </c>
      <c r="L49" s="36">
        <f t="shared" si="5"/>
        <v>0.641848523748395</v>
      </c>
      <c r="M49" s="36">
        <f t="shared" si="6"/>
        <v>2.31065468549422</v>
      </c>
      <c r="N49" s="70" t="str">
        <f t="shared" si="7"/>
        <v>Y</v>
      </c>
      <c r="O49" s="70" t="str">
        <f t="shared" si="8"/>
        <v>Y</v>
      </c>
      <c r="P49" s="70" t="str">
        <f t="shared" si="9"/>
        <v>1</v>
      </c>
      <c r="Q49" s="35"/>
    </row>
    <row r="50" ht="15.75" customHeight="1" spans="1:17">
      <c r="A50" s="61">
        <v>103</v>
      </c>
      <c r="B50" s="35" t="s">
        <v>270</v>
      </c>
      <c r="C50" s="62">
        <f>'Session Calculation'!B50</f>
        <v>972.51168</v>
      </c>
      <c r="D50" s="6">
        <v>730</v>
      </c>
      <c r="E50" s="6">
        <v>708</v>
      </c>
      <c r="F50" s="6">
        <v>708</v>
      </c>
      <c r="G50" s="36">
        <f t="shared" si="0"/>
        <v>75.0633658199354</v>
      </c>
      <c r="H50" s="36">
        <f t="shared" si="1"/>
        <v>72.8011821924853</v>
      </c>
      <c r="I50" s="36">
        <f t="shared" si="2"/>
        <v>72.8011821924853</v>
      </c>
      <c r="J50" s="36">
        <f t="shared" si="3"/>
        <v>264.51168</v>
      </c>
      <c r="K50" s="36">
        <f t="shared" si="4"/>
        <v>264.51168</v>
      </c>
      <c r="L50" s="36">
        <f t="shared" si="5"/>
        <v>3.01369863013699</v>
      </c>
      <c r="M50" s="36">
        <f t="shared" si="6"/>
        <v>3.01369863013699</v>
      </c>
      <c r="N50" s="70" t="str">
        <f t="shared" si="7"/>
        <v>N</v>
      </c>
      <c r="O50" s="70" t="str">
        <f t="shared" si="8"/>
        <v>Y</v>
      </c>
      <c r="P50" s="70" t="str">
        <f t="shared" si="9"/>
        <v>3</v>
      </c>
      <c r="Q50" s="35"/>
    </row>
    <row r="51" ht="15.75" customHeight="1" spans="1:17">
      <c r="A51" s="61">
        <v>104</v>
      </c>
      <c r="B51" s="35" t="s">
        <v>274</v>
      </c>
      <c r="C51" s="62">
        <v>643.33976</v>
      </c>
      <c r="D51" s="6">
        <v>644</v>
      </c>
      <c r="E51" s="6">
        <v>633</v>
      </c>
      <c r="F51" s="6">
        <v>620</v>
      </c>
      <c r="G51" s="36">
        <f t="shared" si="0"/>
        <v>100.102626954069</v>
      </c>
      <c r="H51" s="36">
        <f t="shared" si="1"/>
        <v>98.3927994750395</v>
      </c>
      <c r="I51" s="36">
        <f t="shared" si="2"/>
        <v>96.3720942725505</v>
      </c>
      <c r="J51" s="36">
        <f t="shared" si="3"/>
        <v>10.33976</v>
      </c>
      <c r="K51" s="36">
        <f t="shared" si="4"/>
        <v>23.33976</v>
      </c>
      <c r="L51" s="36">
        <f t="shared" si="5"/>
        <v>1.70807453416149</v>
      </c>
      <c r="M51" s="36">
        <f t="shared" si="6"/>
        <v>3.72670807453416</v>
      </c>
      <c r="N51" s="70" t="str">
        <f t="shared" si="7"/>
        <v>Y</v>
      </c>
      <c r="O51" s="70" t="str">
        <f t="shared" si="8"/>
        <v>Y</v>
      </c>
      <c r="P51" s="70" t="str">
        <f t="shared" si="9"/>
        <v>1</v>
      </c>
      <c r="Q51" s="35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</sheetData>
  <mergeCells count="11">
    <mergeCell ref="A1:P1"/>
    <mergeCell ref="D3:F3"/>
    <mergeCell ref="G3:I3"/>
    <mergeCell ref="J3:K3"/>
    <mergeCell ref="L3:M3"/>
    <mergeCell ref="N3:O3"/>
    <mergeCell ref="A3:A5"/>
    <mergeCell ref="B3:B5"/>
    <mergeCell ref="C3:C4"/>
    <mergeCell ref="P3:P4"/>
    <mergeCell ref="Q3:Q4"/>
  </mergeCells>
  <pageMargins left="0.7" right="0.7" top="0.75" bottom="0.75" header="0" footer="0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29"/>
  <sheetViews>
    <sheetView workbookViewId="0">
      <selection activeCell="J11" sqref="J11"/>
    </sheetView>
  </sheetViews>
  <sheetFormatPr defaultColWidth="14.4285714285714" defaultRowHeight="15" customHeight="1"/>
  <cols>
    <col min="1" max="1" width="22.2857142857143" style="1" customWidth="1"/>
    <col min="2" max="3" width="13.2857142857143" style="1" customWidth="1"/>
    <col min="4" max="4" width="12.8571428571429" style="1" customWidth="1"/>
    <col min="5" max="5" width="13.1428571428571" style="1" customWidth="1"/>
    <col min="6" max="6" width="12.2857142857143" style="1" customWidth="1"/>
    <col min="7" max="7" width="14.2857142857143" style="1" customWidth="1"/>
    <col min="8" max="8" width="12.1428571428571" style="1" customWidth="1"/>
    <col min="9" max="9" width="17.5714285714286" style="1" customWidth="1"/>
    <col min="10" max="10" width="14.7142857142857" style="1" customWidth="1"/>
    <col min="11" max="11" width="21.2857142857143" style="1" customWidth="1"/>
    <col min="12" max="12" width="17.2857142857143" style="1" customWidth="1"/>
    <col min="13" max="25" width="8.71428571428571" style="1" customWidth="1"/>
    <col min="26" max="16384" width="14.4285714285714" style="1"/>
  </cols>
  <sheetData>
    <row r="1" ht="25.5" customHeight="1" spans="1:12">
      <c r="A1" s="44" t="s">
        <v>455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ht="25.5" customHeight="1" spans="1:12">
      <c r="A2" s="44" t="s">
        <v>370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9:10">
      <c r="I3" s="46"/>
      <c r="J3" s="46"/>
    </row>
    <row r="4" ht="60" spans="1:12">
      <c r="A4" s="5" t="s">
        <v>6</v>
      </c>
      <c r="B4" s="5" t="s">
        <v>456</v>
      </c>
      <c r="C4" s="5" t="s">
        <v>13</v>
      </c>
      <c r="D4" s="5" t="s">
        <v>457</v>
      </c>
      <c r="E4" s="5" t="s">
        <v>458</v>
      </c>
      <c r="F4" s="5" t="s">
        <v>459</v>
      </c>
      <c r="G4" s="5" t="s">
        <v>460</v>
      </c>
      <c r="H4" s="5" t="s">
        <v>461</v>
      </c>
      <c r="I4" s="5" t="s">
        <v>462</v>
      </c>
      <c r="J4" s="5" t="s">
        <v>463</v>
      </c>
      <c r="K4" s="5" t="s">
        <v>464</v>
      </c>
      <c r="L4" s="5" t="s">
        <v>465</v>
      </c>
    </row>
    <row r="5" spans="1:12">
      <c r="A5" s="45" t="s">
        <v>440</v>
      </c>
      <c r="B5" s="45" t="s">
        <v>441</v>
      </c>
      <c r="C5" s="45"/>
      <c r="D5" s="45" t="s">
        <v>442</v>
      </c>
      <c r="E5" s="45" t="s">
        <v>443</v>
      </c>
      <c r="F5" s="45" t="s">
        <v>444</v>
      </c>
      <c r="G5" s="45" t="s">
        <v>445</v>
      </c>
      <c r="H5" s="45" t="s">
        <v>446</v>
      </c>
      <c r="I5" s="45" t="s">
        <v>447</v>
      </c>
      <c r="J5" s="45" t="s">
        <v>448</v>
      </c>
      <c r="K5" s="45" t="s">
        <v>449</v>
      </c>
      <c r="L5" s="45" t="s">
        <v>450</v>
      </c>
    </row>
    <row r="6" ht="15.75" customHeight="1" spans="1:12">
      <c r="A6" s="243" t="s">
        <v>20</v>
      </c>
      <c r="B6" s="43">
        <f>Demographics!F7</f>
        <v>931.4349492</v>
      </c>
      <c r="C6" s="43">
        <f>Demographics!G7</f>
        <v>860.6458930608</v>
      </c>
      <c r="D6" s="6">
        <v>1</v>
      </c>
      <c r="E6" s="6">
        <v>22</v>
      </c>
      <c r="F6" s="6">
        <v>0</v>
      </c>
      <c r="G6" s="43">
        <f t="shared" ref="G6:G51" si="0">B6+C6*10</f>
        <v>9537.893879808</v>
      </c>
      <c r="H6" s="43">
        <f t="shared" ref="H6:H51" si="1">G6/12</f>
        <v>794.824489984</v>
      </c>
      <c r="I6" s="43">
        <v>21.2389333333333</v>
      </c>
      <c r="J6" s="6">
        <v>22</v>
      </c>
      <c r="K6" s="6"/>
      <c r="L6" s="6"/>
    </row>
    <row r="7" ht="15.75" customHeight="1" spans="1:12">
      <c r="A7" s="243" t="s">
        <v>22</v>
      </c>
      <c r="B7" s="43">
        <f>Demographics!F8</f>
        <v>826.9411584</v>
      </c>
      <c r="C7" s="43">
        <f>Demographics!G8</f>
        <v>764.0936303616</v>
      </c>
      <c r="D7" s="6">
        <v>1</v>
      </c>
      <c r="E7" s="6">
        <v>22</v>
      </c>
      <c r="F7" s="6">
        <v>0</v>
      </c>
      <c r="G7" s="43">
        <f t="shared" si="0"/>
        <v>8467.877462016</v>
      </c>
      <c r="H7" s="43">
        <f t="shared" si="1"/>
        <v>705.656455168</v>
      </c>
      <c r="I7" s="43">
        <v>21.2389333333333</v>
      </c>
      <c r="J7" s="6">
        <v>22</v>
      </c>
      <c r="K7" s="6"/>
      <c r="L7" s="6"/>
    </row>
    <row r="8" ht="15.75" customHeight="1" spans="1:12">
      <c r="A8" s="243" t="s">
        <v>23</v>
      </c>
      <c r="B8" s="43">
        <f>Demographics!F9</f>
        <v>919.79274765</v>
      </c>
      <c r="C8" s="43">
        <f>Demographics!G9</f>
        <v>849.8884988286</v>
      </c>
      <c r="D8" s="6">
        <v>1</v>
      </c>
      <c r="E8" s="6">
        <v>22</v>
      </c>
      <c r="F8" s="6">
        <v>0</v>
      </c>
      <c r="G8" s="43">
        <f t="shared" si="0"/>
        <v>9418.677735936</v>
      </c>
      <c r="H8" s="43">
        <f t="shared" si="1"/>
        <v>784.889811328</v>
      </c>
      <c r="I8" s="43">
        <v>21.2389333333333</v>
      </c>
      <c r="J8" s="6">
        <v>22</v>
      </c>
      <c r="K8" s="6"/>
      <c r="L8" s="6"/>
    </row>
    <row r="9" ht="15.75" customHeight="1" spans="1:12">
      <c r="A9" s="243" t="s">
        <v>24</v>
      </c>
      <c r="B9" s="43">
        <f>Demographics!F10</f>
        <v>1038.381393</v>
      </c>
      <c r="C9" s="43">
        <f>Demographics!G10</f>
        <v>959.464407132</v>
      </c>
      <c r="D9" s="6">
        <v>1</v>
      </c>
      <c r="E9" s="6">
        <v>22</v>
      </c>
      <c r="F9" s="6">
        <v>0</v>
      </c>
      <c r="G9" s="43">
        <f t="shared" si="0"/>
        <v>10633.02546432</v>
      </c>
      <c r="H9" s="43">
        <f t="shared" si="1"/>
        <v>886.08545536</v>
      </c>
      <c r="I9" s="43">
        <v>21.2389333333333</v>
      </c>
      <c r="J9" s="6">
        <v>22</v>
      </c>
      <c r="K9" s="6"/>
      <c r="L9" s="6"/>
    </row>
    <row r="10" ht="15.75" customHeight="1" spans="1:12">
      <c r="A10" s="243" t="s">
        <v>25</v>
      </c>
      <c r="B10" s="43">
        <f>Demographics!F11</f>
        <v>852.09449745</v>
      </c>
      <c r="C10" s="43">
        <f>Demographics!G11</f>
        <v>787.3353156438</v>
      </c>
      <c r="D10" s="6">
        <v>1</v>
      </c>
      <c r="E10" s="6">
        <v>22</v>
      </c>
      <c r="F10" s="6">
        <v>0</v>
      </c>
      <c r="G10" s="43">
        <f t="shared" si="0"/>
        <v>8725.447653888</v>
      </c>
      <c r="H10" s="43">
        <f t="shared" si="1"/>
        <v>727.120637824</v>
      </c>
      <c r="I10" s="43">
        <v>21.2389333333333</v>
      </c>
      <c r="J10" s="6">
        <v>22</v>
      </c>
      <c r="K10" s="6"/>
      <c r="L10" s="6"/>
    </row>
    <row r="11" ht="15.75" customHeight="1" spans="1:12">
      <c r="A11" s="243" t="s">
        <v>26</v>
      </c>
      <c r="B11" s="43">
        <f>Demographics!F12</f>
        <v>680.6793693</v>
      </c>
      <c r="C11" s="43">
        <f>Demographics!G12</f>
        <v>628.9477372332</v>
      </c>
      <c r="D11" s="6">
        <v>1</v>
      </c>
      <c r="E11" s="6">
        <v>22</v>
      </c>
      <c r="F11" s="6">
        <v>0</v>
      </c>
      <c r="G11" s="43">
        <f t="shared" si="0"/>
        <v>6970.156741632</v>
      </c>
      <c r="H11" s="43">
        <f t="shared" si="1"/>
        <v>580.846395136</v>
      </c>
      <c r="I11" s="43">
        <v>21.2389333333333</v>
      </c>
      <c r="J11" s="6">
        <v>22</v>
      </c>
      <c r="K11" s="6"/>
      <c r="L11" s="6"/>
    </row>
    <row r="12" ht="15.75" customHeight="1" spans="1:12">
      <c r="A12" s="243" t="s">
        <v>27</v>
      </c>
      <c r="B12" s="43">
        <f>Demographics!F13</f>
        <v>919.40635605</v>
      </c>
      <c r="C12" s="43">
        <f>Demographics!G13</f>
        <v>849.5314729902</v>
      </c>
      <c r="D12" s="6">
        <v>1</v>
      </c>
      <c r="E12" s="6">
        <v>22</v>
      </c>
      <c r="F12" s="6">
        <v>0</v>
      </c>
      <c r="G12" s="43">
        <f t="shared" si="0"/>
        <v>9414.721085952</v>
      </c>
      <c r="H12" s="43">
        <f t="shared" si="1"/>
        <v>784.560090496</v>
      </c>
      <c r="I12" s="43">
        <v>21.2389333333333</v>
      </c>
      <c r="J12" s="6">
        <v>22</v>
      </c>
      <c r="K12" s="6"/>
      <c r="L12" s="6"/>
    </row>
    <row r="13" ht="15.75" customHeight="1" spans="1:12">
      <c r="A13" s="243" t="s">
        <v>28</v>
      </c>
      <c r="B13" s="43">
        <f>Demographics!F14</f>
        <v>1681.928542875</v>
      </c>
      <c r="C13" s="43">
        <f>Demographics!G14</f>
        <v>1554.1019736165</v>
      </c>
      <c r="D13" s="6">
        <v>1</v>
      </c>
      <c r="E13" s="6">
        <v>22</v>
      </c>
      <c r="F13" s="6">
        <v>0</v>
      </c>
      <c r="G13" s="43">
        <f t="shared" si="0"/>
        <v>17222.94827904</v>
      </c>
      <c r="H13" s="43">
        <f t="shared" si="1"/>
        <v>1435.24568992</v>
      </c>
      <c r="I13" s="43">
        <v>21.2389333333333</v>
      </c>
      <c r="J13" s="6">
        <v>22</v>
      </c>
      <c r="K13" s="6"/>
      <c r="L13" s="6"/>
    </row>
    <row r="14" ht="15.75" customHeight="1" spans="1:12">
      <c r="A14" s="243" t="s">
        <v>29</v>
      </c>
      <c r="B14" s="43">
        <f>Demographics!F15</f>
        <v>1247.269055025</v>
      </c>
      <c r="C14" s="43">
        <f>Demographics!G15</f>
        <v>1152.4766068431</v>
      </c>
      <c r="D14" s="6">
        <v>1</v>
      </c>
      <c r="E14" s="6">
        <v>22</v>
      </c>
      <c r="F14" s="6">
        <v>0</v>
      </c>
      <c r="G14" s="43">
        <f t="shared" si="0"/>
        <v>12772.035123456</v>
      </c>
      <c r="H14" s="43">
        <f t="shared" si="1"/>
        <v>1064.336260288</v>
      </c>
      <c r="I14" s="43">
        <v>21.2389333333333</v>
      </c>
      <c r="J14" s="6">
        <v>22</v>
      </c>
      <c r="K14" s="6"/>
      <c r="L14" s="6"/>
    </row>
    <row r="15" ht="15.75" customHeight="1" spans="1:12">
      <c r="A15" s="243" t="s">
        <v>30</v>
      </c>
      <c r="B15" s="43">
        <f>Demographics!F16</f>
        <v>766.385676525</v>
      </c>
      <c r="C15" s="43">
        <f>Demographics!G16</f>
        <v>708.1403651091</v>
      </c>
      <c r="D15" s="6">
        <v>1</v>
      </c>
      <c r="E15" s="6">
        <v>22</v>
      </c>
      <c r="F15" s="6">
        <v>0</v>
      </c>
      <c r="G15" s="43">
        <f t="shared" si="0"/>
        <v>7847.789327616</v>
      </c>
      <c r="H15" s="43">
        <f t="shared" si="1"/>
        <v>653.982443968</v>
      </c>
      <c r="I15" s="43">
        <v>21.2389333333333</v>
      </c>
      <c r="J15" s="6">
        <v>22</v>
      </c>
      <c r="K15" s="6"/>
      <c r="L15" s="6"/>
    </row>
    <row r="16" ht="15.75" customHeight="1" spans="1:12">
      <c r="A16" s="243" t="s">
        <v>31</v>
      </c>
      <c r="B16" s="43">
        <f>Demographics!F17</f>
        <v>947.337782475</v>
      </c>
      <c r="C16" s="43">
        <f>Demographics!G17</f>
        <v>875.3401110069</v>
      </c>
      <c r="D16" s="6">
        <v>1</v>
      </c>
      <c r="E16" s="6">
        <v>22</v>
      </c>
      <c r="F16" s="6">
        <v>0</v>
      </c>
      <c r="G16" s="43">
        <f t="shared" si="0"/>
        <v>9700.738892544</v>
      </c>
      <c r="H16" s="43">
        <f t="shared" si="1"/>
        <v>808.394907712</v>
      </c>
      <c r="I16" s="43">
        <v>21.2389333333333</v>
      </c>
      <c r="J16" s="6">
        <v>22</v>
      </c>
      <c r="K16" s="6"/>
      <c r="L16" s="6"/>
    </row>
    <row r="17" ht="15.75" customHeight="1" spans="1:12">
      <c r="A17" s="243" t="s">
        <v>32</v>
      </c>
      <c r="B17" s="43">
        <f>Demographics!F18</f>
        <v>898.74374205</v>
      </c>
      <c r="C17" s="43">
        <f>Demographics!G18</f>
        <v>830.4392176542</v>
      </c>
      <c r="D17" s="6">
        <v>1</v>
      </c>
      <c r="E17" s="6">
        <v>22</v>
      </c>
      <c r="F17" s="6">
        <v>0</v>
      </c>
      <c r="G17" s="43">
        <f t="shared" si="0"/>
        <v>9203.135918592</v>
      </c>
      <c r="H17" s="43">
        <f t="shared" si="1"/>
        <v>766.927993216</v>
      </c>
      <c r="I17" s="43">
        <v>21.2389333333333</v>
      </c>
      <c r="J17" s="6">
        <v>22</v>
      </c>
      <c r="K17" s="6"/>
      <c r="L17" s="6"/>
    </row>
    <row r="18" ht="15.75" customHeight="1" spans="1:12">
      <c r="A18" s="243" t="s">
        <v>33</v>
      </c>
      <c r="B18" s="43">
        <f>Demographics!F19</f>
        <v>838.3055961</v>
      </c>
      <c r="C18" s="43">
        <f>Demographics!G19</f>
        <v>774.5943707964</v>
      </c>
      <c r="D18" s="6">
        <v>1</v>
      </c>
      <c r="E18" s="6">
        <v>22</v>
      </c>
      <c r="F18" s="6">
        <v>0</v>
      </c>
      <c r="G18" s="43">
        <f t="shared" si="0"/>
        <v>8584.249304064</v>
      </c>
      <c r="H18" s="43">
        <f t="shared" si="1"/>
        <v>715.354108672</v>
      </c>
      <c r="I18" s="43">
        <v>21.2389333333333</v>
      </c>
      <c r="J18" s="6">
        <v>22</v>
      </c>
      <c r="K18" s="6"/>
      <c r="L18" s="6"/>
    </row>
    <row r="19" ht="15.75" customHeight="1" spans="1:12">
      <c r="A19" s="243" t="s">
        <v>34</v>
      </c>
      <c r="B19" s="43">
        <f>Demographics!F20</f>
        <v>1124.99936535</v>
      </c>
      <c r="C19" s="43">
        <f>Demographics!G20</f>
        <v>1039.4994135834</v>
      </c>
      <c r="D19" s="6">
        <v>1</v>
      </c>
      <c r="E19" s="6">
        <v>22</v>
      </c>
      <c r="F19" s="6">
        <v>0</v>
      </c>
      <c r="G19" s="43">
        <f t="shared" si="0"/>
        <v>11519.993501184</v>
      </c>
      <c r="H19" s="43">
        <f t="shared" si="1"/>
        <v>959.999458432</v>
      </c>
      <c r="I19" s="43">
        <v>21.2389333333333</v>
      </c>
      <c r="J19" s="6">
        <v>22</v>
      </c>
      <c r="K19" s="6"/>
      <c r="L19" s="6"/>
    </row>
    <row r="20" ht="15.75" customHeight="1" spans="1:12">
      <c r="A20" s="243" t="s">
        <v>35</v>
      </c>
      <c r="B20" s="43">
        <f>Demographics!F21</f>
        <v>815.947671</v>
      </c>
      <c r="C20" s="43">
        <f>Demographics!G21</f>
        <v>753.935648004</v>
      </c>
      <c r="D20" s="6">
        <v>1</v>
      </c>
      <c r="E20" s="6">
        <v>22</v>
      </c>
      <c r="F20" s="6">
        <v>0</v>
      </c>
      <c r="G20" s="43">
        <f t="shared" si="0"/>
        <v>8355.30415104</v>
      </c>
      <c r="H20" s="43">
        <f t="shared" si="1"/>
        <v>696.27534592</v>
      </c>
      <c r="I20" s="43">
        <v>21.2389333333333</v>
      </c>
      <c r="J20" s="6">
        <v>22</v>
      </c>
      <c r="K20" s="6"/>
      <c r="L20" s="6"/>
    </row>
    <row r="21" ht="15.75" customHeight="1" spans="1:12">
      <c r="A21" s="243" t="s">
        <v>36</v>
      </c>
      <c r="B21" s="43">
        <f>Demographics!F22</f>
        <v>792.1098948</v>
      </c>
      <c r="C21" s="43">
        <f>Demographics!G22</f>
        <v>731.9095427952</v>
      </c>
      <c r="D21" s="6">
        <v>1</v>
      </c>
      <c r="E21" s="6">
        <v>22</v>
      </c>
      <c r="F21" s="6">
        <v>0</v>
      </c>
      <c r="G21" s="43">
        <f t="shared" si="0"/>
        <v>8111.205322752</v>
      </c>
      <c r="H21" s="43">
        <f t="shared" si="1"/>
        <v>675.933776896</v>
      </c>
      <c r="I21" s="43">
        <v>21.2389333333333</v>
      </c>
      <c r="J21" s="6">
        <v>22</v>
      </c>
      <c r="K21" s="6"/>
      <c r="L21" s="6"/>
    </row>
    <row r="22" ht="15.75" customHeight="1" spans="1:12">
      <c r="A22" s="243" t="s">
        <v>37</v>
      </c>
      <c r="B22" s="43">
        <f>Demographics!F23</f>
        <v>918.245116425</v>
      </c>
      <c r="C22" s="43">
        <f>Demographics!G23</f>
        <v>848.4584875767</v>
      </c>
      <c r="D22" s="6">
        <v>1</v>
      </c>
      <c r="E22" s="6">
        <v>22</v>
      </c>
      <c r="F22" s="6">
        <v>0</v>
      </c>
      <c r="G22" s="43">
        <f t="shared" si="0"/>
        <v>9402.829992192</v>
      </c>
      <c r="H22" s="43">
        <f t="shared" si="1"/>
        <v>783.569166016</v>
      </c>
      <c r="I22" s="43">
        <v>21.2389333333333</v>
      </c>
      <c r="J22" s="6">
        <v>22</v>
      </c>
      <c r="K22" s="6"/>
      <c r="L22" s="6"/>
    </row>
    <row r="23" ht="15.75" customHeight="1" spans="1:12">
      <c r="A23" s="243" t="s">
        <v>38</v>
      </c>
      <c r="B23" s="43">
        <f>Demographics!F24</f>
        <v>986.7812367</v>
      </c>
      <c r="C23" s="43">
        <f>Demographics!G24</f>
        <v>911.7858627108</v>
      </c>
      <c r="D23" s="6">
        <v>1</v>
      </c>
      <c r="E23" s="6">
        <v>22</v>
      </c>
      <c r="F23" s="6">
        <v>0</v>
      </c>
      <c r="G23" s="43">
        <f t="shared" si="0"/>
        <v>10104.639863808</v>
      </c>
      <c r="H23" s="43">
        <f t="shared" si="1"/>
        <v>842.053321984</v>
      </c>
      <c r="I23" s="43">
        <v>21.2389333333333</v>
      </c>
      <c r="J23" s="6">
        <v>22</v>
      </c>
      <c r="K23" s="6"/>
      <c r="L23" s="6"/>
    </row>
    <row r="24" ht="15.75" customHeight="1" spans="1:12">
      <c r="A24" s="243" t="s">
        <v>39</v>
      </c>
      <c r="B24" s="43">
        <f>Demographics!F25</f>
        <v>646.060782675</v>
      </c>
      <c r="C24" s="43">
        <f>Demographics!G25</f>
        <v>596.9601631917</v>
      </c>
      <c r="D24" s="6">
        <v>1</v>
      </c>
      <c r="E24" s="6">
        <v>22</v>
      </c>
      <c r="F24" s="6">
        <v>0</v>
      </c>
      <c r="G24" s="43">
        <f t="shared" si="0"/>
        <v>6615.662414592</v>
      </c>
      <c r="H24" s="43">
        <f t="shared" si="1"/>
        <v>551.305201216</v>
      </c>
      <c r="I24" s="43">
        <v>21.2389333333333</v>
      </c>
      <c r="J24" s="6">
        <v>22</v>
      </c>
      <c r="K24" s="6"/>
      <c r="L24" s="6"/>
    </row>
    <row r="25" ht="15.75" customHeight="1" spans="1:12">
      <c r="A25" s="243" t="s">
        <v>40</v>
      </c>
      <c r="B25" s="43">
        <f>Demographics!F26</f>
        <v>959.2730994</v>
      </c>
      <c r="C25" s="43">
        <f>Demographics!G26</f>
        <v>886.3683438456</v>
      </c>
      <c r="D25" s="6">
        <v>1</v>
      </c>
      <c r="E25" s="6">
        <v>22</v>
      </c>
      <c r="F25" s="6">
        <v>0</v>
      </c>
      <c r="G25" s="43">
        <f t="shared" si="0"/>
        <v>9822.956537856</v>
      </c>
      <c r="H25" s="43">
        <f t="shared" si="1"/>
        <v>818.579711488</v>
      </c>
      <c r="I25" s="43">
        <v>21.2389333333333</v>
      </c>
      <c r="J25" s="6">
        <v>22</v>
      </c>
      <c r="K25" s="6"/>
      <c r="L25" s="6"/>
    </row>
    <row r="26" ht="15.75" customHeight="1" spans="1:12">
      <c r="A26" s="243" t="s">
        <v>41</v>
      </c>
      <c r="B26" s="43">
        <f>Demographics!F27</f>
        <v>853.322888775</v>
      </c>
      <c r="C26" s="43">
        <f>Demographics!G27</f>
        <v>788.4703492281</v>
      </c>
      <c r="D26" s="6">
        <v>1</v>
      </c>
      <c r="E26" s="6">
        <v>22</v>
      </c>
      <c r="F26" s="6">
        <v>0</v>
      </c>
      <c r="G26" s="43">
        <f t="shared" si="0"/>
        <v>8738.026381056</v>
      </c>
      <c r="H26" s="43">
        <f t="shared" si="1"/>
        <v>728.168865088</v>
      </c>
      <c r="I26" s="43">
        <v>21.2389333333333</v>
      </c>
      <c r="J26" s="6">
        <v>22</v>
      </c>
      <c r="K26" s="6"/>
      <c r="L26" s="6"/>
    </row>
    <row r="27" ht="15.75" customHeight="1" spans="1:12">
      <c r="A27" s="243" t="s">
        <v>42</v>
      </c>
      <c r="B27" s="43">
        <f>Demographics!F28</f>
        <v>956.130166425</v>
      </c>
      <c r="C27" s="43">
        <f>Demographics!G28</f>
        <v>883.4642737767</v>
      </c>
      <c r="D27" s="6">
        <v>1</v>
      </c>
      <c r="E27" s="6">
        <v>22</v>
      </c>
      <c r="F27" s="6">
        <v>0</v>
      </c>
      <c r="G27" s="43">
        <f t="shared" si="0"/>
        <v>9790.772904192</v>
      </c>
      <c r="H27" s="43">
        <f t="shared" si="1"/>
        <v>815.897742016</v>
      </c>
      <c r="I27" s="43">
        <v>21.2389333333333</v>
      </c>
      <c r="J27" s="6">
        <v>22</v>
      </c>
      <c r="K27" s="6"/>
      <c r="L27" s="6"/>
    </row>
    <row r="28" ht="15.75" customHeight="1" spans="1:12">
      <c r="A28" s="243" t="s">
        <v>43</v>
      </c>
      <c r="B28" s="43">
        <f>Demographics!F29</f>
        <v>869.66849235</v>
      </c>
      <c r="C28" s="43">
        <f>Demographics!G29</f>
        <v>803.5736869314</v>
      </c>
      <c r="D28" s="6">
        <v>1</v>
      </c>
      <c r="E28" s="6">
        <v>22</v>
      </c>
      <c r="F28" s="6">
        <v>0</v>
      </c>
      <c r="G28" s="43">
        <f t="shared" si="0"/>
        <v>8905.405361664</v>
      </c>
      <c r="H28" s="43">
        <f t="shared" si="1"/>
        <v>742.117113472</v>
      </c>
      <c r="I28" s="43">
        <v>21.2389333333333</v>
      </c>
      <c r="J28" s="6">
        <v>22</v>
      </c>
      <c r="K28" s="6"/>
      <c r="L28" s="6"/>
    </row>
    <row r="29" ht="15.75" customHeight="1" spans="1:12">
      <c r="A29" s="243" t="s">
        <v>44</v>
      </c>
      <c r="B29" s="43">
        <f>Demographics!F30</f>
        <v>1080.158099475</v>
      </c>
      <c r="C29" s="43">
        <f>Demographics!G30</f>
        <v>998.0660839149</v>
      </c>
      <c r="D29" s="6">
        <v>1</v>
      </c>
      <c r="E29" s="6">
        <v>22</v>
      </c>
      <c r="F29" s="6">
        <v>0</v>
      </c>
      <c r="G29" s="43">
        <f t="shared" si="0"/>
        <v>11060.818938624</v>
      </c>
      <c r="H29" s="43">
        <f t="shared" si="1"/>
        <v>921.734911552</v>
      </c>
      <c r="I29" s="43">
        <v>21.2389333333333</v>
      </c>
      <c r="J29" s="6">
        <v>22</v>
      </c>
      <c r="K29" s="6"/>
      <c r="L29" s="6"/>
    </row>
    <row r="30" ht="15.75" customHeight="1" spans="1:12">
      <c r="A30" s="243" t="s">
        <v>45</v>
      </c>
      <c r="B30" s="43">
        <f>Demographics!F31</f>
        <v>723.443600775</v>
      </c>
      <c r="C30" s="43">
        <f>Demographics!G31</f>
        <v>668.4618871161</v>
      </c>
      <c r="D30" s="6">
        <v>1</v>
      </c>
      <c r="E30" s="6">
        <v>22</v>
      </c>
      <c r="F30" s="6">
        <v>0</v>
      </c>
      <c r="G30" s="43">
        <f t="shared" si="0"/>
        <v>7408.062471936</v>
      </c>
      <c r="H30" s="43">
        <f t="shared" si="1"/>
        <v>617.338539328</v>
      </c>
      <c r="I30" s="43">
        <v>21.2389333333333</v>
      </c>
      <c r="J30" s="6">
        <v>22</v>
      </c>
      <c r="K30" s="6"/>
      <c r="L30" s="6"/>
    </row>
    <row r="31" ht="15.75" customHeight="1" spans="1:12">
      <c r="A31" s="243" t="s">
        <v>46</v>
      </c>
      <c r="B31" s="43">
        <f>Demographics!F32</f>
        <v>881.660187975</v>
      </c>
      <c r="C31" s="43">
        <f>Demographics!G32</f>
        <v>814.6540136889</v>
      </c>
      <c r="D31" s="6">
        <v>1</v>
      </c>
      <c r="E31" s="6">
        <v>22</v>
      </c>
      <c r="F31" s="6">
        <v>0</v>
      </c>
      <c r="G31" s="43">
        <f t="shared" si="0"/>
        <v>9028.200324864</v>
      </c>
      <c r="H31" s="43">
        <f t="shared" si="1"/>
        <v>752.350027072</v>
      </c>
      <c r="I31" s="43">
        <v>21.2389333333333</v>
      </c>
      <c r="J31" s="6">
        <v>22</v>
      </c>
      <c r="K31" s="6"/>
      <c r="L31" s="6"/>
    </row>
    <row r="32" ht="15.75" customHeight="1" spans="1:12">
      <c r="A32" s="243" t="s">
        <v>47</v>
      </c>
      <c r="B32" s="43">
        <f>Demographics!F33</f>
        <v>928.224864525</v>
      </c>
      <c r="C32" s="43">
        <f>Demographics!G33</f>
        <v>857.6797748211</v>
      </c>
      <c r="D32" s="6">
        <v>1</v>
      </c>
      <c r="E32" s="6">
        <v>22</v>
      </c>
      <c r="F32" s="6">
        <v>0</v>
      </c>
      <c r="G32" s="43">
        <f t="shared" si="0"/>
        <v>9505.022612736</v>
      </c>
      <c r="H32" s="43">
        <f t="shared" si="1"/>
        <v>792.085217728</v>
      </c>
      <c r="I32" s="43">
        <v>21.2389333333333</v>
      </c>
      <c r="J32" s="6">
        <v>22</v>
      </c>
      <c r="K32" s="6"/>
      <c r="L32" s="6"/>
    </row>
    <row r="33" ht="15.75" customHeight="1" spans="1:12">
      <c r="A33" s="243" t="s">
        <v>48</v>
      </c>
      <c r="B33" s="43">
        <f>Demographics!F34</f>
        <v>826.535285625</v>
      </c>
      <c r="C33" s="43">
        <f>Demographics!G34</f>
        <v>763.7186039175</v>
      </c>
      <c r="D33" s="6">
        <v>1</v>
      </c>
      <c r="E33" s="6">
        <v>22</v>
      </c>
      <c r="F33" s="6">
        <v>0</v>
      </c>
      <c r="G33" s="43">
        <f t="shared" si="0"/>
        <v>8463.7213248</v>
      </c>
      <c r="H33" s="43">
        <f t="shared" si="1"/>
        <v>705.3101104</v>
      </c>
      <c r="I33" s="43">
        <v>21.2389333333333</v>
      </c>
      <c r="J33" s="6">
        <v>22</v>
      </c>
      <c r="K33" s="6"/>
      <c r="L33" s="6"/>
    </row>
    <row r="34" ht="15.75" customHeight="1" spans="1:12">
      <c r="A34" s="243" t="s">
        <v>49</v>
      </c>
      <c r="B34" s="43">
        <f>Demographics!F35</f>
        <v>780.958134075</v>
      </c>
      <c r="C34" s="43">
        <f>Demographics!G35</f>
        <v>721.6053158853</v>
      </c>
      <c r="D34" s="6">
        <v>1</v>
      </c>
      <c r="E34" s="6">
        <v>22</v>
      </c>
      <c r="F34" s="6">
        <v>0</v>
      </c>
      <c r="G34" s="43">
        <f t="shared" si="0"/>
        <v>7997.011292928</v>
      </c>
      <c r="H34" s="43">
        <f t="shared" si="1"/>
        <v>666.417607744</v>
      </c>
      <c r="I34" s="43">
        <v>21.2389333333333</v>
      </c>
      <c r="J34" s="6">
        <v>22</v>
      </c>
      <c r="K34" s="6"/>
      <c r="L34" s="6"/>
    </row>
    <row r="35" ht="15.75" customHeight="1" spans="1:12">
      <c r="A35" s="243" t="s">
        <v>50</v>
      </c>
      <c r="B35" s="43">
        <f>Demographics!F36</f>
        <v>1168.9986315</v>
      </c>
      <c r="C35" s="43">
        <f>Demographics!G36</f>
        <v>1080.154735506</v>
      </c>
      <c r="D35" s="6">
        <v>1</v>
      </c>
      <c r="E35" s="6">
        <v>22</v>
      </c>
      <c r="F35" s="6">
        <v>0</v>
      </c>
      <c r="G35" s="43">
        <f t="shared" si="0"/>
        <v>11970.54598656</v>
      </c>
      <c r="H35" s="43">
        <f t="shared" si="1"/>
        <v>997.54549888</v>
      </c>
      <c r="I35" s="43">
        <v>21.2389333333333</v>
      </c>
      <c r="J35" s="6">
        <v>22</v>
      </c>
      <c r="K35" s="6"/>
      <c r="L35" s="6"/>
    </row>
    <row r="36" ht="15.75" customHeight="1" spans="1:12">
      <c r="A36" s="243" t="s">
        <v>51</v>
      </c>
      <c r="B36" s="43">
        <f>Demographics!F37</f>
        <v>925.6333296</v>
      </c>
      <c r="C36" s="43">
        <f>Demographics!G37</f>
        <v>855.2851965504</v>
      </c>
      <c r="D36" s="6">
        <v>1</v>
      </c>
      <c r="E36" s="6">
        <v>22</v>
      </c>
      <c r="F36" s="6">
        <v>0</v>
      </c>
      <c r="G36" s="43">
        <f t="shared" si="0"/>
        <v>9478.485295104</v>
      </c>
      <c r="H36" s="43">
        <f t="shared" si="1"/>
        <v>789.873774592</v>
      </c>
      <c r="I36" s="43">
        <v>21.2389333333333</v>
      </c>
      <c r="J36" s="6">
        <v>22</v>
      </c>
      <c r="K36" s="6"/>
      <c r="L36" s="6"/>
    </row>
    <row r="37" ht="15.75" customHeight="1" spans="1:12">
      <c r="A37" s="243" t="s">
        <v>52</v>
      </c>
      <c r="B37" s="43">
        <f>Demographics!F38</f>
        <v>887.8958697</v>
      </c>
      <c r="C37" s="43">
        <f>Demographics!G38</f>
        <v>820.4157836028</v>
      </c>
      <c r="D37" s="6">
        <v>1</v>
      </c>
      <c r="E37" s="6">
        <v>22</v>
      </c>
      <c r="F37" s="6">
        <v>0</v>
      </c>
      <c r="G37" s="43">
        <f t="shared" si="0"/>
        <v>9092.053705728</v>
      </c>
      <c r="H37" s="43">
        <f t="shared" si="1"/>
        <v>757.671142144</v>
      </c>
      <c r="I37" s="43">
        <v>21.2389333333333</v>
      </c>
      <c r="J37" s="6">
        <v>22</v>
      </c>
      <c r="K37" s="6"/>
      <c r="L37" s="6"/>
    </row>
    <row r="38" ht="15.75" customHeight="1" spans="1:12">
      <c r="A38" s="243" t="s">
        <v>53</v>
      </c>
      <c r="B38" s="43">
        <f>Demographics!F39</f>
        <v>772.6280016</v>
      </c>
      <c r="C38" s="43">
        <f>Demographics!G39</f>
        <v>713.9082734784</v>
      </c>
      <c r="D38" s="6">
        <v>1</v>
      </c>
      <c r="E38" s="6">
        <v>22</v>
      </c>
      <c r="F38" s="6">
        <v>0</v>
      </c>
      <c r="G38" s="43">
        <f t="shared" si="0"/>
        <v>7911.710736384</v>
      </c>
      <c r="H38" s="43">
        <f t="shared" si="1"/>
        <v>659.309228032</v>
      </c>
      <c r="I38" s="43">
        <v>21.2389333333333</v>
      </c>
      <c r="J38" s="6">
        <v>22</v>
      </c>
      <c r="K38" s="6"/>
      <c r="L38" s="6"/>
    </row>
    <row r="39" ht="15.75" customHeight="1" spans="1:12">
      <c r="A39" s="243" t="s">
        <v>54</v>
      </c>
      <c r="B39" s="43">
        <f>Demographics!F40</f>
        <v>757.758299025</v>
      </c>
      <c r="C39" s="43">
        <f>Demographics!G40</f>
        <v>700.1686682991</v>
      </c>
      <c r="D39" s="6">
        <v>1</v>
      </c>
      <c r="E39" s="6">
        <v>22</v>
      </c>
      <c r="F39" s="6">
        <v>0</v>
      </c>
      <c r="G39" s="43">
        <f t="shared" si="0"/>
        <v>7759.444982016</v>
      </c>
      <c r="H39" s="43">
        <f t="shared" si="1"/>
        <v>646.620415168</v>
      </c>
      <c r="I39" s="43">
        <v>21.2389333333333</v>
      </c>
      <c r="J39" s="6">
        <v>22</v>
      </c>
      <c r="K39" s="6"/>
      <c r="L39" s="6"/>
    </row>
    <row r="40" ht="15.75" customHeight="1" spans="1:12">
      <c r="A40" s="243" t="s">
        <v>55</v>
      </c>
      <c r="B40" s="43">
        <f>Demographics!F41</f>
        <v>856.7543586</v>
      </c>
      <c r="C40" s="43">
        <f>Demographics!G41</f>
        <v>791.6410273464</v>
      </c>
      <c r="D40" s="6">
        <v>1</v>
      </c>
      <c r="E40" s="6">
        <v>22</v>
      </c>
      <c r="F40" s="6">
        <v>0</v>
      </c>
      <c r="G40" s="43">
        <f t="shared" si="0"/>
        <v>8773.164632064</v>
      </c>
      <c r="H40" s="43">
        <f t="shared" si="1"/>
        <v>731.097052672</v>
      </c>
      <c r="I40" s="43">
        <v>21.2389333333333</v>
      </c>
      <c r="J40" s="6">
        <v>22</v>
      </c>
      <c r="K40" s="6"/>
      <c r="L40" s="6"/>
    </row>
    <row r="41" ht="15.75" customHeight="1" spans="1:12">
      <c r="A41" s="243" t="s">
        <v>56</v>
      </c>
      <c r="B41" s="43">
        <f>Demographics!F42</f>
        <v>830.0405505</v>
      </c>
      <c r="C41" s="43">
        <f>Demographics!G42</f>
        <v>766.957468662</v>
      </c>
      <c r="D41" s="6">
        <v>1</v>
      </c>
      <c r="E41" s="6">
        <v>22</v>
      </c>
      <c r="F41" s="6">
        <v>0</v>
      </c>
      <c r="G41" s="43">
        <f t="shared" si="0"/>
        <v>8499.61523712</v>
      </c>
      <c r="H41" s="43">
        <f t="shared" si="1"/>
        <v>708.30126976</v>
      </c>
      <c r="I41" s="43">
        <v>21.2389333333333</v>
      </c>
      <c r="J41" s="6">
        <v>22</v>
      </c>
      <c r="K41" s="6"/>
      <c r="L41" s="6"/>
    </row>
    <row r="42" ht="15.75" customHeight="1" spans="1:12">
      <c r="A42" s="243" t="s">
        <v>57</v>
      </c>
      <c r="B42" s="43">
        <f>Demographics!F43</f>
        <v>791.9623047</v>
      </c>
      <c r="C42" s="43">
        <f>Demographics!G43</f>
        <v>731.7731695428</v>
      </c>
      <c r="D42" s="6">
        <v>1</v>
      </c>
      <c r="E42" s="6">
        <v>22</v>
      </c>
      <c r="F42" s="6">
        <v>0</v>
      </c>
      <c r="G42" s="43">
        <f t="shared" si="0"/>
        <v>8109.694000128</v>
      </c>
      <c r="H42" s="43">
        <f t="shared" si="1"/>
        <v>675.807833344</v>
      </c>
      <c r="I42" s="43">
        <v>21.2389333333333</v>
      </c>
      <c r="J42" s="6">
        <v>22</v>
      </c>
      <c r="K42" s="6"/>
      <c r="L42" s="6"/>
    </row>
    <row r="43" ht="15.75" customHeight="1" spans="1:12">
      <c r="A43" s="243" t="s">
        <v>58</v>
      </c>
      <c r="B43" s="43">
        <f>Demographics!F44</f>
        <v>963.351308325</v>
      </c>
      <c r="C43" s="43">
        <f>Demographics!G44</f>
        <v>890.1366088923</v>
      </c>
      <c r="D43" s="6">
        <v>1</v>
      </c>
      <c r="E43" s="6">
        <v>22</v>
      </c>
      <c r="F43" s="6">
        <v>0</v>
      </c>
      <c r="G43" s="43">
        <f t="shared" si="0"/>
        <v>9864.717397248</v>
      </c>
      <c r="H43" s="43">
        <f t="shared" si="1"/>
        <v>822.059783104</v>
      </c>
      <c r="I43" s="43">
        <v>21.2389333333333</v>
      </c>
      <c r="J43" s="6">
        <v>22</v>
      </c>
      <c r="K43" s="6"/>
      <c r="L43" s="6"/>
    </row>
    <row r="44" ht="15.75" customHeight="1" spans="1:12">
      <c r="A44" s="243" t="s">
        <v>59</v>
      </c>
      <c r="B44" s="43">
        <f>Demographics!F45</f>
        <v>743.4051618</v>
      </c>
      <c r="C44" s="43">
        <f>Demographics!G45</f>
        <v>686.9063695032</v>
      </c>
      <c r="D44" s="6">
        <v>1</v>
      </c>
      <c r="E44" s="6">
        <v>22</v>
      </c>
      <c r="F44" s="6">
        <v>0</v>
      </c>
      <c r="G44" s="43">
        <f t="shared" si="0"/>
        <v>7612.468856832</v>
      </c>
      <c r="H44" s="43">
        <f t="shared" si="1"/>
        <v>634.372404736</v>
      </c>
      <c r="I44" s="43">
        <v>21.2389333333333</v>
      </c>
      <c r="J44" s="6">
        <v>22</v>
      </c>
      <c r="K44" s="6"/>
      <c r="L44" s="6"/>
    </row>
    <row r="45" ht="15.75" customHeight="1" spans="1:12">
      <c r="A45" s="243" t="s">
        <v>60</v>
      </c>
      <c r="B45" s="43">
        <f>Demographics!F46</f>
        <v>687.284026275</v>
      </c>
      <c r="C45" s="43">
        <f>Demographics!G46</f>
        <v>635.0504402781</v>
      </c>
      <c r="D45" s="6">
        <v>1</v>
      </c>
      <c r="E45" s="6">
        <v>22</v>
      </c>
      <c r="F45" s="6">
        <v>0</v>
      </c>
      <c r="G45" s="43">
        <f t="shared" si="0"/>
        <v>7037.788429056</v>
      </c>
      <c r="H45" s="43">
        <f t="shared" si="1"/>
        <v>586.482369088</v>
      </c>
      <c r="I45" s="43">
        <v>21.2389333333333</v>
      </c>
      <c r="J45" s="6">
        <v>22</v>
      </c>
      <c r="K45" s="6"/>
      <c r="L45" s="6"/>
    </row>
    <row r="46" ht="15.75" customHeight="1" spans="1:12">
      <c r="A46" s="243" t="s">
        <v>61</v>
      </c>
      <c r="B46" s="43">
        <f>Demographics!F47</f>
        <v>830.0405505</v>
      </c>
      <c r="C46" s="43">
        <f>Demographics!G47</f>
        <v>766.957468662</v>
      </c>
      <c r="D46" s="6">
        <v>1</v>
      </c>
      <c r="E46" s="6">
        <v>22</v>
      </c>
      <c r="F46" s="6">
        <v>0</v>
      </c>
      <c r="G46" s="43">
        <f t="shared" si="0"/>
        <v>8499.61523712</v>
      </c>
      <c r="H46" s="43">
        <f t="shared" si="1"/>
        <v>708.30126976</v>
      </c>
      <c r="I46" s="43">
        <v>21.2389333333333</v>
      </c>
      <c r="J46" s="6">
        <v>22</v>
      </c>
      <c r="K46" s="6"/>
      <c r="L46" s="6"/>
    </row>
    <row r="47" ht="15.75" customHeight="1" spans="1:12">
      <c r="A47" s="243" t="s">
        <v>62</v>
      </c>
      <c r="B47" s="43">
        <f>Demographics!F48</f>
        <v>826.978055925</v>
      </c>
      <c r="C47" s="43">
        <f>Demographics!G48</f>
        <v>764.1277236747</v>
      </c>
      <c r="D47" s="6">
        <v>1</v>
      </c>
      <c r="E47" s="6">
        <v>22</v>
      </c>
      <c r="F47" s="6">
        <v>0</v>
      </c>
      <c r="G47" s="43">
        <f t="shared" si="0"/>
        <v>8468.255292672</v>
      </c>
      <c r="H47" s="43">
        <f t="shared" si="1"/>
        <v>705.687941056</v>
      </c>
      <c r="I47" s="43">
        <v>21.2389333333333</v>
      </c>
      <c r="J47" s="6">
        <v>22</v>
      </c>
      <c r="K47" s="6"/>
      <c r="L47" s="6"/>
    </row>
    <row r="48" ht="15.75" customHeight="1" spans="1:12">
      <c r="A48" s="243" t="s">
        <v>63</v>
      </c>
      <c r="B48" s="43">
        <f>Demographics!F49</f>
        <v>971.488245</v>
      </c>
      <c r="C48" s="43">
        <f>Demographics!G49</f>
        <v>897.65513838</v>
      </c>
      <c r="D48" s="6">
        <v>1</v>
      </c>
      <c r="E48" s="6">
        <v>22</v>
      </c>
      <c r="F48" s="6">
        <v>0</v>
      </c>
      <c r="G48" s="43">
        <f t="shared" si="0"/>
        <v>9948.0396288</v>
      </c>
      <c r="H48" s="43">
        <f t="shared" si="1"/>
        <v>829.0033024</v>
      </c>
      <c r="I48" s="43">
        <v>21.2389333333333</v>
      </c>
      <c r="J48" s="6">
        <v>22</v>
      </c>
      <c r="K48" s="6"/>
      <c r="L48" s="6"/>
    </row>
    <row r="49" ht="15.75" customHeight="1" spans="1:12">
      <c r="A49" s="243" t="s">
        <v>64</v>
      </c>
      <c r="B49" s="43">
        <f>Demographics!F50</f>
        <v>953.519150325</v>
      </c>
      <c r="C49" s="43">
        <f>Demographics!G50</f>
        <v>881.0516949003</v>
      </c>
      <c r="D49" s="6">
        <v>1</v>
      </c>
      <c r="E49" s="6">
        <v>22</v>
      </c>
      <c r="F49" s="6">
        <v>0</v>
      </c>
      <c r="G49" s="43">
        <f t="shared" si="0"/>
        <v>9764.036099328</v>
      </c>
      <c r="H49" s="43">
        <f t="shared" si="1"/>
        <v>813.669674944</v>
      </c>
      <c r="I49" s="43">
        <v>21.2389333333333</v>
      </c>
      <c r="J49" s="6">
        <v>22</v>
      </c>
      <c r="K49" s="6"/>
      <c r="L49" s="6"/>
    </row>
    <row r="50" ht="15.75" customHeight="1" spans="1:12">
      <c r="A50" s="243" t="s">
        <v>65</v>
      </c>
      <c r="B50" s="43">
        <f>Demographics!F51</f>
        <v>972.51168</v>
      </c>
      <c r="C50" s="43">
        <f>Demographics!G51</f>
        <v>898.60079232</v>
      </c>
      <c r="D50" s="6">
        <v>1</v>
      </c>
      <c r="E50" s="6">
        <v>22</v>
      </c>
      <c r="F50" s="6">
        <v>0</v>
      </c>
      <c r="G50" s="43">
        <f t="shared" si="0"/>
        <v>9958.5196032</v>
      </c>
      <c r="H50" s="43">
        <f t="shared" si="1"/>
        <v>829.8766336</v>
      </c>
      <c r="I50" s="43">
        <v>21.2389333333333</v>
      </c>
      <c r="J50" s="6">
        <v>22</v>
      </c>
      <c r="K50" s="6"/>
      <c r="L50" s="6"/>
    </row>
    <row r="51" ht="15.75" customHeight="1" spans="1:12">
      <c r="A51" s="243" t="s">
        <v>66</v>
      </c>
      <c r="B51" s="43">
        <v>761</v>
      </c>
      <c r="C51" s="43">
        <v>715</v>
      </c>
      <c r="D51" s="6">
        <v>1</v>
      </c>
      <c r="E51" s="6">
        <v>22</v>
      </c>
      <c r="F51" s="6">
        <v>0</v>
      </c>
      <c r="G51" s="43">
        <f t="shared" si="0"/>
        <v>7911</v>
      </c>
      <c r="H51" s="43">
        <f t="shared" si="1"/>
        <v>659.25</v>
      </c>
      <c r="I51" s="43">
        <v>21.2389333333333</v>
      </c>
      <c r="J51" s="6">
        <v>22</v>
      </c>
      <c r="K51" s="6"/>
      <c r="L51" s="6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</sheetData>
  <autoFilter xmlns:etc="http://www.wps.cn/officeDocument/2017/etCustomData" ref="A5:L51" etc:filterBottomFollowUsedRange="0">
    <extLst/>
  </autoFilter>
  <mergeCells count="2">
    <mergeCell ref="A1:L1"/>
    <mergeCell ref="A2:L2"/>
  </mergeCells>
  <pageMargins left="0.7" right="0.7" top="0.75" bottom="0.75" header="0" footer="0"/>
  <pageSetup paperSize="1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29"/>
  <sheetViews>
    <sheetView workbookViewId="0">
      <selection activeCell="O5" sqref="O5"/>
    </sheetView>
  </sheetViews>
  <sheetFormatPr defaultColWidth="14.4285714285714" defaultRowHeight="15" customHeight="1"/>
  <cols>
    <col min="1" max="1" width="8.71428571428571" style="1" customWidth="1"/>
    <col min="2" max="2" width="22" style="1" customWidth="1"/>
    <col min="3" max="3" width="12.4285714285714" style="1" customWidth="1"/>
    <col min="4" max="12" width="10.5714285714286" style="1" customWidth="1"/>
    <col min="13" max="26" width="8.71428571428571" style="1" customWidth="1"/>
    <col min="27" max="16384" width="14.4285714285714" style="1"/>
  </cols>
  <sheetData>
    <row r="1" ht="19.5" customHeight="1" spans="2:12">
      <c r="B1" s="27" t="s">
        <v>466</v>
      </c>
      <c r="C1" s="37"/>
      <c r="D1" s="37"/>
      <c r="E1" s="37"/>
      <c r="F1" s="37"/>
      <c r="G1" s="37"/>
      <c r="H1" s="37"/>
      <c r="I1" s="37"/>
      <c r="J1" s="37"/>
      <c r="K1" s="37"/>
      <c r="L1" s="37"/>
    </row>
    <row r="2" ht="17.25" customHeight="1" spans="2:12">
      <c r="B2" s="27" t="s">
        <v>370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ht="45.75" spans="1:15">
      <c r="A3" s="38" t="s">
        <v>5</v>
      </c>
      <c r="B3" s="39" t="s">
        <v>467</v>
      </c>
      <c r="C3" s="40" t="s">
        <v>468</v>
      </c>
      <c r="D3" s="40" t="s">
        <v>469</v>
      </c>
      <c r="E3" s="40" t="s">
        <v>470</v>
      </c>
      <c r="F3" s="40" t="s">
        <v>471</v>
      </c>
      <c r="G3" s="40" t="s">
        <v>472</v>
      </c>
      <c r="H3" s="40" t="s">
        <v>473</v>
      </c>
      <c r="I3" s="40" t="s">
        <v>474</v>
      </c>
      <c r="J3" s="40" t="s">
        <v>475</v>
      </c>
      <c r="K3" s="40" t="s">
        <v>476</v>
      </c>
      <c r="L3" s="40" t="s">
        <v>477</v>
      </c>
      <c r="M3" s="5" t="s">
        <v>478</v>
      </c>
      <c r="N3" s="5" t="s">
        <v>479</v>
      </c>
      <c r="O3" s="5" t="s">
        <v>480</v>
      </c>
    </row>
    <row r="4" ht="15.75" customHeight="1" spans="1:15">
      <c r="A4" s="41">
        <v>59</v>
      </c>
      <c r="B4" s="243" t="s">
        <v>20</v>
      </c>
      <c r="C4" s="42">
        <f>Demographics!F7/12</f>
        <v>77.6195791</v>
      </c>
      <c r="D4" s="42">
        <f>Demographics!G7/12</f>
        <v>71.7204910884</v>
      </c>
      <c r="E4" s="42">
        <f t="shared" ref="E4:E49" si="0">C4*2</f>
        <v>155.2391582</v>
      </c>
      <c r="F4" s="42">
        <f t="shared" ref="F4:F49" si="1">C4*1.25</f>
        <v>97.024473875</v>
      </c>
      <c r="G4" s="42">
        <f t="shared" ref="G4:G49" si="2">D4*4*1.25</f>
        <v>358.602455442</v>
      </c>
      <c r="H4" s="42">
        <f t="shared" ref="H4:H49" si="3">D4*3*1.05</f>
        <v>225.91954692846</v>
      </c>
      <c r="I4" s="42">
        <f t="shared" ref="I4:I49" si="4">D4*3*1.11</f>
        <v>238.829235324372</v>
      </c>
      <c r="J4" s="42">
        <f t="shared" ref="J4:J49" si="5">D4*1.25</f>
        <v>89.6506138605</v>
      </c>
      <c r="K4" s="42">
        <f t="shared" ref="K4:K49" si="6">D4*2*1.05</f>
        <v>150.61303128564</v>
      </c>
      <c r="L4" s="42">
        <f t="shared" ref="L4:L49" si="7">D4*2*1.25</f>
        <v>179.301227721</v>
      </c>
      <c r="M4" s="43">
        <f t="shared" ref="M4:M49" si="8">C4*0.92*1.25</f>
        <v>89.262515965</v>
      </c>
      <c r="N4" s="43">
        <f t="shared" ref="N4:N49" si="9">C4*1.02*2*1.25</f>
        <v>197.929926705</v>
      </c>
      <c r="O4" s="43">
        <f t="shared" ref="O4:O49" si="10">((E4*1.5)+(F4*4.4)+G4+(H4*13.1)+(I4*2.4)+(J4*2.46)+(K4*17)+(L4*2.6)+(M4*2.4)+(N4*2))/1000</f>
        <v>8.40834023308663</v>
      </c>
    </row>
    <row r="5" ht="15.75" customHeight="1" spans="1:15">
      <c r="A5" s="41">
        <v>60</v>
      </c>
      <c r="B5" s="243" t="s">
        <v>22</v>
      </c>
      <c r="C5" s="42">
        <f>Demographics!F8/12</f>
        <v>68.9117632</v>
      </c>
      <c r="D5" s="42">
        <f>Demographics!G8/12</f>
        <v>63.6744691968</v>
      </c>
      <c r="E5" s="42">
        <f t="shared" si="0"/>
        <v>137.8235264</v>
      </c>
      <c r="F5" s="42">
        <f t="shared" si="1"/>
        <v>86.139704</v>
      </c>
      <c r="G5" s="42">
        <f t="shared" si="2"/>
        <v>318.372345984</v>
      </c>
      <c r="H5" s="42">
        <f t="shared" si="3"/>
        <v>200.57457796992</v>
      </c>
      <c r="I5" s="42">
        <f t="shared" si="4"/>
        <v>212.035982425344</v>
      </c>
      <c r="J5" s="42">
        <f t="shared" si="5"/>
        <v>79.593086496</v>
      </c>
      <c r="K5" s="42">
        <f t="shared" si="6"/>
        <v>133.71638531328</v>
      </c>
      <c r="L5" s="42">
        <f t="shared" si="7"/>
        <v>159.186172992</v>
      </c>
      <c r="M5" s="43">
        <f t="shared" si="8"/>
        <v>79.24852768</v>
      </c>
      <c r="N5" s="43">
        <f t="shared" si="9"/>
        <v>175.72499616</v>
      </c>
      <c r="O5" s="43">
        <f t="shared" si="10"/>
        <v>7.4650437140479</v>
      </c>
    </row>
    <row r="6" ht="15.75" customHeight="1" spans="1:15">
      <c r="A6" s="41">
        <v>61</v>
      </c>
      <c r="B6" s="243" t="s">
        <v>23</v>
      </c>
      <c r="C6" s="42">
        <f>Demographics!F9/12</f>
        <v>76.6493956375</v>
      </c>
      <c r="D6" s="42">
        <f>Demographics!G9/12</f>
        <v>70.82404156905</v>
      </c>
      <c r="E6" s="42">
        <f t="shared" si="0"/>
        <v>153.298791275</v>
      </c>
      <c r="F6" s="42">
        <f t="shared" si="1"/>
        <v>95.811744546875</v>
      </c>
      <c r="G6" s="42">
        <f t="shared" si="2"/>
        <v>354.12020784525</v>
      </c>
      <c r="H6" s="42">
        <f t="shared" si="3"/>
        <v>223.095730942508</v>
      </c>
      <c r="I6" s="42">
        <f t="shared" si="4"/>
        <v>235.844058424937</v>
      </c>
      <c r="J6" s="42">
        <f t="shared" si="5"/>
        <v>88.5300519613125</v>
      </c>
      <c r="K6" s="42">
        <f t="shared" si="6"/>
        <v>148.730487295005</v>
      </c>
      <c r="L6" s="42">
        <f t="shared" si="7"/>
        <v>177.060103922625</v>
      </c>
      <c r="M6" s="43">
        <f t="shared" si="8"/>
        <v>88.146804983125</v>
      </c>
      <c r="N6" s="43">
        <f t="shared" si="9"/>
        <v>195.455958875625</v>
      </c>
      <c r="O6" s="43">
        <f t="shared" si="10"/>
        <v>8.30324261808019</v>
      </c>
    </row>
    <row r="7" ht="15.75" customHeight="1" spans="1:15">
      <c r="A7" s="41">
        <v>62</v>
      </c>
      <c r="B7" s="243" t="s">
        <v>24</v>
      </c>
      <c r="C7" s="42">
        <f>Demographics!F10/12</f>
        <v>86.53178275</v>
      </c>
      <c r="D7" s="42">
        <f>Demographics!G10/12</f>
        <v>79.955367261</v>
      </c>
      <c r="E7" s="42">
        <f t="shared" si="0"/>
        <v>173.0635655</v>
      </c>
      <c r="F7" s="42">
        <f t="shared" si="1"/>
        <v>108.1647284375</v>
      </c>
      <c r="G7" s="42">
        <f t="shared" si="2"/>
        <v>399.776836305</v>
      </c>
      <c r="H7" s="42">
        <f t="shared" si="3"/>
        <v>251.85940687215</v>
      </c>
      <c r="I7" s="42">
        <f t="shared" si="4"/>
        <v>266.25137297913</v>
      </c>
      <c r="J7" s="42">
        <f t="shared" si="5"/>
        <v>99.94420907625</v>
      </c>
      <c r="K7" s="42">
        <f t="shared" si="6"/>
        <v>167.9062712481</v>
      </c>
      <c r="L7" s="42">
        <f t="shared" si="7"/>
        <v>199.8884181525</v>
      </c>
      <c r="M7" s="43">
        <f t="shared" si="8"/>
        <v>99.5115501625</v>
      </c>
      <c r="N7" s="43">
        <f t="shared" si="9"/>
        <v>220.6560460125</v>
      </c>
      <c r="O7" s="43">
        <f t="shared" si="10"/>
        <v>9.37377758001185</v>
      </c>
    </row>
    <row r="8" ht="15.75" customHeight="1" spans="1:15">
      <c r="A8" s="41">
        <v>63</v>
      </c>
      <c r="B8" s="243" t="s">
        <v>25</v>
      </c>
      <c r="C8" s="42">
        <f>Demographics!F11/12</f>
        <v>71.0078747875</v>
      </c>
      <c r="D8" s="42">
        <f>Demographics!G11/12</f>
        <v>65.61127630365</v>
      </c>
      <c r="E8" s="42">
        <f t="shared" si="0"/>
        <v>142.015749575</v>
      </c>
      <c r="F8" s="42">
        <f t="shared" si="1"/>
        <v>88.759843484375</v>
      </c>
      <c r="G8" s="42">
        <f t="shared" si="2"/>
        <v>328.05638151825</v>
      </c>
      <c r="H8" s="42">
        <f t="shared" si="3"/>
        <v>206.675520356497</v>
      </c>
      <c r="I8" s="42">
        <f t="shared" si="4"/>
        <v>218.485550091154</v>
      </c>
      <c r="J8" s="42">
        <f t="shared" si="5"/>
        <v>82.0140953795625</v>
      </c>
      <c r="K8" s="42">
        <f t="shared" si="6"/>
        <v>137.783680237665</v>
      </c>
      <c r="L8" s="42">
        <f t="shared" si="7"/>
        <v>164.028190759125</v>
      </c>
      <c r="M8" s="43">
        <f t="shared" si="8"/>
        <v>81.659056005625</v>
      </c>
      <c r="N8" s="43">
        <f t="shared" si="9"/>
        <v>181.070080708125</v>
      </c>
      <c r="O8" s="43">
        <f t="shared" si="10"/>
        <v>7.69211038457839</v>
      </c>
    </row>
    <row r="9" ht="15.75" customHeight="1" spans="1:15">
      <c r="A9" s="41">
        <v>64</v>
      </c>
      <c r="B9" s="243" t="s">
        <v>26</v>
      </c>
      <c r="C9" s="42">
        <f>Demographics!F12/12</f>
        <v>56.723280775</v>
      </c>
      <c r="D9" s="42">
        <f>Demographics!G12/12</f>
        <v>52.4123114361</v>
      </c>
      <c r="E9" s="42">
        <f t="shared" si="0"/>
        <v>113.44656155</v>
      </c>
      <c r="F9" s="42">
        <f t="shared" si="1"/>
        <v>70.90410096875</v>
      </c>
      <c r="G9" s="42">
        <f t="shared" si="2"/>
        <v>262.0615571805</v>
      </c>
      <c r="H9" s="42">
        <f t="shared" si="3"/>
        <v>165.098781023715</v>
      </c>
      <c r="I9" s="42">
        <f t="shared" si="4"/>
        <v>174.532997082213</v>
      </c>
      <c r="J9" s="42">
        <f t="shared" si="5"/>
        <v>65.515389295125</v>
      </c>
      <c r="K9" s="42">
        <f t="shared" si="6"/>
        <v>110.06585401581</v>
      </c>
      <c r="L9" s="42">
        <f t="shared" si="7"/>
        <v>131.03077859025</v>
      </c>
      <c r="M9" s="43">
        <f t="shared" si="8"/>
        <v>65.23177289125</v>
      </c>
      <c r="N9" s="43">
        <f t="shared" si="9"/>
        <v>144.64436597625</v>
      </c>
      <c r="O9" s="43">
        <f t="shared" si="10"/>
        <v>6.14469505533691</v>
      </c>
    </row>
    <row r="10" ht="15.75" customHeight="1" spans="1:15">
      <c r="A10" s="41">
        <v>65</v>
      </c>
      <c r="B10" s="243" t="s">
        <v>27</v>
      </c>
      <c r="C10" s="42">
        <f>Demographics!F13/12</f>
        <v>76.6171963375</v>
      </c>
      <c r="D10" s="42">
        <f>Demographics!G13/12</f>
        <v>70.79428941585</v>
      </c>
      <c r="E10" s="42">
        <f t="shared" si="0"/>
        <v>153.234392675</v>
      </c>
      <c r="F10" s="42">
        <f t="shared" si="1"/>
        <v>95.771495421875</v>
      </c>
      <c r="G10" s="42">
        <f t="shared" si="2"/>
        <v>353.97144707925</v>
      </c>
      <c r="H10" s="42">
        <f t="shared" si="3"/>
        <v>223.002011659928</v>
      </c>
      <c r="I10" s="42">
        <f t="shared" si="4"/>
        <v>235.744983754781</v>
      </c>
      <c r="J10" s="42">
        <f t="shared" si="5"/>
        <v>88.4928617698125</v>
      </c>
      <c r="K10" s="42">
        <f t="shared" si="6"/>
        <v>148.668007773285</v>
      </c>
      <c r="L10" s="42">
        <f t="shared" si="7"/>
        <v>176.985723539625</v>
      </c>
      <c r="M10" s="43">
        <f t="shared" si="8"/>
        <v>88.109775788125</v>
      </c>
      <c r="N10" s="43">
        <f t="shared" si="9"/>
        <v>195.373850660625</v>
      </c>
      <c r="O10" s="43">
        <f t="shared" si="10"/>
        <v>8.29975454621988</v>
      </c>
    </row>
    <row r="11" ht="15.75" customHeight="1" spans="1:15">
      <c r="A11" s="41">
        <v>66</v>
      </c>
      <c r="B11" s="243" t="s">
        <v>28</v>
      </c>
      <c r="C11" s="42">
        <f>Demographics!F14/12</f>
        <v>140.16071190625</v>
      </c>
      <c r="D11" s="42">
        <f>Demographics!G14/12</f>
        <v>129.508497801375</v>
      </c>
      <c r="E11" s="42">
        <f t="shared" si="0"/>
        <v>280.3214238125</v>
      </c>
      <c r="F11" s="42">
        <f t="shared" si="1"/>
        <v>175.200889882813</v>
      </c>
      <c r="G11" s="42">
        <f t="shared" si="2"/>
        <v>647.542489006875</v>
      </c>
      <c r="H11" s="42">
        <f t="shared" si="3"/>
        <v>407.951768074331</v>
      </c>
      <c r="I11" s="42">
        <f t="shared" si="4"/>
        <v>431.263297678579</v>
      </c>
      <c r="J11" s="42">
        <f t="shared" si="5"/>
        <v>161.885622251719</v>
      </c>
      <c r="K11" s="42">
        <f t="shared" si="6"/>
        <v>271.967845382888</v>
      </c>
      <c r="L11" s="42">
        <f t="shared" si="7"/>
        <v>323.771244503438</v>
      </c>
      <c r="M11" s="43">
        <f t="shared" si="8"/>
        <v>161.184818692188</v>
      </c>
      <c r="N11" s="43">
        <f t="shared" si="9"/>
        <v>357.409815360938</v>
      </c>
      <c r="O11" s="43">
        <f t="shared" si="10"/>
        <v>15.1832690499527</v>
      </c>
    </row>
    <row r="12" ht="15.75" customHeight="1" spans="1:15">
      <c r="A12" s="41">
        <v>67</v>
      </c>
      <c r="B12" s="243" t="s">
        <v>29</v>
      </c>
      <c r="C12" s="42">
        <f>Demographics!F15/12</f>
        <v>103.93908791875</v>
      </c>
      <c r="D12" s="42">
        <f>Demographics!G15/12</f>
        <v>96.039717236925</v>
      </c>
      <c r="E12" s="42">
        <f t="shared" si="0"/>
        <v>207.8781758375</v>
      </c>
      <c r="F12" s="42">
        <f t="shared" si="1"/>
        <v>129.923859898437</v>
      </c>
      <c r="G12" s="42">
        <f t="shared" si="2"/>
        <v>480.198586184625</v>
      </c>
      <c r="H12" s="42">
        <f t="shared" si="3"/>
        <v>302.525109296314</v>
      </c>
      <c r="I12" s="42">
        <f t="shared" si="4"/>
        <v>319.81225839896</v>
      </c>
      <c r="J12" s="42">
        <f t="shared" si="5"/>
        <v>120.049646546156</v>
      </c>
      <c r="K12" s="42">
        <f t="shared" si="6"/>
        <v>201.683406197542</v>
      </c>
      <c r="L12" s="42">
        <f t="shared" si="7"/>
        <v>240.099293092313</v>
      </c>
      <c r="M12" s="43">
        <f t="shared" si="8"/>
        <v>119.529951106562</v>
      </c>
      <c r="N12" s="43">
        <f t="shared" si="9"/>
        <v>265.044674192812</v>
      </c>
      <c r="O12" s="43">
        <f t="shared" si="10"/>
        <v>11.2594686143764</v>
      </c>
    </row>
    <row r="13" ht="15.75" customHeight="1" spans="1:15">
      <c r="A13" s="41">
        <v>68</v>
      </c>
      <c r="B13" s="243" t="s">
        <v>30</v>
      </c>
      <c r="C13" s="42">
        <f>Demographics!F16/12</f>
        <v>63.86547304375</v>
      </c>
      <c r="D13" s="42">
        <f>Demographics!G16/12</f>
        <v>59.011697092425</v>
      </c>
      <c r="E13" s="42">
        <f t="shared" si="0"/>
        <v>127.7309460875</v>
      </c>
      <c r="F13" s="42">
        <f t="shared" si="1"/>
        <v>79.8318413046875</v>
      </c>
      <c r="G13" s="42">
        <f t="shared" si="2"/>
        <v>295.058485462125</v>
      </c>
      <c r="H13" s="42">
        <f t="shared" si="3"/>
        <v>185.886845841139</v>
      </c>
      <c r="I13" s="42">
        <f t="shared" si="4"/>
        <v>196.508951317775</v>
      </c>
      <c r="J13" s="42">
        <f t="shared" si="5"/>
        <v>73.7646213655313</v>
      </c>
      <c r="K13" s="42">
        <f t="shared" si="6"/>
        <v>123.924563894093</v>
      </c>
      <c r="L13" s="42">
        <f t="shared" si="7"/>
        <v>147.529242731063</v>
      </c>
      <c r="M13" s="43">
        <f t="shared" si="8"/>
        <v>73.4452940003125</v>
      </c>
      <c r="N13" s="43">
        <f t="shared" si="9"/>
        <v>162.856956261563</v>
      </c>
      <c r="O13" s="43">
        <f t="shared" si="10"/>
        <v>6.918391373999</v>
      </c>
    </row>
    <row r="14" ht="15.75" customHeight="1" spans="1:15">
      <c r="A14" s="41">
        <v>69</v>
      </c>
      <c r="B14" s="243" t="s">
        <v>31</v>
      </c>
      <c r="C14" s="42">
        <f>Demographics!F17/12</f>
        <v>78.94481520625</v>
      </c>
      <c r="D14" s="42">
        <f>Demographics!G17/12</f>
        <v>72.945009250575</v>
      </c>
      <c r="E14" s="42">
        <f t="shared" si="0"/>
        <v>157.8896304125</v>
      </c>
      <c r="F14" s="42">
        <f t="shared" si="1"/>
        <v>98.6810190078125</v>
      </c>
      <c r="G14" s="42">
        <f t="shared" si="2"/>
        <v>364.725046252875</v>
      </c>
      <c r="H14" s="42">
        <f t="shared" si="3"/>
        <v>229.776779139311</v>
      </c>
      <c r="I14" s="42">
        <f t="shared" si="4"/>
        <v>242.906880804415</v>
      </c>
      <c r="J14" s="42">
        <f t="shared" si="5"/>
        <v>91.1812615632188</v>
      </c>
      <c r="K14" s="42">
        <f t="shared" si="6"/>
        <v>153.184519426208</v>
      </c>
      <c r="L14" s="42">
        <f t="shared" si="7"/>
        <v>182.362523126438</v>
      </c>
      <c r="M14" s="43">
        <f t="shared" si="8"/>
        <v>90.7865374871875</v>
      </c>
      <c r="N14" s="43">
        <f t="shared" si="9"/>
        <v>201.309278775938</v>
      </c>
      <c r="O14" s="43">
        <f t="shared" si="10"/>
        <v>8.55189983750248</v>
      </c>
    </row>
    <row r="15" ht="15.75" customHeight="1" spans="1:15">
      <c r="A15" s="41">
        <v>70</v>
      </c>
      <c r="B15" s="243" t="s">
        <v>32</v>
      </c>
      <c r="C15" s="42">
        <f>Demographics!F18/12</f>
        <v>74.8953118375</v>
      </c>
      <c r="D15" s="42">
        <f>Demographics!G18/12</f>
        <v>69.20326813785</v>
      </c>
      <c r="E15" s="42">
        <f t="shared" si="0"/>
        <v>149.790623675</v>
      </c>
      <c r="F15" s="42">
        <f t="shared" si="1"/>
        <v>93.619139796875</v>
      </c>
      <c r="G15" s="42">
        <f t="shared" si="2"/>
        <v>346.01634068925</v>
      </c>
      <c r="H15" s="42">
        <f t="shared" si="3"/>
        <v>217.990294634228</v>
      </c>
      <c r="I15" s="42">
        <f t="shared" si="4"/>
        <v>230.446882899041</v>
      </c>
      <c r="J15" s="42">
        <f t="shared" si="5"/>
        <v>86.5040851723125</v>
      </c>
      <c r="K15" s="42">
        <f t="shared" si="6"/>
        <v>145.326863089485</v>
      </c>
      <c r="L15" s="42">
        <f t="shared" si="7"/>
        <v>173.008170344625</v>
      </c>
      <c r="M15" s="43">
        <f t="shared" si="8"/>
        <v>86.129608613125</v>
      </c>
      <c r="N15" s="43">
        <f t="shared" si="9"/>
        <v>190.983045185625</v>
      </c>
      <c r="O15" s="43">
        <f t="shared" si="10"/>
        <v>8.11322698595799</v>
      </c>
    </row>
    <row r="16" ht="15.75" customHeight="1" spans="1:15">
      <c r="A16" s="41">
        <v>71</v>
      </c>
      <c r="B16" s="243" t="s">
        <v>33</v>
      </c>
      <c r="C16" s="42">
        <f>Demographics!F19/12</f>
        <v>69.858799675</v>
      </c>
      <c r="D16" s="42">
        <f>Demographics!G19/12</f>
        <v>64.5495308997</v>
      </c>
      <c r="E16" s="42">
        <f t="shared" si="0"/>
        <v>139.71759935</v>
      </c>
      <c r="F16" s="42">
        <f t="shared" si="1"/>
        <v>87.32349959375</v>
      </c>
      <c r="G16" s="42">
        <f t="shared" si="2"/>
        <v>322.7476544985</v>
      </c>
      <c r="H16" s="42">
        <f t="shared" si="3"/>
        <v>203.331022334055</v>
      </c>
      <c r="I16" s="42">
        <f t="shared" si="4"/>
        <v>214.949937896001</v>
      </c>
      <c r="J16" s="42">
        <f t="shared" si="5"/>
        <v>80.686913624625</v>
      </c>
      <c r="K16" s="42">
        <f t="shared" si="6"/>
        <v>135.55401488937</v>
      </c>
      <c r="L16" s="42">
        <f t="shared" si="7"/>
        <v>161.37382724925</v>
      </c>
      <c r="M16" s="43">
        <f t="shared" si="8"/>
        <v>80.33761962625</v>
      </c>
      <c r="N16" s="43">
        <f t="shared" si="9"/>
        <v>178.13993917125</v>
      </c>
      <c r="O16" s="43">
        <f t="shared" si="10"/>
        <v>7.56763387219194</v>
      </c>
    </row>
    <row r="17" ht="15.75" customHeight="1" spans="1:15">
      <c r="A17" s="41">
        <v>72</v>
      </c>
      <c r="B17" s="243" t="s">
        <v>34</v>
      </c>
      <c r="C17" s="42">
        <f>Demographics!F20/12</f>
        <v>93.7499471125</v>
      </c>
      <c r="D17" s="42">
        <f>Demographics!G20/12</f>
        <v>86.62495113195</v>
      </c>
      <c r="E17" s="42">
        <f t="shared" si="0"/>
        <v>187.499894225</v>
      </c>
      <c r="F17" s="42">
        <f t="shared" si="1"/>
        <v>117.187433890625</v>
      </c>
      <c r="G17" s="42">
        <f t="shared" si="2"/>
        <v>433.12475565975</v>
      </c>
      <c r="H17" s="42">
        <f t="shared" si="3"/>
        <v>272.868596065643</v>
      </c>
      <c r="I17" s="42">
        <f t="shared" si="4"/>
        <v>288.461087269394</v>
      </c>
      <c r="J17" s="42">
        <f t="shared" si="5"/>
        <v>108.281188914938</v>
      </c>
      <c r="K17" s="42">
        <f t="shared" si="6"/>
        <v>181.912397377095</v>
      </c>
      <c r="L17" s="42">
        <f t="shared" si="7"/>
        <v>216.562377829875</v>
      </c>
      <c r="M17" s="43">
        <f t="shared" si="8"/>
        <v>107.812439179375</v>
      </c>
      <c r="N17" s="43">
        <f t="shared" si="9"/>
        <v>239.062365136875</v>
      </c>
      <c r="O17" s="43">
        <f t="shared" si="10"/>
        <v>10.1557037708258</v>
      </c>
    </row>
    <row r="18" ht="15.75" customHeight="1" spans="1:15">
      <c r="A18" s="41">
        <v>73</v>
      </c>
      <c r="B18" s="243" t="s">
        <v>35</v>
      </c>
      <c r="C18" s="42">
        <f>Demographics!F21/12</f>
        <v>67.99563925</v>
      </c>
      <c r="D18" s="42">
        <f>Demographics!G21/12</f>
        <v>62.827970667</v>
      </c>
      <c r="E18" s="42">
        <f t="shared" si="0"/>
        <v>135.9912785</v>
      </c>
      <c r="F18" s="42">
        <f t="shared" si="1"/>
        <v>84.9945490625</v>
      </c>
      <c r="G18" s="42">
        <f t="shared" si="2"/>
        <v>314.139853335</v>
      </c>
      <c r="H18" s="42">
        <f t="shared" si="3"/>
        <v>197.90810760105</v>
      </c>
      <c r="I18" s="42">
        <f t="shared" si="4"/>
        <v>209.21714232111</v>
      </c>
      <c r="J18" s="42">
        <f t="shared" si="5"/>
        <v>78.53496333375</v>
      </c>
      <c r="K18" s="42">
        <f t="shared" si="6"/>
        <v>131.9387384007</v>
      </c>
      <c r="L18" s="42">
        <f t="shared" si="7"/>
        <v>157.0699266675</v>
      </c>
      <c r="M18" s="43">
        <f t="shared" si="8"/>
        <v>78.1949851375</v>
      </c>
      <c r="N18" s="43">
        <f t="shared" si="9"/>
        <v>173.3888800875</v>
      </c>
      <c r="O18" s="43">
        <f t="shared" si="10"/>
        <v>7.36580223455785</v>
      </c>
    </row>
    <row r="19" ht="15.75" customHeight="1" spans="1:15">
      <c r="A19" s="41">
        <v>74</v>
      </c>
      <c r="B19" s="243" t="s">
        <v>36</v>
      </c>
      <c r="C19" s="42">
        <f>Demographics!F22/12</f>
        <v>66.0091579</v>
      </c>
      <c r="D19" s="42">
        <f>Demographics!G22/12</f>
        <v>60.9924618996</v>
      </c>
      <c r="E19" s="42">
        <f t="shared" si="0"/>
        <v>132.0183158</v>
      </c>
      <c r="F19" s="42">
        <f t="shared" si="1"/>
        <v>82.511447375</v>
      </c>
      <c r="G19" s="42">
        <f t="shared" si="2"/>
        <v>304.962309498</v>
      </c>
      <c r="H19" s="42">
        <f t="shared" si="3"/>
        <v>192.12625498374</v>
      </c>
      <c r="I19" s="42">
        <f t="shared" si="4"/>
        <v>203.104898125668</v>
      </c>
      <c r="J19" s="42">
        <f t="shared" si="5"/>
        <v>76.2405773745</v>
      </c>
      <c r="K19" s="42">
        <f t="shared" si="6"/>
        <v>128.08416998916</v>
      </c>
      <c r="L19" s="42">
        <f t="shared" si="7"/>
        <v>152.481154749</v>
      </c>
      <c r="M19" s="43">
        <f t="shared" si="8"/>
        <v>75.910531585</v>
      </c>
      <c r="N19" s="43">
        <f t="shared" si="9"/>
        <v>168.323352645</v>
      </c>
      <c r="O19" s="43">
        <f t="shared" si="10"/>
        <v>7.15061154103499</v>
      </c>
    </row>
    <row r="20" ht="15.75" customHeight="1" spans="1:15">
      <c r="A20" s="41">
        <v>75</v>
      </c>
      <c r="B20" s="243" t="s">
        <v>37</v>
      </c>
      <c r="C20" s="42">
        <f>Demographics!F23/12</f>
        <v>76.52042636875</v>
      </c>
      <c r="D20" s="42">
        <f>Demographics!G23/12</f>
        <v>70.704873964725</v>
      </c>
      <c r="E20" s="42">
        <f t="shared" si="0"/>
        <v>153.0408527375</v>
      </c>
      <c r="F20" s="42">
        <f t="shared" si="1"/>
        <v>95.6505329609375</v>
      </c>
      <c r="G20" s="42">
        <f t="shared" si="2"/>
        <v>353.524369823625</v>
      </c>
      <c r="H20" s="42">
        <f t="shared" si="3"/>
        <v>222.720352988884</v>
      </c>
      <c r="I20" s="42">
        <f t="shared" si="4"/>
        <v>235.447230302534</v>
      </c>
      <c r="J20" s="42">
        <f t="shared" si="5"/>
        <v>88.3810924559063</v>
      </c>
      <c r="K20" s="42">
        <f t="shared" si="6"/>
        <v>148.480235325923</v>
      </c>
      <c r="L20" s="42">
        <f t="shared" si="7"/>
        <v>176.762184911813</v>
      </c>
      <c r="M20" s="43">
        <f t="shared" si="8"/>
        <v>87.9984903240625</v>
      </c>
      <c r="N20" s="43">
        <f t="shared" si="9"/>
        <v>195.127087240313</v>
      </c>
      <c r="O20" s="43">
        <f t="shared" si="10"/>
        <v>8.28927169084976</v>
      </c>
    </row>
    <row r="21" ht="15.75" customHeight="1" spans="1:15">
      <c r="A21" s="41">
        <v>76</v>
      </c>
      <c r="B21" s="243" t="s">
        <v>38</v>
      </c>
      <c r="C21" s="42">
        <f>Demographics!F24/12</f>
        <v>82.231769725</v>
      </c>
      <c r="D21" s="42">
        <f>Demographics!G24/12</f>
        <v>75.9821552259</v>
      </c>
      <c r="E21" s="42">
        <f t="shared" si="0"/>
        <v>164.46353945</v>
      </c>
      <c r="F21" s="42">
        <f t="shared" si="1"/>
        <v>102.78971215625</v>
      </c>
      <c r="G21" s="42">
        <f t="shared" si="2"/>
        <v>379.9107761295</v>
      </c>
      <c r="H21" s="42">
        <f t="shared" si="3"/>
        <v>239.343788961585</v>
      </c>
      <c r="I21" s="42">
        <f t="shared" si="4"/>
        <v>253.020576902247</v>
      </c>
      <c r="J21" s="42">
        <f t="shared" si="5"/>
        <v>94.977694032375</v>
      </c>
      <c r="K21" s="42">
        <f t="shared" si="6"/>
        <v>159.56252597439</v>
      </c>
      <c r="L21" s="42">
        <f t="shared" si="7"/>
        <v>189.95538806475</v>
      </c>
      <c r="M21" s="43">
        <f t="shared" si="8"/>
        <v>94.56653518375</v>
      </c>
      <c r="N21" s="43">
        <f t="shared" si="9"/>
        <v>209.69101279875</v>
      </c>
      <c r="O21" s="43">
        <f t="shared" si="10"/>
        <v>8.90796762664528</v>
      </c>
    </row>
    <row r="22" ht="15.75" customHeight="1" spans="1:15">
      <c r="A22" s="41">
        <v>77</v>
      </c>
      <c r="B22" s="243" t="s">
        <v>39</v>
      </c>
      <c r="C22" s="42">
        <f>Demographics!F25/12</f>
        <v>53.83839855625</v>
      </c>
      <c r="D22" s="42">
        <f>Demographics!G25/12</f>
        <v>49.746680265975</v>
      </c>
      <c r="E22" s="42">
        <f t="shared" si="0"/>
        <v>107.6767971125</v>
      </c>
      <c r="F22" s="42">
        <f t="shared" si="1"/>
        <v>67.2979981953125</v>
      </c>
      <c r="G22" s="42">
        <f t="shared" si="2"/>
        <v>248.733401329875</v>
      </c>
      <c r="H22" s="42">
        <f t="shared" si="3"/>
        <v>156.702042837821</v>
      </c>
      <c r="I22" s="42">
        <f t="shared" si="4"/>
        <v>165.656445285697</v>
      </c>
      <c r="J22" s="42">
        <f t="shared" si="5"/>
        <v>62.1833503324688</v>
      </c>
      <c r="K22" s="42">
        <f t="shared" si="6"/>
        <v>104.468028558548</v>
      </c>
      <c r="L22" s="42">
        <f t="shared" si="7"/>
        <v>124.366700664938</v>
      </c>
      <c r="M22" s="43">
        <f t="shared" si="8"/>
        <v>61.9141583396875</v>
      </c>
      <c r="N22" s="43">
        <f t="shared" si="9"/>
        <v>137.287916318438</v>
      </c>
      <c r="O22" s="43">
        <f t="shared" si="10"/>
        <v>5.83218278061327</v>
      </c>
    </row>
    <row r="23" ht="15.75" customHeight="1" spans="1:15">
      <c r="A23" s="41">
        <v>78</v>
      </c>
      <c r="B23" s="243" t="s">
        <v>40</v>
      </c>
      <c r="C23" s="42">
        <f>Demographics!F26/12</f>
        <v>79.93942495</v>
      </c>
      <c r="D23" s="42">
        <f>Demographics!G26/12</f>
        <v>73.8640286538</v>
      </c>
      <c r="E23" s="42">
        <f t="shared" si="0"/>
        <v>159.8788499</v>
      </c>
      <c r="F23" s="42">
        <f t="shared" si="1"/>
        <v>99.9242811875</v>
      </c>
      <c r="G23" s="42">
        <f t="shared" si="2"/>
        <v>369.320143269</v>
      </c>
      <c r="H23" s="42">
        <f t="shared" si="3"/>
        <v>232.67169025947</v>
      </c>
      <c r="I23" s="42">
        <f t="shared" si="4"/>
        <v>245.967215417154</v>
      </c>
      <c r="J23" s="42">
        <f t="shared" si="5"/>
        <v>92.33003581725</v>
      </c>
      <c r="K23" s="42">
        <f t="shared" si="6"/>
        <v>155.11446017298</v>
      </c>
      <c r="L23" s="42">
        <f t="shared" si="7"/>
        <v>184.6600716345</v>
      </c>
      <c r="M23" s="43">
        <f t="shared" si="8"/>
        <v>91.9303386925</v>
      </c>
      <c r="N23" s="43">
        <f t="shared" si="9"/>
        <v>203.8455336225</v>
      </c>
      <c r="O23" s="43">
        <f t="shared" si="10"/>
        <v>8.65964349215202</v>
      </c>
    </row>
    <row r="24" ht="15.75" customHeight="1" spans="1:15">
      <c r="A24" s="41">
        <v>79</v>
      </c>
      <c r="B24" s="243" t="s">
        <v>41</v>
      </c>
      <c r="C24" s="42">
        <f>Demographics!F27/12</f>
        <v>71.11024073125</v>
      </c>
      <c r="D24" s="42">
        <f>Demographics!G27/12</f>
        <v>65.705862435675</v>
      </c>
      <c r="E24" s="42">
        <f t="shared" si="0"/>
        <v>142.2204814625</v>
      </c>
      <c r="F24" s="42">
        <f t="shared" si="1"/>
        <v>88.8878009140625</v>
      </c>
      <c r="G24" s="42">
        <f t="shared" si="2"/>
        <v>328.529312178375</v>
      </c>
      <c r="H24" s="42">
        <f t="shared" si="3"/>
        <v>206.973466672376</v>
      </c>
      <c r="I24" s="42">
        <f t="shared" si="4"/>
        <v>218.800521910798</v>
      </c>
      <c r="J24" s="42">
        <f t="shared" si="5"/>
        <v>82.1323280445938</v>
      </c>
      <c r="K24" s="42">
        <f t="shared" si="6"/>
        <v>137.982311114918</v>
      </c>
      <c r="L24" s="42">
        <f t="shared" si="7"/>
        <v>164.264656089188</v>
      </c>
      <c r="M24" s="43">
        <f t="shared" si="8"/>
        <v>81.7767768409375</v>
      </c>
      <c r="N24" s="43">
        <f t="shared" si="9"/>
        <v>181.331113864688</v>
      </c>
      <c r="O24" s="43">
        <f t="shared" si="10"/>
        <v>7.70319943831086</v>
      </c>
    </row>
    <row r="25" ht="15.75" customHeight="1" spans="1:15">
      <c r="A25" s="41">
        <v>80</v>
      </c>
      <c r="B25" s="243" t="s">
        <v>42</v>
      </c>
      <c r="C25" s="42">
        <f>Demographics!F28/12</f>
        <v>79.67751386875</v>
      </c>
      <c r="D25" s="42">
        <f>Demographics!G28/12</f>
        <v>73.622022814725</v>
      </c>
      <c r="E25" s="42">
        <f t="shared" si="0"/>
        <v>159.3550277375</v>
      </c>
      <c r="F25" s="42">
        <f t="shared" si="1"/>
        <v>99.5968923359375</v>
      </c>
      <c r="G25" s="42">
        <f t="shared" si="2"/>
        <v>368.110114073625</v>
      </c>
      <c r="H25" s="42">
        <f t="shared" si="3"/>
        <v>231.909371866384</v>
      </c>
      <c r="I25" s="42">
        <f t="shared" si="4"/>
        <v>245.161335973034</v>
      </c>
      <c r="J25" s="42">
        <f t="shared" si="5"/>
        <v>92.0275285184063</v>
      </c>
      <c r="K25" s="42">
        <f t="shared" si="6"/>
        <v>154.606247910923</v>
      </c>
      <c r="L25" s="42">
        <f t="shared" si="7"/>
        <v>184.055057036813</v>
      </c>
      <c r="M25" s="43">
        <f t="shared" si="8"/>
        <v>91.6291409490625</v>
      </c>
      <c r="N25" s="43">
        <f t="shared" si="9"/>
        <v>203.177660365313</v>
      </c>
      <c r="O25" s="43">
        <f t="shared" si="10"/>
        <v>8.63127130168796</v>
      </c>
    </row>
    <row r="26" ht="15.75" customHeight="1" spans="1:15">
      <c r="A26" s="41">
        <v>81</v>
      </c>
      <c r="B26" s="243" t="s">
        <v>43</v>
      </c>
      <c r="C26" s="42">
        <f>Demographics!F29/12</f>
        <v>72.4723743625</v>
      </c>
      <c r="D26" s="42">
        <f>Demographics!G29/12</f>
        <v>66.96447391095</v>
      </c>
      <c r="E26" s="42">
        <f t="shared" si="0"/>
        <v>144.944748725</v>
      </c>
      <c r="F26" s="42">
        <f t="shared" si="1"/>
        <v>90.590467953125</v>
      </c>
      <c r="G26" s="42">
        <f t="shared" si="2"/>
        <v>334.82236955475</v>
      </c>
      <c r="H26" s="42">
        <f t="shared" si="3"/>
        <v>210.938092819493</v>
      </c>
      <c r="I26" s="42">
        <f t="shared" si="4"/>
        <v>222.991698123464</v>
      </c>
      <c r="J26" s="42">
        <f t="shared" si="5"/>
        <v>83.7055923886875</v>
      </c>
      <c r="K26" s="42">
        <f t="shared" si="6"/>
        <v>140.625395212995</v>
      </c>
      <c r="L26" s="42">
        <f t="shared" si="7"/>
        <v>167.411184777375</v>
      </c>
      <c r="M26" s="43">
        <f t="shared" si="8"/>
        <v>83.343230516875</v>
      </c>
      <c r="N26" s="43">
        <f t="shared" si="9"/>
        <v>184.804554624375</v>
      </c>
      <c r="O26" s="43">
        <f t="shared" si="10"/>
        <v>7.85075606187518</v>
      </c>
    </row>
    <row r="27" ht="15.75" customHeight="1" spans="1:15">
      <c r="A27" s="41">
        <v>82</v>
      </c>
      <c r="B27" s="243" t="s">
        <v>44</v>
      </c>
      <c r="C27" s="42">
        <f>Demographics!F30/12</f>
        <v>90.01317495625</v>
      </c>
      <c r="D27" s="42">
        <f>Demographics!G30/12</f>
        <v>83.172173659575</v>
      </c>
      <c r="E27" s="42">
        <f t="shared" si="0"/>
        <v>180.0263499125</v>
      </c>
      <c r="F27" s="42">
        <f t="shared" si="1"/>
        <v>112.516468695313</v>
      </c>
      <c r="G27" s="42">
        <f t="shared" si="2"/>
        <v>415.860868297875</v>
      </c>
      <c r="H27" s="42">
        <f t="shared" si="3"/>
        <v>261.992347027661</v>
      </c>
      <c r="I27" s="42">
        <f t="shared" si="4"/>
        <v>276.963338286385</v>
      </c>
      <c r="J27" s="42">
        <f t="shared" si="5"/>
        <v>103.965217074469</v>
      </c>
      <c r="K27" s="42">
        <f t="shared" si="6"/>
        <v>174.661564685108</v>
      </c>
      <c r="L27" s="42">
        <f t="shared" si="7"/>
        <v>207.930434148938</v>
      </c>
      <c r="M27" s="43">
        <f t="shared" si="8"/>
        <v>103.515151199688</v>
      </c>
      <c r="N27" s="43">
        <f t="shared" si="9"/>
        <v>229.533596138438</v>
      </c>
      <c r="O27" s="43">
        <f t="shared" si="10"/>
        <v>9.75090833096907</v>
      </c>
    </row>
    <row r="28" ht="15.75" customHeight="1" spans="1:15">
      <c r="A28" s="41">
        <v>83</v>
      </c>
      <c r="B28" s="243" t="s">
        <v>45</v>
      </c>
      <c r="C28" s="42">
        <f>Demographics!F31/12</f>
        <v>60.28696673125</v>
      </c>
      <c r="D28" s="42">
        <f>Demographics!G31/12</f>
        <v>55.705157259675</v>
      </c>
      <c r="E28" s="42">
        <f t="shared" si="0"/>
        <v>120.5739334625</v>
      </c>
      <c r="F28" s="42">
        <f t="shared" si="1"/>
        <v>75.3587084140625</v>
      </c>
      <c r="G28" s="42">
        <f t="shared" si="2"/>
        <v>278.525786298375</v>
      </c>
      <c r="H28" s="42">
        <f t="shared" si="3"/>
        <v>175.471245367976</v>
      </c>
      <c r="I28" s="42">
        <f t="shared" si="4"/>
        <v>185.498173674718</v>
      </c>
      <c r="J28" s="42">
        <f t="shared" si="5"/>
        <v>69.6314465745938</v>
      </c>
      <c r="K28" s="42">
        <f t="shared" si="6"/>
        <v>116.980830245318</v>
      </c>
      <c r="L28" s="42">
        <f t="shared" si="7"/>
        <v>139.262893149188</v>
      </c>
      <c r="M28" s="43">
        <f t="shared" si="8"/>
        <v>69.3300117409375</v>
      </c>
      <c r="N28" s="43">
        <f t="shared" si="9"/>
        <v>153.731765164688</v>
      </c>
      <c r="O28" s="43">
        <f t="shared" si="10"/>
        <v>6.53074048809322</v>
      </c>
    </row>
    <row r="29" ht="15.75" customHeight="1" spans="1:15">
      <c r="A29" s="41">
        <v>84</v>
      </c>
      <c r="B29" s="243" t="s">
        <v>46</v>
      </c>
      <c r="C29" s="42">
        <f>Demographics!F32/12</f>
        <v>73.47168233125</v>
      </c>
      <c r="D29" s="42">
        <f>Demographics!G32/12</f>
        <v>67.887834474075</v>
      </c>
      <c r="E29" s="42">
        <f t="shared" si="0"/>
        <v>146.9433646625</v>
      </c>
      <c r="F29" s="42">
        <f t="shared" si="1"/>
        <v>91.8396029140625</v>
      </c>
      <c r="G29" s="42">
        <f t="shared" si="2"/>
        <v>339.439172370375</v>
      </c>
      <c r="H29" s="42">
        <f t="shared" si="3"/>
        <v>213.846678593336</v>
      </c>
      <c r="I29" s="42">
        <f t="shared" si="4"/>
        <v>226.06648879867</v>
      </c>
      <c r="J29" s="42">
        <f t="shared" si="5"/>
        <v>84.8597930925938</v>
      </c>
      <c r="K29" s="42">
        <f t="shared" si="6"/>
        <v>142.564452395558</v>
      </c>
      <c r="L29" s="42">
        <f t="shared" si="7"/>
        <v>169.719586185188</v>
      </c>
      <c r="M29" s="43">
        <f t="shared" si="8"/>
        <v>84.4924346809375</v>
      </c>
      <c r="N29" s="43">
        <f t="shared" si="9"/>
        <v>187.352789944688</v>
      </c>
      <c r="O29" s="43">
        <f t="shared" si="10"/>
        <v>7.95900866381288</v>
      </c>
    </row>
    <row r="30" ht="15.75" customHeight="1" spans="1:15">
      <c r="A30" s="41">
        <v>85</v>
      </c>
      <c r="B30" s="243" t="s">
        <v>47</v>
      </c>
      <c r="C30" s="42">
        <f>Demographics!F33/12</f>
        <v>77.35207204375</v>
      </c>
      <c r="D30" s="42">
        <f>Demographics!G33/12</f>
        <v>71.473314568425</v>
      </c>
      <c r="E30" s="42">
        <f t="shared" si="0"/>
        <v>154.7041440875</v>
      </c>
      <c r="F30" s="42">
        <f t="shared" si="1"/>
        <v>96.6900900546875</v>
      </c>
      <c r="G30" s="42">
        <f t="shared" si="2"/>
        <v>357.366572842125</v>
      </c>
      <c r="H30" s="42">
        <f t="shared" si="3"/>
        <v>225.140940890539</v>
      </c>
      <c r="I30" s="42">
        <f t="shared" si="4"/>
        <v>238.006137512855</v>
      </c>
      <c r="J30" s="42">
        <f t="shared" si="5"/>
        <v>89.3416432105313</v>
      </c>
      <c r="K30" s="42">
        <f t="shared" si="6"/>
        <v>150.093960593693</v>
      </c>
      <c r="L30" s="42">
        <f t="shared" si="7"/>
        <v>178.683286421063</v>
      </c>
      <c r="M30" s="43">
        <f t="shared" si="8"/>
        <v>88.9548828503125</v>
      </c>
      <c r="N30" s="43">
        <f t="shared" si="9"/>
        <v>197.247783711563</v>
      </c>
      <c r="O30" s="43">
        <f t="shared" si="10"/>
        <v>8.37936184426023</v>
      </c>
    </row>
    <row r="31" ht="15.75" customHeight="1" spans="1:15">
      <c r="A31" s="41">
        <v>86</v>
      </c>
      <c r="B31" s="243" t="s">
        <v>48</v>
      </c>
      <c r="C31" s="42">
        <f>Demographics!F34/12</f>
        <v>68.87794046875</v>
      </c>
      <c r="D31" s="42">
        <f>Demographics!G34/12</f>
        <v>63.643216993125</v>
      </c>
      <c r="E31" s="42">
        <f t="shared" si="0"/>
        <v>137.7558809375</v>
      </c>
      <c r="F31" s="42">
        <f t="shared" si="1"/>
        <v>86.0974255859375</v>
      </c>
      <c r="G31" s="42">
        <f t="shared" si="2"/>
        <v>318.216084965625</v>
      </c>
      <c r="H31" s="42">
        <f t="shared" si="3"/>
        <v>200.476133528344</v>
      </c>
      <c r="I31" s="42">
        <f t="shared" si="4"/>
        <v>211.931912587106</v>
      </c>
      <c r="J31" s="42">
        <f t="shared" si="5"/>
        <v>79.5540212414063</v>
      </c>
      <c r="K31" s="42">
        <f t="shared" si="6"/>
        <v>133.650755685563</v>
      </c>
      <c r="L31" s="42">
        <f t="shared" si="7"/>
        <v>159.108042482813</v>
      </c>
      <c r="M31" s="43">
        <f t="shared" si="8"/>
        <v>79.2096315390625</v>
      </c>
      <c r="N31" s="43">
        <f t="shared" si="9"/>
        <v>175.638748195313</v>
      </c>
      <c r="O31" s="43">
        <f t="shared" si="10"/>
        <v>7.46137977982847</v>
      </c>
    </row>
    <row r="32" ht="15.75" customHeight="1" spans="1:15">
      <c r="A32" s="41">
        <v>87</v>
      </c>
      <c r="B32" s="243" t="s">
        <v>49</v>
      </c>
      <c r="C32" s="42">
        <f>Demographics!F35/12</f>
        <v>65.07984450625</v>
      </c>
      <c r="D32" s="42">
        <f>Demographics!G35/12</f>
        <v>60.133776323775</v>
      </c>
      <c r="E32" s="42">
        <f t="shared" si="0"/>
        <v>130.1596890125</v>
      </c>
      <c r="F32" s="42">
        <f t="shared" si="1"/>
        <v>81.3498056328125</v>
      </c>
      <c r="G32" s="42">
        <f t="shared" si="2"/>
        <v>300.668881618875</v>
      </c>
      <c r="H32" s="42">
        <f t="shared" si="3"/>
        <v>189.421395419891</v>
      </c>
      <c r="I32" s="42">
        <f t="shared" si="4"/>
        <v>200.245475158171</v>
      </c>
      <c r="J32" s="42">
        <f t="shared" si="5"/>
        <v>75.1672204047188</v>
      </c>
      <c r="K32" s="42">
        <f t="shared" si="6"/>
        <v>126.280930279928</v>
      </c>
      <c r="L32" s="42">
        <f t="shared" si="7"/>
        <v>150.334440809438</v>
      </c>
      <c r="M32" s="43">
        <f t="shared" si="8"/>
        <v>74.8418211821875</v>
      </c>
      <c r="N32" s="43">
        <f t="shared" si="9"/>
        <v>165.953603490938</v>
      </c>
      <c r="O32" s="43">
        <f t="shared" si="10"/>
        <v>7.04994128118022</v>
      </c>
    </row>
    <row r="33" ht="15.75" customHeight="1" spans="1:15">
      <c r="A33" s="41">
        <v>88</v>
      </c>
      <c r="B33" s="243" t="s">
        <v>50</v>
      </c>
      <c r="C33" s="42">
        <f>Demographics!F36/12</f>
        <v>97.416552625</v>
      </c>
      <c r="D33" s="42">
        <f>Demographics!G36/12</f>
        <v>90.0128946255</v>
      </c>
      <c r="E33" s="42">
        <f t="shared" si="0"/>
        <v>194.83310525</v>
      </c>
      <c r="F33" s="42">
        <f t="shared" si="1"/>
        <v>121.77069078125</v>
      </c>
      <c r="G33" s="42">
        <f t="shared" si="2"/>
        <v>450.0644731275</v>
      </c>
      <c r="H33" s="42">
        <f t="shared" si="3"/>
        <v>283.540618070325</v>
      </c>
      <c r="I33" s="42">
        <f t="shared" si="4"/>
        <v>299.742939102915</v>
      </c>
      <c r="J33" s="42">
        <f t="shared" si="5"/>
        <v>112.516118281875</v>
      </c>
      <c r="K33" s="42">
        <f t="shared" si="6"/>
        <v>189.02707871355</v>
      </c>
      <c r="L33" s="42">
        <f t="shared" si="7"/>
        <v>225.03223656375</v>
      </c>
      <c r="M33" s="43">
        <f t="shared" si="8"/>
        <v>112.02903551875</v>
      </c>
      <c r="N33" s="43">
        <f t="shared" si="9"/>
        <v>248.41220919375</v>
      </c>
      <c r="O33" s="43">
        <f t="shared" si="10"/>
        <v>10.5528982288103</v>
      </c>
    </row>
    <row r="34" ht="15.75" customHeight="1" spans="1:15">
      <c r="A34" s="41">
        <v>89</v>
      </c>
      <c r="B34" s="243" t="s">
        <v>51</v>
      </c>
      <c r="C34" s="42">
        <f>Demographics!F37/12</f>
        <v>77.1361108</v>
      </c>
      <c r="D34" s="42">
        <f>Demographics!G37/12</f>
        <v>71.2737663792</v>
      </c>
      <c r="E34" s="42">
        <f t="shared" si="0"/>
        <v>154.2722216</v>
      </c>
      <c r="F34" s="42">
        <f t="shared" si="1"/>
        <v>96.4201385</v>
      </c>
      <c r="G34" s="42">
        <f t="shared" si="2"/>
        <v>356.368831896</v>
      </c>
      <c r="H34" s="42">
        <f t="shared" si="3"/>
        <v>224.51236409448</v>
      </c>
      <c r="I34" s="42">
        <f t="shared" si="4"/>
        <v>237.341642042736</v>
      </c>
      <c r="J34" s="42">
        <f t="shared" si="5"/>
        <v>89.092207974</v>
      </c>
      <c r="K34" s="42">
        <f t="shared" si="6"/>
        <v>149.67490939632</v>
      </c>
      <c r="L34" s="42">
        <f t="shared" si="7"/>
        <v>178.184415948</v>
      </c>
      <c r="M34" s="43">
        <f t="shared" si="8"/>
        <v>88.70652742</v>
      </c>
      <c r="N34" s="43">
        <f t="shared" si="9"/>
        <v>196.69708254</v>
      </c>
      <c r="O34" s="43">
        <f t="shared" si="10"/>
        <v>8.35596728794254</v>
      </c>
    </row>
    <row r="35" ht="15.75" customHeight="1" spans="1:15">
      <c r="A35" s="41">
        <v>90</v>
      </c>
      <c r="B35" s="243" t="s">
        <v>52</v>
      </c>
      <c r="C35" s="42">
        <f>Demographics!F38/12</f>
        <v>73.991322475</v>
      </c>
      <c r="D35" s="42">
        <f>Demographics!G38/12</f>
        <v>68.3679819669</v>
      </c>
      <c r="E35" s="42">
        <f t="shared" si="0"/>
        <v>147.98264495</v>
      </c>
      <c r="F35" s="42">
        <f t="shared" si="1"/>
        <v>92.48915309375</v>
      </c>
      <c r="G35" s="42">
        <f t="shared" si="2"/>
        <v>341.8399098345</v>
      </c>
      <c r="H35" s="42">
        <f t="shared" si="3"/>
        <v>215.359143195735</v>
      </c>
      <c r="I35" s="42">
        <f t="shared" si="4"/>
        <v>227.665379949777</v>
      </c>
      <c r="J35" s="42">
        <f t="shared" si="5"/>
        <v>85.459977458625</v>
      </c>
      <c r="K35" s="42">
        <f t="shared" si="6"/>
        <v>143.57276213049</v>
      </c>
      <c r="L35" s="42">
        <f t="shared" si="7"/>
        <v>170.91995491725</v>
      </c>
      <c r="M35" s="43">
        <f t="shared" si="8"/>
        <v>85.09002084625</v>
      </c>
      <c r="N35" s="43">
        <f t="shared" si="9"/>
        <v>188.67787231125</v>
      </c>
      <c r="O35" s="43">
        <f t="shared" si="10"/>
        <v>8.01530001682049</v>
      </c>
    </row>
    <row r="36" ht="15.75" customHeight="1" spans="1:15">
      <c r="A36" s="41">
        <v>91</v>
      </c>
      <c r="B36" s="243" t="s">
        <v>53</v>
      </c>
      <c r="C36" s="42">
        <f>Demographics!F39/12</f>
        <v>64.3856668</v>
      </c>
      <c r="D36" s="42">
        <f>Demographics!G39/12</f>
        <v>59.4923561232</v>
      </c>
      <c r="E36" s="42">
        <f t="shared" si="0"/>
        <v>128.7713336</v>
      </c>
      <c r="F36" s="42">
        <f t="shared" si="1"/>
        <v>80.4820835</v>
      </c>
      <c r="G36" s="42">
        <f t="shared" si="2"/>
        <v>297.461780616</v>
      </c>
      <c r="H36" s="42">
        <f t="shared" si="3"/>
        <v>187.40092178808</v>
      </c>
      <c r="I36" s="42">
        <f t="shared" si="4"/>
        <v>198.109545890256</v>
      </c>
      <c r="J36" s="42">
        <f t="shared" si="5"/>
        <v>74.365445154</v>
      </c>
      <c r="K36" s="42">
        <f t="shared" si="6"/>
        <v>124.93394785872</v>
      </c>
      <c r="L36" s="42">
        <f t="shared" si="7"/>
        <v>148.730890308</v>
      </c>
      <c r="M36" s="43">
        <f t="shared" si="8"/>
        <v>74.04351682</v>
      </c>
      <c r="N36" s="43">
        <f t="shared" si="9"/>
        <v>164.18345034</v>
      </c>
      <c r="O36" s="43">
        <f t="shared" si="10"/>
        <v>6.97474269850234</v>
      </c>
    </row>
    <row r="37" ht="15.75" customHeight="1" spans="1:15">
      <c r="A37" s="41">
        <v>92</v>
      </c>
      <c r="B37" s="243" t="s">
        <v>54</v>
      </c>
      <c r="C37" s="42">
        <f>Demographics!F40/12</f>
        <v>63.14652491875</v>
      </c>
      <c r="D37" s="42">
        <f>Demographics!G40/12</f>
        <v>58.347389024925</v>
      </c>
      <c r="E37" s="42">
        <f t="shared" si="0"/>
        <v>126.2930498375</v>
      </c>
      <c r="F37" s="42">
        <f t="shared" si="1"/>
        <v>78.9331561484375</v>
      </c>
      <c r="G37" s="42">
        <f t="shared" si="2"/>
        <v>291.736945124625</v>
      </c>
      <c r="H37" s="42">
        <f t="shared" si="3"/>
        <v>183.794275428514</v>
      </c>
      <c r="I37" s="42">
        <f t="shared" si="4"/>
        <v>194.296805453</v>
      </c>
      <c r="J37" s="42">
        <f t="shared" si="5"/>
        <v>72.9342362811563</v>
      </c>
      <c r="K37" s="42">
        <f t="shared" si="6"/>
        <v>122.529516952343</v>
      </c>
      <c r="L37" s="42">
        <f t="shared" si="7"/>
        <v>145.868472562313</v>
      </c>
      <c r="M37" s="43">
        <f t="shared" si="8"/>
        <v>72.6185036565625</v>
      </c>
      <c r="N37" s="43">
        <f t="shared" si="9"/>
        <v>161.023638542813</v>
      </c>
      <c r="O37" s="43">
        <f t="shared" si="10"/>
        <v>6.84050947209959</v>
      </c>
    </row>
    <row r="38" ht="15.75" customHeight="1" spans="1:15">
      <c r="A38" s="41">
        <v>93</v>
      </c>
      <c r="B38" s="243" t="s">
        <v>55</v>
      </c>
      <c r="C38" s="42">
        <f>Demographics!F41/12</f>
        <v>71.39619655</v>
      </c>
      <c r="D38" s="42">
        <f>Demographics!G41/12</f>
        <v>65.9700856122</v>
      </c>
      <c r="E38" s="42">
        <f t="shared" si="0"/>
        <v>142.7923931</v>
      </c>
      <c r="F38" s="42">
        <f t="shared" si="1"/>
        <v>89.2452456875</v>
      </c>
      <c r="G38" s="42">
        <f t="shared" si="2"/>
        <v>329.850428061</v>
      </c>
      <c r="H38" s="42">
        <f t="shared" si="3"/>
        <v>207.80576967843</v>
      </c>
      <c r="I38" s="42">
        <f t="shared" si="4"/>
        <v>219.680385088626</v>
      </c>
      <c r="J38" s="42">
        <f t="shared" si="5"/>
        <v>82.46260701525</v>
      </c>
      <c r="K38" s="42">
        <f t="shared" si="6"/>
        <v>138.53717978562</v>
      </c>
      <c r="L38" s="42">
        <f t="shared" si="7"/>
        <v>164.9252140305</v>
      </c>
      <c r="M38" s="43">
        <f t="shared" si="8"/>
        <v>82.1056260325</v>
      </c>
      <c r="N38" s="43">
        <f t="shared" si="9"/>
        <v>182.0603012025</v>
      </c>
      <c r="O38" s="43">
        <f t="shared" si="10"/>
        <v>7.73417633671149</v>
      </c>
    </row>
    <row r="39" ht="15.75" customHeight="1" spans="1:15">
      <c r="A39" s="41">
        <v>94</v>
      </c>
      <c r="B39" s="243" t="s">
        <v>56</v>
      </c>
      <c r="C39" s="42">
        <f>Demographics!F42/12</f>
        <v>69.170045875</v>
      </c>
      <c r="D39" s="42">
        <f>Demographics!G42/12</f>
        <v>63.9131223885</v>
      </c>
      <c r="E39" s="42">
        <f t="shared" si="0"/>
        <v>138.34009175</v>
      </c>
      <c r="F39" s="42">
        <f t="shared" si="1"/>
        <v>86.46255734375</v>
      </c>
      <c r="G39" s="42">
        <f t="shared" si="2"/>
        <v>319.5656119425</v>
      </c>
      <c r="H39" s="42">
        <f t="shared" si="3"/>
        <v>201.326335523775</v>
      </c>
      <c r="I39" s="42">
        <f t="shared" si="4"/>
        <v>212.830697553705</v>
      </c>
      <c r="J39" s="42">
        <f t="shared" si="5"/>
        <v>79.891402985625</v>
      </c>
      <c r="K39" s="42">
        <f t="shared" si="6"/>
        <v>134.21755701585</v>
      </c>
      <c r="L39" s="42">
        <f t="shared" si="7"/>
        <v>159.78280597125</v>
      </c>
      <c r="M39" s="43">
        <f t="shared" si="8"/>
        <v>79.54555275625</v>
      </c>
      <c r="N39" s="43">
        <f t="shared" si="9"/>
        <v>176.38361698125</v>
      </c>
      <c r="O39" s="43">
        <f t="shared" si="10"/>
        <v>7.49302284808718</v>
      </c>
    </row>
    <row r="40" ht="15.75" customHeight="1" spans="1:15">
      <c r="A40" s="41">
        <v>95</v>
      </c>
      <c r="B40" s="243" t="s">
        <v>57</v>
      </c>
      <c r="C40" s="42">
        <f>Demographics!F43/12</f>
        <v>65.996858725</v>
      </c>
      <c r="D40" s="42">
        <f>Demographics!G43/12</f>
        <v>60.9810974619</v>
      </c>
      <c r="E40" s="42">
        <f t="shared" si="0"/>
        <v>131.99371745</v>
      </c>
      <c r="F40" s="42">
        <f t="shared" si="1"/>
        <v>82.49607340625</v>
      </c>
      <c r="G40" s="42">
        <f t="shared" si="2"/>
        <v>304.9054873095</v>
      </c>
      <c r="H40" s="42">
        <f t="shared" si="3"/>
        <v>192.090457004985</v>
      </c>
      <c r="I40" s="42">
        <f t="shared" si="4"/>
        <v>203.067054548127</v>
      </c>
      <c r="J40" s="42">
        <f t="shared" si="5"/>
        <v>76.226371827375</v>
      </c>
      <c r="K40" s="42">
        <f t="shared" si="6"/>
        <v>128.06030466999</v>
      </c>
      <c r="L40" s="42">
        <f t="shared" si="7"/>
        <v>152.45274365475</v>
      </c>
      <c r="M40" s="43">
        <f t="shared" si="8"/>
        <v>75.89638753375</v>
      </c>
      <c r="N40" s="43">
        <f t="shared" si="9"/>
        <v>168.29198974875</v>
      </c>
      <c r="O40" s="43">
        <f t="shared" si="10"/>
        <v>7.14927920131883</v>
      </c>
    </row>
    <row r="41" ht="15.75" customHeight="1" spans="1:15">
      <c r="A41" s="41">
        <v>96</v>
      </c>
      <c r="B41" s="243" t="s">
        <v>58</v>
      </c>
      <c r="C41" s="42">
        <f>Demographics!F44/12</f>
        <v>80.27927569375</v>
      </c>
      <c r="D41" s="42">
        <f>Demographics!G44/12</f>
        <v>74.178050741025</v>
      </c>
      <c r="E41" s="42">
        <f t="shared" si="0"/>
        <v>160.5585513875</v>
      </c>
      <c r="F41" s="42">
        <f t="shared" si="1"/>
        <v>100.349094617188</v>
      </c>
      <c r="G41" s="42">
        <f t="shared" si="2"/>
        <v>370.890253705125</v>
      </c>
      <c r="H41" s="42">
        <f t="shared" si="3"/>
        <v>233.660859834229</v>
      </c>
      <c r="I41" s="42">
        <f t="shared" si="4"/>
        <v>247.012908967613</v>
      </c>
      <c r="J41" s="42">
        <f t="shared" si="5"/>
        <v>92.7225634262813</v>
      </c>
      <c r="K41" s="42">
        <f t="shared" si="6"/>
        <v>155.773906556153</v>
      </c>
      <c r="L41" s="42">
        <f t="shared" si="7"/>
        <v>185.445126852563</v>
      </c>
      <c r="M41" s="43">
        <f t="shared" si="8"/>
        <v>92.3211670478125</v>
      </c>
      <c r="N41" s="43">
        <f t="shared" si="9"/>
        <v>204.712153019063</v>
      </c>
      <c r="O41" s="43">
        <f t="shared" si="10"/>
        <v>8.69645869670545</v>
      </c>
    </row>
    <row r="42" ht="15.75" customHeight="1" spans="1:15">
      <c r="A42" s="41">
        <v>97</v>
      </c>
      <c r="B42" s="243" t="s">
        <v>59</v>
      </c>
      <c r="C42" s="42">
        <f>Demographics!F45/12</f>
        <v>61.95043015</v>
      </c>
      <c r="D42" s="42">
        <f>Demographics!G45/12</f>
        <v>57.2421974586</v>
      </c>
      <c r="E42" s="42">
        <f t="shared" si="0"/>
        <v>123.9008603</v>
      </c>
      <c r="F42" s="42">
        <f t="shared" si="1"/>
        <v>77.4380376875</v>
      </c>
      <c r="G42" s="42">
        <f t="shared" si="2"/>
        <v>286.210987293</v>
      </c>
      <c r="H42" s="42">
        <f t="shared" si="3"/>
        <v>180.31292199459</v>
      </c>
      <c r="I42" s="42">
        <f t="shared" si="4"/>
        <v>190.616517537138</v>
      </c>
      <c r="J42" s="42">
        <f t="shared" si="5"/>
        <v>71.55274682325</v>
      </c>
      <c r="K42" s="42">
        <f t="shared" si="6"/>
        <v>120.20861466306</v>
      </c>
      <c r="L42" s="42">
        <f t="shared" si="7"/>
        <v>143.1054936465</v>
      </c>
      <c r="M42" s="43">
        <f t="shared" si="8"/>
        <v>71.2429946725</v>
      </c>
      <c r="N42" s="43">
        <f t="shared" si="9"/>
        <v>157.9735968825</v>
      </c>
      <c r="O42" s="43">
        <f t="shared" si="10"/>
        <v>6.71093943470338</v>
      </c>
    </row>
    <row r="43" ht="15.75" customHeight="1" spans="1:15">
      <c r="A43" s="41">
        <v>98</v>
      </c>
      <c r="B43" s="243" t="s">
        <v>60</v>
      </c>
      <c r="C43" s="42">
        <f>Demographics!F46/12</f>
        <v>57.27366885625</v>
      </c>
      <c r="D43" s="42">
        <f>Demographics!G46/12</f>
        <v>52.920870023175</v>
      </c>
      <c r="E43" s="42">
        <f t="shared" si="0"/>
        <v>114.5473377125</v>
      </c>
      <c r="F43" s="42">
        <f t="shared" si="1"/>
        <v>71.5920860703125</v>
      </c>
      <c r="G43" s="42">
        <f t="shared" si="2"/>
        <v>264.604350115875</v>
      </c>
      <c r="H43" s="42">
        <f t="shared" si="3"/>
        <v>166.700740573001</v>
      </c>
      <c r="I43" s="42">
        <f t="shared" si="4"/>
        <v>176.226497177173</v>
      </c>
      <c r="J43" s="42">
        <f t="shared" si="5"/>
        <v>66.1510875289688</v>
      </c>
      <c r="K43" s="42">
        <f t="shared" si="6"/>
        <v>111.133827048668</v>
      </c>
      <c r="L43" s="42">
        <f t="shared" si="7"/>
        <v>132.302175057938</v>
      </c>
      <c r="M43" s="43">
        <f t="shared" si="8"/>
        <v>65.8647191846875</v>
      </c>
      <c r="N43" s="43">
        <f t="shared" si="9"/>
        <v>146.047855583437</v>
      </c>
      <c r="O43" s="43">
        <f t="shared" si="10"/>
        <v>6.2043172576349</v>
      </c>
    </row>
    <row r="44" ht="15.75" customHeight="1" spans="1:15">
      <c r="A44" s="41">
        <v>99</v>
      </c>
      <c r="B44" s="243" t="s">
        <v>61</v>
      </c>
      <c r="C44" s="42">
        <f>Demographics!F47/12</f>
        <v>69.170045875</v>
      </c>
      <c r="D44" s="42">
        <f>Demographics!G47/12</f>
        <v>63.9131223885</v>
      </c>
      <c r="E44" s="42">
        <f t="shared" si="0"/>
        <v>138.34009175</v>
      </c>
      <c r="F44" s="42">
        <f t="shared" si="1"/>
        <v>86.46255734375</v>
      </c>
      <c r="G44" s="42">
        <f t="shared" si="2"/>
        <v>319.5656119425</v>
      </c>
      <c r="H44" s="42">
        <f t="shared" si="3"/>
        <v>201.326335523775</v>
      </c>
      <c r="I44" s="42">
        <f t="shared" si="4"/>
        <v>212.830697553705</v>
      </c>
      <c r="J44" s="42">
        <f t="shared" si="5"/>
        <v>79.891402985625</v>
      </c>
      <c r="K44" s="42">
        <f t="shared" si="6"/>
        <v>134.21755701585</v>
      </c>
      <c r="L44" s="42">
        <f t="shared" si="7"/>
        <v>159.78280597125</v>
      </c>
      <c r="M44" s="43">
        <f t="shared" si="8"/>
        <v>79.54555275625</v>
      </c>
      <c r="N44" s="43">
        <f t="shared" si="9"/>
        <v>176.38361698125</v>
      </c>
      <c r="O44" s="43">
        <f t="shared" si="10"/>
        <v>7.49302284808718</v>
      </c>
    </row>
    <row r="45" ht="15.75" customHeight="1" spans="1:15">
      <c r="A45" s="41">
        <v>100</v>
      </c>
      <c r="B45" s="243" t="s">
        <v>62</v>
      </c>
      <c r="C45" s="42">
        <f>Demographics!F48/12</f>
        <v>68.91483799375</v>
      </c>
      <c r="D45" s="42">
        <f>Demographics!G48/12</f>
        <v>63.677310306225</v>
      </c>
      <c r="E45" s="42">
        <f t="shared" si="0"/>
        <v>137.8296759875</v>
      </c>
      <c r="F45" s="42">
        <f t="shared" si="1"/>
        <v>86.1435474921875</v>
      </c>
      <c r="G45" s="42">
        <f t="shared" si="2"/>
        <v>318.386551531125</v>
      </c>
      <c r="H45" s="42">
        <f t="shared" si="3"/>
        <v>200.583527464609</v>
      </c>
      <c r="I45" s="42">
        <f t="shared" si="4"/>
        <v>212.045443319729</v>
      </c>
      <c r="J45" s="42">
        <f t="shared" si="5"/>
        <v>79.5966378827813</v>
      </c>
      <c r="K45" s="42">
        <f t="shared" si="6"/>
        <v>133.722351643073</v>
      </c>
      <c r="L45" s="42">
        <f t="shared" si="7"/>
        <v>159.193275765563</v>
      </c>
      <c r="M45" s="43">
        <f t="shared" si="8"/>
        <v>79.2520636928125</v>
      </c>
      <c r="N45" s="43">
        <f t="shared" si="9"/>
        <v>175.732836884063</v>
      </c>
      <c r="O45" s="43">
        <f t="shared" si="10"/>
        <v>7.46537679897694</v>
      </c>
    </row>
    <row r="46" ht="15.75" customHeight="1" spans="1:15">
      <c r="A46" s="41">
        <v>101</v>
      </c>
      <c r="B46" s="243" t="s">
        <v>63</v>
      </c>
      <c r="C46" s="42">
        <f>Demographics!F49/12</f>
        <v>80.95735375</v>
      </c>
      <c r="D46" s="42">
        <f>Demographics!G49/12</f>
        <v>74.804594865</v>
      </c>
      <c r="E46" s="42">
        <f t="shared" si="0"/>
        <v>161.9147075</v>
      </c>
      <c r="F46" s="42">
        <f t="shared" si="1"/>
        <v>101.1966921875</v>
      </c>
      <c r="G46" s="42">
        <f t="shared" si="2"/>
        <v>374.022974325</v>
      </c>
      <c r="H46" s="42">
        <f t="shared" si="3"/>
        <v>235.63447382475</v>
      </c>
      <c r="I46" s="42">
        <f t="shared" si="4"/>
        <v>249.09930090045</v>
      </c>
      <c r="J46" s="42">
        <f t="shared" si="5"/>
        <v>93.50574358125</v>
      </c>
      <c r="K46" s="42">
        <f t="shared" si="6"/>
        <v>157.0896492165</v>
      </c>
      <c r="L46" s="42">
        <f t="shared" si="7"/>
        <v>187.0114871625</v>
      </c>
      <c r="M46" s="43">
        <f t="shared" si="8"/>
        <v>93.1009568125</v>
      </c>
      <c r="N46" s="43">
        <f t="shared" si="9"/>
        <v>206.4412520625</v>
      </c>
      <c r="O46" s="43">
        <f t="shared" si="10"/>
        <v>8.76991324345318</v>
      </c>
    </row>
    <row r="47" ht="15.75" customHeight="1" spans="1:15">
      <c r="A47" s="41">
        <v>102</v>
      </c>
      <c r="B47" s="243" t="s">
        <v>64</v>
      </c>
      <c r="C47" s="42">
        <f>Demographics!F50/12</f>
        <v>79.45992919375</v>
      </c>
      <c r="D47" s="42">
        <f>Demographics!G50/12</f>
        <v>73.420974575025</v>
      </c>
      <c r="E47" s="42">
        <f t="shared" si="0"/>
        <v>158.9198583875</v>
      </c>
      <c r="F47" s="42">
        <f t="shared" si="1"/>
        <v>99.3249114921875</v>
      </c>
      <c r="G47" s="42">
        <f t="shared" si="2"/>
        <v>367.104872875125</v>
      </c>
      <c r="H47" s="42">
        <f t="shared" si="3"/>
        <v>231.276069911329</v>
      </c>
      <c r="I47" s="42">
        <f t="shared" si="4"/>
        <v>244.491845334833</v>
      </c>
      <c r="J47" s="42">
        <f t="shared" si="5"/>
        <v>91.7762182187813</v>
      </c>
      <c r="K47" s="42">
        <f t="shared" si="6"/>
        <v>154.184046607553</v>
      </c>
      <c r="L47" s="42">
        <f t="shared" si="7"/>
        <v>183.552436437563</v>
      </c>
      <c r="M47" s="43">
        <f t="shared" si="8"/>
        <v>91.3789185728125</v>
      </c>
      <c r="N47" s="43">
        <f t="shared" si="9"/>
        <v>202.622819444063</v>
      </c>
      <c r="O47" s="43">
        <f t="shared" si="10"/>
        <v>8.60770088301114</v>
      </c>
    </row>
    <row r="48" ht="15.75" customHeight="1" spans="1:15">
      <c r="A48" s="41">
        <v>103</v>
      </c>
      <c r="B48" s="243" t="s">
        <v>65</v>
      </c>
      <c r="C48" s="42">
        <f>Demographics!F51/12</f>
        <v>81.04264</v>
      </c>
      <c r="D48" s="42">
        <f>Demographics!G51/12</f>
        <v>74.88339936</v>
      </c>
      <c r="E48" s="42">
        <f t="shared" si="0"/>
        <v>162.08528</v>
      </c>
      <c r="F48" s="42">
        <f t="shared" si="1"/>
        <v>101.3033</v>
      </c>
      <c r="G48" s="42">
        <f t="shared" si="2"/>
        <v>374.4169968</v>
      </c>
      <c r="H48" s="42">
        <f t="shared" si="3"/>
        <v>235.882707984</v>
      </c>
      <c r="I48" s="42">
        <f t="shared" si="4"/>
        <v>249.3617198688</v>
      </c>
      <c r="J48" s="42">
        <f t="shared" si="5"/>
        <v>93.6042492</v>
      </c>
      <c r="K48" s="42">
        <f t="shared" si="6"/>
        <v>157.255138656</v>
      </c>
      <c r="L48" s="42">
        <f t="shared" si="7"/>
        <v>187.2084984</v>
      </c>
      <c r="M48" s="43">
        <f t="shared" si="8"/>
        <v>93.199036</v>
      </c>
      <c r="N48" s="43">
        <f t="shared" si="9"/>
        <v>206.658732</v>
      </c>
      <c r="O48" s="43">
        <f t="shared" si="10"/>
        <v>8.77915209549952</v>
      </c>
    </row>
    <row r="49" ht="15.75" customHeight="1" spans="1:15">
      <c r="A49" s="41">
        <v>104</v>
      </c>
      <c r="B49" s="243" t="s">
        <v>66</v>
      </c>
      <c r="C49" s="42">
        <f>Demographics!F52/12</f>
        <v>76.81090834375</v>
      </c>
      <c r="D49" s="42">
        <f>Demographics!G52/12</f>
        <v>70.973279309625</v>
      </c>
      <c r="E49" s="42">
        <f t="shared" si="0"/>
        <v>153.6218166875</v>
      </c>
      <c r="F49" s="42">
        <f t="shared" si="1"/>
        <v>96.0136354296875</v>
      </c>
      <c r="G49" s="42">
        <f t="shared" si="2"/>
        <v>354.866396548125</v>
      </c>
      <c r="H49" s="42">
        <f t="shared" si="3"/>
        <v>223.565829825319</v>
      </c>
      <c r="I49" s="42">
        <f t="shared" si="4"/>
        <v>236.341020101051</v>
      </c>
      <c r="J49" s="42">
        <f t="shared" si="5"/>
        <v>88.7165991370313</v>
      </c>
      <c r="K49" s="42">
        <f t="shared" si="6"/>
        <v>149.043886550213</v>
      </c>
      <c r="L49" s="42">
        <f t="shared" si="7"/>
        <v>177.433198274063</v>
      </c>
      <c r="M49" s="43">
        <f t="shared" si="8"/>
        <v>88.3325445953125</v>
      </c>
      <c r="N49" s="43">
        <f t="shared" si="9"/>
        <v>195.867816276563</v>
      </c>
      <c r="O49" s="43">
        <f t="shared" si="10"/>
        <v>8.32073889674935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s="1" customFormat="1" ht="15.75" customHeight="1"/>
    <row r="66" s="1" customFormat="1" ht="15.75" customHeight="1"/>
    <row r="67" s="1" customFormat="1" ht="15.75" customHeight="1"/>
    <row r="68" s="1" customFormat="1" ht="15.75" customHeight="1"/>
    <row r="69" s="1" customFormat="1" ht="15.75" customHeight="1"/>
    <row r="70" s="1" customFormat="1" ht="15.75" customHeight="1"/>
    <row r="71" s="1" customFormat="1" ht="15.75" customHeight="1"/>
    <row r="72" s="1" customFormat="1" ht="15.75" customHeight="1"/>
    <row r="73" s="1" customFormat="1" ht="15.75" customHeight="1"/>
    <row r="74" s="1" customFormat="1" ht="15.75" customHeight="1"/>
    <row r="75" s="1" customFormat="1" ht="15.75" customHeight="1"/>
    <row r="76" s="1" customFormat="1" ht="15.75" customHeight="1"/>
    <row r="77" s="1" customFormat="1" ht="15.75" customHeight="1"/>
    <row r="78" s="1" customFormat="1" ht="15.75" customHeight="1"/>
    <row r="79" s="1" customFormat="1" ht="15.75" customHeight="1"/>
    <row r="80" s="1" customFormat="1" ht="15.75" customHeight="1"/>
    <row r="81" s="1" customFormat="1" ht="15.75" customHeight="1"/>
    <row r="82" s="1" customFormat="1" ht="15.75" customHeight="1"/>
    <row r="83" s="1" customFormat="1" ht="15.75" customHeight="1"/>
    <row r="84" s="1" customFormat="1" ht="15.75" customHeight="1"/>
    <row r="85" s="1" customFormat="1" ht="15.75" customHeight="1"/>
    <row r="86" s="1" customFormat="1" ht="15.75" customHeight="1"/>
    <row r="87" s="1" customFormat="1" ht="15.75" customHeight="1"/>
    <row r="88" s="1" customFormat="1" ht="15.75" customHeight="1"/>
    <row r="89" s="1" customFormat="1" ht="15.75" customHeight="1"/>
    <row r="90" s="1" customFormat="1" ht="15.75" customHeight="1"/>
    <row r="91" s="1" customFormat="1" ht="15.75" customHeight="1"/>
    <row r="92" s="1" customFormat="1" ht="15.75" customHeight="1"/>
    <row r="93" s="1" customFormat="1" ht="15.75" customHeight="1"/>
    <row r="94" s="1" customFormat="1" ht="15.75" customHeight="1"/>
    <row r="95" s="1" customFormat="1" ht="15.75" customHeight="1"/>
    <row r="96" s="1" customFormat="1" ht="15.75" customHeight="1"/>
    <row r="97" s="1" customFormat="1" ht="15.75" customHeight="1"/>
    <row r="98" s="1" customFormat="1" ht="15.75" customHeight="1"/>
    <row r="99" s="1" customFormat="1" ht="15.75" customHeight="1"/>
    <row r="100" s="1" customFormat="1" ht="15.75" customHeight="1"/>
    <row r="101" s="1" customFormat="1" ht="15.75" customHeight="1"/>
    <row r="102" s="1" customFormat="1" ht="15.75" customHeight="1"/>
    <row r="103" s="1" customFormat="1" ht="15.75" customHeight="1"/>
    <row r="104" s="1" customFormat="1" ht="15.75" customHeight="1"/>
    <row r="105" s="1" customFormat="1" ht="15.75" customHeight="1"/>
    <row r="106" s="1" customFormat="1" ht="15.75" customHeight="1"/>
    <row r="107" s="1" customFormat="1" ht="15.75" customHeight="1"/>
    <row r="108" s="1" customFormat="1" ht="15.75" customHeight="1"/>
    <row r="109" s="1" customFormat="1" ht="15.75" customHeight="1"/>
    <row r="110" s="1" customFormat="1" ht="15.75" customHeight="1"/>
    <row r="111" s="1" customFormat="1" ht="15.75" customHeight="1"/>
    <row r="112" s="1" customFormat="1" ht="15.75" customHeight="1"/>
    <row r="113" s="1" customFormat="1" ht="15.75" customHeight="1"/>
    <row r="114" s="1" customFormat="1" ht="15.75" customHeight="1"/>
    <row r="115" s="1" customFormat="1" ht="15.75" customHeight="1"/>
    <row r="116" s="1" customFormat="1" ht="15.75" customHeight="1"/>
    <row r="117" s="1" customFormat="1" ht="15.75" customHeight="1"/>
    <row r="118" s="1" customFormat="1" ht="15.75" customHeight="1"/>
    <row r="119" s="1" customFormat="1" ht="15.75" customHeight="1"/>
    <row r="120" s="1" customFormat="1" ht="15.75" customHeight="1"/>
    <row r="121" s="1" customFormat="1" ht="15.75" customHeight="1"/>
    <row r="122" s="1" customFormat="1" ht="15.75" customHeight="1"/>
    <row r="123" s="1" customFormat="1" ht="15.75" customHeight="1"/>
    <row r="124" s="1" customFormat="1" ht="15.75" customHeight="1"/>
    <row r="125" s="1" customFormat="1" ht="15.75" customHeight="1"/>
    <row r="126" s="1" customFormat="1" ht="15.75" customHeight="1"/>
    <row r="127" s="1" customFormat="1" ht="15.75" customHeight="1"/>
    <row r="128" s="1" customFormat="1" ht="15.75" customHeight="1"/>
    <row r="129" s="1" customFormat="1" ht="15.75" customHeight="1"/>
    <row r="130" s="1" customFormat="1" ht="15.75" customHeight="1"/>
    <row r="131" s="1" customFormat="1" ht="15.75" customHeight="1"/>
    <row r="132" s="1" customFormat="1" ht="15.75" customHeight="1"/>
    <row r="133" s="1" customFormat="1" ht="15.75" customHeight="1"/>
    <row r="134" s="1" customFormat="1" ht="15.75" customHeight="1"/>
    <row r="135" s="1" customFormat="1" ht="15.75" customHeight="1"/>
    <row r="136" s="1" customFormat="1" ht="15.75" customHeight="1"/>
    <row r="137" s="1" customFormat="1" ht="15.75" customHeight="1"/>
    <row r="138" s="1" customFormat="1" ht="15.75" customHeight="1"/>
    <row r="139" s="1" customFormat="1" ht="15.75" customHeight="1"/>
    <row r="140" s="1" customFormat="1" ht="15.75" customHeight="1"/>
    <row r="141" s="1" customFormat="1" ht="15.75" customHeight="1"/>
    <row r="142" s="1" customFormat="1" ht="15.75" customHeight="1"/>
    <row r="143" s="1" customFormat="1" ht="15.75" customHeight="1"/>
    <row r="144" s="1" customFormat="1" ht="15.75" customHeight="1"/>
    <row r="145" s="1" customFormat="1" ht="15.75" customHeight="1"/>
    <row r="146" s="1" customFormat="1" ht="15.75" customHeight="1"/>
    <row r="147" s="1" customFormat="1" ht="15.75" customHeight="1"/>
    <row r="148" s="1" customFormat="1" ht="15.75" customHeight="1"/>
    <row r="149" s="1" customFormat="1" ht="15.75" customHeight="1"/>
    <row r="150" s="1" customFormat="1" ht="15.75" customHeight="1"/>
    <row r="151" s="1" customFormat="1" ht="15.75" customHeight="1"/>
    <row r="152" s="1" customFormat="1" ht="15.75" customHeight="1"/>
    <row r="153" s="1" customFormat="1" ht="15.75" customHeight="1"/>
    <row r="154" s="1" customFormat="1" ht="15.75" customHeight="1"/>
    <row r="155" s="1" customFormat="1" ht="15.75" customHeight="1"/>
    <row r="156" s="1" customFormat="1" ht="15.75" customHeight="1"/>
    <row r="157" s="1" customFormat="1" ht="15.75" customHeight="1"/>
    <row r="158" s="1" customFormat="1" ht="15.75" customHeight="1"/>
    <row r="159" s="1" customFormat="1" ht="15.75" customHeight="1"/>
    <row r="160" s="1" customFormat="1" ht="15.75" customHeight="1"/>
    <row r="161" s="1" customFormat="1" ht="15.75" customHeight="1"/>
    <row r="162" s="1" customFormat="1" ht="15.75" customHeight="1"/>
    <row r="163" s="1" customFormat="1" ht="15.75" customHeight="1"/>
    <row r="164" s="1" customFormat="1" ht="15.75" customHeight="1"/>
    <row r="165" s="1" customFormat="1" ht="15.75" customHeight="1"/>
    <row r="166" s="1" customFormat="1" ht="15.75" customHeight="1"/>
    <row r="167" s="1" customFormat="1" ht="15.75" customHeight="1"/>
    <row r="168" s="1" customFormat="1" ht="15.75" customHeight="1"/>
    <row r="169" s="1" customFormat="1" ht="15.75" customHeight="1"/>
    <row r="170" s="1" customFormat="1" ht="15.75" customHeight="1"/>
    <row r="171" s="1" customFormat="1" ht="15.75" customHeight="1"/>
    <row r="172" s="1" customFormat="1" ht="15.75" customHeight="1"/>
    <row r="173" s="1" customFormat="1" ht="15.75" customHeight="1"/>
    <row r="174" s="1" customFormat="1" ht="15.75" customHeight="1"/>
    <row r="175" s="1" customFormat="1" ht="15.75" customHeight="1"/>
    <row r="176" s="1" customFormat="1" ht="15.75" customHeight="1"/>
    <row r="177" s="1" customFormat="1" ht="15.75" customHeight="1"/>
    <row r="178" s="1" customFormat="1" ht="15.75" customHeight="1"/>
    <row r="179" s="1" customFormat="1" ht="15.75" customHeight="1"/>
    <row r="180" s="1" customFormat="1" ht="15.75" customHeight="1"/>
    <row r="181" s="1" customFormat="1" ht="15.75" customHeight="1"/>
    <row r="182" s="1" customFormat="1" ht="15.75" customHeight="1"/>
    <row r="183" s="1" customFormat="1" ht="15.75" customHeight="1"/>
    <row r="184" s="1" customFormat="1" ht="15.75" customHeight="1"/>
    <row r="185" s="1" customFormat="1" ht="15.75" customHeight="1"/>
    <row r="186" s="1" customFormat="1" ht="15.75" customHeight="1"/>
    <row r="187" s="1" customFormat="1" ht="15.75" customHeight="1"/>
    <row r="188" s="1" customFormat="1" ht="15.75" customHeight="1"/>
    <row r="189" s="1" customFormat="1" ht="15.75" customHeight="1"/>
    <row r="190" s="1" customFormat="1" ht="15.75" customHeight="1"/>
    <row r="191" s="1" customFormat="1" ht="15.75" customHeight="1"/>
    <row r="192" s="1" customFormat="1" ht="15.75" customHeight="1"/>
    <row r="193" s="1" customFormat="1" ht="15.75" customHeight="1"/>
    <row r="194" s="1" customFormat="1" ht="15.75" customHeight="1"/>
    <row r="195" s="1" customFormat="1" ht="15.75" customHeight="1"/>
    <row r="196" s="1" customFormat="1" ht="15.75" customHeight="1"/>
    <row r="197" s="1" customFormat="1" ht="15.75" customHeight="1"/>
    <row r="198" s="1" customFormat="1" ht="15.75" customHeight="1"/>
    <row r="199" s="1" customFormat="1" ht="15.75" customHeight="1"/>
    <row r="200" s="1" customFormat="1" ht="15.75" customHeight="1"/>
    <row r="201" s="1" customFormat="1" ht="15.75" customHeight="1"/>
    <row r="202" s="1" customFormat="1" ht="15.75" customHeight="1"/>
    <row r="203" s="1" customFormat="1" ht="15.75" customHeight="1"/>
    <row r="204" s="1" customFormat="1" ht="15.75" customHeight="1"/>
    <row r="205" s="1" customFormat="1" ht="15.75" customHeight="1"/>
    <row r="206" s="1" customFormat="1" ht="15.75" customHeight="1"/>
    <row r="207" s="1" customFormat="1" ht="15.75" customHeight="1"/>
    <row r="208" s="1" customFormat="1" ht="15.75" customHeight="1"/>
    <row r="209" s="1" customFormat="1" ht="15.75" customHeight="1"/>
    <row r="210" s="1" customFormat="1" ht="15.75" customHeight="1"/>
    <row r="211" s="1" customFormat="1" ht="15.75" customHeight="1"/>
    <row r="212" s="1" customFormat="1" ht="15.75" customHeight="1"/>
    <row r="213" s="1" customFormat="1" ht="15.75" customHeight="1"/>
    <row r="214" s="1" customFormat="1" ht="15.75" customHeight="1"/>
    <row r="215" s="1" customFormat="1" ht="15.75" customHeight="1"/>
    <row r="216" s="1" customFormat="1" ht="15.75" customHeight="1"/>
    <row r="217" s="1" customFormat="1" ht="15.75" customHeight="1"/>
    <row r="218" s="1" customFormat="1" ht="15.75" customHeight="1"/>
    <row r="219" s="1" customFormat="1" ht="15.75" customHeight="1"/>
    <row r="220" s="1" customFormat="1" ht="15.75" customHeight="1"/>
    <row r="221" s="1" customFormat="1" ht="15.75" customHeight="1"/>
    <row r="222" s="1" customFormat="1" ht="15.75" customHeight="1"/>
    <row r="223" s="1" customFormat="1" ht="15.75" customHeight="1"/>
    <row r="224" s="1" customFormat="1" ht="15.75" customHeight="1"/>
    <row r="225" s="1" customFormat="1" ht="15.75" customHeight="1"/>
    <row r="226" s="1" customFormat="1" ht="15.75" customHeight="1"/>
    <row r="227" s="1" customFormat="1" ht="15.75" customHeight="1"/>
    <row r="228" s="1" customFormat="1" ht="15.75" customHeight="1"/>
    <row r="229" s="1" customFormat="1" ht="15.75" customHeight="1"/>
    <row r="230" s="1" customFormat="1" ht="15.75" customHeight="1"/>
    <row r="231" s="1" customFormat="1" ht="15.75" customHeight="1"/>
    <row r="232" s="1" customFormat="1" ht="15.75" customHeight="1"/>
    <row r="233" s="1" customFormat="1" ht="15.75" customHeight="1"/>
    <row r="234" s="1" customFormat="1" ht="15.75" customHeight="1"/>
    <row r="235" s="1" customFormat="1" ht="15.75" customHeight="1"/>
    <row r="236" s="1" customFormat="1" ht="15.75" customHeight="1"/>
    <row r="237" s="1" customFormat="1" ht="15.75" customHeight="1"/>
    <row r="238" s="1" customFormat="1" ht="15.75" customHeight="1"/>
    <row r="239" s="1" customFormat="1" ht="15.75" customHeight="1"/>
    <row r="240" s="1" customFormat="1" ht="15.75" customHeight="1"/>
    <row r="241" s="1" customFormat="1" ht="15.75" customHeight="1"/>
    <row r="242" s="1" customFormat="1" ht="15.75" customHeight="1"/>
    <row r="243" s="1" customFormat="1" ht="15.75" customHeight="1"/>
    <row r="244" s="1" customFormat="1" ht="15.75" customHeight="1"/>
    <row r="245" s="1" customFormat="1" ht="15.75" customHeight="1"/>
    <row r="246" s="1" customFormat="1" ht="15.75" customHeight="1"/>
    <row r="247" s="1" customFormat="1" ht="15.75" customHeight="1"/>
    <row r="248" s="1" customFormat="1" ht="15.75" customHeight="1"/>
    <row r="249" s="1" customFormat="1" ht="15.75" customHeight="1"/>
    <row r="250" s="1" customFormat="1" ht="15.75" customHeight="1"/>
    <row r="251" s="1" customFormat="1" ht="15.75" customHeight="1"/>
    <row r="252" s="1" customFormat="1" ht="15.75" customHeight="1"/>
    <row r="253" s="1" customFormat="1" ht="15.75" customHeight="1"/>
    <row r="254" s="1" customFormat="1" ht="15.75" customHeight="1"/>
    <row r="255" s="1" customFormat="1" ht="15.75" customHeight="1"/>
    <row r="256" s="1" customFormat="1" ht="15.75" customHeight="1"/>
    <row r="257" s="1" customFormat="1" ht="15.75" customHeight="1"/>
    <row r="258" s="1" customFormat="1" ht="15.75" customHeight="1"/>
    <row r="259" s="1" customFormat="1" ht="15.75" customHeight="1"/>
    <row r="260" s="1" customFormat="1" ht="15.75" customHeight="1"/>
    <row r="261" s="1" customFormat="1" ht="15.75" customHeight="1"/>
    <row r="262" s="1" customFormat="1" ht="15.75" customHeight="1"/>
    <row r="263" s="1" customFormat="1" ht="15.75" customHeight="1"/>
    <row r="264" s="1" customFormat="1" ht="15.75" customHeight="1"/>
    <row r="265" s="1" customFormat="1" ht="15.75" customHeight="1"/>
    <row r="266" s="1" customFormat="1" ht="15.75" customHeight="1"/>
    <row r="267" s="1" customFormat="1" ht="15.75" customHeight="1"/>
    <row r="268" s="1" customFormat="1" ht="15.75" customHeight="1"/>
    <row r="269" s="1" customFormat="1" ht="15.75" customHeight="1"/>
    <row r="270" s="1" customFormat="1" ht="15.75" customHeight="1"/>
    <row r="271" s="1" customFormat="1" ht="15.75" customHeight="1"/>
    <row r="272" s="1" customFormat="1" ht="15.75" customHeight="1"/>
    <row r="273" s="1" customFormat="1" ht="15.75" customHeight="1"/>
    <row r="274" s="1" customFormat="1" ht="15.75" customHeight="1"/>
    <row r="275" s="1" customFormat="1" ht="15.75" customHeight="1"/>
    <row r="276" s="1" customFormat="1" ht="15.75" customHeight="1"/>
    <row r="277" s="1" customFormat="1" ht="15.75" customHeight="1"/>
    <row r="278" s="1" customFormat="1" ht="15.75" customHeight="1"/>
    <row r="279" s="1" customFormat="1" ht="15.75" customHeight="1"/>
    <row r="280" s="1" customFormat="1" ht="15.75" customHeight="1"/>
    <row r="281" s="1" customFormat="1" ht="15.75" customHeight="1"/>
    <row r="282" s="1" customFormat="1" ht="15.75" customHeight="1"/>
    <row r="283" s="1" customFormat="1" ht="15.75" customHeight="1"/>
    <row r="284" s="1" customFormat="1" ht="15.75" customHeight="1"/>
    <row r="285" s="1" customFormat="1" ht="15.75" customHeight="1"/>
    <row r="286" s="1" customFormat="1" ht="15.75" customHeight="1"/>
    <row r="287" s="1" customFormat="1" ht="15.75" customHeight="1"/>
    <row r="288" s="1" customFormat="1" ht="15.75" customHeight="1"/>
    <row r="289" s="1" customFormat="1" ht="15.75" customHeight="1"/>
    <row r="290" s="1" customFormat="1" ht="15.75" customHeight="1"/>
    <row r="291" s="1" customFormat="1" ht="15.75" customHeight="1"/>
    <row r="292" s="1" customFormat="1" ht="15.75" customHeight="1"/>
    <row r="293" s="1" customFormat="1" ht="15.75" customHeight="1"/>
    <row r="294" s="1" customFormat="1" ht="15.75" customHeight="1"/>
    <row r="295" s="1" customFormat="1" ht="15.75" customHeight="1"/>
    <row r="296" s="1" customFormat="1" ht="15.75" customHeight="1"/>
    <row r="297" s="1" customFormat="1" ht="15.75" customHeight="1"/>
    <row r="298" s="1" customFormat="1" ht="15.75" customHeight="1"/>
    <row r="299" s="1" customFormat="1" ht="15.75" customHeight="1"/>
    <row r="300" s="1" customFormat="1" ht="15.75" customHeight="1"/>
    <row r="301" s="1" customFormat="1" ht="15.75" customHeight="1"/>
    <row r="302" s="1" customFormat="1" ht="15.75" customHeight="1"/>
    <row r="303" s="1" customFormat="1" ht="15.75" customHeight="1"/>
    <row r="304" s="1" customFormat="1" ht="15.75" customHeight="1"/>
    <row r="305" s="1" customFormat="1" ht="15.75" customHeight="1"/>
    <row r="306" s="1" customFormat="1" ht="15.75" customHeight="1"/>
    <row r="307" s="1" customFormat="1" ht="15.75" customHeight="1"/>
    <row r="308" s="1" customFormat="1" ht="15.75" customHeight="1"/>
    <row r="309" s="1" customFormat="1" ht="15.75" customHeight="1"/>
    <row r="310" s="1" customFormat="1" ht="15.75" customHeight="1"/>
    <row r="311" s="1" customFormat="1" ht="15.75" customHeight="1"/>
    <row r="312" s="1" customFormat="1" ht="15.75" customHeight="1"/>
    <row r="313" s="1" customFormat="1" ht="15.75" customHeight="1"/>
    <row r="314" s="1" customFormat="1" ht="15.75" customHeight="1"/>
    <row r="315" s="1" customFormat="1" ht="15.75" customHeight="1"/>
    <row r="316" s="1" customFormat="1" ht="15.75" customHeight="1"/>
    <row r="317" s="1" customFormat="1" ht="15.75" customHeight="1"/>
    <row r="318" s="1" customFormat="1" ht="15.75" customHeight="1"/>
    <row r="319" s="1" customFormat="1" ht="15.75" customHeight="1"/>
    <row r="320" s="1" customFormat="1" ht="15.75" customHeight="1"/>
    <row r="321" s="1" customFormat="1" ht="15.75" customHeight="1"/>
    <row r="322" s="1" customFormat="1" ht="15.75" customHeight="1"/>
    <row r="323" s="1" customFormat="1" ht="15.75" customHeight="1"/>
    <row r="324" s="1" customFormat="1" ht="15.75" customHeight="1"/>
    <row r="325" s="1" customFormat="1" ht="15.75" customHeight="1"/>
    <row r="326" s="1" customFormat="1" ht="15.75" customHeight="1"/>
    <row r="327" s="1" customFormat="1" ht="15.75" customHeight="1"/>
    <row r="328" s="1" customFormat="1" ht="15.75" customHeight="1"/>
    <row r="329" s="1" customFormat="1" ht="15.75" customHeight="1"/>
    <row r="330" s="1" customFormat="1" ht="15.75" customHeight="1"/>
    <row r="331" s="1" customFormat="1" ht="15.75" customHeight="1"/>
    <row r="332" s="1" customFormat="1" ht="15.75" customHeight="1"/>
    <row r="333" s="1" customFormat="1" ht="15.75" customHeight="1"/>
    <row r="334" s="1" customFormat="1" ht="15.75" customHeight="1"/>
    <row r="335" s="1" customFormat="1" ht="15.75" customHeight="1"/>
    <row r="336" s="1" customFormat="1" ht="15.75" customHeight="1"/>
    <row r="337" s="1" customFormat="1" ht="15.75" customHeight="1"/>
    <row r="338" s="1" customFormat="1" ht="15.75" customHeight="1"/>
    <row r="339" s="1" customFormat="1" ht="15.75" customHeight="1"/>
    <row r="340" s="1" customFormat="1" ht="15.75" customHeight="1"/>
    <row r="341" s="1" customFormat="1" ht="15.75" customHeight="1"/>
    <row r="342" s="1" customFormat="1" ht="15.75" customHeight="1"/>
    <row r="343" s="1" customFormat="1" ht="15.75" customHeight="1"/>
    <row r="344" s="1" customFormat="1" ht="15.75" customHeight="1"/>
    <row r="345" s="1" customFormat="1" ht="15.75" customHeight="1"/>
    <row r="346" s="1" customFormat="1" ht="15.75" customHeight="1"/>
    <row r="347" s="1" customFormat="1" ht="15.75" customHeight="1"/>
    <row r="348" s="1" customFormat="1" ht="15.75" customHeight="1"/>
    <row r="349" s="1" customFormat="1" ht="15.75" customHeight="1"/>
    <row r="350" s="1" customFormat="1" ht="15.75" customHeight="1"/>
    <row r="351" s="1" customFormat="1" ht="15.75" customHeight="1"/>
    <row r="352" s="1" customFormat="1" ht="15.75" customHeight="1"/>
    <row r="353" s="1" customFormat="1" ht="15.75" customHeight="1"/>
    <row r="354" s="1" customFormat="1" ht="15.75" customHeight="1"/>
    <row r="355" s="1" customFormat="1" ht="15.75" customHeight="1"/>
    <row r="356" s="1" customFormat="1" ht="15.75" customHeight="1"/>
    <row r="357" s="1" customFormat="1" ht="15.75" customHeight="1"/>
    <row r="358" s="1" customFormat="1" ht="15.75" customHeight="1"/>
    <row r="359" s="1" customFormat="1" ht="15.75" customHeight="1"/>
    <row r="360" s="1" customFormat="1" ht="15.75" customHeight="1"/>
    <row r="361" s="1" customFormat="1" ht="15.75" customHeight="1"/>
    <row r="362" s="1" customFormat="1" ht="15.75" customHeight="1"/>
    <row r="363" s="1" customFormat="1" ht="15.75" customHeight="1"/>
    <row r="364" s="1" customFormat="1" ht="15.75" customHeight="1"/>
    <row r="365" s="1" customFormat="1" ht="15.75" customHeight="1"/>
    <row r="366" s="1" customFormat="1" ht="15.75" customHeight="1"/>
    <row r="367" s="1" customFormat="1" ht="15.75" customHeight="1"/>
    <row r="368" s="1" customFormat="1" ht="15.75" customHeight="1"/>
    <row r="369" s="1" customFormat="1" ht="15.75" customHeight="1"/>
    <row r="370" s="1" customFormat="1" ht="15.75" customHeight="1"/>
    <row r="371" s="1" customFormat="1" ht="15.75" customHeight="1"/>
    <row r="372" s="1" customFormat="1" ht="15.75" customHeight="1"/>
    <row r="373" s="1" customFormat="1" ht="15.75" customHeight="1"/>
    <row r="374" s="1" customFormat="1" ht="15.75" customHeight="1"/>
    <row r="375" s="1" customFormat="1" ht="15.75" customHeight="1"/>
    <row r="376" s="1" customFormat="1" ht="15.75" customHeight="1"/>
    <row r="377" s="1" customFormat="1" ht="15.75" customHeight="1"/>
    <row r="378" s="1" customFormat="1" ht="15.75" customHeight="1"/>
    <row r="379" s="1" customFormat="1" ht="15.75" customHeight="1"/>
    <row r="380" s="1" customFormat="1" ht="15.75" customHeight="1"/>
    <row r="381" s="1" customFormat="1" ht="15.75" customHeight="1"/>
    <row r="382" s="1" customFormat="1" ht="15.75" customHeight="1"/>
    <row r="383" s="1" customFormat="1" ht="15.75" customHeight="1"/>
    <row r="384" s="1" customFormat="1" ht="15.75" customHeight="1"/>
    <row r="385" s="1" customFormat="1" ht="15.75" customHeight="1"/>
    <row r="386" s="1" customFormat="1" ht="15.75" customHeight="1"/>
    <row r="387" s="1" customFormat="1" ht="15.75" customHeight="1"/>
    <row r="388" s="1" customFormat="1" ht="15.75" customHeight="1"/>
    <row r="389" s="1" customFormat="1" ht="15.75" customHeight="1"/>
    <row r="390" s="1" customFormat="1" ht="15.75" customHeight="1"/>
    <row r="391" s="1" customFormat="1" ht="15.75" customHeight="1"/>
    <row r="392" s="1" customFormat="1" ht="15.75" customHeight="1"/>
    <row r="393" s="1" customFormat="1" ht="15.75" customHeight="1"/>
    <row r="394" s="1" customFormat="1" ht="15.75" customHeight="1"/>
    <row r="395" s="1" customFormat="1" ht="15.75" customHeight="1"/>
    <row r="396" s="1" customFormat="1" ht="15.75" customHeight="1"/>
    <row r="397" s="1" customFormat="1" ht="15.75" customHeight="1"/>
    <row r="398" s="1" customFormat="1" ht="15.75" customHeight="1"/>
    <row r="399" s="1" customFormat="1" ht="15.75" customHeight="1"/>
    <row r="400" s="1" customFormat="1" ht="15.75" customHeight="1"/>
    <row r="401" s="1" customFormat="1" ht="15.75" customHeight="1"/>
    <row r="402" s="1" customFormat="1" ht="15.75" customHeight="1"/>
    <row r="403" s="1" customFormat="1" ht="15.75" customHeight="1"/>
    <row r="404" s="1" customFormat="1" ht="15.75" customHeight="1"/>
    <row r="405" s="1" customFormat="1" ht="15.75" customHeight="1"/>
    <row r="406" s="1" customFormat="1" ht="15.75" customHeight="1"/>
    <row r="407" s="1" customFormat="1" ht="15.75" customHeight="1"/>
    <row r="408" s="1" customFormat="1" ht="15.75" customHeight="1"/>
    <row r="409" s="1" customFormat="1" ht="15.75" customHeight="1"/>
    <row r="410" s="1" customFormat="1" ht="15.75" customHeight="1"/>
    <row r="411" s="1" customFormat="1" ht="15.75" customHeight="1"/>
    <row r="412" s="1" customFormat="1" ht="15.75" customHeight="1"/>
    <row r="413" s="1" customFormat="1" ht="15.75" customHeight="1"/>
    <row r="414" s="1" customFormat="1" ht="15.75" customHeight="1"/>
    <row r="415" s="1" customFormat="1" ht="15.75" customHeight="1"/>
    <row r="416" s="1" customFormat="1" ht="15.75" customHeight="1"/>
    <row r="417" s="1" customFormat="1" ht="15.75" customHeight="1"/>
    <row r="418" s="1" customFormat="1" ht="15.75" customHeight="1"/>
    <row r="419" s="1" customFormat="1" ht="15.75" customHeight="1"/>
    <row r="420" s="1" customFormat="1" ht="15.75" customHeight="1"/>
    <row r="421" s="1" customFormat="1" ht="15.75" customHeight="1"/>
    <row r="422" s="1" customFormat="1" ht="15.75" customHeight="1"/>
    <row r="423" s="1" customFormat="1" ht="15.75" customHeight="1"/>
    <row r="424" s="1" customFormat="1" ht="15.75" customHeight="1"/>
    <row r="425" s="1" customFormat="1" ht="15.75" customHeight="1"/>
    <row r="426" s="1" customFormat="1" ht="15.75" customHeight="1"/>
    <row r="427" s="1" customFormat="1" ht="15.75" customHeight="1"/>
    <row r="428" s="1" customFormat="1" ht="15.75" customHeight="1"/>
    <row r="429" s="1" customFormat="1" ht="15.75" customHeight="1"/>
    <row r="430" s="1" customFormat="1" ht="15.75" customHeight="1"/>
    <row r="431" s="1" customFormat="1" ht="15.75" customHeight="1"/>
    <row r="432" s="1" customFormat="1" ht="15.75" customHeight="1"/>
    <row r="433" s="1" customFormat="1" ht="15.75" customHeight="1"/>
    <row r="434" s="1" customFormat="1" ht="15.75" customHeight="1"/>
    <row r="435" s="1" customFormat="1" ht="15.75" customHeight="1"/>
    <row r="436" s="1" customFormat="1" ht="15.75" customHeight="1"/>
    <row r="437" s="1" customFormat="1" ht="15.75" customHeight="1"/>
    <row r="438" s="1" customFormat="1" ht="15.75" customHeight="1"/>
    <row r="439" s="1" customFormat="1" ht="15.75" customHeight="1"/>
    <row r="440" s="1" customFormat="1" ht="15.75" customHeight="1"/>
    <row r="441" s="1" customFormat="1" ht="15.75" customHeight="1"/>
    <row r="442" s="1" customFormat="1" ht="15.75" customHeight="1"/>
    <row r="443" s="1" customFormat="1" ht="15.75" customHeight="1"/>
    <row r="444" s="1" customFormat="1" ht="15.75" customHeight="1"/>
    <row r="445" s="1" customFormat="1" ht="15.75" customHeight="1"/>
    <row r="446" s="1" customFormat="1" ht="15.75" customHeight="1"/>
    <row r="447" s="1" customFormat="1" ht="15.75" customHeight="1"/>
    <row r="448" s="1" customFormat="1" ht="15.75" customHeight="1"/>
    <row r="449" s="1" customFormat="1" ht="15.75" customHeight="1"/>
    <row r="450" s="1" customFormat="1" ht="15.75" customHeight="1"/>
    <row r="451" s="1" customFormat="1" ht="15.75" customHeight="1"/>
    <row r="452" s="1" customFormat="1" ht="15.75" customHeight="1"/>
    <row r="453" s="1" customFormat="1" ht="15.75" customHeight="1"/>
    <row r="454" s="1" customFormat="1" ht="15.75" customHeight="1"/>
    <row r="455" s="1" customFormat="1" ht="15.75" customHeight="1"/>
    <row r="456" s="1" customFormat="1" ht="15.75" customHeight="1"/>
    <row r="457" s="1" customFormat="1" ht="15.75" customHeight="1"/>
    <row r="458" s="1" customFormat="1" ht="15.75" customHeight="1"/>
    <row r="459" s="1" customFormat="1" ht="15.75" customHeight="1"/>
    <row r="460" s="1" customFormat="1" ht="15.75" customHeight="1"/>
    <row r="461" s="1" customFormat="1" ht="15.75" customHeight="1"/>
    <row r="462" s="1" customFormat="1" ht="15.75" customHeight="1"/>
    <row r="463" s="1" customFormat="1" ht="15.75" customHeight="1"/>
    <row r="464" s="1" customFormat="1" ht="15.75" customHeight="1"/>
    <row r="465" s="1" customFormat="1" ht="15.75" customHeight="1"/>
    <row r="466" s="1" customFormat="1" ht="15.75" customHeight="1"/>
    <row r="467" s="1" customFormat="1" ht="15.75" customHeight="1"/>
    <row r="468" s="1" customFormat="1" ht="15.75" customHeight="1"/>
    <row r="469" s="1" customFormat="1" ht="15.75" customHeight="1"/>
    <row r="470" s="1" customFormat="1" ht="15.75" customHeight="1"/>
    <row r="471" s="1" customFormat="1" ht="15.75" customHeight="1"/>
    <row r="472" s="1" customFormat="1" ht="15.75" customHeight="1"/>
    <row r="473" s="1" customFormat="1" ht="15.75" customHeight="1"/>
    <row r="474" s="1" customFormat="1" ht="15.75" customHeight="1"/>
    <row r="475" s="1" customFormat="1" ht="15.75" customHeight="1"/>
    <row r="476" s="1" customFormat="1" ht="15.75" customHeight="1"/>
    <row r="477" s="1" customFormat="1" ht="15.75" customHeight="1"/>
    <row r="478" s="1" customFormat="1" ht="15.75" customHeight="1"/>
    <row r="479" s="1" customFormat="1" ht="15.75" customHeight="1"/>
    <row r="480" s="1" customFormat="1" ht="15.75" customHeight="1"/>
    <row r="481" s="1" customFormat="1" ht="15.75" customHeight="1"/>
    <row r="482" s="1" customFormat="1" ht="15.75" customHeight="1"/>
    <row r="483" s="1" customFormat="1" ht="15.75" customHeight="1"/>
    <row r="484" s="1" customFormat="1" ht="15.75" customHeight="1"/>
    <row r="485" s="1" customFormat="1" ht="15.75" customHeight="1"/>
    <row r="486" s="1" customFormat="1" ht="15.75" customHeight="1"/>
    <row r="487" s="1" customFormat="1" ht="15.75" customHeight="1"/>
    <row r="488" s="1" customFormat="1" ht="15.75" customHeight="1"/>
    <row r="489" s="1" customFormat="1" ht="15.75" customHeight="1"/>
    <row r="490" s="1" customFormat="1" ht="15.75" customHeight="1"/>
    <row r="491" s="1" customFormat="1" ht="15.75" customHeight="1"/>
    <row r="492" s="1" customFormat="1" ht="15.75" customHeight="1"/>
    <row r="493" s="1" customFormat="1" ht="15.75" customHeight="1"/>
    <row r="494" s="1" customFormat="1" ht="15.75" customHeight="1"/>
    <row r="495" s="1" customFormat="1" ht="15.75" customHeight="1"/>
    <row r="496" s="1" customFormat="1" ht="15.75" customHeight="1"/>
    <row r="497" s="1" customFormat="1" ht="15.75" customHeight="1"/>
    <row r="498" s="1" customFormat="1" ht="15.75" customHeight="1"/>
    <row r="499" s="1" customFormat="1" ht="15.75" customHeight="1"/>
    <row r="500" s="1" customFormat="1" ht="15.75" customHeight="1"/>
    <row r="501" s="1" customFormat="1" ht="15.75" customHeight="1"/>
    <row r="502" s="1" customFormat="1" ht="15.75" customHeight="1"/>
    <row r="503" s="1" customFormat="1" ht="15.75" customHeight="1"/>
    <row r="504" s="1" customFormat="1" ht="15.75" customHeight="1"/>
    <row r="505" s="1" customFormat="1" ht="15.75" customHeight="1"/>
    <row r="506" s="1" customFormat="1" ht="15.75" customHeight="1"/>
    <row r="507" s="1" customFormat="1" ht="15.75" customHeight="1"/>
    <row r="508" s="1" customFormat="1" ht="15.75" customHeight="1"/>
    <row r="509" s="1" customFormat="1" ht="15.75" customHeight="1"/>
    <row r="510" s="1" customFormat="1" ht="15.75" customHeight="1"/>
    <row r="511" s="1" customFormat="1" ht="15.75" customHeight="1"/>
    <row r="512" s="1" customFormat="1" ht="15.75" customHeight="1"/>
    <row r="513" s="1" customFormat="1" ht="15.75" customHeight="1"/>
    <row r="514" s="1" customFormat="1" ht="15.75" customHeight="1"/>
    <row r="515" s="1" customFormat="1" ht="15.75" customHeight="1"/>
    <row r="516" s="1" customFormat="1" ht="15.75" customHeight="1"/>
    <row r="517" s="1" customFormat="1" ht="15.75" customHeight="1"/>
    <row r="518" s="1" customFormat="1" ht="15.75" customHeight="1"/>
    <row r="519" s="1" customFormat="1" ht="15.75" customHeight="1"/>
    <row r="520" s="1" customFormat="1" ht="15.75" customHeight="1"/>
    <row r="521" s="1" customFormat="1" ht="15.75" customHeight="1"/>
    <row r="522" s="1" customFormat="1" ht="15.75" customHeight="1"/>
    <row r="523" s="1" customFormat="1" ht="15.75" customHeight="1"/>
    <row r="524" s="1" customFormat="1" ht="15.75" customHeight="1"/>
    <row r="525" s="1" customFormat="1" ht="15.75" customHeight="1"/>
    <row r="526" s="1" customFormat="1" ht="15.75" customHeight="1"/>
    <row r="527" s="1" customFormat="1" ht="15.75" customHeight="1"/>
    <row r="528" s="1" customFormat="1" ht="15.75" customHeight="1"/>
    <row r="529" s="1" customFormat="1" ht="15.75" customHeight="1"/>
    <row r="530" s="1" customFormat="1" ht="15.75" customHeight="1"/>
    <row r="531" s="1" customFormat="1" ht="15.75" customHeight="1"/>
    <row r="532" s="1" customFormat="1" ht="15.75" customHeight="1"/>
    <row r="533" s="1" customFormat="1" ht="15.75" customHeight="1"/>
    <row r="534" s="1" customFormat="1" ht="15.75" customHeight="1"/>
    <row r="535" s="1" customFormat="1" ht="15.75" customHeight="1"/>
    <row r="536" s="1" customFormat="1" ht="15.75" customHeight="1"/>
    <row r="537" s="1" customFormat="1" ht="15.75" customHeight="1"/>
    <row r="538" s="1" customFormat="1" ht="15.75" customHeight="1"/>
    <row r="539" s="1" customFormat="1" ht="15.75" customHeight="1"/>
    <row r="540" s="1" customFormat="1" ht="15.75" customHeight="1"/>
    <row r="541" s="1" customFormat="1" ht="15.75" customHeight="1"/>
    <row r="542" s="1" customFormat="1" ht="15.75" customHeight="1"/>
    <row r="543" s="1" customFormat="1" ht="15.75" customHeight="1"/>
    <row r="544" s="1" customFormat="1" ht="15.75" customHeight="1"/>
    <row r="545" s="1" customFormat="1" ht="15.75" customHeight="1"/>
    <row r="546" s="1" customFormat="1" ht="15.75" customHeight="1"/>
    <row r="547" s="1" customFormat="1" ht="15.75" customHeight="1"/>
    <row r="548" s="1" customFormat="1" ht="15.75" customHeight="1"/>
    <row r="549" s="1" customFormat="1" ht="15.75" customHeight="1"/>
    <row r="550" s="1" customFormat="1" ht="15.75" customHeight="1"/>
    <row r="551" s="1" customFormat="1" ht="15.75" customHeight="1"/>
    <row r="552" s="1" customFormat="1" ht="15.75" customHeight="1"/>
    <row r="553" s="1" customFormat="1" ht="15.75" customHeight="1"/>
    <row r="554" s="1" customFormat="1" ht="15.75" customHeight="1"/>
    <row r="555" s="1" customFormat="1" ht="15.75" customHeight="1"/>
    <row r="556" s="1" customFormat="1" ht="15.75" customHeight="1"/>
    <row r="557" s="1" customFormat="1" ht="15.75" customHeight="1"/>
    <row r="558" s="1" customFormat="1" ht="15.75" customHeight="1"/>
    <row r="559" s="1" customFormat="1" ht="15.75" customHeight="1"/>
    <row r="560" s="1" customFormat="1" ht="15.75" customHeight="1"/>
    <row r="561" s="1" customFormat="1" ht="15.75" customHeight="1"/>
    <row r="562" s="1" customFormat="1" ht="15.75" customHeight="1"/>
    <row r="563" s="1" customFormat="1" ht="15.75" customHeight="1"/>
    <row r="564" s="1" customFormat="1" ht="15.75" customHeight="1"/>
    <row r="565" s="1" customFormat="1" ht="15.75" customHeight="1"/>
    <row r="566" s="1" customFormat="1" ht="15.75" customHeight="1"/>
    <row r="567" s="1" customFormat="1" ht="15.75" customHeight="1"/>
    <row r="568" s="1" customFormat="1" ht="15.75" customHeight="1"/>
    <row r="569" s="1" customFormat="1" ht="15.75" customHeight="1"/>
    <row r="570" s="1" customFormat="1" ht="15.75" customHeight="1"/>
    <row r="571" s="1" customFormat="1" ht="15.75" customHeight="1"/>
    <row r="572" s="1" customFormat="1" ht="15.75" customHeight="1"/>
    <row r="573" s="1" customFormat="1" ht="15.75" customHeight="1"/>
    <row r="574" s="1" customFormat="1" ht="15.75" customHeight="1"/>
    <row r="575" s="1" customFormat="1" ht="15.75" customHeight="1"/>
    <row r="576" s="1" customFormat="1" ht="15.75" customHeight="1"/>
    <row r="577" s="1" customFormat="1" ht="15.75" customHeight="1"/>
    <row r="578" s="1" customFormat="1" ht="15.75" customHeight="1"/>
    <row r="579" s="1" customFormat="1" ht="15.75" customHeight="1"/>
    <row r="580" s="1" customFormat="1" ht="15.75" customHeight="1"/>
    <row r="581" s="1" customFormat="1" ht="15.75" customHeight="1"/>
    <row r="582" s="1" customFormat="1" ht="15.75" customHeight="1"/>
    <row r="583" s="1" customFormat="1" ht="15.75" customHeight="1"/>
    <row r="584" s="1" customFormat="1" ht="15.75" customHeight="1"/>
    <row r="585" s="1" customFormat="1" ht="15.75" customHeight="1"/>
    <row r="586" s="1" customFormat="1" ht="15.75" customHeight="1"/>
    <row r="587" s="1" customFormat="1" ht="15.75" customHeight="1"/>
    <row r="588" s="1" customFormat="1" ht="15.75" customHeight="1"/>
    <row r="589" s="1" customFormat="1" ht="15.75" customHeight="1"/>
    <row r="590" s="1" customFormat="1" ht="15.75" customHeight="1"/>
    <row r="591" s="1" customFormat="1" ht="15.75" customHeight="1"/>
    <row r="592" s="1" customFormat="1" ht="15.75" customHeight="1"/>
    <row r="593" s="1" customFormat="1" ht="15.75" customHeight="1"/>
    <row r="594" s="1" customFormat="1" ht="15.75" customHeight="1"/>
    <row r="595" s="1" customFormat="1" ht="15.75" customHeight="1"/>
    <row r="596" s="1" customFormat="1" ht="15.75" customHeight="1"/>
    <row r="597" s="1" customFormat="1" ht="15.75" customHeight="1"/>
    <row r="598" s="1" customFormat="1" ht="15.75" customHeight="1"/>
    <row r="599" s="1" customFormat="1" ht="15.75" customHeight="1"/>
    <row r="600" s="1" customFormat="1" ht="15.75" customHeight="1"/>
    <row r="601" s="1" customFormat="1" ht="15.75" customHeight="1"/>
    <row r="602" s="1" customFormat="1" ht="15.75" customHeight="1"/>
    <row r="603" s="1" customFormat="1" ht="15.75" customHeight="1"/>
    <row r="604" s="1" customFormat="1" ht="15.75" customHeight="1"/>
    <row r="605" s="1" customFormat="1" ht="15.75" customHeight="1"/>
    <row r="606" s="1" customFormat="1" ht="15.75" customHeight="1"/>
    <row r="607" s="1" customFormat="1" ht="15.75" customHeight="1"/>
    <row r="608" s="1" customFormat="1" ht="15.75" customHeight="1"/>
    <row r="609" s="1" customFormat="1" ht="15.75" customHeight="1"/>
    <row r="610" s="1" customFormat="1" ht="15.75" customHeight="1"/>
    <row r="611" s="1" customFormat="1" ht="15.75" customHeight="1"/>
    <row r="612" s="1" customFormat="1" ht="15.75" customHeight="1"/>
    <row r="613" s="1" customFormat="1" ht="15.75" customHeight="1"/>
    <row r="614" s="1" customFormat="1" ht="15.75" customHeight="1"/>
    <row r="615" s="1" customFormat="1" ht="15.75" customHeight="1"/>
    <row r="616" s="1" customFormat="1" ht="15.75" customHeight="1"/>
    <row r="617" s="1" customFormat="1" ht="15.75" customHeight="1"/>
    <row r="618" s="1" customFormat="1" ht="15.75" customHeight="1"/>
    <row r="619" s="1" customFormat="1" ht="15.75" customHeight="1"/>
    <row r="620" s="1" customFormat="1" ht="15.75" customHeight="1"/>
    <row r="621" s="1" customFormat="1" ht="15.75" customHeight="1"/>
    <row r="622" s="1" customFormat="1" ht="15.75" customHeight="1"/>
    <row r="623" s="1" customFormat="1" ht="15.75" customHeight="1"/>
    <row r="624" s="1" customFormat="1" ht="15.75" customHeight="1"/>
    <row r="625" s="1" customFormat="1" ht="15.75" customHeight="1"/>
    <row r="626" s="1" customFormat="1" ht="15.75" customHeight="1"/>
    <row r="627" s="1" customFormat="1" ht="15.75" customHeight="1"/>
    <row r="628" s="1" customFormat="1" ht="15.75" customHeight="1"/>
    <row r="629" s="1" customFormat="1" ht="15.75" customHeight="1"/>
    <row r="630" s="1" customFormat="1" ht="15.75" customHeight="1"/>
    <row r="631" s="1" customFormat="1" ht="15.75" customHeight="1"/>
    <row r="632" s="1" customFormat="1" ht="15.75" customHeight="1"/>
    <row r="633" s="1" customFormat="1" ht="15.75" customHeight="1"/>
    <row r="634" s="1" customFormat="1" ht="15.75" customHeight="1"/>
    <row r="635" s="1" customFormat="1" ht="15.75" customHeight="1"/>
    <row r="636" s="1" customFormat="1" ht="15.75" customHeight="1"/>
    <row r="637" s="1" customFormat="1" ht="15.75" customHeight="1"/>
    <row r="638" s="1" customFormat="1" ht="15.75" customHeight="1"/>
    <row r="639" s="1" customFormat="1" ht="15.75" customHeight="1"/>
    <row r="640" s="1" customFormat="1" ht="15.75" customHeight="1"/>
    <row r="641" s="1" customFormat="1" ht="15.75" customHeight="1"/>
    <row r="642" s="1" customFormat="1" ht="15.75" customHeight="1"/>
    <row r="643" s="1" customFormat="1" ht="15.75" customHeight="1"/>
    <row r="644" s="1" customFormat="1" ht="15.75" customHeight="1"/>
    <row r="645" s="1" customFormat="1" ht="15.75" customHeight="1"/>
    <row r="646" s="1" customFormat="1" ht="15.75" customHeight="1"/>
    <row r="647" s="1" customFormat="1" ht="15.75" customHeight="1"/>
    <row r="648" s="1" customFormat="1" ht="15.75" customHeight="1"/>
    <row r="649" s="1" customFormat="1" ht="15.75" customHeight="1"/>
    <row r="650" s="1" customFormat="1" ht="15.75" customHeight="1"/>
    <row r="651" s="1" customFormat="1" ht="15.75" customHeight="1"/>
    <row r="652" s="1" customFormat="1" ht="15.75" customHeight="1"/>
    <row r="653" s="1" customFormat="1" ht="15.75" customHeight="1"/>
    <row r="654" s="1" customFormat="1" ht="15.75" customHeight="1"/>
    <row r="655" s="1" customFormat="1" ht="15.75" customHeight="1"/>
    <row r="656" s="1" customFormat="1" ht="15.75" customHeight="1"/>
    <row r="657" s="1" customFormat="1" ht="15.75" customHeight="1"/>
    <row r="658" s="1" customFormat="1" ht="15.75" customHeight="1"/>
    <row r="659" s="1" customFormat="1" ht="15.75" customHeight="1"/>
    <row r="660" s="1" customFormat="1" ht="15.75" customHeight="1"/>
    <row r="661" s="1" customFormat="1" ht="15.75" customHeight="1"/>
    <row r="662" s="1" customFormat="1" ht="15.75" customHeight="1"/>
    <row r="663" s="1" customFormat="1" ht="15.75" customHeight="1"/>
    <row r="664" s="1" customFormat="1" ht="15.75" customHeight="1"/>
    <row r="665" s="1" customFormat="1" ht="15.75" customHeight="1"/>
    <row r="666" s="1" customFormat="1" ht="15.75" customHeight="1"/>
    <row r="667" s="1" customFormat="1" ht="15.75" customHeight="1"/>
    <row r="668" s="1" customFormat="1" ht="15.75" customHeight="1"/>
    <row r="669" s="1" customFormat="1" ht="15.75" customHeight="1"/>
    <row r="670" s="1" customFormat="1" ht="15.75" customHeight="1"/>
    <row r="671" s="1" customFormat="1" ht="15.75" customHeight="1"/>
    <row r="672" s="1" customFormat="1" ht="15.75" customHeight="1"/>
    <row r="673" s="1" customFormat="1" ht="15.75" customHeight="1"/>
    <row r="674" s="1" customFormat="1" ht="15.75" customHeight="1"/>
    <row r="675" s="1" customFormat="1" ht="15.75" customHeight="1"/>
    <row r="676" s="1" customFormat="1" ht="15.75" customHeight="1"/>
    <row r="677" s="1" customFormat="1" ht="15.75" customHeight="1"/>
    <row r="678" s="1" customFormat="1" ht="15.75" customHeight="1"/>
    <row r="679" s="1" customFormat="1" ht="15.75" customHeight="1"/>
    <row r="680" s="1" customFormat="1" ht="15.75" customHeight="1"/>
    <row r="681" s="1" customFormat="1" ht="15.75" customHeight="1"/>
    <row r="682" s="1" customFormat="1" ht="15.75" customHeight="1"/>
    <row r="683" s="1" customFormat="1" ht="15.75" customHeight="1"/>
    <row r="684" s="1" customFormat="1" ht="15.75" customHeight="1"/>
    <row r="685" s="1" customFormat="1" ht="15.75" customHeight="1"/>
    <row r="686" s="1" customFormat="1" ht="15.75" customHeight="1"/>
    <row r="687" s="1" customFormat="1" ht="15.75" customHeight="1"/>
    <row r="688" s="1" customFormat="1" ht="15.75" customHeight="1"/>
    <row r="689" s="1" customFormat="1" ht="15.75" customHeight="1"/>
    <row r="690" s="1" customFormat="1" ht="15.75" customHeight="1"/>
    <row r="691" s="1" customFormat="1" ht="15.75" customHeight="1"/>
    <row r="692" s="1" customFormat="1" ht="15.75" customHeight="1"/>
    <row r="693" s="1" customFormat="1" ht="15.75" customHeight="1"/>
    <row r="694" s="1" customFormat="1" ht="15.75" customHeight="1"/>
    <row r="695" s="1" customFormat="1" ht="15.75" customHeight="1"/>
    <row r="696" s="1" customFormat="1" ht="15.75" customHeight="1"/>
    <row r="697" s="1" customFormat="1" ht="15.75" customHeight="1"/>
    <row r="698" s="1" customFormat="1" ht="15.75" customHeight="1"/>
    <row r="699" s="1" customFormat="1" ht="15.75" customHeight="1"/>
    <row r="700" s="1" customFormat="1" ht="15.75" customHeight="1"/>
    <row r="701" s="1" customFormat="1" ht="15.75" customHeight="1"/>
    <row r="702" s="1" customFormat="1" ht="15.75" customHeight="1"/>
    <row r="703" s="1" customFormat="1" ht="15.75" customHeight="1"/>
    <row r="704" s="1" customFormat="1" ht="15.75" customHeight="1"/>
    <row r="705" s="1" customFormat="1" ht="15.75" customHeight="1"/>
    <row r="706" s="1" customFormat="1" ht="15.75" customHeight="1"/>
    <row r="707" s="1" customFormat="1" ht="15.75" customHeight="1"/>
    <row r="708" s="1" customFormat="1" ht="15.75" customHeight="1"/>
    <row r="709" s="1" customFormat="1" ht="15.75" customHeight="1"/>
    <row r="710" s="1" customFormat="1" ht="15.75" customHeight="1"/>
    <row r="711" s="1" customFormat="1" ht="15.75" customHeight="1"/>
    <row r="712" s="1" customFormat="1" ht="15.75" customHeight="1"/>
    <row r="713" s="1" customFormat="1" ht="15.75" customHeight="1"/>
    <row r="714" s="1" customFormat="1" ht="15.75" customHeight="1"/>
    <row r="715" s="1" customFormat="1" ht="15.75" customHeight="1"/>
    <row r="716" s="1" customFormat="1" ht="15.75" customHeight="1"/>
    <row r="717" s="1" customFormat="1" ht="15.75" customHeight="1"/>
    <row r="718" s="1" customFormat="1" ht="15.75" customHeight="1"/>
    <row r="719" s="1" customFormat="1" ht="15.75" customHeight="1"/>
    <row r="720" s="1" customFormat="1" ht="15.75" customHeight="1"/>
    <row r="721" s="1" customFormat="1" ht="15.75" customHeight="1"/>
    <row r="722" s="1" customFormat="1" ht="15.75" customHeight="1"/>
    <row r="723" s="1" customFormat="1" ht="15.75" customHeight="1"/>
    <row r="724" s="1" customFormat="1" ht="15.75" customHeight="1"/>
    <row r="725" s="1" customFormat="1" ht="15.75" customHeight="1"/>
    <row r="726" s="1" customFormat="1" ht="15.75" customHeight="1"/>
    <row r="727" s="1" customFormat="1" ht="15.75" customHeight="1"/>
    <row r="728" s="1" customFormat="1" ht="15.75" customHeight="1"/>
    <row r="729" s="1" customFormat="1" ht="15.75" customHeight="1"/>
    <row r="730" s="1" customFormat="1" ht="15.75" customHeight="1"/>
    <row r="731" s="1" customFormat="1" ht="15.75" customHeight="1"/>
    <row r="732" s="1" customFormat="1" ht="15.75" customHeight="1"/>
    <row r="733" s="1" customFormat="1" ht="15.75" customHeight="1"/>
    <row r="734" s="1" customFormat="1" ht="15.75" customHeight="1"/>
    <row r="735" s="1" customFormat="1" ht="15.75" customHeight="1"/>
    <row r="736" s="1" customFormat="1" ht="15.75" customHeight="1"/>
    <row r="737" s="1" customFormat="1" ht="15.75" customHeight="1"/>
    <row r="738" s="1" customFormat="1" ht="15.75" customHeight="1"/>
    <row r="739" s="1" customFormat="1" ht="15.75" customHeight="1"/>
    <row r="740" s="1" customFormat="1" ht="15.75" customHeight="1"/>
    <row r="741" s="1" customFormat="1" ht="15.75" customHeight="1"/>
    <row r="742" s="1" customFormat="1" ht="15.75" customHeight="1"/>
    <row r="743" s="1" customFormat="1" ht="15.75" customHeight="1"/>
    <row r="744" s="1" customFormat="1" ht="15.75" customHeight="1"/>
    <row r="745" s="1" customFormat="1" ht="15.75" customHeight="1"/>
    <row r="746" s="1" customFormat="1" ht="15.75" customHeight="1"/>
    <row r="747" s="1" customFormat="1" ht="15.75" customHeight="1"/>
    <row r="748" s="1" customFormat="1" ht="15.75" customHeight="1"/>
    <row r="749" s="1" customFormat="1" ht="15.75" customHeight="1"/>
    <row r="750" s="1" customFormat="1" ht="15.75" customHeight="1"/>
    <row r="751" s="1" customFormat="1" ht="15.75" customHeight="1"/>
    <row r="752" s="1" customFormat="1" ht="15.75" customHeight="1"/>
    <row r="753" s="1" customFormat="1" ht="15.75" customHeight="1"/>
    <row r="754" s="1" customFormat="1" ht="15.75" customHeight="1"/>
    <row r="755" s="1" customFormat="1" ht="15.75" customHeight="1"/>
    <row r="756" s="1" customFormat="1" ht="15.75" customHeight="1"/>
    <row r="757" s="1" customFormat="1" ht="15.75" customHeight="1"/>
    <row r="758" s="1" customFormat="1" ht="15.75" customHeight="1"/>
    <row r="759" s="1" customFormat="1" ht="15.75" customHeight="1"/>
    <row r="760" s="1" customFormat="1" ht="15.75" customHeight="1"/>
    <row r="761" s="1" customFormat="1" ht="15.75" customHeight="1"/>
    <row r="762" s="1" customFormat="1" ht="15.75" customHeight="1"/>
    <row r="763" s="1" customFormat="1" ht="15.75" customHeight="1"/>
    <row r="764" s="1" customFormat="1" ht="15.75" customHeight="1"/>
    <row r="765" s="1" customFormat="1" ht="15.75" customHeight="1"/>
    <row r="766" s="1" customFormat="1" ht="15.75" customHeight="1"/>
    <row r="767" s="1" customFormat="1" ht="15.75" customHeight="1"/>
    <row r="768" s="1" customFormat="1" ht="15.75" customHeight="1"/>
    <row r="769" s="1" customFormat="1" ht="15.75" customHeight="1"/>
    <row r="770" s="1" customFormat="1" ht="15.75" customHeight="1"/>
    <row r="771" s="1" customFormat="1" ht="15.75" customHeight="1"/>
    <row r="772" s="1" customFormat="1" ht="15.75" customHeight="1"/>
    <row r="773" s="1" customFormat="1" ht="15.75" customHeight="1"/>
    <row r="774" s="1" customFormat="1" ht="15.75" customHeight="1"/>
    <row r="775" s="1" customFormat="1" ht="15.75" customHeight="1"/>
    <row r="776" s="1" customFormat="1" ht="15.75" customHeight="1"/>
    <row r="777" s="1" customFormat="1" ht="15.75" customHeight="1"/>
    <row r="778" s="1" customFormat="1" ht="15.75" customHeight="1"/>
    <row r="779" s="1" customFormat="1" ht="15.75" customHeight="1"/>
    <row r="780" s="1" customFormat="1" ht="15.75" customHeight="1"/>
    <row r="781" s="1" customFormat="1" ht="15.75" customHeight="1"/>
    <row r="782" s="1" customFormat="1" ht="15.75" customHeight="1"/>
    <row r="783" s="1" customFormat="1" ht="15.75" customHeight="1"/>
    <row r="784" s="1" customFormat="1" ht="15.75" customHeight="1"/>
    <row r="785" s="1" customFormat="1" ht="15.75" customHeight="1"/>
    <row r="786" s="1" customFormat="1" ht="15.75" customHeight="1"/>
    <row r="787" s="1" customFormat="1" ht="15.75" customHeight="1"/>
    <row r="788" s="1" customFormat="1" ht="15.75" customHeight="1"/>
    <row r="789" s="1" customFormat="1" ht="15.75" customHeight="1"/>
    <row r="790" s="1" customFormat="1" ht="15.75" customHeight="1"/>
    <row r="791" s="1" customFormat="1" ht="15.75" customHeight="1"/>
    <row r="792" s="1" customFormat="1" ht="15.75" customHeight="1"/>
    <row r="793" s="1" customFormat="1" ht="15.75" customHeight="1"/>
    <row r="794" s="1" customFormat="1" ht="15.75" customHeight="1"/>
    <row r="795" s="1" customFormat="1" ht="15.75" customHeight="1"/>
    <row r="796" s="1" customFormat="1" ht="15.75" customHeight="1"/>
    <row r="797" s="1" customFormat="1" ht="15.75" customHeight="1"/>
    <row r="798" s="1" customFormat="1" ht="15.75" customHeight="1"/>
    <row r="799" s="1" customFormat="1" ht="15.75" customHeight="1"/>
    <row r="800" s="1" customFormat="1" ht="15.75" customHeight="1"/>
    <row r="801" s="1" customFormat="1" ht="15.75" customHeight="1"/>
    <row r="802" s="1" customFormat="1" ht="15.75" customHeight="1"/>
    <row r="803" s="1" customFormat="1" ht="15.75" customHeight="1"/>
    <row r="804" s="1" customFormat="1" ht="15.75" customHeight="1"/>
    <row r="805" s="1" customFormat="1" ht="15.75" customHeight="1"/>
    <row r="806" s="1" customFormat="1" ht="15.75" customHeight="1"/>
    <row r="807" s="1" customFormat="1" ht="15.75" customHeight="1"/>
    <row r="808" s="1" customFormat="1" ht="15.75" customHeight="1"/>
    <row r="809" s="1" customFormat="1" ht="15.75" customHeight="1"/>
    <row r="810" s="1" customFormat="1" ht="15.75" customHeight="1"/>
    <row r="811" s="1" customFormat="1" ht="15.75" customHeight="1"/>
    <row r="812" s="1" customFormat="1" ht="15.75" customHeight="1"/>
    <row r="813" s="1" customFormat="1" ht="15.75" customHeight="1"/>
    <row r="814" s="1" customFormat="1" ht="15.75" customHeight="1"/>
    <row r="815" s="1" customFormat="1" ht="15.75" customHeight="1"/>
    <row r="816" s="1" customFormat="1" ht="15.75" customHeight="1"/>
    <row r="817" s="1" customFormat="1" ht="15.75" customHeight="1"/>
    <row r="818" s="1" customFormat="1" ht="15.75" customHeight="1"/>
    <row r="819" s="1" customFormat="1" ht="15.75" customHeight="1"/>
    <row r="820" s="1" customFormat="1" ht="15.75" customHeight="1"/>
    <row r="821" s="1" customFormat="1" ht="15.75" customHeight="1"/>
    <row r="822" s="1" customFormat="1" ht="15.75" customHeight="1"/>
    <row r="823" s="1" customFormat="1" ht="15.75" customHeight="1"/>
    <row r="824" s="1" customFormat="1" ht="15.75" customHeight="1"/>
    <row r="825" s="1" customFormat="1" ht="15.75" customHeight="1"/>
    <row r="826" s="1" customFormat="1" ht="15.75" customHeight="1"/>
    <row r="827" s="1" customFormat="1" ht="15.75" customHeight="1"/>
    <row r="828" s="1" customFormat="1" ht="15.75" customHeight="1"/>
    <row r="829" s="1" customFormat="1" ht="15.75" customHeight="1"/>
  </sheetData>
  <mergeCells count="2">
    <mergeCell ref="B1:L1"/>
    <mergeCell ref="B2:L2"/>
  </mergeCells>
  <pageMargins left="0.7" right="0.7" top="0.75" bottom="0.75" header="0" footer="0"/>
  <pageSetup paperSize="1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28"/>
  <sheetViews>
    <sheetView workbookViewId="0">
      <selection activeCell="G6" sqref="G6"/>
    </sheetView>
  </sheetViews>
  <sheetFormatPr defaultColWidth="14.4285714285714" defaultRowHeight="15" customHeight="1" outlineLevelCol="6"/>
  <cols>
    <col min="1" max="1" width="8.71428571428571" customWidth="1"/>
    <col min="2" max="2" width="22.2857142857143" customWidth="1"/>
    <col min="3" max="3" width="21.4285714285714" customWidth="1"/>
    <col min="4" max="4" width="17.7142857142857" customWidth="1"/>
    <col min="5" max="5" width="18.2857142857143" customWidth="1"/>
    <col min="6" max="6" width="18" customWidth="1"/>
    <col min="7" max="7" width="15.1428571428571" customWidth="1"/>
    <col min="8" max="26" width="8.71428571428571" customWidth="1"/>
  </cols>
  <sheetData>
    <row r="1" ht="24" customHeight="1" spans="1:7">
      <c r="A1" s="27" t="s">
        <v>481</v>
      </c>
      <c r="B1" s="28"/>
      <c r="C1" s="28"/>
      <c r="D1" s="28"/>
      <c r="E1" s="28"/>
      <c r="F1" s="28"/>
      <c r="G1" s="28"/>
    </row>
    <row r="2" ht="24" customHeight="1" spans="1:7">
      <c r="A2" s="27" t="s">
        <v>370</v>
      </c>
      <c r="B2" s="28"/>
      <c r="C2" s="28"/>
      <c r="D2" s="28"/>
      <c r="E2" s="28"/>
      <c r="F2" s="28"/>
      <c r="G2" s="28"/>
    </row>
    <row r="4" spans="1:7">
      <c r="A4" s="29" t="s">
        <v>5</v>
      </c>
      <c r="B4" s="29" t="s">
        <v>467</v>
      </c>
      <c r="C4" s="30" t="s">
        <v>482</v>
      </c>
      <c r="D4" s="31"/>
      <c r="E4" s="31"/>
      <c r="F4" s="32"/>
      <c r="G4" s="33" t="s">
        <v>483</v>
      </c>
    </row>
    <row r="5" ht="45" spans="1:7">
      <c r="A5" s="34"/>
      <c r="B5" s="34"/>
      <c r="C5" s="5" t="s">
        <v>484</v>
      </c>
      <c r="D5" s="5" t="s">
        <v>485</v>
      </c>
      <c r="E5" s="5" t="s">
        <v>486</v>
      </c>
      <c r="F5" s="5" t="s">
        <v>487</v>
      </c>
      <c r="G5" s="34"/>
    </row>
    <row r="6" ht="15.75" customHeight="1" spans="1:7">
      <c r="A6" s="6">
        <v>60</v>
      </c>
      <c r="B6" s="244" t="s">
        <v>20</v>
      </c>
      <c r="C6" s="36">
        <f>Vaccines!C4*1.11</f>
        <v>86.157732801</v>
      </c>
      <c r="D6" s="36">
        <f>Vaccines!D4*10</f>
        <v>717.204910884</v>
      </c>
      <c r="E6" s="36">
        <f>Vaccines!C4*2/20*1.11</f>
        <v>8.6157732801</v>
      </c>
      <c r="F6" s="36">
        <f>Vaccines!D4*2*1.25/10*1.11</f>
        <v>19.902436277031</v>
      </c>
      <c r="G6" s="36">
        <f t="shared" ref="G6:G51" si="0">(C6+D6+E6+F6)/100</f>
        <v>8.31880853242131</v>
      </c>
    </row>
    <row r="7" ht="15.75" customHeight="1" spans="1:7">
      <c r="A7" s="6">
        <v>61</v>
      </c>
      <c r="B7" s="244" t="s">
        <v>22</v>
      </c>
      <c r="C7" s="36">
        <f>Vaccines!C5*1.11</f>
        <v>76.492057152</v>
      </c>
      <c r="D7" s="36">
        <f>Vaccines!D5*10</f>
        <v>636.744691968</v>
      </c>
      <c r="E7" s="36">
        <f>Vaccines!C5*2/20*1.11</f>
        <v>7.6492057152</v>
      </c>
      <c r="F7" s="36">
        <f>Vaccines!D5*2*1.25/10*1.11</f>
        <v>17.669665202112</v>
      </c>
      <c r="G7" s="36">
        <f t="shared" si="0"/>
        <v>7.38555620037312</v>
      </c>
    </row>
    <row r="8" ht="15.75" customHeight="1" spans="1:7">
      <c r="A8" s="6">
        <v>62</v>
      </c>
      <c r="B8" s="244" t="s">
        <v>23</v>
      </c>
      <c r="C8" s="36">
        <f>Vaccines!C6*1.11</f>
        <v>85.080829157625</v>
      </c>
      <c r="D8" s="36">
        <f>Vaccines!D6*10</f>
        <v>708.2404156905</v>
      </c>
      <c r="E8" s="36">
        <f>Vaccines!C6*2/20*1.11</f>
        <v>8.5080829157625</v>
      </c>
      <c r="F8" s="36">
        <f>Vaccines!D6*2*1.25/10*1.11</f>
        <v>19.6536715354114</v>
      </c>
      <c r="G8" s="36">
        <f t="shared" si="0"/>
        <v>8.21482999299299</v>
      </c>
    </row>
    <row r="9" ht="15.75" customHeight="1" spans="1:7">
      <c r="A9" s="6">
        <v>63</v>
      </c>
      <c r="B9" s="244" t="s">
        <v>24</v>
      </c>
      <c r="C9" s="36">
        <f>Vaccines!C7*1.11</f>
        <v>96.0502788525</v>
      </c>
      <c r="D9" s="36">
        <f>Vaccines!D7*10</f>
        <v>799.55367261</v>
      </c>
      <c r="E9" s="36">
        <f>Vaccines!C7*2/20*1.11</f>
        <v>9.60502788525</v>
      </c>
      <c r="F9" s="36">
        <f>Vaccines!D7*2*1.25/10*1.11</f>
        <v>22.1876144149275</v>
      </c>
      <c r="G9" s="36">
        <f t="shared" si="0"/>
        <v>9.27396593762677</v>
      </c>
    </row>
    <row r="10" ht="15.75" customHeight="1" spans="1:7">
      <c r="A10" s="6">
        <v>64</v>
      </c>
      <c r="B10" s="244" t="s">
        <v>25</v>
      </c>
      <c r="C10" s="36">
        <f>Vaccines!C8*1.11</f>
        <v>78.818741014125</v>
      </c>
      <c r="D10" s="36">
        <f>Vaccines!D8*10</f>
        <v>656.1127630365</v>
      </c>
      <c r="E10" s="36">
        <f>Vaccines!C8*2/20*1.11</f>
        <v>7.8818741014125</v>
      </c>
      <c r="F10" s="36">
        <f>Vaccines!D8*2*1.25/10*1.11</f>
        <v>18.2071291742629</v>
      </c>
      <c r="G10" s="36">
        <f t="shared" si="0"/>
        <v>7.610205073263</v>
      </c>
    </row>
    <row r="11" ht="15.75" customHeight="1" spans="1:7">
      <c r="A11" s="6">
        <v>65</v>
      </c>
      <c r="B11" s="244" t="s">
        <v>26</v>
      </c>
      <c r="C11" s="36">
        <f>Vaccines!C9*1.11</f>
        <v>62.96284166025</v>
      </c>
      <c r="D11" s="36">
        <f>Vaccines!D9*10</f>
        <v>524.123114361</v>
      </c>
      <c r="E11" s="36">
        <f>Vaccines!C9*2/20*1.11</f>
        <v>6.296284166025</v>
      </c>
      <c r="F11" s="36">
        <f>Vaccines!D9*2*1.25/10*1.11</f>
        <v>14.5444164235178</v>
      </c>
      <c r="G11" s="36">
        <f t="shared" si="0"/>
        <v>6.07926656610793</v>
      </c>
    </row>
    <row r="12" ht="15.75" customHeight="1" spans="1:7">
      <c r="A12" s="6">
        <v>66</v>
      </c>
      <c r="B12" s="244" t="s">
        <v>27</v>
      </c>
      <c r="C12" s="36">
        <f>Vaccines!C10*1.11</f>
        <v>85.045087934625</v>
      </c>
      <c r="D12" s="36">
        <f>Vaccines!D10*10</f>
        <v>707.9428941585</v>
      </c>
      <c r="E12" s="36">
        <f>Vaccines!C10*2/20*1.11</f>
        <v>8.5045087934625</v>
      </c>
      <c r="F12" s="36">
        <f>Vaccines!D10*2*1.25/10*1.11</f>
        <v>19.6454153128984</v>
      </c>
      <c r="G12" s="36">
        <f t="shared" si="0"/>
        <v>8.21137906199486</v>
      </c>
    </row>
    <row r="13" ht="15.75" customHeight="1" spans="1:7">
      <c r="A13" s="6">
        <v>67</v>
      </c>
      <c r="B13" s="244" t="s">
        <v>28</v>
      </c>
      <c r="C13" s="36">
        <f>Vaccines!C11*1.11</f>
        <v>155.578390215938</v>
      </c>
      <c r="D13" s="36">
        <f>Vaccines!D11*10</f>
        <v>1295.08497801375</v>
      </c>
      <c r="E13" s="36">
        <f>Vaccines!C11*2/20*1.11</f>
        <v>15.5578390215938</v>
      </c>
      <c r="F13" s="36">
        <f>Vaccines!D11*2*1.25/10*1.11</f>
        <v>35.9386081398816</v>
      </c>
      <c r="G13" s="36">
        <f t="shared" si="0"/>
        <v>15.0215981539116</v>
      </c>
    </row>
    <row r="14" ht="15.75" customHeight="1" spans="1:7">
      <c r="A14" s="6">
        <v>68</v>
      </c>
      <c r="B14" s="244" t="s">
        <v>29</v>
      </c>
      <c r="C14" s="36">
        <f>Vaccines!C12*1.11</f>
        <v>115.372387589813</v>
      </c>
      <c r="D14" s="36">
        <f>Vaccines!D12*10</f>
        <v>960.39717236925</v>
      </c>
      <c r="E14" s="36">
        <f>Vaccines!C12*2/20*1.11</f>
        <v>11.5372387589812</v>
      </c>
      <c r="F14" s="36">
        <f>Vaccines!D12*2*1.25/10*1.11</f>
        <v>26.6510215332467</v>
      </c>
      <c r="G14" s="36">
        <f t="shared" si="0"/>
        <v>11.1395782025129</v>
      </c>
    </row>
    <row r="15" ht="15.75" customHeight="1" spans="1:7">
      <c r="A15" s="6">
        <v>69</v>
      </c>
      <c r="B15" s="244" t="s">
        <v>30</v>
      </c>
      <c r="C15" s="36">
        <f>Vaccines!C13*1.11</f>
        <v>70.8906750785625</v>
      </c>
      <c r="D15" s="36">
        <f>Vaccines!D13*10</f>
        <v>590.11697092425</v>
      </c>
      <c r="E15" s="36">
        <f>Vaccines!C13*2/20*1.11</f>
        <v>7.08906750785625</v>
      </c>
      <c r="F15" s="36">
        <f>Vaccines!D13*2*1.25/10*1.11</f>
        <v>16.3757459431479</v>
      </c>
      <c r="G15" s="36">
        <f t="shared" si="0"/>
        <v>6.84472459453817</v>
      </c>
    </row>
    <row r="16" ht="15.75" customHeight="1" spans="1:7">
      <c r="A16" s="6">
        <v>70</v>
      </c>
      <c r="B16" s="244" t="s">
        <v>31</v>
      </c>
      <c r="C16" s="36">
        <f>Vaccines!C14*1.11</f>
        <v>87.6287448789375</v>
      </c>
      <c r="D16" s="36">
        <f>Vaccines!D14*10</f>
        <v>729.45009250575</v>
      </c>
      <c r="E16" s="36">
        <f>Vaccines!C14*2/20*1.11</f>
        <v>8.76287448789375</v>
      </c>
      <c r="F16" s="36">
        <f>Vaccines!D14*2*1.25/10*1.11</f>
        <v>20.2422400670346</v>
      </c>
      <c r="G16" s="36">
        <f t="shared" si="0"/>
        <v>8.46083951939616</v>
      </c>
    </row>
    <row r="17" ht="15.75" customHeight="1" spans="1:7">
      <c r="A17" s="6">
        <v>71</v>
      </c>
      <c r="B17" s="244" t="s">
        <v>32</v>
      </c>
      <c r="C17" s="36">
        <f>Vaccines!C15*1.11</f>
        <v>83.133796139625</v>
      </c>
      <c r="D17" s="36">
        <f>Vaccines!D15*10</f>
        <v>692.0326813785</v>
      </c>
      <c r="E17" s="36">
        <f>Vaccines!C15*2/20*1.11</f>
        <v>8.3133796139625</v>
      </c>
      <c r="F17" s="36">
        <f>Vaccines!D15*2*1.25/10*1.11</f>
        <v>19.2039069082534</v>
      </c>
      <c r="G17" s="36">
        <f t="shared" si="0"/>
        <v>8.02683764040341</v>
      </c>
    </row>
    <row r="18" ht="15.75" customHeight="1" spans="1:7">
      <c r="A18" s="6">
        <v>72</v>
      </c>
      <c r="B18" s="244" t="s">
        <v>33</v>
      </c>
      <c r="C18" s="36">
        <f>Vaccines!C16*1.11</f>
        <v>77.54326763925</v>
      </c>
      <c r="D18" s="36">
        <f>Vaccines!D16*10</f>
        <v>645.495308997</v>
      </c>
      <c r="E18" s="36">
        <f>Vaccines!C16*2/20*1.11</f>
        <v>7.754326763925</v>
      </c>
      <c r="F18" s="36">
        <f>Vaccines!D16*2*1.25/10*1.11</f>
        <v>17.9124948246668</v>
      </c>
      <c r="G18" s="36">
        <f t="shared" si="0"/>
        <v>7.48705398224842</v>
      </c>
    </row>
    <row r="19" ht="15.75" customHeight="1" spans="1:7">
      <c r="A19" s="6">
        <v>73</v>
      </c>
      <c r="B19" s="244" t="s">
        <v>34</v>
      </c>
      <c r="C19" s="36">
        <f>Vaccines!C17*1.11</f>
        <v>104.062441294875</v>
      </c>
      <c r="D19" s="36">
        <f>Vaccines!D17*10</f>
        <v>866.2495113195</v>
      </c>
      <c r="E19" s="36">
        <f>Vaccines!C17*2/20*1.11</f>
        <v>10.4062441294875</v>
      </c>
      <c r="F19" s="36">
        <f>Vaccines!D17*2*1.25/10*1.11</f>
        <v>24.0384239391161</v>
      </c>
      <c r="G19" s="36">
        <f t="shared" si="0"/>
        <v>10.0475662068298</v>
      </c>
    </row>
    <row r="20" ht="15.75" customHeight="1" spans="1:7">
      <c r="A20" s="6">
        <v>74</v>
      </c>
      <c r="B20" s="244" t="s">
        <v>35</v>
      </c>
      <c r="C20" s="36">
        <f>Vaccines!C18*1.11</f>
        <v>75.4751595675</v>
      </c>
      <c r="D20" s="36">
        <f>Vaccines!D18*10</f>
        <v>628.27970667</v>
      </c>
      <c r="E20" s="36">
        <f>Vaccines!C18*2/20*1.11</f>
        <v>7.54751595675</v>
      </c>
      <c r="F20" s="36">
        <f>Vaccines!D18*2*1.25/10*1.11</f>
        <v>17.4347618600925</v>
      </c>
      <c r="G20" s="36">
        <f t="shared" si="0"/>
        <v>7.28737144054343</v>
      </c>
    </row>
    <row r="21" ht="15.75" customHeight="1" spans="1:7">
      <c r="A21" s="6">
        <v>75</v>
      </c>
      <c r="B21" s="244" t="s">
        <v>36</v>
      </c>
      <c r="C21" s="36">
        <f>Vaccines!C19*1.11</f>
        <v>73.270165269</v>
      </c>
      <c r="D21" s="36">
        <f>Vaccines!D19*10</f>
        <v>609.924618996</v>
      </c>
      <c r="E21" s="36">
        <f>Vaccines!C19*2/20*1.11</f>
        <v>7.3270165269</v>
      </c>
      <c r="F21" s="36">
        <f>Vaccines!D19*2*1.25/10*1.11</f>
        <v>16.925408177139</v>
      </c>
      <c r="G21" s="36">
        <f t="shared" si="0"/>
        <v>7.07447208969039</v>
      </c>
    </row>
    <row r="22" ht="15.75" customHeight="1" spans="1:7">
      <c r="A22" s="6">
        <v>76</v>
      </c>
      <c r="B22" s="244" t="s">
        <v>37</v>
      </c>
      <c r="C22" s="36">
        <f>Vaccines!C20*1.11</f>
        <v>84.9376732693125</v>
      </c>
      <c r="D22" s="36">
        <f>Vaccines!D20*10</f>
        <v>707.04873964725</v>
      </c>
      <c r="E22" s="36">
        <f>Vaccines!C20*2/20*1.11</f>
        <v>8.49376732693125</v>
      </c>
      <c r="F22" s="36">
        <f>Vaccines!D20*2*1.25/10*1.11</f>
        <v>19.6206025252112</v>
      </c>
      <c r="G22" s="36">
        <f t="shared" si="0"/>
        <v>8.20100782768705</v>
      </c>
    </row>
    <row r="23" ht="15.75" customHeight="1" spans="1:7">
      <c r="A23" s="6">
        <v>77</v>
      </c>
      <c r="B23" s="244" t="s">
        <v>38</v>
      </c>
      <c r="C23" s="36">
        <f>Vaccines!C21*1.11</f>
        <v>91.27726439475</v>
      </c>
      <c r="D23" s="36">
        <f>Vaccines!D21*10</f>
        <v>759.821552259</v>
      </c>
      <c r="E23" s="36">
        <f>Vaccines!C21*2/20*1.11</f>
        <v>9.127726439475</v>
      </c>
      <c r="F23" s="36">
        <f>Vaccines!D21*2*1.25/10*1.11</f>
        <v>21.0850480751873</v>
      </c>
      <c r="G23" s="36">
        <f t="shared" si="0"/>
        <v>8.81311591168412</v>
      </c>
    </row>
    <row r="24" ht="15.75" customHeight="1" spans="1:7">
      <c r="A24" s="6">
        <v>78</v>
      </c>
      <c r="B24" s="244" t="s">
        <v>39</v>
      </c>
      <c r="C24" s="36">
        <f>Vaccines!C22*1.11</f>
        <v>59.7606223974375</v>
      </c>
      <c r="D24" s="36">
        <f>Vaccines!D22*10</f>
        <v>497.46680265975</v>
      </c>
      <c r="E24" s="36">
        <f>Vaccines!C22*2/20*1.11</f>
        <v>5.97606223974375</v>
      </c>
      <c r="F24" s="36">
        <f>Vaccines!D22*2*1.25/10*1.11</f>
        <v>13.8047037738081</v>
      </c>
      <c r="G24" s="36">
        <f t="shared" si="0"/>
        <v>5.7700819107074</v>
      </c>
    </row>
    <row r="25" ht="15.75" customHeight="1" spans="1:7">
      <c r="A25" s="6">
        <v>79</v>
      </c>
      <c r="B25" s="244" t="s">
        <v>40</v>
      </c>
      <c r="C25" s="36">
        <f>Vaccines!C23*1.11</f>
        <v>88.7327616945</v>
      </c>
      <c r="D25" s="36">
        <f>Vaccines!D23*10</f>
        <v>738.640286538</v>
      </c>
      <c r="E25" s="36">
        <f>Vaccines!C23*2/20*1.11</f>
        <v>8.87327616945</v>
      </c>
      <c r="F25" s="36">
        <f>Vaccines!D23*2*1.25/10*1.11</f>
        <v>20.4972679514295</v>
      </c>
      <c r="G25" s="36">
        <f t="shared" si="0"/>
        <v>8.5674359235338</v>
      </c>
    </row>
    <row r="26" ht="15.75" customHeight="1" spans="1:7">
      <c r="A26" s="6">
        <v>80</v>
      </c>
      <c r="B26" s="244" t="s">
        <v>41</v>
      </c>
      <c r="C26" s="36">
        <f>Vaccines!C24*1.11</f>
        <v>78.9323672116875</v>
      </c>
      <c r="D26" s="36">
        <f>Vaccines!D24*10</f>
        <v>657.05862435675</v>
      </c>
      <c r="E26" s="36">
        <f>Vaccines!C24*2/20*1.11</f>
        <v>7.89323672116875</v>
      </c>
      <c r="F26" s="36">
        <f>Vaccines!D24*2*1.25/10*1.11</f>
        <v>18.2333768258998</v>
      </c>
      <c r="G26" s="36">
        <f t="shared" si="0"/>
        <v>7.62117605115506</v>
      </c>
    </row>
    <row r="27" ht="15.75" customHeight="1" spans="1:7">
      <c r="A27" s="6">
        <v>81</v>
      </c>
      <c r="B27" s="244" t="s">
        <v>42</v>
      </c>
      <c r="C27" s="36">
        <f>Vaccines!C25*1.11</f>
        <v>88.4420403943125</v>
      </c>
      <c r="D27" s="36">
        <f>Vaccines!D25*10</f>
        <v>736.22022814725</v>
      </c>
      <c r="E27" s="36">
        <f>Vaccines!C25*2/20*1.11</f>
        <v>8.84420403943125</v>
      </c>
      <c r="F27" s="36">
        <f>Vaccines!D25*2*1.25/10*1.11</f>
        <v>20.4301113310862</v>
      </c>
      <c r="G27" s="36">
        <f t="shared" si="0"/>
        <v>8.5393658391208</v>
      </c>
    </row>
    <row r="28" ht="15.75" customHeight="1" spans="1:7">
      <c r="A28" s="6">
        <v>82</v>
      </c>
      <c r="B28" s="244" t="s">
        <v>43</v>
      </c>
      <c r="C28" s="36">
        <f>Vaccines!C26*1.11</f>
        <v>80.444335542375</v>
      </c>
      <c r="D28" s="36">
        <f>Vaccines!D26*10</f>
        <v>669.6447391095</v>
      </c>
      <c r="E28" s="36">
        <f>Vaccines!C26*2/20*1.11</f>
        <v>8.0444335542375</v>
      </c>
      <c r="F28" s="36">
        <f>Vaccines!D26*2*1.25/10*1.11</f>
        <v>18.5826415102886</v>
      </c>
      <c r="G28" s="36">
        <f t="shared" si="0"/>
        <v>7.76716149716401</v>
      </c>
    </row>
    <row r="29" ht="15.75" customHeight="1" spans="1:7">
      <c r="A29" s="6">
        <v>83</v>
      </c>
      <c r="B29" s="244" t="s">
        <v>44</v>
      </c>
      <c r="C29" s="36">
        <f>Vaccines!C27*1.11</f>
        <v>99.9146242014375</v>
      </c>
      <c r="D29" s="36">
        <f>Vaccines!D27*10</f>
        <v>831.72173659575</v>
      </c>
      <c r="E29" s="36">
        <f>Vaccines!C27*2/20*1.11</f>
        <v>9.99146242014375</v>
      </c>
      <c r="F29" s="36">
        <f>Vaccines!D27*2*1.25/10*1.11</f>
        <v>23.0802781905321</v>
      </c>
      <c r="G29" s="36">
        <f t="shared" si="0"/>
        <v>9.64708101407864</v>
      </c>
    </row>
    <row r="30" ht="15.75" customHeight="1" spans="1:7">
      <c r="A30" s="6">
        <v>84</v>
      </c>
      <c r="B30" s="244" t="s">
        <v>45</v>
      </c>
      <c r="C30" s="36">
        <f>Vaccines!C28*1.11</f>
        <v>66.9185330716875</v>
      </c>
      <c r="D30" s="36">
        <f>Vaccines!D28*10</f>
        <v>557.05157259675</v>
      </c>
      <c r="E30" s="36">
        <f>Vaccines!C28*2/20*1.11</f>
        <v>6.69185330716875</v>
      </c>
      <c r="F30" s="36">
        <f>Vaccines!D28*2*1.25/10*1.11</f>
        <v>15.4581811395598</v>
      </c>
      <c r="G30" s="36">
        <f t="shared" si="0"/>
        <v>6.46120140115166</v>
      </c>
    </row>
    <row r="31" ht="15.75" customHeight="1" spans="1:7">
      <c r="A31" s="6">
        <v>85</v>
      </c>
      <c r="B31" s="244" t="s">
        <v>46</v>
      </c>
      <c r="C31" s="36">
        <f>Vaccines!C29*1.11</f>
        <v>81.5535673876875</v>
      </c>
      <c r="D31" s="36">
        <f>Vaccines!D29*10</f>
        <v>678.87834474075</v>
      </c>
      <c r="E31" s="36">
        <f>Vaccines!C29*2/20*1.11</f>
        <v>8.15535673876875</v>
      </c>
      <c r="F31" s="36">
        <f>Vaccines!D29*2*1.25/10*1.11</f>
        <v>18.8388740665558</v>
      </c>
      <c r="G31" s="36">
        <f t="shared" si="0"/>
        <v>7.87426142933762</v>
      </c>
    </row>
    <row r="32" ht="15.75" customHeight="1" spans="1:7">
      <c r="A32" s="6">
        <v>86</v>
      </c>
      <c r="B32" s="244" t="s">
        <v>47</v>
      </c>
      <c r="C32" s="36">
        <f>Vaccines!C30*1.11</f>
        <v>85.8607999685625</v>
      </c>
      <c r="D32" s="36">
        <f>Vaccines!D30*10</f>
        <v>714.73314568425</v>
      </c>
      <c r="E32" s="36">
        <f>Vaccines!C30*2/20*1.11</f>
        <v>8.58607999685625</v>
      </c>
      <c r="F32" s="36">
        <f>Vaccines!D30*2*1.25/10*1.11</f>
        <v>19.8338447927379</v>
      </c>
      <c r="G32" s="36">
        <f t="shared" si="0"/>
        <v>8.29013870442407</v>
      </c>
    </row>
    <row r="33" ht="15.75" customHeight="1" spans="1:7">
      <c r="A33" s="6">
        <v>87</v>
      </c>
      <c r="B33" s="244" t="s">
        <v>48</v>
      </c>
      <c r="C33" s="36">
        <f>Vaccines!C31*1.11</f>
        <v>76.4545139203125</v>
      </c>
      <c r="D33" s="36">
        <f>Vaccines!D31*10</f>
        <v>636.43216993125</v>
      </c>
      <c r="E33" s="36">
        <f>Vaccines!C31*2/20*1.11</f>
        <v>7.64545139203125</v>
      </c>
      <c r="F33" s="36">
        <f>Vaccines!D31*2*1.25/10*1.11</f>
        <v>17.6609927155922</v>
      </c>
      <c r="G33" s="36">
        <f t="shared" si="0"/>
        <v>7.38193127959186</v>
      </c>
    </row>
    <row r="34" ht="15.75" customHeight="1" spans="1:7">
      <c r="A34" s="6">
        <v>88</v>
      </c>
      <c r="B34" s="244" t="s">
        <v>49</v>
      </c>
      <c r="C34" s="36">
        <f>Vaccines!C32*1.11</f>
        <v>72.2386274019375</v>
      </c>
      <c r="D34" s="36">
        <f>Vaccines!D32*10</f>
        <v>601.33776323775</v>
      </c>
      <c r="E34" s="36">
        <f>Vaccines!C32*2/20*1.11</f>
        <v>7.22386274019375</v>
      </c>
      <c r="F34" s="36">
        <f>Vaccines!D32*2*1.25/10*1.11</f>
        <v>16.6871229298476</v>
      </c>
      <c r="G34" s="36">
        <f t="shared" si="0"/>
        <v>6.97487376309729</v>
      </c>
    </row>
    <row r="35" ht="15.75" customHeight="1" spans="1:7">
      <c r="A35" s="6">
        <v>89</v>
      </c>
      <c r="B35" s="244" t="s">
        <v>50</v>
      </c>
      <c r="C35" s="36">
        <f>Vaccines!C33*1.11</f>
        <v>108.13237341375</v>
      </c>
      <c r="D35" s="36">
        <f>Vaccines!D33*10</f>
        <v>900.128946255</v>
      </c>
      <c r="E35" s="36">
        <f>Vaccines!C33*2/20*1.11</f>
        <v>10.813237341375</v>
      </c>
      <c r="F35" s="36">
        <f>Vaccines!D33*2*1.25/10*1.11</f>
        <v>24.9785782585763</v>
      </c>
      <c r="G35" s="36">
        <f t="shared" si="0"/>
        <v>10.440531352687</v>
      </c>
    </row>
    <row r="36" ht="15.75" customHeight="1" spans="1:7">
      <c r="A36" s="6">
        <v>90</v>
      </c>
      <c r="B36" s="244" t="s">
        <v>51</v>
      </c>
      <c r="C36" s="36">
        <f>Vaccines!C34*1.11</f>
        <v>85.621082988</v>
      </c>
      <c r="D36" s="36">
        <f>Vaccines!D34*10</f>
        <v>712.737663792</v>
      </c>
      <c r="E36" s="36">
        <f>Vaccines!C34*2/20*1.11</f>
        <v>8.5621082988</v>
      </c>
      <c r="F36" s="36">
        <f>Vaccines!D34*2*1.25/10*1.11</f>
        <v>19.778470170228</v>
      </c>
      <c r="G36" s="36">
        <f t="shared" si="0"/>
        <v>8.26699325249028</v>
      </c>
    </row>
    <row r="37" ht="15.75" customHeight="1" spans="1:7">
      <c r="A37" s="6">
        <v>91</v>
      </c>
      <c r="B37" s="244" t="s">
        <v>52</v>
      </c>
      <c r="C37" s="36">
        <f>Vaccines!C35*1.11</f>
        <v>82.13036794725</v>
      </c>
      <c r="D37" s="36">
        <f>Vaccines!D35*10</f>
        <v>683.679819669</v>
      </c>
      <c r="E37" s="36">
        <f>Vaccines!C35*2/20*1.11</f>
        <v>8.213036794725</v>
      </c>
      <c r="F37" s="36">
        <f>Vaccines!D35*2*1.25/10*1.11</f>
        <v>18.9721149958148</v>
      </c>
      <c r="G37" s="36">
        <f t="shared" si="0"/>
        <v>7.9299533940679</v>
      </c>
    </row>
    <row r="38" ht="15.75" customHeight="1" spans="1:7">
      <c r="A38" s="6">
        <v>92</v>
      </c>
      <c r="B38" s="244" t="s">
        <v>53</v>
      </c>
      <c r="C38" s="36">
        <f>Vaccines!C36*1.11</f>
        <v>71.468090148</v>
      </c>
      <c r="D38" s="36">
        <f>Vaccines!D36*10</f>
        <v>594.923561232</v>
      </c>
      <c r="E38" s="36">
        <f>Vaccines!C36*2/20*1.11</f>
        <v>7.1468090148</v>
      </c>
      <c r="F38" s="36">
        <f>Vaccines!D36*2*1.25/10*1.11</f>
        <v>16.509128824188</v>
      </c>
      <c r="G38" s="36">
        <f t="shared" si="0"/>
        <v>6.90047589218988</v>
      </c>
    </row>
    <row r="39" ht="15.75" customHeight="1" spans="1:7">
      <c r="A39" s="6">
        <v>93</v>
      </c>
      <c r="B39" s="244" t="s">
        <v>54</v>
      </c>
      <c r="C39" s="36">
        <f>Vaccines!C37*1.11</f>
        <v>70.0926426598125</v>
      </c>
      <c r="D39" s="36">
        <f>Vaccines!D37*10</f>
        <v>583.47389024925</v>
      </c>
      <c r="E39" s="36">
        <f>Vaccines!C37*2/20*1.11</f>
        <v>7.00926426598125</v>
      </c>
      <c r="F39" s="36">
        <f>Vaccines!D37*2*1.25/10*1.11</f>
        <v>16.1914004544167</v>
      </c>
      <c r="G39" s="36">
        <f t="shared" si="0"/>
        <v>6.76767197629461</v>
      </c>
    </row>
    <row r="40" ht="15.75" customHeight="1" spans="1:7">
      <c r="A40" s="6">
        <v>94</v>
      </c>
      <c r="B40" s="244" t="s">
        <v>55</v>
      </c>
      <c r="C40" s="36">
        <f>Vaccines!C38*1.11</f>
        <v>79.2497781705</v>
      </c>
      <c r="D40" s="36">
        <f>Vaccines!D38*10</f>
        <v>659.700856122</v>
      </c>
      <c r="E40" s="36">
        <f>Vaccines!C38*2/20*1.11</f>
        <v>7.92497781705</v>
      </c>
      <c r="F40" s="36">
        <f>Vaccines!D38*2*1.25/10*1.11</f>
        <v>18.3066987573855</v>
      </c>
      <c r="G40" s="36">
        <f t="shared" si="0"/>
        <v>7.65182310866935</v>
      </c>
    </row>
    <row r="41" ht="15.75" customHeight="1" spans="1:7">
      <c r="A41" s="6">
        <v>95</v>
      </c>
      <c r="B41" s="244" t="s">
        <v>56</v>
      </c>
      <c r="C41" s="36">
        <f>Vaccines!C39*1.11</f>
        <v>76.77875092125</v>
      </c>
      <c r="D41" s="36">
        <f>Vaccines!D39*10</f>
        <v>639.131223885</v>
      </c>
      <c r="E41" s="36">
        <f>Vaccines!C39*2/20*1.11</f>
        <v>7.677875092125</v>
      </c>
      <c r="F41" s="36">
        <f>Vaccines!D39*2*1.25/10*1.11</f>
        <v>17.7358914628088</v>
      </c>
      <c r="G41" s="36">
        <f t="shared" si="0"/>
        <v>7.41323741361184</v>
      </c>
    </row>
    <row r="42" ht="15.75" customHeight="1" spans="1:7">
      <c r="A42" s="6">
        <v>96</v>
      </c>
      <c r="B42" s="244" t="s">
        <v>57</v>
      </c>
      <c r="C42" s="36">
        <f>Vaccines!C40*1.11</f>
        <v>73.25651318475</v>
      </c>
      <c r="D42" s="36">
        <f>Vaccines!D40*10</f>
        <v>609.810974619</v>
      </c>
      <c r="E42" s="36">
        <f>Vaccines!C40*2/20*1.11</f>
        <v>7.325651318475</v>
      </c>
      <c r="F42" s="36">
        <f>Vaccines!D40*2*1.25/10*1.11</f>
        <v>16.9222545456773</v>
      </c>
      <c r="G42" s="36">
        <f t="shared" si="0"/>
        <v>7.07315393667902</v>
      </c>
    </row>
    <row r="43" ht="15.75" customHeight="1" spans="1:7">
      <c r="A43" s="6">
        <v>97</v>
      </c>
      <c r="B43" s="244" t="s">
        <v>58</v>
      </c>
      <c r="C43" s="36">
        <f>Vaccines!C41*1.11</f>
        <v>89.1099960200625</v>
      </c>
      <c r="D43" s="36">
        <f>Vaccines!D41*10</f>
        <v>741.78050741025</v>
      </c>
      <c r="E43" s="36">
        <f>Vaccines!C41*2/20*1.11</f>
        <v>8.91099960200625</v>
      </c>
      <c r="F43" s="36">
        <f>Vaccines!D41*2*1.25/10*1.11</f>
        <v>20.5844090806344</v>
      </c>
      <c r="G43" s="36">
        <f t="shared" si="0"/>
        <v>8.60385912112953</v>
      </c>
    </row>
    <row r="44" ht="15.75" customHeight="1" spans="1:7">
      <c r="A44" s="6">
        <v>98</v>
      </c>
      <c r="B44" s="244" t="s">
        <v>59</v>
      </c>
      <c r="C44" s="36">
        <f>Vaccines!C42*1.11</f>
        <v>68.7649774665</v>
      </c>
      <c r="D44" s="36">
        <f>Vaccines!D42*10</f>
        <v>572.421974586</v>
      </c>
      <c r="E44" s="36">
        <f>Vaccines!C42*2/20*1.11</f>
        <v>6.87649774665</v>
      </c>
      <c r="F44" s="36">
        <f>Vaccines!D42*2*1.25/10*1.11</f>
        <v>15.8847097947615</v>
      </c>
      <c r="G44" s="36">
        <f t="shared" si="0"/>
        <v>6.63948159593912</v>
      </c>
    </row>
    <row r="45" ht="15.75" customHeight="1" spans="1:7">
      <c r="A45" s="6">
        <v>99</v>
      </c>
      <c r="B45" s="244" t="s">
        <v>60</v>
      </c>
      <c r="C45" s="36">
        <f>Vaccines!C43*1.11</f>
        <v>63.5737724304375</v>
      </c>
      <c r="D45" s="36">
        <f>Vaccines!D43*10</f>
        <v>529.20870023175</v>
      </c>
      <c r="E45" s="36">
        <f>Vaccines!C43*2/20*1.11</f>
        <v>6.35737724304375</v>
      </c>
      <c r="F45" s="36">
        <f>Vaccines!D43*2*1.25/10*1.11</f>
        <v>14.6855414314311</v>
      </c>
      <c r="G45" s="36">
        <f t="shared" si="0"/>
        <v>6.13825391336662</v>
      </c>
    </row>
    <row r="46" ht="15.75" customHeight="1" spans="1:7">
      <c r="A46" s="6">
        <v>100</v>
      </c>
      <c r="B46" s="244" t="s">
        <v>61</v>
      </c>
      <c r="C46" s="36">
        <f>Vaccines!C44*1.11</f>
        <v>76.77875092125</v>
      </c>
      <c r="D46" s="36">
        <f>Vaccines!D44*10</f>
        <v>639.131223885</v>
      </c>
      <c r="E46" s="36">
        <f>Vaccines!C44*2/20*1.11</f>
        <v>7.677875092125</v>
      </c>
      <c r="F46" s="36">
        <f>Vaccines!D44*2*1.25/10*1.11</f>
        <v>17.7358914628088</v>
      </c>
      <c r="G46" s="36">
        <f t="shared" si="0"/>
        <v>7.41323741361184</v>
      </c>
    </row>
    <row r="47" ht="15.75" customHeight="1" spans="1:7">
      <c r="A47" s="6">
        <v>101</v>
      </c>
      <c r="B47" s="244" t="s">
        <v>62</v>
      </c>
      <c r="C47" s="36">
        <f>Vaccines!C45*1.11</f>
        <v>76.4954701730625</v>
      </c>
      <c r="D47" s="36">
        <f>Vaccines!D45*10</f>
        <v>636.77310306225</v>
      </c>
      <c r="E47" s="36">
        <f>Vaccines!C45*2/20*1.11</f>
        <v>7.64954701730625</v>
      </c>
      <c r="F47" s="36">
        <f>Vaccines!D45*2*1.25/10*1.11</f>
        <v>17.6704536099774</v>
      </c>
      <c r="G47" s="36">
        <f t="shared" si="0"/>
        <v>7.38588573862596</v>
      </c>
    </row>
    <row r="48" ht="15.75" customHeight="1" spans="1:7">
      <c r="A48" s="6">
        <v>102</v>
      </c>
      <c r="B48" s="244" t="s">
        <v>63</v>
      </c>
      <c r="C48" s="36">
        <f>Vaccines!C46*1.11</f>
        <v>89.8626626625</v>
      </c>
      <c r="D48" s="36">
        <f>Vaccines!D46*10</f>
        <v>748.04594865</v>
      </c>
      <c r="E48" s="36">
        <f>Vaccines!C46*2/20*1.11</f>
        <v>8.98626626625</v>
      </c>
      <c r="F48" s="36">
        <f>Vaccines!D46*2*1.25/10*1.11</f>
        <v>20.7582750750375</v>
      </c>
      <c r="G48" s="36">
        <f t="shared" si="0"/>
        <v>8.67653152653788</v>
      </c>
    </row>
    <row r="49" ht="15.75" customHeight="1" spans="1:7">
      <c r="A49" s="6">
        <v>103</v>
      </c>
      <c r="B49" s="244" t="s">
        <v>64</v>
      </c>
      <c r="C49" s="36">
        <f>Vaccines!C47*1.11</f>
        <v>88.2005214050625</v>
      </c>
      <c r="D49" s="36">
        <f>Vaccines!D47*10</f>
        <v>734.20974575025</v>
      </c>
      <c r="E49" s="36">
        <f>Vaccines!C47*2/20*1.11</f>
        <v>8.82005214050625</v>
      </c>
      <c r="F49" s="36">
        <f>Vaccines!D47*2*1.25/10*1.11</f>
        <v>20.3743204445694</v>
      </c>
      <c r="G49" s="36">
        <f t="shared" si="0"/>
        <v>8.51604639740388</v>
      </c>
    </row>
    <row r="50" ht="15.75" customHeight="1" spans="1:7">
      <c r="A50" s="6">
        <v>104</v>
      </c>
      <c r="B50" s="244" t="s">
        <v>65</v>
      </c>
      <c r="C50" s="36">
        <f>Vaccines!C48*1.11</f>
        <v>89.9573304</v>
      </c>
      <c r="D50" s="36">
        <f>Vaccines!D48*10</f>
        <v>748.8339936</v>
      </c>
      <c r="E50" s="36">
        <f>Vaccines!C48*2/20*1.11</f>
        <v>8.99573304</v>
      </c>
      <c r="F50" s="36">
        <f>Vaccines!D48*2*1.25/10*1.11</f>
        <v>20.7801433224</v>
      </c>
      <c r="G50" s="36">
        <f t="shared" si="0"/>
        <v>8.685672003624</v>
      </c>
    </row>
    <row r="51" ht="15.75" customHeight="1" spans="1:7">
      <c r="A51" s="6">
        <v>105</v>
      </c>
      <c r="B51" s="244" t="s">
        <v>66</v>
      </c>
      <c r="C51" s="36">
        <f>Vaccines!C49*1.11</f>
        <v>85.2601082615625</v>
      </c>
      <c r="D51" s="36">
        <f>Vaccines!D49*10</f>
        <v>709.73279309625</v>
      </c>
      <c r="E51" s="36">
        <f>Vaccines!C49*2/20*1.11</f>
        <v>8.52601082615625</v>
      </c>
      <c r="F51" s="36">
        <f>Vaccines!D49*2*1.25/10*1.11</f>
        <v>19.6950850084209</v>
      </c>
      <c r="G51" s="36">
        <f t="shared" si="0"/>
        <v>8.2321399719239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</sheetData>
  <mergeCells count="6">
    <mergeCell ref="A1:G1"/>
    <mergeCell ref="A2:G2"/>
    <mergeCell ref="C4:F4"/>
    <mergeCell ref="A4:A5"/>
    <mergeCell ref="B4:B5"/>
    <mergeCell ref="G4:G5"/>
  </mergeCells>
  <pageMargins left="0.7" right="0.7" top="0.75" bottom="0.75" header="0" footer="0"/>
  <pageSetup paperSize="1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E54" sqref="E54"/>
    </sheetView>
  </sheetViews>
  <sheetFormatPr defaultColWidth="14.4285714285714" defaultRowHeight="15" customHeight="1"/>
  <cols>
    <col min="1" max="1" width="8.71428571428571" customWidth="1"/>
    <col min="2" max="2" width="7.85714285714286" customWidth="1"/>
    <col min="3" max="3" width="24.4285714285714" customWidth="1"/>
    <col min="4" max="4" width="13.1428571428571" style="1" customWidth="1"/>
    <col min="5" max="5" width="13.5714285714286" style="7" customWidth="1"/>
    <col min="6" max="6" width="21.1428571428571" style="7" customWidth="1"/>
    <col min="7" max="7" width="30.4285714285714" style="7" customWidth="1"/>
    <col min="8" max="8" width="60.1428571428571" style="7" customWidth="1"/>
    <col min="9" max="26" width="8.71428571428571" customWidth="1"/>
  </cols>
  <sheetData>
    <row r="1" ht="26.25" spans="1:8">
      <c r="A1" s="8" t="s">
        <v>488</v>
      </c>
      <c r="B1" s="9"/>
      <c r="C1" s="9"/>
      <c r="D1" s="9"/>
      <c r="E1" s="9"/>
      <c r="F1" s="9"/>
      <c r="G1" s="9"/>
      <c r="H1" s="9"/>
    </row>
    <row r="2" ht="21" spans="1:8">
      <c r="A2" s="10" t="s">
        <v>489</v>
      </c>
      <c r="B2" s="11"/>
      <c r="C2" s="11"/>
      <c r="D2" s="11"/>
      <c r="E2" s="11"/>
      <c r="F2" s="11"/>
      <c r="G2" s="11"/>
      <c r="H2" s="11"/>
    </row>
    <row r="3" spans="2:3">
      <c r="B3" s="12" t="s">
        <v>490</v>
      </c>
      <c r="C3" s="12"/>
    </row>
    <row r="4" ht="31.5" spans="1:8">
      <c r="A4" s="13" t="s">
        <v>5</v>
      </c>
      <c r="B4" s="13" t="s">
        <v>6</v>
      </c>
      <c r="C4" s="13" t="s">
        <v>491</v>
      </c>
      <c r="D4" s="13" t="s">
        <v>492</v>
      </c>
      <c r="E4" s="14" t="s">
        <v>493</v>
      </c>
      <c r="F4" s="14" t="s">
        <v>494</v>
      </c>
      <c r="G4" s="14" t="s">
        <v>495</v>
      </c>
      <c r="H4" s="14" t="s">
        <v>496</v>
      </c>
    </row>
    <row r="5" ht="22" customHeight="1" spans="1:8">
      <c r="A5" s="15">
        <v>1</v>
      </c>
      <c r="B5" s="16">
        <v>1</v>
      </c>
      <c r="C5" s="17" t="s">
        <v>497</v>
      </c>
      <c r="D5" s="18" t="s">
        <v>498</v>
      </c>
      <c r="E5" s="19" t="s">
        <v>499</v>
      </c>
      <c r="F5" s="20"/>
      <c r="G5" s="20"/>
      <c r="H5" s="20"/>
    </row>
    <row r="6" ht="22" customHeight="1" spans="1:8">
      <c r="A6" s="15">
        <v>2</v>
      </c>
      <c r="B6" s="21">
        <v>2</v>
      </c>
      <c r="C6" s="17" t="s">
        <v>497</v>
      </c>
      <c r="D6" s="22" t="s">
        <v>498</v>
      </c>
      <c r="E6" s="19" t="s">
        <v>500</v>
      </c>
      <c r="F6" s="20"/>
      <c r="G6" s="20"/>
      <c r="H6" s="20"/>
    </row>
    <row r="7" ht="22" customHeight="1" spans="1:8">
      <c r="A7" s="15">
        <v>3</v>
      </c>
      <c r="B7" s="16">
        <v>3</v>
      </c>
      <c r="C7" s="17" t="s">
        <v>497</v>
      </c>
      <c r="D7" s="22" t="s">
        <v>498</v>
      </c>
      <c r="E7" s="19" t="s">
        <v>501</v>
      </c>
      <c r="F7" s="20"/>
      <c r="G7" s="20"/>
      <c r="H7" s="20"/>
    </row>
    <row r="8" ht="22" customHeight="1" spans="1:8">
      <c r="A8" s="15">
        <v>4</v>
      </c>
      <c r="B8" s="21">
        <v>4</v>
      </c>
      <c r="C8" s="17" t="s">
        <v>497</v>
      </c>
      <c r="D8" s="22" t="s">
        <v>498</v>
      </c>
      <c r="E8" s="19" t="s">
        <v>502</v>
      </c>
      <c r="F8" s="20"/>
      <c r="G8" s="20"/>
      <c r="H8" s="20"/>
    </row>
    <row r="9" ht="22" customHeight="1" spans="1:8">
      <c r="A9" s="15">
        <v>5</v>
      </c>
      <c r="B9" s="16">
        <v>5</v>
      </c>
      <c r="C9" s="17" t="s">
        <v>497</v>
      </c>
      <c r="D9" s="22" t="s">
        <v>498</v>
      </c>
      <c r="E9" s="19" t="s">
        <v>503</v>
      </c>
      <c r="F9" s="20"/>
      <c r="G9" s="20"/>
      <c r="H9" s="20"/>
    </row>
    <row r="10" ht="22" customHeight="1" spans="1:8">
      <c r="A10" s="15">
        <v>6</v>
      </c>
      <c r="B10" s="21">
        <v>6</v>
      </c>
      <c r="C10" s="17" t="s">
        <v>497</v>
      </c>
      <c r="D10" s="22" t="s">
        <v>498</v>
      </c>
      <c r="E10" s="19" t="s">
        <v>504</v>
      </c>
      <c r="F10" s="20"/>
      <c r="G10" s="20"/>
      <c r="H10" s="20"/>
    </row>
    <row r="11" ht="22" customHeight="1" spans="1:8">
      <c r="A11" s="15">
        <v>7</v>
      </c>
      <c r="B11" s="16">
        <v>7</v>
      </c>
      <c r="C11" s="17" t="s">
        <v>497</v>
      </c>
      <c r="D11" s="22" t="s">
        <v>498</v>
      </c>
      <c r="E11" s="19" t="s">
        <v>505</v>
      </c>
      <c r="F11" s="20"/>
      <c r="G11" s="20"/>
      <c r="H11" s="20"/>
    </row>
    <row r="12" ht="22" customHeight="1" spans="1:8">
      <c r="A12" s="15">
        <v>8</v>
      </c>
      <c r="B12" s="21">
        <v>8</v>
      </c>
      <c r="C12" s="17" t="s">
        <v>497</v>
      </c>
      <c r="D12" s="22" t="s">
        <v>498</v>
      </c>
      <c r="E12" s="19" t="s">
        <v>506</v>
      </c>
      <c r="F12" s="20"/>
      <c r="G12" s="20"/>
      <c r="H12" s="20"/>
    </row>
    <row r="13" ht="22" customHeight="1" spans="1:8">
      <c r="A13" s="15">
        <v>9</v>
      </c>
      <c r="B13" s="16">
        <v>9</v>
      </c>
      <c r="C13" s="17" t="s">
        <v>497</v>
      </c>
      <c r="D13" s="22" t="s">
        <v>498</v>
      </c>
      <c r="E13" s="19" t="s">
        <v>507</v>
      </c>
      <c r="F13" s="20"/>
      <c r="G13" s="20"/>
      <c r="H13" s="20"/>
    </row>
    <row r="14" ht="22" customHeight="1" spans="1:8">
      <c r="A14" s="15">
        <v>10</v>
      </c>
      <c r="B14" s="21">
        <v>10</v>
      </c>
      <c r="C14" s="17" t="s">
        <v>508</v>
      </c>
      <c r="D14" s="23" t="s">
        <v>498</v>
      </c>
      <c r="E14" s="19" t="s">
        <v>509</v>
      </c>
      <c r="F14" s="20"/>
      <c r="G14" s="20"/>
      <c r="H14" s="20"/>
    </row>
    <row r="15" ht="22" customHeight="1" spans="1:8">
      <c r="A15" s="15">
        <v>11</v>
      </c>
      <c r="B15" s="16">
        <v>11</v>
      </c>
      <c r="C15" s="17" t="s">
        <v>508</v>
      </c>
      <c r="D15" s="23" t="s">
        <v>498</v>
      </c>
      <c r="E15" s="19" t="s">
        <v>510</v>
      </c>
      <c r="F15" s="20"/>
      <c r="G15" s="20"/>
      <c r="H15" s="20"/>
    </row>
    <row r="16" ht="22" customHeight="1" spans="1:8">
      <c r="A16" s="15">
        <v>12</v>
      </c>
      <c r="B16" s="21">
        <v>12</v>
      </c>
      <c r="C16" s="17" t="s">
        <v>508</v>
      </c>
      <c r="D16" s="23" t="s">
        <v>498</v>
      </c>
      <c r="E16" s="19" t="s">
        <v>499</v>
      </c>
      <c r="F16" s="20"/>
      <c r="G16" s="20"/>
      <c r="H16" s="20"/>
    </row>
    <row r="17" ht="22" customHeight="1" spans="1:8">
      <c r="A17" s="15">
        <v>13</v>
      </c>
      <c r="B17" s="16">
        <v>13</v>
      </c>
      <c r="C17" s="17" t="s">
        <v>508</v>
      </c>
      <c r="D17" s="23" t="s">
        <v>498</v>
      </c>
      <c r="E17" s="19" t="s">
        <v>500</v>
      </c>
      <c r="F17" s="20"/>
      <c r="G17" s="20"/>
      <c r="H17" s="20"/>
    </row>
    <row r="18" ht="22" customHeight="1" spans="1:8">
      <c r="A18" s="15">
        <v>14</v>
      </c>
      <c r="B18" s="21">
        <v>14</v>
      </c>
      <c r="C18" s="17" t="s">
        <v>508</v>
      </c>
      <c r="D18" s="23" t="s">
        <v>498</v>
      </c>
      <c r="E18" s="19" t="s">
        <v>501</v>
      </c>
      <c r="F18" s="20"/>
      <c r="G18" s="20"/>
      <c r="H18" s="20"/>
    </row>
    <row r="19" ht="22" customHeight="1" spans="1:8">
      <c r="A19" s="15">
        <v>15</v>
      </c>
      <c r="B19" s="16">
        <v>15</v>
      </c>
      <c r="C19" s="17" t="s">
        <v>508</v>
      </c>
      <c r="D19" s="23" t="s">
        <v>498</v>
      </c>
      <c r="E19" s="19" t="s">
        <v>502</v>
      </c>
      <c r="F19" s="20"/>
      <c r="G19" s="20"/>
      <c r="H19" s="20"/>
    </row>
    <row r="20" ht="22" customHeight="1" spans="1:8">
      <c r="A20" s="15">
        <v>16</v>
      </c>
      <c r="B20" s="21">
        <v>16</v>
      </c>
      <c r="C20" s="17" t="s">
        <v>508</v>
      </c>
      <c r="D20" s="23" t="s">
        <v>498</v>
      </c>
      <c r="E20" s="19" t="s">
        <v>503</v>
      </c>
      <c r="F20" s="20"/>
      <c r="G20" s="20"/>
      <c r="H20" s="20"/>
    </row>
    <row r="21" ht="22" customHeight="1" spans="1:8">
      <c r="A21" s="15">
        <v>17</v>
      </c>
      <c r="B21" s="16">
        <v>17</v>
      </c>
      <c r="C21" s="17" t="s">
        <v>508</v>
      </c>
      <c r="D21" s="23" t="s">
        <v>498</v>
      </c>
      <c r="E21" s="19" t="s">
        <v>504</v>
      </c>
      <c r="F21" s="20"/>
      <c r="G21" s="20"/>
      <c r="H21" s="20"/>
    </row>
    <row r="22" ht="22" customHeight="1" spans="1:8">
      <c r="A22" s="15">
        <v>18</v>
      </c>
      <c r="B22" s="21">
        <v>18</v>
      </c>
      <c r="C22" s="17" t="s">
        <v>508</v>
      </c>
      <c r="D22" s="23" t="s">
        <v>498</v>
      </c>
      <c r="E22" s="19" t="s">
        <v>505</v>
      </c>
      <c r="F22" s="20"/>
      <c r="G22" s="20"/>
      <c r="H22" s="20"/>
    </row>
    <row r="23" ht="22" customHeight="1" spans="1:8">
      <c r="A23" s="15">
        <v>19</v>
      </c>
      <c r="B23" s="16">
        <v>19</v>
      </c>
      <c r="C23" s="24" t="s">
        <v>511</v>
      </c>
      <c r="D23" s="23" t="s">
        <v>498</v>
      </c>
      <c r="E23" s="19" t="s">
        <v>506</v>
      </c>
      <c r="F23" s="20"/>
      <c r="G23" s="20"/>
      <c r="H23" s="20"/>
    </row>
    <row r="24" ht="22" customHeight="1" spans="1:8">
      <c r="A24" s="15">
        <v>20</v>
      </c>
      <c r="B24" s="21">
        <v>20</v>
      </c>
      <c r="C24" s="24" t="s">
        <v>511</v>
      </c>
      <c r="D24" s="23" t="s">
        <v>498</v>
      </c>
      <c r="E24" s="19" t="s">
        <v>507</v>
      </c>
      <c r="F24" s="20"/>
      <c r="G24" s="20"/>
      <c r="H24" s="20"/>
    </row>
    <row r="25" ht="22" customHeight="1" spans="1:8">
      <c r="A25" s="15">
        <v>21</v>
      </c>
      <c r="B25" s="16">
        <v>21</v>
      </c>
      <c r="C25" s="24" t="s">
        <v>511</v>
      </c>
      <c r="D25" s="23" t="s">
        <v>498</v>
      </c>
      <c r="E25" s="19" t="s">
        <v>509</v>
      </c>
      <c r="F25" s="20"/>
      <c r="G25" s="20"/>
      <c r="H25" s="20"/>
    </row>
    <row r="26" ht="22" customHeight="1" spans="1:8">
      <c r="A26" s="15">
        <v>22</v>
      </c>
      <c r="B26" s="21">
        <v>22</v>
      </c>
      <c r="C26" s="24" t="s">
        <v>511</v>
      </c>
      <c r="D26" s="23" t="s">
        <v>498</v>
      </c>
      <c r="E26" s="19" t="s">
        <v>510</v>
      </c>
      <c r="F26" s="20"/>
      <c r="G26" s="20"/>
      <c r="H26" s="20"/>
    </row>
    <row r="27" ht="22" customHeight="1" spans="1:8">
      <c r="A27" s="15">
        <v>23</v>
      </c>
      <c r="B27" s="16">
        <v>23</v>
      </c>
      <c r="C27" s="24" t="s">
        <v>511</v>
      </c>
      <c r="D27" s="23" t="s">
        <v>498</v>
      </c>
      <c r="E27" s="19" t="s">
        <v>512</v>
      </c>
      <c r="F27" s="20"/>
      <c r="G27" s="20"/>
      <c r="H27" s="20"/>
    </row>
    <row r="28" ht="22" customHeight="1" spans="1:26">
      <c r="A28" s="15">
        <v>24</v>
      </c>
      <c r="B28" s="21">
        <v>24</v>
      </c>
      <c r="C28" s="24" t="s">
        <v>511</v>
      </c>
      <c r="D28" s="23" t="s">
        <v>498</v>
      </c>
      <c r="E28" s="19" t="s">
        <v>499</v>
      </c>
      <c r="F28" s="20"/>
      <c r="G28" s="20"/>
      <c r="H28" s="20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22" customHeight="1" spans="1:26">
      <c r="A29" s="15">
        <v>25</v>
      </c>
      <c r="B29" s="16">
        <v>25</v>
      </c>
      <c r="C29" s="24" t="s">
        <v>511</v>
      </c>
      <c r="D29" s="23" t="s">
        <v>498</v>
      </c>
      <c r="E29" s="19" t="s">
        <v>500</v>
      </c>
      <c r="F29" s="20"/>
      <c r="G29" s="20"/>
      <c r="H29" s="20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22" customHeight="1" spans="1:26">
      <c r="A30" s="15">
        <v>26</v>
      </c>
      <c r="B30" s="21">
        <v>26</v>
      </c>
      <c r="C30" s="24" t="s">
        <v>511</v>
      </c>
      <c r="D30" s="23" t="s">
        <v>498</v>
      </c>
      <c r="E30" s="19" t="s">
        <v>501</v>
      </c>
      <c r="F30" s="20"/>
      <c r="G30" s="20"/>
      <c r="H30" s="20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22" customHeight="1" spans="1:26">
      <c r="A31" s="15">
        <v>27</v>
      </c>
      <c r="B31" s="16">
        <v>27</v>
      </c>
      <c r="C31" s="24" t="s">
        <v>513</v>
      </c>
      <c r="D31" s="23" t="s">
        <v>498</v>
      </c>
      <c r="E31" s="19" t="s">
        <v>502</v>
      </c>
      <c r="F31" s="20"/>
      <c r="G31" s="20"/>
      <c r="H31" s="20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22" customHeight="1" spans="1:26">
      <c r="A32" s="15">
        <v>28</v>
      </c>
      <c r="B32" s="21">
        <v>28</v>
      </c>
      <c r="C32" s="24" t="s">
        <v>513</v>
      </c>
      <c r="D32" s="23" t="s">
        <v>498</v>
      </c>
      <c r="E32" s="19" t="s">
        <v>503</v>
      </c>
      <c r="F32" s="20"/>
      <c r="G32" s="20"/>
      <c r="H32" s="20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22" customHeight="1" spans="1:26">
      <c r="A33" s="15">
        <v>29</v>
      </c>
      <c r="B33" s="16">
        <v>29</v>
      </c>
      <c r="C33" s="24" t="s">
        <v>513</v>
      </c>
      <c r="D33" s="23" t="s">
        <v>498</v>
      </c>
      <c r="E33" s="19" t="s">
        <v>504</v>
      </c>
      <c r="F33" s="20"/>
      <c r="G33" s="20"/>
      <c r="H33" s="20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22" customHeight="1" spans="1:26">
      <c r="A34" s="15">
        <v>30</v>
      </c>
      <c r="B34" s="21">
        <v>30</v>
      </c>
      <c r="C34" s="24" t="s">
        <v>513</v>
      </c>
      <c r="D34" s="23" t="s">
        <v>498</v>
      </c>
      <c r="E34" s="19" t="s">
        <v>505</v>
      </c>
      <c r="F34" s="20"/>
      <c r="G34" s="20"/>
      <c r="H34" s="20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22" customHeight="1" spans="1:26">
      <c r="A35" s="15">
        <v>31</v>
      </c>
      <c r="B35" s="16">
        <v>31</v>
      </c>
      <c r="C35" s="24" t="s">
        <v>513</v>
      </c>
      <c r="D35" s="23" t="s">
        <v>498</v>
      </c>
      <c r="E35" s="19" t="s">
        <v>506</v>
      </c>
      <c r="F35" s="20"/>
      <c r="G35" s="20"/>
      <c r="H35" s="20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22" customHeight="1" spans="1:26">
      <c r="A36" s="15">
        <v>32</v>
      </c>
      <c r="B36" s="21">
        <v>32</v>
      </c>
      <c r="C36" s="24" t="s">
        <v>513</v>
      </c>
      <c r="D36" s="23" t="s">
        <v>498</v>
      </c>
      <c r="E36" s="19" t="s">
        <v>507</v>
      </c>
      <c r="F36" s="20"/>
      <c r="G36" s="20"/>
      <c r="H36" s="20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22" customHeight="1" spans="1:26">
      <c r="A37" s="15">
        <v>33</v>
      </c>
      <c r="B37" s="16">
        <v>33</v>
      </c>
      <c r="C37" s="24" t="s">
        <v>513</v>
      </c>
      <c r="D37" s="23" t="s">
        <v>498</v>
      </c>
      <c r="E37" s="19" t="s">
        <v>509</v>
      </c>
      <c r="F37" s="20"/>
      <c r="G37" s="20"/>
      <c r="H37" s="20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22" customHeight="1" spans="1:8">
      <c r="A38" s="15">
        <v>34</v>
      </c>
      <c r="B38" s="21">
        <v>34</v>
      </c>
      <c r="C38" s="24" t="s">
        <v>513</v>
      </c>
      <c r="D38" s="23" t="s">
        <v>498</v>
      </c>
      <c r="E38" s="19" t="s">
        <v>510</v>
      </c>
      <c r="F38" s="20"/>
      <c r="G38" s="20"/>
      <c r="H38" s="20"/>
    </row>
    <row r="39" ht="22" customHeight="1" spans="1:8">
      <c r="A39" s="15">
        <v>35</v>
      </c>
      <c r="B39" s="16">
        <v>35</v>
      </c>
      <c r="C39" s="24" t="s">
        <v>513</v>
      </c>
      <c r="D39" s="23" t="s">
        <v>498</v>
      </c>
      <c r="E39" s="19" t="s">
        <v>512</v>
      </c>
      <c r="F39" s="20"/>
      <c r="G39" s="20"/>
      <c r="H39" s="20"/>
    </row>
    <row r="40" ht="22" customHeight="1" spans="1:8">
      <c r="A40" s="15">
        <v>36</v>
      </c>
      <c r="B40" s="21">
        <v>36</v>
      </c>
      <c r="C40" s="24" t="s">
        <v>513</v>
      </c>
      <c r="D40" s="23" t="s">
        <v>498</v>
      </c>
      <c r="E40" s="19" t="s">
        <v>499</v>
      </c>
      <c r="F40" s="20"/>
      <c r="G40" s="20"/>
      <c r="H40" s="20"/>
    </row>
    <row r="41" ht="22" customHeight="1" spans="1:8">
      <c r="A41" s="15">
        <v>37</v>
      </c>
      <c r="B41" s="16">
        <v>37</v>
      </c>
      <c r="C41" s="25" t="s">
        <v>514</v>
      </c>
      <c r="D41" s="23" t="s">
        <v>498</v>
      </c>
      <c r="E41" s="19" t="s">
        <v>500</v>
      </c>
      <c r="F41" s="20"/>
      <c r="G41" s="20"/>
      <c r="H41" s="20"/>
    </row>
    <row r="42" ht="22" customHeight="1" spans="1:8">
      <c r="A42" s="15">
        <v>38</v>
      </c>
      <c r="B42" s="21">
        <v>38</v>
      </c>
      <c r="C42" s="25" t="s">
        <v>514</v>
      </c>
      <c r="D42" s="23" t="s">
        <v>498</v>
      </c>
      <c r="E42" s="19" t="s">
        <v>501</v>
      </c>
      <c r="F42" s="20"/>
      <c r="G42" s="20"/>
      <c r="H42" s="20"/>
    </row>
    <row r="43" ht="22" customHeight="1" spans="1:8">
      <c r="A43" s="15">
        <v>39</v>
      </c>
      <c r="B43" s="16">
        <v>39</v>
      </c>
      <c r="C43" s="25" t="s">
        <v>514</v>
      </c>
      <c r="D43" s="23" t="s">
        <v>498</v>
      </c>
      <c r="E43" s="19" t="s">
        <v>502</v>
      </c>
      <c r="F43" s="20"/>
      <c r="G43" s="20"/>
      <c r="H43" s="20"/>
    </row>
    <row r="44" ht="22" customHeight="1" spans="1:8">
      <c r="A44" s="15">
        <v>40</v>
      </c>
      <c r="B44" s="21">
        <v>40</v>
      </c>
      <c r="C44" s="25" t="s">
        <v>514</v>
      </c>
      <c r="D44" s="23" t="s">
        <v>498</v>
      </c>
      <c r="E44" s="19" t="s">
        <v>503</v>
      </c>
      <c r="F44" s="20"/>
      <c r="G44" s="20"/>
      <c r="H44" s="20"/>
    </row>
    <row r="45" ht="22" customHeight="1" spans="1:8">
      <c r="A45" s="15">
        <v>41</v>
      </c>
      <c r="B45" s="16">
        <v>41</v>
      </c>
      <c r="C45" s="25" t="s">
        <v>514</v>
      </c>
      <c r="D45" s="23" t="s">
        <v>498</v>
      </c>
      <c r="E45" s="19" t="s">
        <v>504</v>
      </c>
      <c r="F45" s="20"/>
      <c r="G45" s="20"/>
      <c r="H45" s="20"/>
    </row>
    <row r="46" ht="22" customHeight="1" spans="1:8">
      <c r="A46" s="15">
        <v>42</v>
      </c>
      <c r="B46" s="21">
        <v>42</v>
      </c>
      <c r="C46" s="25" t="s">
        <v>514</v>
      </c>
      <c r="D46" s="23" t="s">
        <v>498</v>
      </c>
      <c r="E46" s="19" t="s">
        <v>505</v>
      </c>
      <c r="F46" s="20"/>
      <c r="G46" s="20"/>
      <c r="H46" s="20"/>
    </row>
    <row r="47" ht="22" customHeight="1" spans="1:8">
      <c r="A47" s="15">
        <v>43</v>
      </c>
      <c r="B47" s="16">
        <v>43</v>
      </c>
      <c r="C47" s="25" t="s">
        <v>514</v>
      </c>
      <c r="D47" s="23" t="s">
        <v>498</v>
      </c>
      <c r="E47" s="19" t="s">
        <v>506</v>
      </c>
      <c r="F47" s="20"/>
      <c r="G47" s="20"/>
      <c r="H47" s="20"/>
    </row>
    <row r="48" ht="22" customHeight="1" spans="1:8">
      <c r="A48" s="15">
        <v>44</v>
      </c>
      <c r="B48" s="21">
        <v>44</v>
      </c>
      <c r="C48" s="25" t="s">
        <v>514</v>
      </c>
      <c r="D48" s="23" t="s">
        <v>498</v>
      </c>
      <c r="E48" s="19" t="s">
        <v>507</v>
      </c>
      <c r="F48" s="20"/>
      <c r="G48" s="20"/>
      <c r="H48" s="20"/>
    </row>
    <row r="49" ht="22" customHeight="1" spans="1:8">
      <c r="A49" s="15">
        <v>45</v>
      </c>
      <c r="B49" s="16">
        <v>45</v>
      </c>
      <c r="C49" s="25" t="s">
        <v>514</v>
      </c>
      <c r="D49" s="23" t="s">
        <v>498</v>
      </c>
      <c r="E49" s="19" t="s">
        <v>509</v>
      </c>
      <c r="F49" s="20"/>
      <c r="G49" s="20"/>
      <c r="H49" s="20"/>
    </row>
    <row r="50" ht="22" customHeight="1" spans="1:8">
      <c r="A50" s="15">
        <v>46</v>
      </c>
      <c r="B50" s="21">
        <v>46</v>
      </c>
      <c r="C50" s="25" t="s">
        <v>514</v>
      </c>
      <c r="D50" s="23" t="s">
        <v>498</v>
      </c>
      <c r="E50" s="19" t="s">
        <v>510</v>
      </c>
      <c r="F50" s="20"/>
      <c r="G50" s="20"/>
      <c r="H50" s="20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A2:H2"/>
    <mergeCell ref="B3:C3"/>
  </mergeCells>
  <pageMargins left="0.7" right="0.7" top="0.75" bottom="0.75" header="0" footer="0"/>
  <pageSetup paperSize="1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28"/>
  <sheetViews>
    <sheetView topLeftCell="A38" workbookViewId="0">
      <selection activeCell="C20" sqref="C20"/>
    </sheetView>
  </sheetViews>
  <sheetFormatPr defaultColWidth="14.4285714285714" defaultRowHeight="15" customHeight="1" outlineLevelCol="6"/>
  <cols>
    <col min="1" max="1" width="8.71428571428571" style="1" customWidth="1"/>
    <col min="2" max="3" width="22.2857142857143" style="1" customWidth="1"/>
    <col min="4" max="4" width="15.2857142857143" style="1" customWidth="1"/>
    <col min="5" max="5" width="23.4285714285714" style="1" customWidth="1"/>
    <col min="6" max="6" width="24.1428571428571" style="1" customWidth="1"/>
    <col min="7" max="7" width="16.5714285714286" style="1" customWidth="1"/>
    <col min="8" max="26" width="8.71428571428571" style="1" customWidth="1"/>
    <col min="27" max="16384" width="14.4285714285714" style="1"/>
  </cols>
  <sheetData>
    <row r="1" ht="22.5" customHeight="1" spans="1:7">
      <c r="A1" s="2" t="s">
        <v>515</v>
      </c>
      <c r="B1" s="3"/>
      <c r="C1" s="3"/>
      <c r="D1" s="3"/>
      <c r="E1" s="3"/>
      <c r="F1" s="3"/>
      <c r="G1" s="3"/>
    </row>
    <row r="2" ht="21" customHeight="1" spans="1:7">
      <c r="A2" s="2" t="s">
        <v>516</v>
      </c>
      <c r="B2" s="3"/>
      <c r="C2" s="3"/>
      <c r="D2" s="3"/>
      <c r="E2" s="3"/>
      <c r="F2" s="3"/>
      <c r="G2" s="3"/>
    </row>
    <row r="3" spans="2:2">
      <c r="B3" s="4"/>
    </row>
    <row r="4" ht="30" spans="1:7">
      <c r="A4" s="5" t="s">
        <v>5</v>
      </c>
      <c r="B4" s="5" t="s">
        <v>467</v>
      </c>
      <c r="C4" s="5" t="s">
        <v>517</v>
      </c>
      <c r="D4" s="5" t="s">
        <v>492</v>
      </c>
      <c r="E4" s="5" t="s">
        <v>518</v>
      </c>
      <c r="F4" s="5" t="s">
        <v>519</v>
      </c>
      <c r="G4" s="5" t="s">
        <v>520</v>
      </c>
    </row>
    <row r="5" ht="15.75" customHeight="1" spans="1:7">
      <c r="A5" s="6">
        <v>1</v>
      </c>
      <c r="B5" s="6" t="s">
        <v>83</v>
      </c>
      <c r="C5" s="6" t="str">
        <f>HR!J5</f>
        <v>Faisal Farooq</v>
      </c>
      <c r="D5" s="6" t="s">
        <v>521</v>
      </c>
      <c r="E5" s="6" t="s">
        <v>522</v>
      </c>
      <c r="F5" s="6" t="s">
        <v>83</v>
      </c>
      <c r="G5" s="6"/>
    </row>
    <row r="6" ht="15.75" customHeight="1" spans="1:7">
      <c r="A6" s="6">
        <v>2</v>
      </c>
      <c r="B6" s="6" t="s">
        <v>90</v>
      </c>
      <c r="C6" s="6" t="str">
        <f>HR!J6</f>
        <v>Junaid Hameed Chuhdry</v>
      </c>
      <c r="D6" s="6" t="s">
        <v>521</v>
      </c>
      <c r="E6" s="6" t="s">
        <v>522</v>
      </c>
      <c r="F6" s="6" t="s">
        <v>90</v>
      </c>
      <c r="G6" s="6"/>
    </row>
    <row r="7" ht="15.75" customHeight="1" spans="1:7">
      <c r="A7" s="6">
        <v>3</v>
      </c>
      <c r="B7" s="6" t="s">
        <v>98</v>
      </c>
      <c r="C7" s="6" t="str">
        <f>HR!J7</f>
        <v>Ch Talal Ahmed</v>
      </c>
      <c r="D7" s="6" t="s">
        <v>521</v>
      </c>
      <c r="E7" s="6" t="s">
        <v>522</v>
      </c>
      <c r="F7" s="6" t="s">
        <v>98</v>
      </c>
      <c r="G7" s="6"/>
    </row>
    <row r="8" ht="15.75" customHeight="1" spans="1:7">
      <c r="A8" s="6">
        <v>4</v>
      </c>
      <c r="B8" s="6" t="s">
        <v>106</v>
      </c>
      <c r="C8" s="6" t="str">
        <f>HR!J8</f>
        <v>Aziz Ur Rehman</v>
      </c>
      <c r="D8" s="6" t="s">
        <v>521</v>
      </c>
      <c r="E8" s="6" t="s">
        <v>522</v>
      </c>
      <c r="F8" s="6" t="s">
        <v>106</v>
      </c>
      <c r="G8" s="6"/>
    </row>
    <row r="9" ht="15.75" customHeight="1" spans="1:7">
      <c r="A9" s="6">
        <v>5</v>
      </c>
      <c r="B9" s="6" t="s">
        <v>113</v>
      </c>
      <c r="C9" s="6" t="str">
        <f>HR!J9</f>
        <v>Ali Shan</v>
      </c>
      <c r="D9" s="6" t="s">
        <v>521</v>
      </c>
      <c r="E9" s="6" t="s">
        <v>522</v>
      </c>
      <c r="F9" s="6" t="s">
        <v>113</v>
      </c>
      <c r="G9" s="6"/>
    </row>
    <row r="10" ht="15.75" customHeight="1" spans="1:7">
      <c r="A10" s="6">
        <v>6</v>
      </c>
      <c r="B10" s="6" t="s">
        <v>116</v>
      </c>
      <c r="C10" s="6" t="str">
        <f>HR!J10</f>
        <v>Ahmed Sayyam</v>
      </c>
      <c r="D10" s="6" t="s">
        <v>521</v>
      </c>
      <c r="E10" s="6" t="s">
        <v>522</v>
      </c>
      <c r="F10" s="6" t="s">
        <v>116</v>
      </c>
      <c r="G10" s="6"/>
    </row>
    <row r="11" ht="15.75" customHeight="1" spans="1:7">
      <c r="A11" s="6">
        <v>7</v>
      </c>
      <c r="B11" s="6" t="s">
        <v>121</v>
      </c>
      <c r="C11" s="6" t="str">
        <f>HR!J11</f>
        <v>Mansoor Ali</v>
      </c>
      <c r="D11" s="6" t="s">
        <v>521</v>
      </c>
      <c r="E11" s="6" t="s">
        <v>522</v>
      </c>
      <c r="F11" s="6" t="s">
        <v>121</v>
      </c>
      <c r="G11" s="6"/>
    </row>
    <row r="12" ht="15.75" customHeight="1" spans="1:7">
      <c r="A12" s="6">
        <v>8</v>
      </c>
      <c r="B12" s="6" t="s">
        <v>125</v>
      </c>
      <c r="C12" s="6" t="str">
        <f>HR!J12</f>
        <v>Awais Bajwa</v>
      </c>
      <c r="D12" s="6" t="s">
        <v>521</v>
      </c>
      <c r="E12" s="6" t="s">
        <v>522</v>
      </c>
      <c r="F12" s="6" t="s">
        <v>125</v>
      </c>
      <c r="G12" s="6"/>
    </row>
    <row r="13" ht="15.75" customHeight="1" spans="1:7">
      <c r="A13" s="6">
        <v>9</v>
      </c>
      <c r="B13" s="6" t="s">
        <v>132</v>
      </c>
      <c r="C13" s="6" t="str">
        <f>HR!J13</f>
        <v>M Ayub</v>
      </c>
      <c r="D13" s="6" t="s">
        <v>521</v>
      </c>
      <c r="E13" s="6" t="s">
        <v>522</v>
      </c>
      <c r="F13" s="6" t="s">
        <v>132</v>
      </c>
      <c r="G13" s="6"/>
    </row>
    <row r="14" ht="15.75" customHeight="1" spans="1:7">
      <c r="A14" s="6">
        <v>10</v>
      </c>
      <c r="B14" s="6" t="s">
        <v>139</v>
      </c>
      <c r="C14" s="6" t="str">
        <f>HR!J14</f>
        <v>Hafeez</v>
      </c>
      <c r="D14" s="6" t="s">
        <v>521</v>
      </c>
      <c r="E14" s="6" t="s">
        <v>522</v>
      </c>
      <c r="F14" s="6" t="s">
        <v>139</v>
      </c>
      <c r="G14" s="6"/>
    </row>
    <row r="15" ht="15.75" customHeight="1" spans="1:7">
      <c r="A15" s="6">
        <v>11</v>
      </c>
      <c r="B15" s="6" t="s">
        <v>143</v>
      </c>
      <c r="C15" s="6" t="str">
        <f>HR!J15</f>
        <v>Farukh</v>
      </c>
      <c r="D15" s="6" t="s">
        <v>521</v>
      </c>
      <c r="E15" s="6" t="s">
        <v>522</v>
      </c>
      <c r="F15" s="6" t="s">
        <v>143</v>
      </c>
      <c r="G15" s="6"/>
    </row>
    <row r="16" ht="15.75" customHeight="1" spans="1:7">
      <c r="A16" s="6">
        <v>12</v>
      </c>
      <c r="B16" s="6" t="s">
        <v>154</v>
      </c>
      <c r="C16" s="6" t="str">
        <f>HR!J20</f>
        <v>Narmeen Jameel</v>
      </c>
      <c r="D16" s="6" t="s">
        <v>521</v>
      </c>
      <c r="E16" s="6" t="s">
        <v>522</v>
      </c>
      <c r="F16" s="6" t="s">
        <v>154</v>
      </c>
      <c r="G16" s="6"/>
    </row>
    <row r="17" ht="15.75" customHeight="1" spans="1:7">
      <c r="A17" s="6">
        <v>13</v>
      </c>
      <c r="B17" s="6" t="s">
        <v>156</v>
      </c>
      <c r="C17" s="6" t="str">
        <f>HR!J17</f>
        <v>Iqra Laraib</v>
      </c>
      <c r="D17" s="6" t="s">
        <v>521</v>
      </c>
      <c r="E17" s="6" t="s">
        <v>522</v>
      </c>
      <c r="F17" s="6" t="s">
        <v>156</v>
      </c>
      <c r="G17" s="6"/>
    </row>
    <row r="18" ht="15.75" customHeight="1" spans="1:7">
      <c r="A18" s="6">
        <v>14</v>
      </c>
      <c r="B18" s="6" t="s">
        <v>159</v>
      </c>
      <c r="C18" s="6" t="str">
        <f>HR!J18</f>
        <v>MUHAMMAD AHSAN QURESHI</v>
      </c>
      <c r="D18" s="6" t="s">
        <v>521</v>
      </c>
      <c r="E18" s="6" t="s">
        <v>522</v>
      </c>
      <c r="F18" s="6" t="s">
        <v>159</v>
      </c>
      <c r="G18" s="6"/>
    </row>
    <row r="19" ht="15.75" customHeight="1" spans="1:7">
      <c r="A19" s="6">
        <v>15</v>
      </c>
      <c r="B19" s="6" t="s">
        <v>166</v>
      </c>
      <c r="C19" s="6" t="s">
        <v>523</v>
      </c>
      <c r="D19" s="6" t="s">
        <v>521</v>
      </c>
      <c r="E19" s="6" t="s">
        <v>522</v>
      </c>
      <c r="F19" s="6" t="s">
        <v>166</v>
      </c>
      <c r="G19" s="6"/>
    </row>
    <row r="20" ht="15.75" customHeight="1" spans="1:7">
      <c r="A20" s="6">
        <v>16</v>
      </c>
      <c r="B20" s="6" t="s">
        <v>169</v>
      </c>
      <c r="C20" s="6" t="e">
        <f>HR!#REF!</f>
        <v>#REF!</v>
      </c>
      <c r="D20" s="6" t="s">
        <v>521</v>
      </c>
      <c r="E20" s="6" t="s">
        <v>522</v>
      </c>
      <c r="F20" s="6" t="s">
        <v>169</v>
      </c>
      <c r="G20" s="6"/>
    </row>
    <row r="21" ht="15.75" customHeight="1" spans="1:7">
      <c r="A21" s="6">
        <v>17</v>
      </c>
      <c r="B21" s="6" t="s">
        <v>172</v>
      </c>
      <c r="C21" s="6" t="str">
        <f>HR!J21</f>
        <v>Rizwan</v>
      </c>
      <c r="D21" s="6" t="s">
        <v>521</v>
      </c>
      <c r="E21" s="6" t="s">
        <v>522</v>
      </c>
      <c r="F21" s="6" t="s">
        <v>172</v>
      </c>
      <c r="G21" s="6"/>
    </row>
    <row r="22" ht="15.75" customHeight="1" spans="1:7">
      <c r="A22" s="6">
        <v>18</v>
      </c>
      <c r="B22" s="6" t="s">
        <v>175</v>
      </c>
      <c r="C22" s="6" t="str">
        <f>HR!J22</f>
        <v>Mehwaish</v>
      </c>
      <c r="D22" s="6" t="s">
        <v>521</v>
      </c>
      <c r="E22" s="6" t="s">
        <v>522</v>
      </c>
      <c r="F22" s="6" t="s">
        <v>175</v>
      </c>
      <c r="G22" s="6"/>
    </row>
    <row r="23" ht="15.75" customHeight="1" spans="1:7">
      <c r="A23" s="6">
        <v>19</v>
      </c>
      <c r="B23" s="6" t="s">
        <v>178</v>
      </c>
      <c r="C23" s="6" t="str">
        <f>HR!J23</f>
        <v>M Irfan</v>
      </c>
      <c r="D23" s="6" t="s">
        <v>521</v>
      </c>
      <c r="E23" s="6" t="s">
        <v>522</v>
      </c>
      <c r="F23" s="6" t="s">
        <v>178</v>
      </c>
      <c r="G23" s="6"/>
    </row>
    <row r="24" ht="15.75" customHeight="1" spans="1:7">
      <c r="A24" s="6">
        <v>20</v>
      </c>
      <c r="B24" s="6" t="s">
        <v>181</v>
      </c>
      <c r="C24" s="6" t="str">
        <f>HR!J24</f>
        <v>Haroon</v>
      </c>
      <c r="D24" s="6" t="s">
        <v>521</v>
      </c>
      <c r="E24" s="6" t="s">
        <v>522</v>
      </c>
      <c r="F24" s="6" t="s">
        <v>181</v>
      </c>
      <c r="G24" s="6"/>
    </row>
    <row r="25" ht="15.75" customHeight="1" spans="1:7">
      <c r="A25" s="6">
        <v>21</v>
      </c>
      <c r="B25" s="6" t="s">
        <v>184</v>
      </c>
      <c r="C25" s="6" t="str">
        <f>HR!J25</f>
        <v>Bilal khalid</v>
      </c>
      <c r="D25" s="6" t="s">
        <v>521</v>
      </c>
      <c r="E25" s="6" t="s">
        <v>522</v>
      </c>
      <c r="F25" s="6" t="s">
        <v>184</v>
      </c>
      <c r="G25" s="6"/>
    </row>
    <row r="26" ht="15.75" customHeight="1" spans="1:7">
      <c r="A26" s="6">
        <v>22</v>
      </c>
      <c r="B26" s="6" t="s">
        <v>187</v>
      </c>
      <c r="C26" s="6" t="str">
        <f>HR!J26</f>
        <v>Zahid Iqbal</v>
      </c>
      <c r="D26" s="6" t="s">
        <v>521</v>
      </c>
      <c r="E26" s="6" t="s">
        <v>522</v>
      </c>
      <c r="F26" s="6" t="s">
        <v>187</v>
      </c>
      <c r="G26" s="6"/>
    </row>
    <row r="27" ht="15.75" customHeight="1" spans="1:7">
      <c r="A27" s="6">
        <v>23</v>
      </c>
      <c r="B27" s="6" t="s">
        <v>191</v>
      </c>
      <c r="C27" s="6" t="str">
        <f>HR!J27</f>
        <v>M Latif</v>
      </c>
      <c r="D27" s="6" t="s">
        <v>521</v>
      </c>
      <c r="E27" s="6" t="s">
        <v>522</v>
      </c>
      <c r="F27" s="6" t="s">
        <v>191</v>
      </c>
      <c r="G27" s="6"/>
    </row>
    <row r="28" ht="15.75" customHeight="1" spans="1:7">
      <c r="A28" s="6">
        <v>24</v>
      </c>
      <c r="B28" s="6" t="s">
        <v>194</v>
      </c>
      <c r="C28" s="6" t="str">
        <f>HR!J28</f>
        <v>Adil Mehmood</v>
      </c>
      <c r="D28" s="6" t="s">
        <v>521</v>
      </c>
      <c r="E28" s="6" t="s">
        <v>522</v>
      </c>
      <c r="F28" s="6" t="s">
        <v>194</v>
      </c>
      <c r="G28" s="6"/>
    </row>
    <row r="29" ht="15.75" customHeight="1" spans="1:7">
      <c r="A29" s="6">
        <v>25</v>
      </c>
      <c r="B29" s="6" t="s">
        <v>197</v>
      </c>
      <c r="C29" s="6" t="str">
        <f>HR!J29</f>
        <v>Sabir Hussain</v>
      </c>
      <c r="D29" s="6" t="s">
        <v>521</v>
      </c>
      <c r="E29" s="6" t="s">
        <v>522</v>
      </c>
      <c r="F29" s="6" t="s">
        <v>197</v>
      </c>
      <c r="G29" s="6"/>
    </row>
    <row r="30" ht="15.75" customHeight="1" spans="1:7">
      <c r="A30" s="6">
        <v>26</v>
      </c>
      <c r="B30" s="6" t="s">
        <v>200</v>
      </c>
      <c r="C30" s="6" t="str">
        <f>HR!J30</f>
        <v>Sabir Hussain</v>
      </c>
      <c r="D30" s="6" t="s">
        <v>521</v>
      </c>
      <c r="E30" s="6" t="s">
        <v>522</v>
      </c>
      <c r="F30" s="6" t="s">
        <v>200</v>
      </c>
      <c r="G30" s="6"/>
    </row>
    <row r="31" ht="15.75" customHeight="1" spans="1:7">
      <c r="A31" s="6">
        <v>27</v>
      </c>
      <c r="B31" s="6" t="s">
        <v>202</v>
      </c>
      <c r="C31" s="6" t="str">
        <f>HR!J31</f>
        <v>Tahir Satti</v>
      </c>
      <c r="D31" s="6" t="s">
        <v>521</v>
      </c>
      <c r="E31" s="6" t="s">
        <v>522</v>
      </c>
      <c r="F31" s="6" t="s">
        <v>202</v>
      </c>
      <c r="G31" s="6"/>
    </row>
    <row r="32" ht="15.75" customHeight="1" spans="1:7">
      <c r="A32" s="6">
        <v>28</v>
      </c>
      <c r="B32" s="6" t="s">
        <v>205</v>
      </c>
      <c r="C32" s="6" t="str">
        <f>HR!J32</f>
        <v>Saqlain Haider</v>
      </c>
      <c r="D32" s="6" t="s">
        <v>521</v>
      </c>
      <c r="E32" s="6" t="s">
        <v>522</v>
      </c>
      <c r="F32" s="6" t="s">
        <v>205</v>
      </c>
      <c r="G32" s="6"/>
    </row>
    <row r="33" ht="15.75" customHeight="1" spans="1:7">
      <c r="A33" s="6">
        <v>29</v>
      </c>
      <c r="B33" s="6" t="s">
        <v>209</v>
      </c>
      <c r="C33" s="6" t="str">
        <f>HR!J33</f>
        <v>Saqlain Haider</v>
      </c>
      <c r="D33" s="6" t="s">
        <v>521</v>
      </c>
      <c r="E33" s="6" t="s">
        <v>522</v>
      </c>
      <c r="F33" s="6" t="s">
        <v>209</v>
      </c>
      <c r="G33" s="6"/>
    </row>
    <row r="34" ht="15.75" customHeight="1" spans="1:7">
      <c r="A34" s="6">
        <v>30</v>
      </c>
      <c r="B34" s="6" t="s">
        <v>212</v>
      </c>
      <c r="C34" s="6" t="str">
        <f>HR!J34</f>
        <v>Ishfaq</v>
      </c>
      <c r="D34" s="6" t="s">
        <v>521</v>
      </c>
      <c r="E34" s="6" t="s">
        <v>522</v>
      </c>
      <c r="F34" s="6" t="s">
        <v>212</v>
      </c>
      <c r="G34" s="6"/>
    </row>
    <row r="35" ht="15.75" customHeight="1" spans="1:7">
      <c r="A35" s="6">
        <v>31</v>
      </c>
      <c r="B35" s="6" t="s">
        <v>216</v>
      </c>
      <c r="C35" s="6" t="str">
        <f>HR!J35</f>
        <v>M Bilal akhtar</v>
      </c>
      <c r="D35" s="6" t="s">
        <v>521</v>
      </c>
      <c r="E35" s="6" t="s">
        <v>522</v>
      </c>
      <c r="F35" s="6" t="s">
        <v>216</v>
      </c>
      <c r="G35" s="6"/>
    </row>
    <row r="36" ht="15.75" customHeight="1" spans="1:7">
      <c r="A36" s="6">
        <v>32</v>
      </c>
      <c r="B36" s="6" t="s">
        <v>221</v>
      </c>
      <c r="C36" s="6" t="str">
        <f>HR!J36</f>
        <v>M Bilal akhtar</v>
      </c>
      <c r="D36" s="6" t="s">
        <v>521</v>
      </c>
      <c r="E36" s="6" t="s">
        <v>522</v>
      </c>
      <c r="F36" s="6" t="s">
        <v>221</v>
      </c>
      <c r="G36" s="6"/>
    </row>
    <row r="37" ht="15.75" customHeight="1" spans="1:7">
      <c r="A37" s="6">
        <v>33</v>
      </c>
      <c r="B37" s="6" t="s">
        <v>224</v>
      </c>
      <c r="C37" s="6" t="str">
        <f>HR!J37</f>
        <v>M Shaban</v>
      </c>
      <c r="D37" s="6" t="s">
        <v>521</v>
      </c>
      <c r="E37" s="6" t="s">
        <v>522</v>
      </c>
      <c r="F37" s="6" t="s">
        <v>224</v>
      </c>
      <c r="G37" s="6"/>
    </row>
    <row r="38" ht="15.75" customHeight="1" spans="1:7">
      <c r="A38" s="6">
        <v>34</v>
      </c>
      <c r="B38" s="6" t="s">
        <v>228</v>
      </c>
      <c r="C38" s="6" t="str">
        <f>HR!J38</f>
        <v>M Alam</v>
      </c>
      <c r="D38" s="6" t="s">
        <v>521</v>
      </c>
      <c r="E38" s="6" t="s">
        <v>522</v>
      </c>
      <c r="F38" s="6" t="s">
        <v>228</v>
      </c>
      <c r="G38" s="6"/>
    </row>
    <row r="39" ht="15.75" customHeight="1" spans="1:7">
      <c r="A39" s="6">
        <v>35</v>
      </c>
      <c r="B39" s="6" t="s">
        <v>231</v>
      </c>
      <c r="C39" s="6" t="str">
        <f>HR!J39</f>
        <v>M Alam</v>
      </c>
      <c r="D39" s="6" t="s">
        <v>521</v>
      </c>
      <c r="E39" s="6" t="s">
        <v>522</v>
      </c>
      <c r="F39" s="6" t="s">
        <v>231</v>
      </c>
      <c r="G39" s="6"/>
    </row>
    <row r="40" ht="15.75" customHeight="1" spans="1:7">
      <c r="A40" s="6">
        <v>36</v>
      </c>
      <c r="B40" s="6" t="s">
        <v>233</v>
      </c>
      <c r="C40" s="6" t="str">
        <f>HR!J40</f>
        <v>Nagina zia</v>
      </c>
      <c r="D40" s="6" t="s">
        <v>521</v>
      </c>
      <c r="E40" s="6" t="s">
        <v>522</v>
      </c>
      <c r="F40" s="6" t="s">
        <v>233</v>
      </c>
      <c r="G40" s="6"/>
    </row>
    <row r="41" ht="15.75" customHeight="1" spans="1:7">
      <c r="A41" s="6">
        <v>37</v>
      </c>
      <c r="B41" s="6" t="s">
        <v>238</v>
      </c>
      <c r="C41" s="6" t="str">
        <f>HR!J41</f>
        <v>M Fareed</v>
      </c>
      <c r="D41" s="6" t="s">
        <v>521</v>
      </c>
      <c r="E41" s="6" t="s">
        <v>522</v>
      </c>
      <c r="F41" s="6" t="s">
        <v>238</v>
      </c>
      <c r="G41" s="6"/>
    </row>
    <row r="42" ht="15.75" customHeight="1" spans="1:7">
      <c r="A42" s="6">
        <v>38</v>
      </c>
      <c r="B42" s="6" t="s">
        <v>244</v>
      </c>
      <c r="C42" s="6" t="str">
        <f>HR!J42</f>
        <v>Muhammad Bilal Ashraf</v>
      </c>
      <c r="D42" s="6" t="s">
        <v>521</v>
      </c>
      <c r="E42" s="6" t="s">
        <v>522</v>
      </c>
      <c r="F42" s="6" t="s">
        <v>244</v>
      </c>
      <c r="G42" s="6"/>
    </row>
    <row r="43" ht="15.75" customHeight="1" spans="1:7">
      <c r="A43" s="6">
        <v>39</v>
      </c>
      <c r="B43" s="6" t="s">
        <v>249</v>
      </c>
      <c r="C43" s="6" t="str">
        <f>HR!J43</f>
        <v>Imran Ziaf</v>
      </c>
      <c r="D43" s="6" t="s">
        <v>521</v>
      </c>
      <c r="E43" s="6" t="s">
        <v>522</v>
      </c>
      <c r="F43" s="6" t="s">
        <v>249</v>
      </c>
      <c r="G43" s="6"/>
    </row>
    <row r="44" ht="15.75" customHeight="1" spans="1:7">
      <c r="A44" s="6">
        <v>40</v>
      </c>
      <c r="B44" s="6" t="s">
        <v>253</v>
      </c>
      <c r="C44" s="6" t="str">
        <f>HR!J44</f>
        <v>Sidra</v>
      </c>
      <c r="D44" s="6" t="s">
        <v>521</v>
      </c>
      <c r="E44" s="6" t="s">
        <v>522</v>
      </c>
      <c r="F44" s="6" t="s">
        <v>253</v>
      </c>
      <c r="G44" s="6"/>
    </row>
    <row r="45" ht="15.75" customHeight="1" spans="1:7">
      <c r="A45" s="6">
        <v>41</v>
      </c>
      <c r="B45" s="6" t="s">
        <v>256</v>
      </c>
      <c r="C45" s="6" t="str">
        <f>HR!J45</f>
        <v>Javed Akhtar</v>
      </c>
      <c r="D45" s="6" t="s">
        <v>521</v>
      </c>
      <c r="E45" s="6" t="s">
        <v>522</v>
      </c>
      <c r="F45" s="6" t="s">
        <v>256</v>
      </c>
      <c r="G45" s="6"/>
    </row>
    <row r="46" ht="15.75" customHeight="1" spans="1:7">
      <c r="A46" s="6">
        <v>42</v>
      </c>
      <c r="B46" s="6" t="s">
        <v>259</v>
      </c>
      <c r="C46" s="6" t="str">
        <f>HR!J46</f>
        <v>zubair ashraf</v>
      </c>
      <c r="D46" s="6" t="s">
        <v>521</v>
      </c>
      <c r="E46" s="6" t="s">
        <v>522</v>
      </c>
      <c r="F46" s="6" t="s">
        <v>259</v>
      </c>
      <c r="G46" s="6"/>
    </row>
    <row r="47" ht="15.75" customHeight="1" spans="1:7">
      <c r="A47" s="6">
        <v>43</v>
      </c>
      <c r="B47" s="6" t="s">
        <v>264</v>
      </c>
      <c r="C47" s="6" t="str">
        <f>HR!J47</f>
        <v>zubair ashraf</v>
      </c>
      <c r="D47" s="6" t="s">
        <v>521</v>
      </c>
      <c r="E47" s="6" t="s">
        <v>522</v>
      </c>
      <c r="F47" s="6" t="s">
        <v>264</v>
      </c>
      <c r="G47" s="6"/>
    </row>
    <row r="48" ht="15.75" customHeight="1" spans="1:7">
      <c r="A48" s="6">
        <v>44</v>
      </c>
      <c r="B48" s="6" t="s">
        <v>267</v>
      </c>
      <c r="C48" s="6" t="str">
        <f>HR!J48</f>
        <v>Aqib</v>
      </c>
      <c r="D48" s="6" t="s">
        <v>521</v>
      </c>
      <c r="E48" s="6" t="s">
        <v>522</v>
      </c>
      <c r="F48" s="6" t="s">
        <v>267</v>
      </c>
      <c r="G48" s="6"/>
    </row>
    <row r="49" ht="15.75" customHeight="1" spans="1:7">
      <c r="A49" s="6">
        <v>45</v>
      </c>
      <c r="B49" s="6" t="s">
        <v>270</v>
      </c>
      <c r="C49" s="6" t="str">
        <f>HR!J49</f>
        <v>Shabbar Raza</v>
      </c>
      <c r="D49" s="6" t="s">
        <v>521</v>
      </c>
      <c r="E49" s="6" t="s">
        <v>522</v>
      </c>
      <c r="F49" s="6" t="s">
        <v>270</v>
      </c>
      <c r="G49" s="6"/>
    </row>
    <row r="50" ht="15.75" customHeight="1" spans="1:7">
      <c r="A50" s="6">
        <v>46</v>
      </c>
      <c r="B50" s="6" t="s">
        <v>274</v>
      </c>
      <c r="C50" s="6" t="str">
        <f>HR!J50</f>
        <v>Fozia Riaz</v>
      </c>
      <c r="D50" s="6" t="s">
        <v>521</v>
      </c>
      <c r="E50" s="6" t="s">
        <v>522</v>
      </c>
      <c r="F50" s="6" t="s">
        <v>274</v>
      </c>
      <c r="G50" s="6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s="1" customFormat="1" ht="15.75" customHeight="1"/>
    <row r="66" s="1" customFormat="1" ht="15.75" customHeight="1"/>
    <row r="67" s="1" customFormat="1" ht="15.75" customHeight="1"/>
    <row r="68" s="1" customFormat="1" ht="15.75" customHeight="1"/>
    <row r="69" s="1" customFormat="1" ht="15.75" customHeight="1"/>
    <row r="70" s="1" customFormat="1" ht="15.75" customHeight="1"/>
    <row r="71" s="1" customFormat="1" ht="15.75" customHeight="1"/>
    <row r="72" s="1" customFormat="1" ht="15.75" customHeight="1"/>
    <row r="73" s="1" customFormat="1" ht="15.75" customHeight="1"/>
    <row r="74" s="1" customFormat="1" ht="15.75" customHeight="1"/>
    <row r="75" s="1" customFormat="1" ht="15.75" customHeight="1"/>
    <row r="76" s="1" customFormat="1" ht="15.75" customHeight="1"/>
    <row r="77" s="1" customFormat="1" ht="15.75" customHeight="1"/>
    <row r="78" s="1" customFormat="1" ht="15.75" customHeight="1"/>
    <row r="79" s="1" customFormat="1" ht="15.75" customHeight="1"/>
    <row r="80" s="1" customFormat="1" ht="15.75" customHeight="1"/>
    <row r="81" s="1" customFormat="1" ht="15.75" customHeight="1"/>
    <row r="82" s="1" customFormat="1" ht="15.75" customHeight="1"/>
    <row r="83" s="1" customFormat="1" ht="15.75" customHeight="1"/>
    <row r="84" s="1" customFormat="1" ht="15.75" customHeight="1"/>
    <row r="85" s="1" customFormat="1" ht="15.75" customHeight="1"/>
    <row r="86" s="1" customFormat="1" ht="15.75" customHeight="1"/>
    <row r="87" s="1" customFormat="1" ht="15.75" customHeight="1"/>
    <row r="88" s="1" customFormat="1" ht="15.75" customHeight="1"/>
    <row r="89" s="1" customFormat="1" ht="15.75" customHeight="1"/>
    <row r="90" s="1" customFormat="1" ht="15.75" customHeight="1"/>
    <row r="91" s="1" customFormat="1" ht="15.75" customHeight="1"/>
    <row r="92" s="1" customFormat="1" ht="15.75" customHeight="1"/>
    <row r="93" s="1" customFormat="1" ht="15.75" customHeight="1"/>
    <row r="94" s="1" customFormat="1" ht="15.75" customHeight="1"/>
    <row r="95" s="1" customFormat="1" ht="15.75" customHeight="1"/>
    <row r="96" s="1" customFormat="1" ht="15.75" customHeight="1"/>
    <row r="97" s="1" customFormat="1" ht="15.75" customHeight="1"/>
    <row r="98" s="1" customFormat="1" ht="15.75" customHeight="1"/>
    <row r="99" s="1" customFormat="1" ht="15.75" customHeight="1"/>
    <row r="100" s="1" customFormat="1" ht="15.75" customHeight="1"/>
    <row r="101" s="1" customFormat="1" ht="15.75" customHeight="1"/>
    <row r="102" s="1" customFormat="1" ht="15.75" customHeight="1"/>
    <row r="103" s="1" customFormat="1" ht="15.75" customHeight="1"/>
    <row r="104" s="1" customFormat="1" ht="15.75" customHeight="1"/>
    <row r="105" s="1" customFormat="1" ht="15.75" customHeight="1"/>
    <row r="106" s="1" customFormat="1" ht="15.75" customHeight="1"/>
    <row r="107" s="1" customFormat="1" ht="15.75" customHeight="1"/>
    <row r="108" s="1" customFormat="1" ht="15.75" customHeight="1"/>
    <row r="109" s="1" customFormat="1" ht="15.75" customHeight="1"/>
    <row r="110" s="1" customFormat="1" ht="15.75" customHeight="1"/>
    <row r="111" s="1" customFormat="1" ht="15.75" customHeight="1"/>
    <row r="112" s="1" customFormat="1" ht="15.75" customHeight="1"/>
    <row r="113" s="1" customFormat="1" ht="15.75" customHeight="1"/>
    <row r="114" s="1" customFormat="1" ht="15.75" customHeight="1"/>
    <row r="115" s="1" customFormat="1" ht="15.75" customHeight="1"/>
    <row r="116" s="1" customFormat="1" ht="15.75" customHeight="1"/>
    <row r="117" s="1" customFormat="1" ht="15.75" customHeight="1"/>
    <row r="118" s="1" customFormat="1" ht="15.75" customHeight="1"/>
    <row r="119" s="1" customFormat="1" ht="15.75" customHeight="1"/>
    <row r="120" s="1" customFormat="1" ht="15.75" customHeight="1"/>
    <row r="121" s="1" customFormat="1" ht="15.75" customHeight="1"/>
    <row r="122" s="1" customFormat="1" ht="15.75" customHeight="1"/>
    <row r="123" s="1" customFormat="1" ht="15.75" customHeight="1"/>
    <row r="124" s="1" customFormat="1" ht="15.75" customHeight="1"/>
    <row r="125" s="1" customFormat="1" ht="15.75" customHeight="1"/>
    <row r="126" s="1" customFormat="1" ht="15.75" customHeight="1"/>
    <row r="127" s="1" customFormat="1" ht="15.75" customHeight="1"/>
    <row r="128" s="1" customFormat="1" ht="15.75" customHeight="1"/>
    <row r="129" s="1" customFormat="1" ht="15.75" customHeight="1"/>
    <row r="130" s="1" customFormat="1" ht="15.75" customHeight="1"/>
    <row r="131" s="1" customFormat="1" ht="15.75" customHeight="1"/>
    <row r="132" s="1" customFormat="1" ht="15.75" customHeight="1"/>
    <row r="133" s="1" customFormat="1" ht="15.75" customHeight="1"/>
    <row r="134" s="1" customFormat="1" ht="15.75" customHeight="1"/>
    <row r="135" s="1" customFormat="1" ht="15.75" customHeight="1"/>
    <row r="136" s="1" customFormat="1" ht="15.75" customHeight="1"/>
    <row r="137" s="1" customFormat="1" ht="15.75" customHeight="1"/>
    <row r="138" s="1" customFormat="1" ht="15.75" customHeight="1"/>
    <row r="139" s="1" customFormat="1" ht="15.75" customHeight="1"/>
    <row r="140" s="1" customFormat="1" ht="15.75" customHeight="1"/>
    <row r="141" s="1" customFormat="1" ht="15.75" customHeight="1"/>
    <row r="142" s="1" customFormat="1" ht="15.75" customHeight="1"/>
    <row r="143" s="1" customFormat="1" ht="15.75" customHeight="1"/>
    <row r="144" s="1" customFormat="1" ht="15.75" customHeight="1"/>
    <row r="145" s="1" customFormat="1" ht="15.75" customHeight="1"/>
    <row r="146" s="1" customFormat="1" ht="15.75" customHeight="1"/>
    <row r="147" s="1" customFormat="1" ht="15.75" customHeight="1"/>
    <row r="148" s="1" customFormat="1" ht="15.75" customHeight="1"/>
    <row r="149" s="1" customFormat="1" ht="15.75" customHeight="1"/>
    <row r="150" s="1" customFormat="1" ht="15.75" customHeight="1"/>
    <row r="151" s="1" customFormat="1" ht="15.75" customHeight="1"/>
    <row r="152" s="1" customFormat="1" ht="15.75" customHeight="1"/>
    <row r="153" s="1" customFormat="1" ht="15.75" customHeight="1"/>
    <row r="154" s="1" customFormat="1" ht="15.75" customHeight="1"/>
    <row r="155" s="1" customFormat="1" ht="15.75" customHeight="1"/>
    <row r="156" s="1" customFormat="1" ht="15.75" customHeight="1"/>
    <row r="157" s="1" customFormat="1" ht="15.75" customHeight="1"/>
    <row r="158" s="1" customFormat="1" ht="15.75" customHeight="1"/>
    <row r="159" s="1" customFormat="1" ht="15.75" customHeight="1"/>
    <row r="160" s="1" customFormat="1" ht="15.75" customHeight="1"/>
    <row r="161" s="1" customFormat="1" ht="15.75" customHeight="1"/>
    <row r="162" s="1" customFormat="1" ht="15.75" customHeight="1"/>
    <row r="163" s="1" customFormat="1" ht="15.75" customHeight="1"/>
    <row r="164" s="1" customFormat="1" ht="15.75" customHeight="1"/>
    <row r="165" s="1" customFormat="1" ht="15.75" customHeight="1"/>
    <row r="166" s="1" customFormat="1" ht="15.75" customHeight="1"/>
    <row r="167" s="1" customFormat="1" ht="15.75" customHeight="1"/>
    <row r="168" s="1" customFormat="1" ht="15.75" customHeight="1"/>
    <row r="169" s="1" customFormat="1" ht="15.75" customHeight="1"/>
    <row r="170" s="1" customFormat="1" ht="15.75" customHeight="1"/>
    <row r="171" s="1" customFormat="1" ht="15.75" customHeight="1"/>
    <row r="172" s="1" customFormat="1" ht="15.75" customHeight="1"/>
    <row r="173" s="1" customFormat="1" ht="15.75" customHeight="1"/>
    <row r="174" s="1" customFormat="1" ht="15.75" customHeight="1"/>
    <row r="175" s="1" customFormat="1" ht="15.75" customHeight="1"/>
    <row r="176" s="1" customFormat="1" ht="15.75" customHeight="1"/>
    <row r="177" s="1" customFormat="1" ht="15.75" customHeight="1"/>
    <row r="178" s="1" customFormat="1" ht="15.75" customHeight="1"/>
    <row r="179" s="1" customFormat="1" ht="15.75" customHeight="1"/>
    <row r="180" s="1" customFormat="1" ht="15.75" customHeight="1"/>
    <row r="181" s="1" customFormat="1" ht="15.75" customHeight="1"/>
    <row r="182" s="1" customFormat="1" ht="15.75" customHeight="1"/>
    <row r="183" s="1" customFormat="1" ht="15.75" customHeight="1"/>
    <row r="184" s="1" customFormat="1" ht="15.75" customHeight="1"/>
    <row r="185" s="1" customFormat="1" ht="15.75" customHeight="1"/>
    <row r="186" s="1" customFormat="1" ht="15.75" customHeight="1"/>
    <row r="187" s="1" customFormat="1" ht="15.75" customHeight="1"/>
    <row r="188" s="1" customFormat="1" ht="15.75" customHeight="1"/>
    <row r="189" s="1" customFormat="1" ht="15.75" customHeight="1"/>
    <row r="190" s="1" customFormat="1" ht="15.75" customHeight="1"/>
    <row r="191" s="1" customFormat="1" ht="15.75" customHeight="1"/>
    <row r="192" s="1" customFormat="1" ht="15.75" customHeight="1"/>
    <row r="193" s="1" customFormat="1" ht="15.75" customHeight="1"/>
    <row r="194" s="1" customFormat="1" ht="15.75" customHeight="1"/>
    <row r="195" s="1" customFormat="1" ht="15.75" customHeight="1"/>
    <row r="196" s="1" customFormat="1" ht="15.75" customHeight="1"/>
    <row r="197" s="1" customFormat="1" ht="15.75" customHeight="1"/>
    <row r="198" s="1" customFormat="1" ht="15.75" customHeight="1"/>
    <row r="199" s="1" customFormat="1" ht="15.75" customHeight="1"/>
    <row r="200" s="1" customFormat="1" ht="15.75" customHeight="1"/>
    <row r="201" s="1" customFormat="1" ht="15.75" customHeight="1"/>
    <row r="202" s="1" customFormat="1" ht="15.75" customHeight="1"/>
    <row r="203" s="1" customFormat="1" ht="15.75" customHeight="1"/>
    <row r="204" s="1" customFormat="1" ht="15.75" customHeight="1"/>
    <row r="205" s="1" customFormat="1" ht="15.75" customHeight="1"/>
    <row r="206" s="1" customFormat="1" ht="15.75" customHeight="1"/>
    <row r="207" s="1" customFormat="1" ht="15.75" customHeight="1"/>
    <row r="208" s="1" customFormat="1" ht="15.75" customHeight="1"/>
    <row r="209" s="1" customFormat="1" ht="15.75" customHeight="1"/>
    <row r="210" s="1" customFormat="1" ht="15.75" customHeight="1"/>
    <row r="211" s="1" customFormat="1" ht="15.75" customHeight="1"/>
    <row r="212" s="1" customFormat="1" ht="15.75" customHeight="1"/>
    <row r="213" s="1" customFormat="1" ht="15.75" customHeight="1"/>
    <row r="214" s="1" customFormat="1" ht="15.75" customHeight="1"/>
    <row r="215" s="1" customFormat="1" ht="15.75" customHeight="1"/>
    <row r="216" s="1" customFormat="1" ht="15.75" customHeight="1"/>
    <row r="217" s="1" customFormat="1" ht="15.75" customHeight="1"/>
    <row r="218" s="1" customFormat="1" ht="15.75" customHeight="1"/>
    <row r="219" s="1" customFormat="1" ht="15.75" customHeight="1"/>
    <row r="220" s="1" customFormat="1" ht="15.75" customHeight="1"/>
    <row r="221" s="1" customFormat="1" ht="15.75" customHeight="1"/>
    <row r="222" s="1" customFormat="1" ht="15.75" customHeight="1"/>
    <row r="223" s="1" customFormat="1" ht="15.75" customHeight="1"/>
    <row r="224" s="1" customFormat="1" ht="15.75" customHeight="1"/>
    <row r="225" s="1" customFormat="1" ht="15.75" customHeight="1"/>
    <row r="226" s="1" customFormat="1" ht="15.75" customHeight="1"/>
    <row r="227" s="1" customFormat="1" ht="15.75" customHeight="1"/>
    <row r="228" s="1" customFormat="1" ht="15.75" customHeight="1"/>
    <row r="229" s="1" customFormat="1" ht="15.75" customHeight="1"/>
    <row r="230" s="1" customFormat="1" ht="15.75" customHeight="1"/>
    <row r="231" s="1" customFormat="1" ht="15.75" customHeight="1"/>
    <row r="232" s="1" customFormat="1" ht="15.75" customHeight="1"/>
    <row r="233" s="1" customFormat="1" ht="15.75" customHeight="1"/>
    <row r="234" s="1" customFormat="1" ht="15.75" customHeight="1"/>
    <row r="235" s="1" customFormat="1" ht="15.75" customHeight="1"/>
    <row r="236" s="1" customFormat="1" ht="15.75" customHeight="1"/>
    <row r="237" s="1" customFormat="1" ht="15.75" customHeight="1"/>
    <row r="238" s="1" customFormat="1" ht="15.75" customHeight="1"/>
    <row r="239" s="1" customFormat="1" ht="15.75" customHeight="1"/>
    <row r="240" s="1" customFormat="1" ht="15.75" customHeight="1"/>
    <row r="241" s="1" customFormat="1" ht="15.75" customHeight="1"/>
    <row r="242" s="1" customFormat="1" ht="15.75" customHeight="1"/>
    <row r="243" s="1" customFormat="1" ht="15.75" customHeight="1"/>
    <row r="244" s="1" customFormat="1" ht="15.75" customHeight="1"/>
    <row r="245" s="1" customFormat="1" ht="15.75" customHeight="1"/>
    <row r="246" s="1" customFormat="1" ht="15.75" customHeight="1"/>
    <row r="247" s="1" customFormat="1" ht="15.75" customHeight="1"/>
    <row r="248" s="1" customFormat="1" ht="15.75" customHeight="1"/>
    <row r="249" s="1" customFormat="1" ht="15.75" customHeight="1"/>
    <row r="250" s="1" customFormat="1" ht="15.75" customHeight="1"/>
    <row r="251" s="1" customFormat="1" ht="15.75" customHeight="1"/>
    <row r="252" s="1" customFormat="1" ht="15.75" customHeight="1"/>
    <row r="253" s="1" customFormat="1" ht="15.75" customHeight="1"/>
    <row r="254" s="1" customFormat="1" ht="15.75" customHeight="1"/>
    <row r="255" s="1" customFormat="1" ht="15.75" customHeight="1"/>
    <row r="256" s="1" customFormat="1" ht="15.75" customHeight="1"/>
    <row r="257" s="1" customFormat="1" ht="15.75" customHeight="1"/>
    <row r="258" s="1" customFormat="1" ht="15.75" customHeight="1"/>
    <row r="259" s="1" customFormat="1" ht="15.75" customHeight="1"/>
    <row r="260" s="1" customFormat="1" ht="15.75" customHeight="1"/>
    <row r="261" s="1" customFormat="1" ht="15.75" customHeight="1"/>
    <row r="262" s="1" customFormat="1" ht="15.75" customHeight="1"/>
    <row r="263" s="1" customFormat="1" ht="15.75" customHeight="1"/>
    <row r="264" s="1" customFormat="1" ht="15.75" customHeight="1"/>
    <row r="265" s="1" customFormat="1" ht="15.75" customHeight="1"/>
    <row r="266" s="1" customFormat="1" ht="15.75" customHeight="1"/>
    <row r="267" s="1" customFormat="1" ht="15.75" customHeight="1"/>
    <row r="268" s="1" customFormat="1" ht="15.75" customHeight="1"/>
    <row r="269" s="1" customFormat="1" ht="15.75" customHeight="1"/>
    <row r="270" s="1" customFormat="1" ht="15.75" customHeight="1"/>
    <row r="271" s="1" customFormat="1" ht="15.75" customHeight="1"/>
    <row r="272" s="1" customFormat="1" ht="15.75" customHeight="1"/>
    <row r="273" s="1" customFormat="1" ht="15.75" customHeight="1"/>
    <row r="274" s="1" customFormat="1" ht="15.75" customHeight="1"/>
    <row r="275" s="1" customFormat="1" ht="15.75" customHeight="1"/>
    <row r="276" s="1" customFormat="1" ht="15.75" customHeight="1"/>
    <row r="277" s="1" customFormat="1" ht="15.75" customHeight="1"/>
    <row r="278" s="1" customFormat="1" ht="15.75" customHeight="1"/>
    <row r="279" s="1" customFormat="1" ht="15.75" customHeight="1"/>
    <row r="280" s="1" customFormat="1" ht="15.75" customHeight="1"/>
    <row r="281" s="1" customFormat="1" ht="15.75" customHeight="1"/>
    <row r="282" s="1" customFormat="1" ht="15.75" customHeight="1"/>
    <row r="283" s="1" customFormat="1" ht="15.75" customHeight="1"/>
    <row r="284" s="1" customFormat="1" ht="15.75" customHeight="1"/>
    <row r="285" s="1" customFormat="1" ht="15.75" customHeight="1"/>
    <row r="286" s="1" customFormat="1" ht="15.75" customHeight="1"/>
    <row r="287" s="1" customFormat="1" ht="15.75" customHeight="1"/>
    <row r="288" s="1" customFormat="1" ht="15.75" customHeight="1"/>
    <row r="289" s="1" customFormat="1" ht="15.75" customHeight="1"/>
    <row r="290" s="1" customFormat="1" ht="15.75" customHeight="1"/>
    <row r="291" s="1" customFormat="1" ht="15.75" customHeight="1"/>
    <row r="292" s="1" customFormat="1" ht="15.75" customHeight="1"/>
    <row r="293" s="1" customFormat="1" ht="15.75" customHeight="1"/>
    <row r="294" s="1" customFormat="1" ht="15.75" customHeight="1"/>
    <row r="295" s="1" customFormat="1" ht="15.75" customHeight="1"/>
    <row r="296" s="1" customFormat="1" ht="15.75" customHeight="1"/>
    <row r="297" s="1" customFormat="1" ht="15.75" customHeight="1"/>
    <row r="298" s="1" customFormat="1" ht="15.75" customHeight="1"/>
    <row r="299" s="1" customFormat="1" ht="15.75" customHeight="1"/>
    <row r="300" s="1" customFormat="1" ht="15.75" customHeight="1"/>
    <row r="301" s="1" customFormat="1" ht="15.75" customHeight="1"/>
    <row r="302" s="1" customFormat="1" ht="15.75" customHeight="1"/>
    <row r="303" s="1" customFormat="1" ht="15.75" customHeight="1"/>
    <row r="304" s="1" customFormat="1" ht="15.75" customHeight="1"/>
    <row r="305" s="1" customFormat="1" ht="15.75" customHeight="1"/>
    <row r="306" s="1" customFormat="1" ht="15.75" customHeight="1"/>
    <row r="307" s="1" customFormat="1" ht="15.75" customHeight="1"/>
    <row r="308" s="1" customFormat="1" ht="15.75" customHeight="1"/>
    <row r="309" s="1" customFormat="1" ht="15.75" customHeight="1"/>
    <row r="310" s="1" customFormat="1" ht="15.75" customHeight="1"/>
    <row r="311" s="1" customFormat="1" ht="15.75" customHeight="1"/>
    <row r="312" s="1" customFormat="1" ht="15.75" customHeight="1"/>
    <row r="313" s="1" customFormat="1" ht="15.75" customHeight="1"/>
    <row r="314" s="1" customFormat="1" ht="15.75" customHeight="1"/>
    <row r="315" s="1" customFormat="1" ht="15.75" customHeight="1"/>
    <row r="316" s="1" customFormat="1" ht="15.75" customHeight="1"/>
    <row r="317" s="1" customFormat="1" ht="15.75" customHeight="1"/>
    <row r="318" s="1" customFormat="1" ht="15.75" customHeight="1"/>
    <row r="319" s="1" customFormat="1" ht="15.75" customHeight="1"/>
    <row r="320" s="1" customFormat="1" ht="15.75" customHeight="1"/>
    <row r="321" s="1" customFormat="1" ht="15.75" customHeight="1"/>
    <row r="322" s="1" customFormat="1" ht="15.75" customHeight="1"/>
    <row r="323" s="1" customFormat="1" ht="15.75" customHeight="1"/>
    <row r="324" s="1" customFormat="1" ht="15.75" customHeight="1"/>
    <row r="325" s="1" customFormat="1" ht="15.75" customHeight="1"/>
    <row r="326" s="1" customFormat="1" ht="15.75" customHeight="1"/>
    <row r="327" s="1" customFormat="1" ht="15.75" customHeight="1"/>
    <row r="328" s="1" customFormat="1" ht="15.75" customHeight="1"/>
    <row r="329" s="1" customFormat="1" ht="15.75" customHeight="1"/>
    <row r="330" s="1" customFormat="1" ht="15.75" customHeight="1"/>
    <row r="331" s="1" customFormat="1" ht="15.75" customHeight="1"/>
    <row r="332" s="1" customFormat="1" ht="15.75" customHeight="1"/>
    <row r="333" s="1" customFormat="1" ht="15.75" customHeight="1"/>
    <row r="334" s="1" customFormat="1" ht="15.75" customHeight="1"/>
    <row r="335" s="1" customFormat="1" ht="15.75" customHeight="1"/>
    <row r="336" s="1" customFormat="1" ht="15.75" customHeight="1"/>
    <row r="337" s="1" customFormat="1" ht="15.75" customHeight="1"/>
    <row r="338" s="1" customFormat="1" ht="15.75" customHeight="1"/>
    <row r="339" s="1" customFormat="1" ht="15.75" customHeight="1"/>
    <row r="340" s="1" customFormat="1" ht="15.75" customHeight="1"/>
    <row r="341" s="1" customFormat="1" ht="15.75" customHeight="1"/>
    <row r="342" s="1" customFormat="1" ht="15.75" customHeight="1"/>
    <row r="343" s="1" customFormat="1" ht="15.75" customHeight="1"/>
    <row r="344" s="1" customFormat="1" ht="15.75" customHeight="1"/>
    <row r="345" s="1" customFormat="1" ht="15.75" customHeight="1"/>
    <row r="346" s="1" customFormat="1" ht="15.75" customHeight="1"/>
    <row r="347" s="1" customFormat="1" ht="15.75" customHeight="1"/>
    <row r="348" s="1" customFormat="1" ht="15.75" customHeight="1"/>
    <row r="349" s="1" customFormat="1" ht="15.75" customHeight="1"/>
    <row r="350" s="1" customFormat="1" ht="15.75" customHeight="1"/>
    <row r="351" s="1" customFormat="1" ht="15.75" customHeight="1"/>
    <row r="352" s="1" customFormat="1" ht="15.75" customHeight="1"/>
    <row r="353" s="1" customFormat="1" ht="15.75" customHeight="1"/>
    <row r="354" s="1" customFormat="1" ht="15.75" customHeight="1"/>
    <row r="355" s="1" customFormat="1" ht="15.75" customHeight="1"/>
    <row r="356" s="1" customFormat="1" ht="15.75" customHeight="1"/>
    <row r="357" s="1" customFormat="1" ht="15.75" customHeight="1"/>
    <row r="358" s="1" customFormat="1" ht="15.75" customHeight="1"/>
    <row r="359" s="1" customFormat="1" ht="15.75" customHeight="1"/>
    <row r="360" s="1" customFormat="1" ht="15.75" customHeight="1"/>
    <row r="361" s="1" customFormat="1" ht="15.75" customHeight="1"/>
    <row r="362" s="1" customFormat="1" ht="15.75" customHeight="1"/>
    <row r="363" s="1" customFormat="1" ht="15.75" customHeight="1"/>
    <row r="364" s="1" customFormat="1" ht="15.75" customHeight="1"/>
    <row r="365" s="1" customFormat="1" ht="15.75" customHeight="1"/>
    <row r="366" s="1" customFormat="1" ht="15.75" customHeight="1"/>
    <row r="367" s="1" customFormat="1" ht="15.75" customHeight="1"/>
    <row r="368" s="1" customFormat="1" ht="15.75" customHeight="1"/>
    <row r="369" s="1" customFormat="1" ht="15.75" customHeight="1"/>
    <row r="370" s="1" customFormat="1" ht="15.75" customHeight="1"/>
    <row r="371" s="1" customFormat="1" ht="15.75" customHeight="1"/>
    <row r="372" s="1" customFormat="1" ht="15.75" customHeight="1"/>
    <row r="373" s="1" customFormat="1" ht="15.75" customHeight="1"/>
    <row r="374" s="1" customFormat="1" ht="15.75" customHeight="1"/>
    <row r="375" s="1" customFormat="1" ht="15.75" customHeight="1"/>
    <row r="376" s="1" customFormat="1" ht="15.75" customHeight="1"/>
    <row r="377" s="1" customFormat="1" ht="15.75" customHeight="1"/>
    <row r="378" s="1" customFormat="1" ht="15.75" customHeight="1"/>
    <row r="379" s="1" customFormat="1" ht="15.75" customHeight="1"/>
    <row r="380" s="1" customFormat="1" ht="15.75" customHeight="1"/>
    <row r="381" s="1" customFormat="1" ht="15.75" customHeight="1"/>
    <row r="382" s="1" customFormat="1" ht="15.75" customHeight="1"/>
    <row r="383" s="1" customFormat="1" ht="15.75" customHeight="1"/>
    <row r="384" s="1" customFormat="1" ht="15.75" customHeight="1"/>
    <row r="385" s="1" customFormat="1" ht="15.75" customHeight="1"/>
    <row r="386" s="1" customFormat="1" ht="15.75" customHeight="1"/>
    <row r="387" s="1" customFormat="1" ht="15.75" customHeight="1"/>
    <row r="388" s="1" customFormat="1" ht="15.75" customHeight="1"/>
    <row r="389" s="1" customFormat="1" ht="15.75" customHeight="1"/>
    <row r="390" s="1" customFormat="1" ht="15.75" customHeight="1"/>
    <row r="391" s="1" customFormat="1" ht="15.75" customHeight="1"/>
    <row r="392" s="1" customFormat="1" ht="15.75" customHeight="1"/>
    <row r="393" s="1" customFormat="1" ht="15.75" customHeight="1"/>
    <row r="394" s="1" customFormat="1" ht="15.75" customHeight="1"/>
    <row r="395" s="1" customFormat="1" ht="15.75" customHeight="1"/>
    <row r="396" s="1" customFormat="1" ht="15.75" customHeight="1"/>
    <row r="397" s="1" customFormat="1" ht="15.75" customHeight="1"/>
    <row r="398" s="1" customFormat="1" ht="15.75" customHeight="1"/>
    <row r="399" s="1" customFormat="1" ht="15.75" customHeight="1"/>
    <row r="400" s="1" customFormat="1" ht="15.75" customHeight="1"/>
    <row r="401" s="1" customFormat="1" ht="15.75" customHeight="1"/>
    <row r="402" s="1" customFormat="1" ht="15.75" customHeight="1"/>
    <row r="403" s="1" customFormat="1" ht="15.75" customHeight="1"/>
    <row r="404" s="1" customFormat="1" ht="15.75" customHeight="1"/>
    <row r="405" s="1" customFormat="1" ht="15.75" customHeight="1"/>
    <row r="406" s="1" customFormat="1" ht="15.75" customHeight="1"/>
    <row r="407" s="1" customFormat="1" ht="15.75" customHeight="1"/>
    <row r="408" s="1" customFormat="1" ht="15.75" customHeight="1"/>
    <row r="409" s="1" customFormat="1" ht="15.75" customHeight="1"/>
    <row r="410" s="1" customFormat="1" ht="15.75" customHeight="1"/>
    <row r="411" s="1" customFormat="1" ht="15.75" customHeight="1"/>
    <row r="412" s="1" customFormat="1" ht="15.75" customHeight="1"/>
    <row r="413" s="1" customFormat="1" ht="15.75" customHeight="1"/>
    <row r="414" s="1" customFormat="1" ht="15.75" customHeight="1"/>
    <row r="415" s="1" customFormat="1" ht="15.75" customHeight="1"/>
    <row r="416" s="1" customFormat="1" ht="15.75" customHeight="1"/>
    <row r="417" s="1" customFormat="1" ht="15.75" customHeight="1"/>
    <row r="418" s="1" customFormat="1" ht="15.75" customHeight="1"/>
    <row r="419" s="1" customFormat="1" ht="15.75" customHeight="1"/>
    <row r="420" s="1" customFormat="1" ht="15.75" customHeight="1"/>
    <row r="421" s="1" customFormat="1" ht="15.75" customHeight="1"/>
    <row r="422" s="1" customFormat="1" ht="15.75" customHeight="1"/>
    <row r="423" s="1" customFormat="1" ht="15.75" customHeight="1"/>
    <row r="424" s="1" customFormat="1" ht="15.75" customHeight="1"/>
    <row r="425" s="1" customFormat="1" ht="15.75" customHeight="1"/>
    <row r="426" s="1" customFormat="1" ht="15.75" customHeight="1"/>
    <row r="427" s="1" customFormat="1" ht="15.75" customHeight="1"/>
    <row r="428" s="1" customFormat="1" ht="15.75" customHeight="1"/>
    <row r="429" s="1" customFormat="1" ht="15.75" customHeight="1"/>
    <row r="430" s="1" customFormat="1" ht="15.75" customHeight="1"/>
    <row r="431" s="1" customFormat="1" ht="15.75" customHeight="1"/>
    <row r="432" s="1" customFormat="1" ht="15.75" customHeight="1"/>
    <row r="433" s="1" customFormat="1" ht="15.75" customHeight="1"/>
    <row r="434" s="1" customFormat="1" ht="15.75" customHeight="1"/>
    <row r="435" s="1" customFormat="1" ht="15.75" customHeight="1"/>
    <row r="436" s="1" customFormat="1" ht="15.75" customHeight="1"/>
    <row r="437" s="1" customFormat="1" ht="15.75" customHeight="1"/>
    <row r="438" s="1" customFormat="1" ht="15.75" customHeight="1"/>
    <row r="439" s="1" customFormat="1" ht="15.75" customHeight="1"/>
    <row r="440" s="1" customFormat="1" ht="15.75" customHeight="1"/>
    <row r="441" s="1" customFormat="1" ht="15.75" customHeight="1"/>
    <row r="442" s="1" customFormat="1" ht="15.75" customHeight="1"/>
    <row r="443" s="1" customFormat="1" ht="15.75" customHeight="1"/>
    <row r="444" s="1" customFormat="1" ht="15.75" customHeight="1"/>
    <row r="445" s="1" customFormat="1" ht="15.75" customHeight="1"/>
    <row r="446" s="1" customFormat="1" ht="15.75" customHeight="1"/>
    <row r="447" s="1" customFormat="1" ht="15.75" customHeight="1"/>
    <row r="448" s="1" customFormat="1" ht="15.75" customHeight="1"/>
    <row r="449" s="1" customFormat="1" ht="15.75" customHeight="1"/>
    <row r="450" s="1" customFormat="1" ht="15.75" customHeight="1"/>
    <row r="451" s="1" customFormat="1" ht="15.75" customHeight="1"/>
    <row r="452" s="1" customFormat="1" ht="15.75" customHeight="1"/>
    <row r="453" s="1" customFormat="1" ht="15.75" customHeight="1"/>
    <row r="454" s="1" customFormat="1" ht="15.75" customHeight="1"/>
    <row r="455" s="1" customFormat="1" ht="15.75" customHeight="1"/>
    <row r="456" s="1" customFormat="1" ht="15.75" customHeight="1"/>
    <row r="457" s="1" customFormat="1" ht="15.75" customHeight="1"/>
    <row r="458" s="1" customFormat="1" ht="15.75" customHeight="1"/>
    <row r="459" s="1" customFormat="1" ht="15.75" customHeight="1"/>
    <row r="460" s="1" customFormat="1" ht="15.75" customHeight="1"/>
    <row r="461" s="1" customFormat="1" ht="15.75" customHeight="1"/>
    <row r="462" s="1" customFormat="1" ht="15.75" customHeight="1"/>
    <row r="463" s="1" customFormat="1" ht="15.75" customHeight="1"/>
    <row r="464" s="1" customFormat="1" ht="15.75" customHeight="1"/>
    <row r="465" s="1" customFormat="1" ht="15.75" customHeight="1"/>
    <row r="466" s="1" customFormat="1" ht="15.75" customHeight="1"/>
    <row r="467" s="1" customFormat="1" ht="15.75" customHeight="1"/>
    <row r="468" s="1" customFormat="1" ht="15.75" customHeight="1"/>
    <row r="469" s="1" customFormat="1" ht="15.75" customHeight="1"/>
    <row r="470" s="1" customFormat="1" ht="15.75" customHeight="1"/>
    <row r="471" s="1" customFormat="1" ht="15.75" customHeight="1"/>
    <row r="472" s="1" customFormat="1" ht="15.75" customHeight="1"/>
    <row r="473" s="1" customFormat="1" ht="15.75" customHeight="1"/>
    <row r="474" s="1" customFormat="1" ht="15.75" customHeight="1"/>
    <row r="475" s="1" customFormat="1" ht="15.75" customHeight="1"/>
    <row r="476" s="1" customFormat="1" ht="15.75" customHeight="1"/>
    <row r="477" s="1" customFormat="1" ht="15.75" customHeight="1"/>
    <row r="478" s="1" customFormat="1" ht="15.75" customHeight="1"/>
    <row r="479" s="1" customFormat="1" ht="15.75" customHeight="1"/>
    <row r="480" s="1" customFormat="1" ht="15.75" customHeight="1"/>
    <row r="481" s="1" customFormat="1" ht="15.75" customHeight="1"/>
    <row r="482" s="1" customFormat="1" ht="15.75" customHeight="1"/>
    <row r="483" s="1" customFormat="1" ht="15.75" customHeight="1"/>
    <row r="484" s="1" customFormat="1" ht="15.75" customHeight="1"/>
    <row r="485" s="1" customFormat="1" ht="15.75" customHeight="1"/>
    <row r="486" s="1" customFormat="1" ht="15.75" customHeight="1"/>
    <row r="487" s="1" customFormat="1" ht="15.75" customHeight="1"/>
    <row r="488" s="1" customFormat="1" ht="15.75" customHeight="1"/>
    <row r="489" s="1" customFormat="1" ht="15.75" customHeight="1"/>
    <row r="490" s="1" customFormat="1" ht="15.75" customHeight="1"/>
    <row r="491" s="1" customFormat="1" ht="15.75" customHeight="1"/>
    <row r="492" s="1" customFormat="1" ht="15.75" customHeight="1"/>
    <row r="493" s="1" customFormat="1" ht="15.75" customHeight="1"/>
    <row r="494" s="1" customFormat="1" ht="15.75" customHeight="1"/>
    <row r="495" s="1" customFormat="1" ht="15.75" customHeight="1"/>
    <row r="496" s="1" customFormat="1" ht="15.75" customHeight="1"/>
    <row r="497" s="1" customFormat="1" ht="15.75" customHeight="1"/>
    <row r="498" s="1" customFormat="1" ht="15.75" customHeight="1"/>
    <row r="499" s="1" customFormat="1" ht="15.75" customHeight="1"/>
    <row r="500" s="1" customFormat="1" ht="15.75" customHeight="1"/>
    <row r="501" s="1" customFormat="1" ht="15.75" customHeight="1"/>
    <row r="502" s="1" customFormat="1" ht="15.75" customHeight="1"/>
    <row r="503" s="1" customFormat="1" ht="15.75" customHeight="1"/>
    <row r="504" s="1" customFormat="1" ht="15.75" customHeight="1"/>
    <row r="505" s="1" customFormat="1" ht="15.75" customHeight="1"/>
    <row r="506" s="1" customFormat="1" ht="15.75" customHeight="1"/>
    <row r="507" s="1" customFormat="1" ht="15.75" customHeight="1"/>
    <row r="508" s="1" customFormat="1" ht="15.75" customHeight="1"/>
    <row r="509" s="1" customFormat="1" ht="15.75" customHeight="1"/>
    <row r="510" s="1" customFormat="1" ht="15.75" customHeight="1"/>
    <row r="511" s="1" customFormat="1" ht="15.75" customHeight="1"/>
    <row r="512" s="1" customFormat="1" ht="15.75" customHeight="1"/>
    <row r="513" s="1" customFormat="1" ht="15.75" customHeight="1"/>
    <row r="514" s="1" customFormat="1" ht="15.75" customHeight="1"/>
    <row r="515" s="1" customFormat="1" ht="15.75" customHeight="1"/>
    <row r="516" s="1" customFormat="1" ht="15.75" customHeight="1"/>
    <row r="517" s="1" customFormat="1" ht="15.75" customHeight="1"/>
    <row r="518" s="1" customFormat="1" ht="15.75" customHeight="1"/>
    <row r="519" s="1" customFormat="1" ht="15.75" customHeight="1"/>
    <row r="520" s="1" customFormat="1" ht="15.75" customHeight="1"/>
    <row r="521" s="1" customFormat="1" ht="15.75" customHeight="1"/>
    <row r="522" s="1" customFormat="1" ht="15.75" customHeight="1"/>
    <row r="523" s="1" customFormat="1" ht="15.75" customHeight="1"/>
    <row r="524" s="1" customFormat="1" ht="15.75" customHeight="1"/>
    <row r="525" s="1" customFormat="1" ht="15.75" customHeight="1"/>
    <row r="526" s="1" customFormat="1" ht="15.75" customHeight="1"/>
    <row r="527" s="1" customFormat="1" ht="15.75" customHeight="1"/>
    <row r="528" s="1" customFormat="1" ht="15.75" customHeight="1"/>
    <row r="529" s="1" customFormat="1" ht="15.75" customHeight="1"/>
    <row r="530" s="1" customFormat="1" ht="15.75" customHeight="1"/>
    <row r="531" s="1" customFormat="1" ht="15.75" customHeight="1"/>
    <row r="532" s="1" customFormat="1" ht="15.75" customHeight="1"/>
    <row r="533" s="1" customFormat="1" ht="15.75" customHeight="1"/>
    <row r="534" s="1" customFormat="1" ht="15.75" customHeight="1"/>
    <row r="535" s="1" customFormat="1" ht="15.75" customHeight="1"/>
    <row r="536" s="1" customFormat="1" ht="15.75" customHeight="1"/>
    <row r="537" s="1" customFormat="1" ht="15.75" customHeight="1"/>
    <row r="538" s="1" customFormat="1" ht="15.75" customHeight="1"/>
    <row r="539" s="1" customFormat="1" ht="15.75" customHeight="1"/>
    <row r="540" s="1" customFormat="1" ht="15.75" customHeight="1"/>
    <row r="541" s="1" customFormat="1" ht="15.75" customHeight="1"/>
    <row r="542" s="1" customFormat="1" ht="15.75" customHeight="1"/>
    <row r="543" s="1" customFormat="1" ht="15.75" customHeight="1"/>
    <row r="544" s="1" customFormat="1" ht="15.75" customHeight="1"/>
    <row r="545" s="1" customFormat="1" ht="15.75" customHeight="1"/>
    <row r="546" s="1" customFormat="1" ht="15.75" customHeight="1"/>
    <row r="547" s="1" customFormat="1" ht="15.75" customHeight="1"/>
    <row r="548" s="1" customFormat="1" ht="15.75" customHeight="1"/>
    <row r="549" s="1" customFormat="1" ht="15.75" customHeight="1"/>
    <row r="550" s="1" customFormat="1" ht="15.75" customHeight="1"/>
    <row r="551" s="1" customFormat="1" ht="15.75" customHeight="1"/>
    <row r="552" s="1" customFormat="1" ht="15.75" customHeight="1"/>
    <row r="553" s="1" customFormat="1" ht="15.75" customHeight="1"/>
    <row r="554" s="1" customFormat="1" ht="15.75" customHeight="1"/>
    <row r="555" s="1" customFormat="1" ht="15.75" customHeight="1"/>
    <row r="556" s="1" customFormat="1" ht="15.75" customHeight="1"/>
    <row r="557" s="1" customFormat="1" ht="15.75" customHeight="1"/>
    <row r="558" s="1" customFormat="1" ht="15.75" customHeight="1"/>
    <row r="559" s="1" customFormat="1" ht="15.75" customHeight="1"/>
    <row r="560" s="1" customFormat="1" ht="15.75" customHeight="1"/>
    <row r="561" s="1" customFormat="1" ht="15.75" customHeight="1"/>
    <row r="562" s="1" customFormat="1" ht="15.75" customHeight="1"/>
    <row r="563" s="1" customFormat="1" ht="15.75" customHeight="1"/>
    <row r="564" s="1" customFormat="1" ht="15.75" customHeight="1"/>
    <row r="565" s="1" customFormat="1" ht="15.75" customHeight="1"/>
    <row r="566" s="1" customFormat="1" ht="15.75" customHeight="1"/>
    <row r="567" s="1" customFormat="1" ht="15.75" customHeight="1"/>
    <row r="568" s="1" customFormat="1" ht="15.75" customHeight="1"/>
    <row r="569" s="1" customFormat="1" ht="15.75" customHeight="1"/>
    <row r="570" s="1" customFormat="1" ht="15.75" customHeight="1"/>
    <row r="571" s="1" customFormat="1" ht="15.75" customHeight="1"/>
    <row r="572" s="1" customFormat="1" ht="15.75" customHeight="1"/>
    <row r="573" s="1" customFormat="1" ht="15.75" customHeight="1"/>
    <row r="574" s="1" customFormat="1" ht="15.75" customHeight="1"/>
    <row r="575" s="1" customFormat="1" ht="15.75" customHeight="1"/>
    <row r="576" s="1" customFormat="1" ht="15.75" customHeight="1"/>
    <row r="577" s="1" customFormat="1" ht="15.75" customHeight="1"/>
    <row r="578" s="1" customFormat="1" ht="15.75" customHeight="1"/>
    <row r="579" s="1" customFormat="1" ht="15.75" customHeight="1"/>
    <row r="580" s="1" customFormat="1" ht="15.75" customHeight="1"/>
    <row r="581" s="1" customFormat="1" ht="15.75" customHeight="1"/>
    <row r="582" s="1" customFormat="1" ht="15.75" customHeight="1"/>
    <row r="583" s="1" customFormat="1" ht="15.75" customHeight="1"/>
    <row r="584" s="1" customFormat="1" ht="15.75" customHeight="1"/>
    <row r="585" s="1" customFormat="1" ht="15.75" customHeight="1"/>
    <row r="586" s="1" customFormat="1" ht="15.75" customHeight="1"/>
    <row r="587" s="1" customFormat="1" ht="15.75" customHeight="1"/>
    <row r="588" s="1" customFormat="1" ht="15.75" customHeight="1"/>
    <row r="589" s="1" customFormat="1" ht="15.75" customHeight="1"/>
    <row r="590" s="1" customFormat="1" ht="15.75" customHeight="1"/>
    <row r="591" s="1" customFormat="1" ht="15.75" customHeight="1"/>
    <row r="592" s="1" customFormat="1" ht="15.75" customHeight="1"/>
    <row r="593" s="1" customFormat="1" ht="15.75" customHeight="1"/>
    <row r="594" s="1" customFormat="1" ht="15.75" customHeight="1"/>
    <row r="595" s="1" customFormat="1" ht="15.75" customHeight="1"/>
    <row r="596" s="1" customFormat="1" ht="15.75" customHeight="1"/>
    <row r="597" s="1" customFormat="1" ht="15.75" customHeight="1"/>
    <row r="598" s="1" customFormat="1" ht="15.75" customHeight="1"/>
    <row r="599" s="1" customFormat="1" ht="15.75" customHeight="1"/>
    <row r="600" s="1" customFormat="1" ht="15.75" customHeight="1"/>
    <row r="601" s="1" customFormat="1" ht="15.75" customHeight="1"/>
    <row r="602" s="1" customFormat="1" ht="15.75" customHeight="1"/>
    <row r="603" s="1" customFormat="1" ht="15.75" customHeight="1"/>
    <row r="604" s="1" customFormat="1" ht="15.75" customHeight="1"/>
    <row r="605" s="1" customFormat="1" ht="15.75" customHeight="1"/>
    <row r="606" s="1" customFormat="1" ht="15.75" customHeight="1"/>
    <row r="607" s="1" customFormat="1" ht="15.75" customHeight="1"/>
    <row r="608" s="1" customFormat="1" ht="15.75" customHeight="1"/>
    <row r="609" s="1" customFormat="1" ht="15.75" customHeight="1"/>
    <row r="610" s="1" customFormat="1" ht="15.75" customHeight="1"/>
    <row r="611" s="1" customFormat="1" ht="15.75" customHeight="1"/>
    <row r="612" s="1" customFormat="1" ht="15.75" customHeight="1"/>
    <row r="613" s="1" customFormat="1" ht="15.75" customHeight="1"/>
    <row r="614" s="1" customFormat="1" ht="15.75" customHeight="1"/>
    <row r="615" s="1" customFormat="1" ht="15.75" customHeight="1"/>
    <row r="616" s="1" customFormat="1" ht="15.75" customHeight="1"/>
    <row r="617" s="1" customFormat="1" ht="15.75" customHeight="1"/>
    <row r="618" s="1" customFormat="1" ht="15.75" customHeight="1"/>
    <row r="619" s="1" customFormat="1" ht="15.75" customHeight="1"/>
    <row r="620" s="1" customFormat="1" ht="15.75" customHeight="1"/>
    <row r="621" s="1" customFormat="1" ht="15.75" customHeight="1"/>
    <row r="622" s="1" customFormat="1" ht="15.75" customHeight="1"/>
    <row r="623" s="1" customFormat="1" ht="15.75" customHeight="1"/>
    <row r="624" s="1" customFormat="1" ht="15.75" customHeight="1"/>
    <row r="625" s="1" customFormat="1" ht="15.75" customHeight="1"/>
    <row r="626" s="1" customFormat="1" ht="15.75" customHeight="1"/>
    <row r="627" s="1" customFormat="1" ht="15.75" customHeight="1"/>
    <row r="628" s="1" customFormat="1" ht="15.75" customHeight="1"/>
    <row r="629" s="1" customFormat="1" ht="15.75" customHeight="1"/>
    <row r="630" s="1" customFormat="1" ht="15.75" customHeight="1"/>
    <row r="631" s="1" customFormat="1" ht="15.75" customHeight="1"/>
    <row r="632" s="1" customFormat="1" ht="15.75" customHeight="1"/>
    <row r="633" s="1" customFormat="1" ht="15.75" customHeight="1"/>
    <row r="634" s="1" customFormat="1" ht="15.75" customHeight="1"/>
    <row r="635" s="1" customFormat="1" ht="15.75" customHeight="1"/>
    <row r="636" s="1" customFormat="1" ht="15.75" customHeight="1"/>
    <row r="637" s="1" customFormat="1" ht="15.75" customHeight="1"/>
    <row r="638" s="1" customFormat="1" ht="15.75" customHeight="1"/>
    <row r="639" s="1" customFormat="1" ht="15.75" customHeight="1"/>
    <row r="640" s="1" customFormat="1" ht="15.75" customHeight="1"/>
    <row r="641" s="1" customFormat="1" ht="15.75" customHeight="1"/>
    <row r="642" s="1" customFormat="1" ht="15.75" customHeight="1"/>
    <row r="643" s="1" customFormat="1" ht="15.75" customHeight="1"/>
    <row r="644" s="1" customFormat="1" ht="15.75" customHeight="1"/>
    <row r="645" s="1" customFormat="1" ht="15.75" customHeight="1"/>
    <row r="646" s="1" customFormat="1" ht="15.75" customHeight="1"/>
    <row r="647" s="1" customFormat="1" ht="15.75" customHeight="1"/>
    <row r="648" s="1" customFormat="1" ht="15.75" customHeight="1"/>
    <row r="649" s="1" customFormat="1" ht="15.75" customHeight="1"/>
    <row r="650" s="1" customFormat="1" ht="15.75" customHeight="1"/>
    <row r="651" s="1" customFormat="1" ht="15.75" customHeight="1"/>
    <row r="652" s="1" customFormat="1" ht="15.75" customHeight="1"/>
    <row r="653" s="1" customFormat="1" ht="15.75" customHeight="1"/>
    <row r="654" s="1" customFormat="1" ht="15.75" customHeight="1"/>
    <row r="655" s="1" customFormat="1" ht="15.75" customHeight="1"/>
    <row r="656" s="1" customFormat="1" ht="15.75" customHeight="1"/>
    <row r="657" s="1" customFormat="1" ht="15.75" customHeight="1"/>
    <row r="658" s="1" customFormat="1" ht="15.75" customHeight="1"/>
    <row r="659" s="1" customFormat="1" ht="15.75" customHeight="1"/>
    <row r="660" s="1" customFormat="1" ht="15.75" customHeight="1"/>
    <row r="661" s="1" customFormat="1" ht="15.75" customHeight="1"/>
    <row r="662" s="1" customFormat="1" ht="15.75" customHeight="1"/>
    <row r="663" s="1" customFormat="1" ht="15.75" customHeight="1"/>
    <row r="664" s="1" customFormat="1" ht="15.75" customHeight="1"/>
    <row r="665" s="1" customFormat="1" ht="15.75" customHeight="1"/>
    <row r="666" s="1" customFormat="1" ht="15.75" customHeight="1"/>
    <row r="667" s="1" customFormat="1" ht="15.75" customHeight="1"/>
    <row r="668" s="1" customFormat="1" ht="15.75" customHeight="1"/>
    <row r="669" s="1" customFormat="1" ht="15.75" customHeight="1"/>
    <row r="670" s="1" customFormat="1" ht="15.75" customHeight="1"/>
    <row r="671" s="1" customFormat="1" ht="15.75" customHeight="1"/>
    <row r="672" s="1" customFormat="1" ht="15.75" customHeight="1"/>
    <row r="673" s="1" customFormat="1" ht="15.75" customHeight="1"/>
    <row r="674" s="1" customFormat="1" ht="15.75" customHeight="1"/>
    <row r="675" s="1" customFormat="1" ht="15.75" customHeight="1"/>
    <row r="676" s="1" customFormat="1" ht="15.75" customHeight="1"/>
    <row r="677" s="1" customFormat="1" ht="15.75" customHeight="1"/>
    <row r="678" s="1" customFormat="1" ht="15.75" customHeight="1"/>
    <row r="679" s="1" customFormat="1" ht="15.75" customHeight="1"/>
    <row r="680" s="1" customFormat="1" ht="15.75" customHeight="1"/>
    <row r="681" s="1" customFormat="1" ht="15.75" customHeight="1"/>
    <row r="682" s="1" customFormat="1" ht="15.75" customHeight="1"/>
    <row r="683" s="1" customFormat="1" ht="15.75" customHeight="1"/>
    <row r="684" s="1" customFormat="1" ht="15.75" customHeight="1"/>
    <row r="685" s="1" customFormat="1" ht="15.75" customHeight="1"/>
    <row r="686" s="1" customFormat="1" ht="15.75" customHeight="1"/>
    <row r="687" s="1" customFormat="1" ht="15.75" customHeight="1"/>
    <row r="688" s="1" customFormat="1" ht="15.75" customHeight="1"/>
    <row r="689" s="1" customFormat="1" ht="15.75" customHeight="1"/>
    <row r="690" s="1" customFormat="1" ht="15.75" customHeight="1"/>
    <row r="691" s="1" customFormat="1" ht="15.75" customHeight="1"/>
    <row r="692" s="1" customFormat="1" ht="15.75" customHeight="1"/>
    <row r="693" s="1" customFormat="1" ht="15.75" customHeight="1"/>
    <row r="694" s="1" customFormat="1" ht="15.75" customHeight="1"/>
    <row r="695" s="1" customFormat="1" ht="15.75" customHeight="1"/>
    <row r="696" s="1" customFormat="1" ht="15.75" customHeight="1"/>
    <row r="697" s="1" customFormat="1" ht="15.75" customHeight="1"/>
    <row r="698" s="1" customFormat="1" ht="15.75" customHeight="1"/>
    <row r="699" s="1" customFormat="1" ht="15.75" customHeight="1"/>
    <row r="700" s="1" customFormat="1" ht="15.75" customHeight="1"/>
    <row r="701" s="1" customFormat="1" ht="15.75" customHeight="1"/>
    <row r="702" s="1" customFormat="1" ht="15.75" customHeight="1"/>
    <row r="703" s="1" customFormat="1" ht="15.75" customHeight="1"/>
    <row r="704" s="1" customFormat="1" ht="15.75" customHeight="1"/>
    <row r="705" s="1" customFormat="1" ht="15.75" customHeight="1"/>
    <row r="706" s="1" customFormat="1" ht="15.75" customHeight="1"/>
    <row r="707" s="1" customFormat="1" ht="15.75" customHeight="1"/>
    <row r="708" s="1" customFormat="1" ht="15.75" customHeight="1"/>
    <row r="709" s="1" customFormat="1" ht="15.75" customHeight="1"/>
    <row r="710" s="1" customFormat="1" ht="15.75" customHeight="1"/>
    <row r="711" s="1" customFormat="1" ht="15.75" customHeight="1"/>
    <row r="712" s="1" customFormat="1" ht="15.75" customHeight="1"/>
    <row r="713" s="1" customFormat="1" ht="15.75" customHeight="1"/>
    <row r="714" s="1" customFormat="1" ht="15.75" customHeight="1"/>
    <row r="715" s="1" customFormat="1" ht="15.75" customHeight="1"/>
    <row r="716" s="1" customFormat="1" ht="15.75" customHeight="1"/>
    <row r="717" s="1" customFormat="1" ht="15.75" customHeight="1"/>
    <row r="718" s="1" customFormat="1" ht="15.75" customHeight="1"/>
    <row r="719" s="1" customFormat="1" ht="15.75" customHeight="1"/>
    <row r="720" s="1" customFormat="1" ht="15.75" customHeight="1"/>
    <row r="721" s="1" customFormat="1" ht="15.75" customHeight="1"/>
    <row r="722" s="1" customFormat="1" ht="15.75" customHeight="1"/>
    <row r="723" s="1" customFormat="1" ht="15.75" customHeight="1"/>
    <row r="724" s="1" customFormat="1" ht="15.75" customHeight="1"/>
    <row r="725" s="1" customFormat="1" ht="15.75" customHeight="1"/>
    <row r="726" s="1" customFormat="1" ht="15.75" customHeight="1"/>
    <row r="727" s="1" customFormat="1" ht="15.75" customHeight="1"/>
    <row r="728" s="1" customFormat="1" ht="15.75" customHeight="1"/>
    <row r="729" s="1" customFormat="1" ht="15.75" customHeight="1"/>
    <row r="730" s="1" customFormat="1" ht="15.75" customHeight="1"/>
    <row r="731" s="1" customFormat="1" ht="15.75" customHeight="1"/>
    <row r="732" s="1" customFormat="1" ht="15.75" customHeight="1"/>
    <row r="733" s="1" customFormat="1" ht="15.75" customHeight="1"/>
    <row r="734" s="1" customFormat="1" ht="15.75" customHeight="1"/>
    <row r="735" s="1" customFormat="1" ht="15.75" customHeight="1"/>
    <row r="736" s="1" customFormat="1" ht="15.75" customHeight="1"/>
    <row r="737" s="1" customFormat="1" ht="15.75" customHeight="1"/>
    <row r="738" s="1" customFormat="1" ht="15.75" customHeight="1"/>
    <row r="739" s="1" customFormat="1" ht="15.75" customHeight="1"/>
    <row r="740" s="1" customFormat="1" ht="15.75" customHeight="1"/>
    <row r="741" s="1" customFormat="1" ht="15.75" customHeight="1"/>
    <row r="742" s="1" customFormat="1" ht="15.75" customHeight="1"/>
    <row r="743" s="1" customFormat="1" ht="15.75" customHeight="1"/>
    <row r="744" s="1" customFormat="1" ht="15.75" customHeight="1"/>
    <row r="745" s="1" customFormat="1" ht="15.75" customHeight="1"/>
    <row r="746" s="1" customFormat="1" ht="15.75" customHeight="1"/>
    <row r="747" s="1" customFormat="1" ht="15.75" customHeight="1"/>
    <row r="748" s="1" customFormat="1" ht="15.75" customHeight="1"/>
    <row r="749" s="1" customFormat="1" ht="15.75" customHeight="1"/>
    <row r="750" s="1" customFormat="1" ht="15.75" customHeight="1"/>
    <row r="751" s="1" customFormat="1" ht="15.75" customHeight="1"/>
    <row r="752" s="1" customFormat="1" ht="15.75" customHeight="1"/>
    <row r="753" s="1" customFormat="1" ht="15.75" customHeight="1"/>
    <row r="754" s="1" customFormat="1" ht="15.75" customHeight="1"/>
    <row r="755" s="1" customFormat="1" ht="15.75" customHeight="1"/>
    <row r="756" s="1" customFormat="1" ht="15.75" customHeight="1"/>
    <row r="757" s="1" customFormat="1" ht="15.75" customHeight="1"/>
    <row r="758" s="1" customFormat="1" ht="15.75" customHeight="1"/>
    <row r="759" s="1" customFormat="1" ht="15.75" customHeight="1"/>
    <row r="760" s="1" customFormat="1" ht="15.75" customHeight="1"/>
    <row r="761" s="1" customFormat="1" ht="15.75" customHeight="1"/>
    <row r="762" s="1" customFormat="1" ht="15.75" customHeight="1"/>
    <row r="763" s="1" customFormat="1" ht="15.75" customHeight="1"/>
    <row r="764" s="1" customFormat="1" ht="15.75" customHeight="1"/>
    <row r="765" s="1" customFormat="1" ht="15.75" customHeight="1"/>
    <row r="766" s="1" customFormat="1" ht="15.75" customHeight="1"/>
    <row r="767" s="1" customFormat="1" ht="15.75" customHeight="1"/>
    <row r="768" s="1" customFormat="1" ht="15.75" customHeight="1"/>
    <row r="769" s="1" customFormat="1" ht="15.75" customHeight="1"/>
    <row r="770" s="1" customFormat="1" ht="15.75" customHeight="1"/>
    <row r="771" s="1" customFormat="1" ht="15.75" customHeight="1"/>
    <row r="772" s="1" customFormat="1" ht="15.75" customHeight="1"/>
    <row r="773" s="1" customFormat="1" ht="15.75" customHeight="1"/>
    <row r="774" s="1" customFormat="1" ht="15.75" customHeight="1"/>
    <row r="775" s="1" customFormat="1" ht="15.75" customHeight="1"/>
    <row r="776" s="1" customFormat="1" ht="15.75" customHeight="1"/>
    <row r="777" s="1" customFormat="1" ht="15.75" customHeight="1"/>
    <row r="778" s="1" customFormat="1" ht="15.75" customHeight="1"/>
    <row r="779" s="1" customFormat="1" ht="15.75" customHeight="1"/>
    <row r="780" s="1" customFormat="1" ht="15.75" customHeight="1"/>
    <row r="781" s="1" customFormat="1" ht="15.75" customHeight="1"/>
    <row r="782" s="1" customFormat="1" ht="15.75" customHeight="1"/>
    <row r="783" s="1" customFormat="1" ht="15.75" customHeight="1"/>
    <row r="784" s="1" customFormat="1" ht="15.75" customHeight="1"/>
    <row r="785" s="1" customFormat="1" ht="15.75" customHeight="1"/>
    <row r="786" s="1" customFormat="1" ht="15.75" customHeight="1"/>
    <row r="787" s="1" customFormat="1" ht="15.75" customHeight="1"/>
    <row r="788" s="1" customFormat="1" ht="15.75" customHeight="1"/>
    <row r="789" s="1" customFormat="1" ht="15.75" customHeight="1"/>
    <row r="790" s="1" customFormat="1" ht="15.75" customHeight="1"/>
    <row r="791" s="1" customFormat="1" ht="15.75" customHeight="1"/>
    <row r="792" s="1" customFormat="1" ht="15.75" customHeight="1"/>
    <row r="793" s="1" customFormat="1" ht="15.75" customHeight="1"/>
    <row r="794" s="1" customFormat="1" ht="15.75" customHeight="1"/>
    <row r="795" s="1" customFormat="1" ht="15.75" customHeight="1"/>
    <row r="796" s="1" customFormat="1" ht="15.75" customHeight="1"/>
    <row r="797" s="1" customFormat="1" ht="15.75" customHeight="1"/>
    <row r="798" s="1" customFormat="1" ht="15.75" customHeight="1"/>
    <row r="799" s="1" customFormat="1" ht="15.75" customHeight="1"/>
    <row r="800" s="1" customFormat="1" ht="15.75" customHeight="1"/>
    <row r="801" s="1" customFormat="1" ht="15.75" customHeight="1"/>
    <row r="802" s="1" customFormat="1" ht="15.75" customHeight="1"/>
    <row r="803" s="1" customFormat="1" ht="15.75" customHeight="1"/>
    <row r="804" s="1" customFormat="1" ht="15.75" customHeight="1"/>
    <row r="805" s="1" customFormat="1" ht="15.75" customHeight="1"/>
    <row r="806" s="1" customFormat="1" ht="15.75" customHeight="1"/>
    <row r="807" s="1" customFormat="1" ht="15.75" customHeight="1"/>
    <row r="808" s="1" customFormat="1" ht="15.75" customHeight="1"/>
    <row r="809" s="1" customFormat="1" ht="15.75" customHeight="1"/>
    <row r="810" s="1" customFormat="1" ht="15.75" customHeight="1"/>
    <row r="811" s="1" customFormat="1" ht="15.75" customHeight="1"/>
    <row r="812" s="1" customFormat="1" ht="15.75" customHeight="1"/>
    <row r="813" s="1" customFormat="1" ht="15.75" customHeight="1"/>
    <row r="814" s="1" customFormat="1" ht="15.75" customHeight="1"/>
    <row r="815" s="1" customFormat="1" ht="15.75" customHeight="1"/>
    <row r="816" s="1" customFormat="1" ht="15.75" customHeight="1"/>
    <row r="817" s="1" customFormat="1" ht="15.75" customHeight="1"/>
    <row r="818" s="1" customFormat="1" ht="15.75" customHeight="1"/>
    <row r="819" s="1" customFormat="1" ht="15.75" customHeight="1"/>
    <row r="820" s="1" customFormat="1" ht="15.75" customHeight="1"/>
    <row r="821" s="1" customFormat="1" ht="15.75" customHeight="1"/>
    <row r="822" s="1" customFormat="1" ht="15.75" customHeight="1"/>
    <row r="823" s="1" customFormat="1" ht="15.75" customHeight="1"/>
    <row r="824" s="1" customFormat="1" ht="15.75" customHeight="1"/>
    <row r="825" s="1" customFormat="1" ht="15.75" customHeight="1"/>
    <row r="826" s="1" customFormat="1" ht="15.75" customHeight="1"/>
    <row r="827" s="1" customFormat="1" ht="15.75" customHeight="1"/>
    <row r="828" s="1" customFormat="1" ht="15.75" customHeight="1"/>
  </sheetData>
  <mergeCells count="2">
    <mergeCell ref="A1:G1"/>
    <mergeCell ref="A2:G2"/>
  </mergeCells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34"/>
  <sheetViews>
    <sheetView workbookViewId="0">
      <selection activeCell="F49" sqref="F49"/>
    </sheetView>
  </sheetViews>
  <sheetFormatPr defaultColWidth="14.4285714285714" defaultRowHeight="15" customHeight="1"/>
  <cols>
    <col min="1" max="1" width="12.1428571428571" style="149" customWidth="1"/>
    <col min="2" max="2" width="5.71428571428571" style="149" customWidth="1"/>
    <col min="3" max="3" width="15.7142857142857" style="149" customWidth="1"/>
    <col min="4" max="4" width="21.7142857142857" style="149" customWidth="1"/>
    <col min="5" max="5" width="23" style="149" customWidth="1"/>
    <col min="6" max="6" width="15.7142857142857" style="149" customWidth="1"/>
    <col min="7" max="7" width="18.5714285714286" style="149" customWidth="1"/>
    <col min="8" max="8" width="15.7142857142857" style="149" customWidth="1"/>
    <col min="9" max="9" width="19.5714285714286" style="149" customWidth="1"/>
    <col min="10" max="10" width="28" style="149" customWidth="1"/>
    <col min="11" max="11" width="20.2857142857143" style="149" customWidth="1"/>
    <col min="12" max="12" width="20.4285714285714" style="149" customWidth="1"/>
    <col min="13" max="13" width="21.1428571428571" style="149" customWidth="1"/>
    <col min="14" max="31" width="15.7142857142857" style="149" customWidth="1"/>
    <col min="32" max="33" width="8.71428571428571" style="149" customWidth="1"/>
    <col min="34" max="36" width="12.8571428571429" style="149" customWidth="1"/>
    <col min="37" max="39" width="8.71428571428571" style="149" customWidth="1"/>
    <col min="40" max="16384" width="14.4285714285714" style="149"/>
  </cols>
  <sheetData>
    <row r="1" s="83" customFormat="1" ht="26.25" customHeight="1" spans="1:16">
      <c r="A1" s="94" t="s">
        <v>68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</row>
    <row r="2" s="83" customFormat="1" ht="26.25" spans="1:16">
      <c r="A2" s="151" t="str">
        <f>Demographics!A2</f>
        <v>District:RAWALPINDI , Tehsil : Rawal Town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</row>
    <row r="3" s="83" customFormat="1" spans="1:16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</row>
    <row r="4" s="147" customFormat="1" ht="75" spans="1:37">
      <c r="A4" s="153" t="s">
        <v>4</v>
      </c>
      <c r="B4" s="153" t="s">
        <v>69</v>
      </c>
      <c r="C4" s="153" t="s">
        <v>6</v>
      </c>
      <c r="D4" s="153" t="s">
        <v>70</v>
      </c>
      <c r="E4" s="153" t="s">
        <v>71</v>
      </c>
      <c r="F4" s="153" t="s">
        <v>72</v>
      </c>
      <c r="G4" s="153" t="s">
        <v>73</v>
      </c>
      <c r="H4" s="153" t="s">
        <v>74</v>
      </c>
      <c r="I4" s="153" t="s">
        <v>75</v>
      </c>
      <c r="J4" s="153" t="s">
        <v>76</v>
      </c>
      <c r="K4" s="153" t="s">
        <v>77</v>
      </c>
      <c r="L4" s="153" t="s">
        <v>78</v>
      </c>
      <c r="M4" s="153" t="s">
        <v>79</v>
      </c>
      <c r="N4" s="153" t="s">
        <v>80</v>
      </c>
      <c r="O4" s="153" t="s">
        <v>81</v>
      </c>
      <c r="P4" s="153" t="s">
        <v>81</v>
      </c>
      <c r="Q4" s="153" t="s">
        <v>81</v>
      </c>
      <c r="R4" s="153" t="s">
        <v>81</v>
      </c>
      <c r="S4" s="153" t="s">
        <v>81</v>
      </c>
      <c r="T4" s="153" t="s">
        <v>81</v>
      </c>
      <c r="U4" s="153" t="s">
        <v>81</v>
      </c>
      <c r="V4" s="153" t="s">
        <v>81</v>
      </c>
      <c r="W4" s="153" t="s">
        <v>81</v>
      </c>
      <c r="X4" s="153" t="s">
        <v>81</v>
      </c>
      <c r="Y4" s="153" t="s">
        <v>81</v>
      </c>
      <c r="Z4" s="153" t="s">
        <v>81</v>
      </c>
      <c r="AA4" s="153" t="s">
        <v>81</v>
      </c>
      <c r="AB4" s="153" t="s">
        <v>81</v>
      </c>
      <c r="AC4" s="153" t="s">
        <v>81</v>
      </c>
      <c r="AD4" s="153" t="s">
        <v>81</v>
      </c>
      <c r="AE4" s="153" t="s">
        <v>81</v>
      </c>
      <c r="AF4" s="153" t="s">
        <v>81</v>
      </c>
      <c r="AG4" s="153" t="s">
        <v>81</v>
      </c>
      <c r="AH4" s="153" t="s">
        <v>81</v>
      </c>
      <c r="AI4" s="153" t="s">
        <v>81</v>
      </c>
      <c r="AJ4" s="153" t="s">
        <v>82</v>
      </c>
      <c r="AK4" s="15"/>
    </row>
    <row r="5" ht="13.5" customHeight="1" spans="1:37">
      <c r="A5" s="154" t="str">
        <f>Demographics!A7</f>
        <v>RWP City</v>
      </c>
      <c r="B5" s="154">
        <v>59</v>
      </c>
      <c r="C5" s="239" t="str">
        <f>Demographics!C7</f>
        <v>U.C No. 1</v>
      </c>
      <c r="D5" s="154" t="s">
        <v>83</v>
      </c>
      <c r="E5" s="155"/>
      <c r="F5" s="156"/>
      <c r="G5" s="156" t="s">
        <v>84</v>
      </c>
      <c r="H5" s="156"/>
      <c r="I5" s="156"/>
      <c r="J5" s="158" t="s">
        <v>85</v>
      </c>
      <c r="K5" s="156" t="s">
        <v>86</v>
      </c>
      <c r="L5" s="156" t="s">
        <v>87</v>
      </c>
      <c r="M5" s="156" t="s">
        <v>87</v>
      </c>
      <c r="N5" s="156" t="s">
        <v>88</v>
      </c>
      <c r="O5" s="156" t="s">
        <v>89</v>
      </c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4"/>
    </row>
    <row r="6" ht="13.5" customHeight="1" spans="1:37">
      <c r="A6" s="154" t="str">
        <f>Demographics!A8</f>
        <v>RWP City</v>
      </c>
      <c r="B6" s="154">
        <v>60</v>
      </c>
      <c r="C6" s="239" t="str">
        <f>Demographics!C8</f>
        <v>U.C No. 2</v>
      </c>
      <c r="D6" s="154" t="s">
        <v>90</v>
      </c>
      <c r="E6" s="157"/>
      <c r="F6" s="158"/>
      <c r="G6" s="158" t="s">
        <v>91</v>
      </c>
      <c r="H6" s="158"/>
      <c r="I6" s="158" t="s">
        <v>86</v>
      </c>
      <c r="J6" s="158" t="s">
        <v>92</v>
      </c>
      <c r="K6" s="158" t="s">
        <v>93</v>
      </c>
      <c r="L6" s="163" t="s">
        <v>94</v>
      </c>
      <c r="M6" s="158" t="s">
        <v>95</v>
      </c>
      <c r="N6" s="158" t="s">
        <v>94</v>
      </c>
      <c r="O6" s="158" t="s">
        <v>87</v>
      </c>
      <c r="P6" s="158" t="s">
        <v>96</v>
      </c>
      <c r="Q6" s="158" t="s">
        <v>97</v>
      </c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4"/>
    </row>
    <row r="7" ht="15.75" customHeight="1" spans="1:37">
      <c r="A7" s="154" t="str">
        <f>Demographics!A9</f>
        <v>RWP City</v>
      </c>
      <c r="B7" s="154">
        <v>61</v>
      </c>
      <c r="C7" s="239" t="str">
        <f>Demographics!C9</f>
        <v>U.C No. 3</v>
      </c>
      <c r="D7" s="154" t="s">
        <v>98</v>
      </c>
      <c r="E7" s="157" t="s">
        <v>99</v>
      </c>
      <c r="F7" s="158">
        <v>3377212347</v>
      </c>
      <c r="G7" s="158" t="s">
        <v>100</v>
      </c>
      <c r="H7" s="158"/>
      <c r="I7" s="158" t="s">
        <v>101</v>
      </c>
      <c r="J7" s="158" t="s">
        <v>102</v>
      </c>
      <c r="K7" s="158" t="s">
        <v>103</v>
      </c>
      <c r="L7" s="156"/>
      <c r="M7" s="158"/>
      <c r="N7" s="163"/>
      <c r="O7" s="158"/>
      <c r="P7" s="158" t="s">
        <v>104</v>
      </c>
      <c r="Q7" s="158" t="s">
        <v>105</v>
      </c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4"/>
    </row>
    <row r="8" ht="15.75" customHeight="1" spans="1:37">
      <c r="A8" s="154" t="str">
        <f>Demographics!A10</f>
        <v>RWP City</v>
      </c>
      <c r="B8" s="154">
        <v>62</v>
      </c>
      <c r="C8" s="239" t="str">
        <f>Demographics!C10</f>
        <v>U.C No. 4</v>
      </c>
      <c r="D8" s="154" t="s">
        <v>106</v>
      </c>
      <c r="E8" s="157"/>
      <c r="F8" s="158"/>
      <c r="G8" s="158" t="s">
        <v>107</v>
      </c>
      <c r="H8" s="158"/>
      <c r="I8" s="158" t="s">
        <v>107</v>
      </c>
      <c r="J8" s="164" t="s">
        <v>108</v>
      </c>
      <c r="K8" s="158" t="s">
        <v>109</v>
      </c>
      <c r="L8" s="158"/>
      <c r="M8" s="165"/>
      <c r="N8" s="166" t="s">
        <v>110</v>
      </c>
      <c r="O8" s="158" t="s">
        <v>111</v>
      </c>
      <c r="P8" s="158" t="s">
        <v>112</v>
      </c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4"/>
    </row>
    <row r="9" ht="15.75" customHeight="1" spans="1:37">
      <c r="A9" s="154" t="str">
        <f>Demographics!A11</f>
        <v>RWP City</v>
      </c>
      <c r="B9" s="154">
        <v>63</v>
      </c>
      <c r="C9" s="239" t="str">
        <f>Demographics!C11</f>
        <v>U.C No. 5</v>
      </c>
      <c r="D9" s="154" t="s">
        <v>113</v>
      </c>
      <c r="E9" s="157"/>
      <c r="F9" s="158"/>
      <c r="G9" s="158" t="s">
        <v>114</v>
      </c>
      <c r="H9" s="158"/>
      <c r="I9" s="158"/>
      <c r="J9" s="158" t="s">
        <v>115</v>
      </c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4"/>
    </row>
    <row r="10" ht="15.75" customHeight="1" spans="1:37">
      <c r="A10" s="154" t="str">
        <f>Demographics!A12</f>
        <v>RWP City</v>
      </c>
      <c r="B10" s="154">
        <v>64</v>
      </c>
      <c r="C10" s="239" t="str">
        <f>Demographics!C12</f>
        <v>U.C No. 6</v>
      </c>
      <c r="D10" s="154" t="s">
        <v>116</v>
      </c>
      <c r="E10" s="157"/>
      <c r="F10" s="158"/>
      <c r="G10" s="158" t="s">
        <v>117</v>
      </c>
      <c r="H10" s="158"/>
      <c r="I10" s="158" t="s">
        <v>118</v>
      </c>
      <c r="J10" s="158" t="s">
        <v>119</v>
      </c>
      <c r="K10" s="158" t="s">
        <v>120</v>
      </c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4"/>
    </row>
    <row r="11" ht="15.75" customHeight="1" spans="1:37">
      <c r="A11" s="154" t="str">
        <f>Demographics!A13</f>
        <v>RWP City</v>
      </c>
      <c r="B11" s="154">
        <v>65</v>
      </c>
      <c r="C11" s="239" t="str">
        <f>Demographics!C13</f>
        <v>U.C No. 7</v>
      </c>
      <c r="D11" s="154" t="s">
        <v>121</v>
      </c>
      <c r="E11" s="157"/>
      <c r="F11" s="158"/>
      <c r="G11" s="159" t="s">
        <v>122</v>
      </c>
      <c r="H11" s="158"/>
      <c r="I11" s="158"/>
      <c r="J11" s="164" t="s">
        <v>123</v>
      </c>
      <c r="K11" s="158"/>
      <c r="L11" s="158"/>
      <c r="M11" s="158"/>
      <c r="N11" s="158" t="s">
        <v>124</v>
      </c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4"/>
    </row>
    <row r="12" ht="15.75" customHeight="1" spans="1:37">
      <c r="A12" s="154" t="str">
        <f>Demographics!A14</f>
        <v>RWP City</v>
      </c>
      <c r="B12" s="154">
        <v>66</v>
      </c>
      <c r="C12" s="239" t="str">
        <f>Demographics!C14</f>
        <v>U.C No. 8</v>
      </c>
      <c r="D12" s="154" t="s">
        <v>125</v>
      </c>
      <c r="E12" s="157" t="s">
        <v>126</v>
      </c>
      <c r="F12" s="158">
        <v>3005850706</v>
      </c>
      <c r="G12" s="158" t="s">
        <v>127</v>
      </c>
      <c r="H12" s="158"/>
      <c r="I12" s="158" t="s">
        <v>128</v>
      </c>
      <c r="J12" s="164" t="s">
        <v>129</v>
      </c>
      <c r="K12" s="158" t="s">
        <v>130</v>
      </c>
      <c r="L12" s="158"/>
      <c r="M12" s="158"/>
      <c r="N12" s="158" t="s">
        <v>131</v>
      </c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4"/>
    </row>
    <row r="13" ht="15.75" customHeight="1" spans="1:37">
      <c r="A13" s="154" t="str">
        <f>Demographics!A15</f>
        <v>RWP City</v>
      </c>
      <c r="B13" s="154">
        <v>67</v>
      </c>
      <c r="C13" s="239" t="str">
        <f>Demographics!C15</f>
        <v>U.C No. 9</v>
      </c>
      <c r="D13" s="154" t="s">
        <v>132</v>
      </c>
      <c r="E13" s="157"/>
      <c r="F13" s="158"/>
      <c r="G13" s="159" t="s">
        <v>133</v>
      </c>
      <c r="H13" s="158"/>
      <c r="I13" s="158"/>
      <c r="J13" s="158" t="s">
        <v>134</v>
      </c>
      <c r="K13" s="158" t="s">
        <v>86</v>
      </c>
      <c r="L13" s="158"/>
      <c r="M13" s="158"/>
      <c r="N13" s="158"/>
      <c r="O13" s="158" t="s">
        <v>135</v>
      </c>
      <c r="P13" s="167" t="s">
        <v>136</v>
      </c>
      <c r="Q13" s="167" t="s">
        <v>137</v>
      </c>
      <c r="R13" s="167" t="s">
        <v>138</v>
      </c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4"/>
    </row>
    <row r="14" ht="13.5" customHeight="1" spans="1:37">
      <c r="A14" s="154" t="str">
        <f>Demographics!A16</f>
        <v>RWP City</v>
      </c>
      <c r="B14" s="154">
        <v>68</v>
      </c>
      <c r="C14" s="239" t="str">
        <f>Demographics!C16</f>
        <v>U.C No. 10</v>
      </c>
      <c r="D14" s="154" t="s">
        <v>139</v>
      </c>
      <c r="E14" s="157"/>
      <c r="F14" s="158"/>
      <c r="G14" s="158" t="s">
        <v>140</v>
      </c>
      <c r="H14" s="158"/>
      <c r="I14" s="158"/>
      <c r="J14" s="164" t="s">
        <v>141</v>
      </c>
      <c r="K14" s="158"/>
      <c r="L14" s="158"/>
      <c r="M14" s="158"/>
      <c r="N14" s="158"/>
      <c r="O14" s="165" t="s">
        <v>142</v>
      </c>
      <c r="P14" s="168"/>
      <c r="Q14" s="168"/>
      <c r="R14" s="16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4"/>
    </row>
    <row r="15" ht="15.75" customHeight="1" spans="1:37">
      <c r="A15" s="154" t="str">
        <f>Demographics!A17</f>
        <v>RWP City</v>
      </c>
      <c r="B15" s="154">
        <v>69</v>
      </c>
      <c r="C15" s="239" t="str">
        <f>Demographics!C17</f>
        <v>U.C No. 11</v>
      </c>
      <c r="D15" s="154" t="s">
        <v>143</v>
      </c>
      <c r="E15" s="157" t="s">
        <v>144</v>
      </c>
      <c r="F15" s="158"/>
      <c r="G15" s="158" t="s">
        <v>145</v>
      </c>
      <c r="H15" s="158"/>
      <c r="I15" s="158"/>
      <c r="J15" s="158" t="s">
        <v>146</v>
      </c>
      <c r="K15" s="158" t="s">
        <v>147</v>
      </c>
      <c r="L15" s="158"/>
      <c r="M15" s="158"/>
      <c r="N15" s="158" t="s">
        <v>148</v>
      </c>
      <c r="O15" s="158" t="s">
        <v>149</v>
      </c>
      <c r="P15" s="158" t="s">
        <v>150</v>
      </c>
      <c r="Q15" s="158" t="s">
        <v>151</v>
      </c>
      <c r="R15" s="158" t="s">
        <v>152</v>
      </c>
      <c r="S15" s="158" t="s">
        <v>153</v>
      </c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4"/>
    </row>
    <row r="16" ht="14.25" customHeight="1" spans="1:37">
      <c r="A16" s="154" t="str">
        <f>Demographics!A18</f>
        <v>RWP City</v>
      </c>
      <c r="B16" s="154">
        <v>70</v>
      </c>
      <c r="C16" s="239" t="str">
        <f>Demographics!C18</f>
        <v>U.C No. 12</v>
      </c>
      <c r="D16" s="154" t="s">
        <v>154</v>
      </c>
      <c r="E16" s="157"/>
      <c r="F16" s="158"/>
      <c r="G16" s="159" t="s">
        <v>155</v>
      </c>
      <c r="H16" s="158"/>
      <c r="I16" s="158"/>
      <c r="J16" s="158" t="s">
        <v>146</v>
      </c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4"/>
    </row>
    <row r="17" s="148" customFormat="1" ht="15.75" customHeight="1" spans="1:37">
      <c r="A17" s="160" t="str">
        <f>Demographics!A19</f>
        <v>RWP City</v>
      </c>
      <c r="B17" s="160">
        <v>71</v>
      </c>
      <c r="C17" s="240" t="str">
        <f>Demographics!C19</f>
        <v>U.C No. 13</v>
      </c>
      <c r="D17" s="160" t="s">
        <v>156</v>
      </c>
      <c r="E17" s="161"/>
      <c r="F17" s="162"/>
      <c r="G17" s="162" t="s">
        <v>157</v>
      </c>
      <c r="H17" s="162"/>
      <c r="I17" s="162"/>
      <c r="J17" s="162" t="s">
        <v>158</v>
      </c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0"/>
    </row>
    <row r="18" ht="15.75" customHeight="1" spans="1:37">
      <c r="A18" s="154" t="str">
        <f>Demographics!A20</f>
        <v>RWP City</v>
      </c>
      <c r="B18" s="154">
        <v>72</v>
      </c>
      <c r="C18" s="239" t="str">
        <f>Demographics!C20</f>
        <v>U.C No. 14</v>
      </c>
      <c r="D18" s="154" t="s">
        <v>159</v>
      </c>
      <c r="E18" s="157" t="s">
        <v>160</v>
      </c>
      <c r="F18" s="158">
        <v>3365898899</v>
      </c>
      <c r="G18" s="158" t="s">
        <v>161</v>
      </c>
      <c r="H18" s="158"/>
      <c r="I18" s="158"/>
      <c r="J18" s="158" t="s">
        <v>162</v>
      </c>
      <c r="K18" s="158" t="s">
        <v>163</v>
      </c>
      <c r="L18" s="158"/>
      <c r="M18" s="158"/>
      <c r="N18" s="158" t="s">
        <v>164</v>
      </c>
      <c r="O18" s="158" t="s">
        <v>165</v>
      </c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4"/>
    </row>
    <row r="19" ht="15.75" customHeight="1" spans="1:37">
      <c r="A19" s="154" t="str">
        <f>Demographics!A21</f>
        <v>RWP City</v>
      </c>
      <c r="B19" s="154">
        <v>73</v>
      </c>
      <c r="C19" s="239" t="str">
        <f>Demographics!C21</f>
        <v>U.C No. 15</v>
      </c>
      <c r="D19" s="154" t="s">
        <v>166</v>
      </c>
      <c r="E19" s="157"/>
      <c r="F19" s="158"/>
      <c r="G19" s="159" t="s">
        <v>167</v>
      </c>
      <c r="H19" s="158"/>
      <c r="I19" s="158"/>
      <c r="J19" s="158" t="s">
        <v>168</v>
      </c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4"/>
    </row>
    <row r="20" ht="15.75" customHeight="1" spans="1:37">
      <c r="A20" s="154" t="str">
        <f>Demographics!A22</f>
        <v>RWP City</v>
      </c>
      <c r="B20" s="154">
        <v>74</v>
      </c>
      <c r="C20" s="239" t="str">
        <f>Demographics!C22</f>
        <v>U.C No. 16</v>
      </c>
      <c r="D20" s="154" t="s">
        <v>169</v>
      </c>
      <c r="E20" s="157"/>
      <c r="F20" s="158"/>
      <c r="G20" s="159" t="s">
        <v>170</v>
      </c>
      <c r="H20" s="158"/>
      <c r="I20" s="158"/>
      <c r="J20" s="158" t="s">
        <v>171</v>
      </c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4"/>
    </row>
    <row r="21" ht="15.75" customHeight="1" spans="1:37">
      <c r="A21" s="154" t="str">
        <f>Demographics!A23</f>
        <v>RWP City</v>
      </c>
      <c r="B21" s="154">
        <v>75</v>
      </c>
      <c r="C21" s="239" t="str">
        <f>Demographics!C23</f>
        <v>U.C No. 17</v>
      </c>
      <c r="D21" s="154" t="s">
        <v>172</v>
      </c>
      <c r="E21" s="157"/>
      <c r="F21" s="158"/>
      <c r="G21" s="159" t="s">
        <v>173</v>
      </c>
      <c r="H21" s="158"/>
      <c r="I21" s="158"/>
      <c r="J21" s="158" t="s">
        <v>174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4"/>
    </row>
    <row r="22" ht="15.75" customHeight="1" spans="1:37">
      <c r="A22" s="154" t="str">
        <f>Demographics!A24</f>
        <v>RWP City</v>
      </c>
      <c r="B22" s="154">
        <v>76</v>
      </c>
      <c r="C22" s="239" t="str">
        <f>Demographics!C24</f>
        <v>U.C No. 18</v>
      </c>
      <c r="D22" s="154" t="s">
        <v>175</v>
      </c>
      <c r="E22" s="157"/>
      <c r="F22" s="158"/>
      <c r="G22" s="159" t="s">
        <v>176</v>
      </c>
      <c r="H22" s="158"/>
      <c r="I22" s="158"/>
      <c r="J22" s="158" t="s">
        <v>177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4"/>
    </row>
    <row r="23" ht="14.25" customHeight="1" spans="1:37">
      <c r="A23" s="154" t="str">
        <f>Demographics!A25</f>
        <v>RWP City</v>
      </c>
      <c r="B23" s="154">
        <v>77</v>
      </c>
      <c r="C23" s="239" t="str">
        <f>Demographics!C25</f>
        <v>U.C No. 19</v>
      </c>
      <c r="D23" s="154" t="s">
        <v>178</v>
      </c>
      <c r="E23" s="157"/>
      <c r="F23" s="158"/>
      <c r="G23" s="159" t="s">
        <v>179</v>
      </c>
      <c r="H23" s="158"/>
      <c r="I23" s="158"/>
      <c r="J23" s="158" t="s">
        <v>180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4"/>
    </row>
    <row r="24" ht="15.75" customHeight="1" spans="1:37">
      <c r="A24" s="154" t="str">
        <f>Demographics!A26</f>
        <v>RWP City</v>
      </c>
      <c r="B24" s="154">
        <v>78</v>
      </c>
      <c r="C24" s="239" t="str">
        <f>Demographics!C26</f>
        <v>U.C No. 20</v>
      </c>
      <c r="D24" s="154" t="s">
        <v>181</v>
      </c>
      <c r="E24" s="157"/>
      <c r="F24" s="158"/>
      <c r="G24" s="159" t="s">
        <v>182</v>
      </c>
      <c r="H24" s="158"/>
      <c r="I24" s="158"/>
      <c r="J24" s="158" t="s">
        <v>183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4"/>
    </row>
    <row r="25" ht="15.75" customHeight="1" spans="1:37">
      <c r="A25" s="154" t="str">
        <f>Demographics!A27</f>
        <v>RWP City</v>
      </c>
      <c r="B25" s="154">
        <v>79</v>
      </c>
      <c r="C25" s="154" t="s">
        <v>184</v>
      </c>
      <c r="D25" s="154" t="s">
        <v>184</v>
      </c>
      <c r="E25" s="157"/>
      <c r="F25" s="158"/>
      <c r="G25" s="158" t="s">
        <v>185</v>
      </c>
      <c r="H25" s="158"/>
      <c r="I25" s="158"/>
      <c r="J25" s="158" t="s">
        <v>186</v>
      </c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4"/>
    </row>
    <row r="26" ht="15.75" customHeight="1" spans="1:37">
      <c r="A26" s="154" t="str">
        <f>Demographics!A28</f>
        <v>RWP City</v>
      </c>
      <c r="B26" s="154">
        <v>80</v>
      </c>
      <c r="C26" s="239" t="str">
        <f>Demographics!C28</f>
        <v>U.C No. 22</v>
      </c>
      <c r="D26" s="154" t="s">
        <v>187</v>
      </c>
      <c r="E26" s="157"/>
      <c r="F26" s="158"/>
      <c r="G26" s="158" t="s">
        <v>188</v>
      </c>
      <c r="H26" s="158"/>
      <c r="I26" s="158"/>
      <c r="J26" s="158" t="s">
        <v>189</v>
      </c>
      <c r="K26" s="158"/>
      <c r="L26" s="158"/>
      <c r="M26" s="158"/>
      <c r="N26" s="158"/>
      <c r="O26" s="158" t="s">
        <v>190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4"/>
    </row>
    <row r="27" ht="15.75" customHeight="1" spans="1:37">
      <c r="A27" s="154" t="str">
        <f>Demographics!A29</f>
        <v>RWP City</v>
      </c>
      <c r="B27" s="154">
        <v>81</v>
      </c>
      <c r="C27" s="239" t="str">
        <f>Demographics!C29</f>
        <v>U.C No. 23</v>
      </c>
      <c r="D27" s="154" t="s">
        <v>191</v>
      </c>
      <c r="E27" s="157"/>
      <c r="F27" s="158"/>
      <c r="G27" s="158" t="s">
        <v>192</v>
      </c>
      <c r="H27" s="158"/>
      <c r="I27" s="158"/>
      <c r="J27" s="158" t="s">
        <v>193</v>
      </c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4"/>
    </row>
    <row r="28" ht="15.75" customHeight="1" spans="1:37">
      <c r="A28" s="154" t="str">
        <f>Demographics!A30</f>
        <v>RWP City</v>
      </c>
      <c r="B28" s="154">
        <v>82</v>
      </c>
      <c r="C28" s="239" t="str">
        <f>Demographics!C30</f>
        <v>U.C No. 24</v>
      </c>
      <c r="D28" s="154" t="s">
        <v>194</v>
      </c>
      <c r="E28" s="157"/>
      <c r="F28" s="158"/>
      <c r="G28" s="158" t="s">
        <v>195</v>
      </c>
      <c r="H28" s="158"/>
      <c r="I28" s="158"/>
      <c r="J28" s="158" t="s">
        <v>196</v>
      </c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4"/>
    </row>
    <row r="29" ht="15.75" customHeight="1" spans="1:37">
      <c r="A29" s="154" t="str">
        <f>Demographics!A31</f>
        <v>RWP City</v>
      </c>
      <c r="B29" s="154">
        <v>83</v>
      </c>
      <c r="C29" s="239" t="str">
        <f>Demographics!C31</f>
        <v>U.C No. 25</v>
      </c>
      <c r="D29" s="154" t="s">
        <v>197</v>
      </c>
      <c r="E29" s="157"/>
      <c r="F29" s="158"/>
      <c r="G29" s="158" t="s">
        <v>198</v>
      </c>
      <c r="H29" s="158"/>
      <c r="I29" s="158"/>
      <c r="J29" s="158" t="s">
        <v>199</v>
      </c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4"/>
    </row>
    <row r="30" ht="15.75" customHeight="1" spans="1:37">
      <c r="A30" s="154" t="str">
        <f>Demographics!A32</f>
        <v>RWP City</v>
      </c>
      <c r="B30" s="154">
        <v>84</v>
      </c>
      <c r="C30" s="239" t="str">
        <f>Demographics!C32</f>
        <v>U.C No. 26</v>
      </c>
      <c r="D30" s="154" t="s">
        <v>200</v>
      </c>
      <c r="E30" s="157"/>
      <c r="F30" s="158"/>
      <c r="G30" s="158" t="s">
        <v>201</v>
      </c>
      <c r="H30" s="158"/>
      <c r="I30" s="158"/>
      <c r="J30" s="158" t="s">
        <v>199</v>
      </c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4"/>
    </row>
    <row r="31" ht="15.75" customHeight="1" spans="1:37">
      <c r="A31" s="154" t="str">
        <f>Demographics!A33</f>
        <v>RWP City</v>
      </c>
      <c r="B31" s="154">
        <v>85</v>
      </c>
      <c r="C31" s="239" t="str">
        <f>Demographics!C33</f>
        <v>U.C No. 27</v>
      </c>
      <c r="D31" s="154" t="s">
        <v>202</v>
      </c>
      <c r="E31" s="157"/>
      <c r="F31" s="158"/>
      <c r="G31" s="158" t="s">
        <v>203</v>
      </c>
      <c r="H31" s="158"/>
      <c r="I31" s="158"/>
      <c r="J31" s="158" t="s">
        <v>204</v>
      </c>
      <c r="K31" s="158"/>
      <c r="L31" s="158"/>
      <c r="M31" s="158"/>
      <c r="N31" s="158"/>
      <c r="O31" s="163"/>
      <c r="P31" s="163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4"/>
    </row>
    <row r="32" ht="15.75" customHeight="1" spans="1:37">
      <c r="A32" s="154" t="str">
        <f>Demographics!A34</f>
        <v>RWP City</v>
      </c>
      <c r="B32" s="154">
        <v>86</v>
      </c>
      <c r="C32" s="239" t="str">
        <f>Demographics!C34</f>
        <v>U.C No. 28</v>
      </c>
      <c r="D32" s="154" t="s">
        <v>205</v>
      </c>
      <c r="E32" s="157"/>
      <c r="F32" s="158"/>
      <c r="G32" s="158" t="s">
        <v>206</v>
      </c>
      <c r="H32" s="158"/>
      <c r="I32" s="158"/>
      <c r="J32" s="158" t="s">
        <v>207</v>
      </c>
      <c r="K32" s="158"/>
      <c r="L32" s="158"/>
      <c r="M32" s="158"/>
      <c r="N32" s="165" t="s">
        <v>110</v>
      </c>
      <c r="O32" s="169" t="s">
        <v>208</v>
      </c>
      <c r="P32" s="166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4"/>
    </row>
    <row r="33" ht="15.75" customHeight="1" spans="1:37">
      <c r="A33" s="154" t="str">
        <f>Demographics!A35</f>
        <v>RWP City</v>
      </c>
      <c r="B33" s="154">
        <v>87</v>
      </c>
      <c r="C33" s="239" t="str">
        <f>Demographics!C35</f>
        <v>U.C No. 29</v>
      </c>
      <c r="D33" s="154" t="s">
        <v>209</v>
      </c>
      <c r="E33" s="157"/>
      <c r="F33" s="158"/>
      <c r="G33" s="158" t="s">
        <v>210</v>
      </c>
      <c r="H33" s="158"/>
      <c r="I33" s="158"/>
      <c r="J33" s="158" t="s">
        <v>207</v>
      </c>
      <c r="K33" s="158"/>
      <c r="L33" s="158"/>
      <c r="M33" s="158"/>
      <c r="N33" s="158"/>
      <c r="O33" s="158" t="s">
        <v>211</v>
      </c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4"/>
    </row>
    <row r="34" ht="15.75" customHeight="1" spans="1:37">
      <c r="A34" s="154" t="str">
        <f>Demographics!A36</f>
        <v>RWP City</v>
      </c>
      <c r="B34" s="154">
        <v>88</v>
      </c>
      <c r="C34" s="239" t="str">
        <f>Demographics!C36</f>
        <v>U.C No. 30</v>
      </c>
      <c r="D34" s="154" t="s">
        <v>212</v>
      </c>
      <c r="E34" s="157"/>
      <c r="F34" s="158"/>
      <c r="G34" s="158" t="s">
        <v>213</v>
      </c>
      <c r="H34" s="158"/>
      <c r="I34" s="158"/>
      <c r="J34" s="158" t="s">
        <v>214</v>
      </c>
      <c r="K34" s="158" t="s">
        <v>215</v>
      </c>
      <c r="L34" s="158"/>
      <c r="M34" s="158"/>
      <c r="N34" s="163"/>
      <c r="O34" s="163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4"/>
    </row>
    <row r="35" ht="15.75" customHeight="1" spans="1:37">
      <c r="A35" s="154" t="str">
        <f>Demographics!A37</f>
        <v>RWP City</v>
      </c>
      <c r="B35" s="154">
        <v>89</v>
      </c>
      <c r="C35" s="239" t="str">
        <f>Demographics!C37</f>
        <v>U.C No. 31</v>
      </c>
      <c r="D35" s="154" t="s">
        <v>216</v>
      </c>
      <c r="E35" s="157"/>
      <c r="F35" s="158"/>
      <c r="G35" s="159" t="s">
        <v>217</v>
      </c>
      <c r="H35" s="158"/>
      <c r="I35" s="158"/>
      <c r="J35" s="158" t="s">
        <v>218</v>
      </c>
      <c r="K35" s="158" t="s">
        <v>219</v>
      </c>
      <c r="L35" s="158"/>
      <c r="M35" s="165"/>
      <c r="N35" s="170"/>
      <c r="O35" s="170" t="s">
        <v>220</v>
      </c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4"/>
    </row>
    <row r="36" ht="15.75" customHeight="1" spans="1:37">
      <c r="A36" s="154" t="str">
        <f>Demographics!A38</f>
        <v>RWP City</v>
      </c>
      <c r="B36" s="154">
        <v>90</v>
      </c>
      <c r="C36" s="239" t="str">
        <f>Demographics!C38</f>
        <v>U.C No. 32</v>
      </c>
      <c r="D36" s="154" t="s">
        <v>221</v>
      </c>
      <c r="E36" s="157"/>
      <c r="F36" s="158"/>
      <c r="G36" s="159" t="s">
        <v>222</v>
      </c>
      <c r="H36" s="158"/>
      <c r="I36" s="158" t="s">
        <v>223</v>
      </c>
      <c r="J36" s="158" t="s">
        <v>218</v>
      </c>
      <c r="K36" s="158"/>
      <c r="L36" s="158"/>
      <c r="M36" s="158"/>
      <c r="N36" s="171"/>
      <c r="O36" s="171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4"/>
    </row>
    <row r="37" ht="15.75" customHeight="1" spans="1:37">
      <c r="A37" s="154" t="str">
        <f>Demographics!A39</f>
        <v>RWP City</v>
      </c>
      <c r="B37" s="154">
        <v>91</v>
      </c>
      <c r="C37" s="239" t="str">
        <f>Demographics!C39</f>
        <v>U.C No. 33</v>
      </c>
      <c r="D37" s="154" t="s">
        <v>224</v>
      </c>
      <c r="E37" s="157"/>
      <c r="F37" s="158"/>
      <c r="G37" s="158" t="s">
        <v>225</v>
      </c>
      <c r="H37" s="158"/>
      <c r="I37" s="158"/>
      <c r="J37" s="158" t="s">
        <v>226</v>
      </c>
      <c r="K37" s="158" t="s">
        <v>227</v>
      </c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4"/>
    </row>
    <row r="38" ht="15.75" customHeight="1" spans="1:37">
      <c r="A38" s="154" t="str">
        <f>Demographics!A40</f>
        <v>RWP City</v>
      </c>
      <c r="B38" s="154">
        <v>92</v>
      </c>
      <c r="C38" s="239" t="str">
        <f>Demographics!C40</f>
        <v>U.C No. 34</v>
      </c>
      <c r="D38" s="154" t="s">
        <v>228</v>
      </c>
      <c r="E38" s="157"/>
      <c r="F38" s="158"/>
      <c r="G38" s="158" t="s">
        <v>229</v>
      </c>
      <c r="H38" s="158"/>
      <c r="I38" s="158"/>
      <c r="J38" s="158" t="s">
        <v>230</v>
      </c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4"/>
    </row>
    <row r="39" ht="15.75" customHeight="1" spans="1:37">
      <c r="A39" s="154" t="str">
        <f>Demographics!A41</f>
        <v>RWP City</v>
      </c>
      <c r="B39" s="154">
        <v>93</v>
      </c>
      <c r="C39" s="239" t="str">
        <f>Demographics!C41</f>
        <v>U.C No. 35</v>
      </c>
      <c r="D39" s="154" t="s">
        <v>231</v>
      </c>
      <c r="E39" s="157"/>
      <c r="F39" s="158"/>
      <c r="G39" s="158" t="s">
        <v>232</v>
      </c>
      <c r="H39" s="158"/>
      <c r="I39" s="158"/>
      <c r="J39" s="158" t="s">
        <v>230</v>
      </c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4"/>
    </row>
    <row r="40" ht="15.75" customHeight="1" spans="1:37">
      <c r="A40" s="154" t="str">
        <f>Demographics!A42</f>
        <v>RWP City</v>
      </c>
      <c r="B40" s="154">
        <v>94</v>
      </c>
      <c r="C40" s="239" t="str">
        <f>Demographics!C42</f>
        <v>U.C No. 36</v>
      </c>
      <c r="D40" s="154" t="s">
        <v>233</v>
      </c>
      <c r="E40" s="157"/>
      <c r="F40" s="158"/>
      <c r="G40" s="158" t="s">
        <v>234</v>
      </c>
      <c r="H40" s="158"/>
      <c r="I40" s="158" t="s">
        <v>235</v>
      </c>
      <c r="J40" s="158" t="s">
        <v>236</v>
      </c>
      <c r="K40" s="158" t="s">
        <v>237</v>
      </c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4"/>
    </row>
    <row r="41" ht="15.75" customHeight="1" spans="1:37">
      <c r="A41" s="154" t="str">
        <f>Demographics!A43</f>
        <v>RWP City</v>
      </c>
      <c r="B41" s="154">
        <v>95</v>
      </c>
      <c r="C41" s="239" t="str">
        <f>Demographics!C43</f>
        <v>U.C No. 37</v>
      </c>
      <c r="D41" s="154" t="s">
        <v>238</v>
      </c>
      <c r="E41" s="157" t="s">
        <v>239</v>
      </c>
      <c r="F41" s="158">
        <v>3041000805</v>
      </c>
      <c r="G41" s="158" t="s">
        <v>240</v>
      </c>
      <c r="H41" s="158"/>
      <c r="I41" s="158" t="s">
        <v>128</v>
      </c>
      <c r="J41" s="158" t="s">
        <v>241</v>
      </c>
      <c r="K41" s="158" t="s">
        <v>242</v>
      </c>
      <c r="L41" s="158"/>
      <c r="M41" s="158"/>
      <c r="N41" s="158" t="s">
        <v>110</v>
      </c>
      <c r="O41" s="158" t="s">
        <v>243</v>
      </c>
      <c r="P41" s="158" t="s">
        <v>105</v>
      </c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4"/>
    </row>
    <row r="42" ht="15.75" customHeight="1" spans="1:37">
      <c r="A42" s="154" t="str">
        <f>Demographics!A44</f>
        <v>RWP City</v>
      </c>
      <c r="B42" s="154">
        <v>96</v>
      </c>
      <c r="C42" s="239" t="str">
        <f>Demographics!C44</f>
        <v>U.C No. 38</v>
      </c>
      <c r="D42" s="154" t="s">
        <v>244</v>
      </c>
      <c r="E42" s="157"/>
      <c r="F42" s="158"/>
      <c r="G42" s="158" t="s">
        <v>245</v>
      </c>
      <c r="H42" s="158"/>
      <c r="I42" s="158"/>
      <c r="J42" s="158" t="s">
        <v>246</v>
      </c>
      <c r="K42" s="158" t="s">
        <v>247</v>
      </c>
      <c r="L42" s="158"/>
      <c r="M42" s="158"/>
      <c r="N42" s="158" t="s">
        <v>110</v>
      </c>
      <c r="O42" s="158" t="s">
        <v>248</v>
      </c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4"/>
    </row>
    <row r="43" ht="14.25" customHeight="1" spans="1:37">
      <c r="A43" s="154" t="str">
        <f>Demographics!A45</f>
        <v>RWP City</v>
      </c>
      <c r="B43" s="154">
        <v>97</v>
      </c>
      <c r="C43" s="239" t="str">
        <f>Demographics!C45</f>
        <v>U.C No. 39</v>
      </c>
      <c r="D43" s="154" t="s">
        <v>249</v>
      </c>
      <c r="E43" s="157"/>
      <c r="F43" s="158"/>
      <c r="G43" s="159" t="s">
        <v>250</v>
      </c>
      <c r="H43" s="158"/>
      <c r="I43" s="158"/>
      <c r="J43" s="158" t="s">
        <v>251</v>
      </c>
      <c r="K43" s="158" t="s">
        <v>252</v>
      </c>
      <c r="L43" s="158"/>
      <c r="M43" s="158"/>
      <c r="N43" s="158" t="s">
        <v>110</v>
      </c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4"/>
    </row>
    <row r="44" ht="15.75" customHeight="1" spans="1:37">
      <c r="A44" s="154" t="str">
        <f>Demographics!A46</f>
        <v>RWP City</v>
      </c>
      <c r="B44" s="154">
        <v>98</v>
      </c>
      <c r="C44" s="239" t="str">
        <f>Demographics!C46</f>
        <v>U.C No. 40</v>
      </c>
      <c r="D44" s="154" t="s">
        <v>253</v>
      </c>
      <c r="E44" s="157"/>
      <c r="F44" s="158"/>
      <c r="G44" s="158" t="s">
        <v>254</v>
      </c>
      <c r="H44" s="158"/>
      <c r="I44" s="158"/>
      <c r="J44" s="158" t="s">
        <v>255</v>
      </c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4"/>
    </row>
    <row r="45" ht="15.75" customHeight="1" spans="1:37">
      <c r="A45" s="154" t="str">
        <f>Demographics!A47</f>
        <v>RWP City</v>
      </c>
      <c r="B45" s="154">
        <v>99</v>
      </c>
      <c r="C45" s="239" t="str">
        <f>Demographics!C47</f>
        <v>U.C No. 41</v>
      </c>
      <c r="D45" s="154" t="s">
        <v>256</v>
      </c>
      <c r="E45" s="157"/>
      <c r="F45" s="158"/>
      <c r="G45" s="159" t="s">
        <v>257</v>
      </c>
      <c r="H45" s="158"/>
      <c r="I45" s="158"/>
      <c r="J45" s="158" t="s">
        <v>258</v>
      </c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4"/>
    </row>
    <row r="46" ht="15.75" customHeight="1" spans="1:37">
      <c r="A46" s="154" t="str">
        <f>Demographics!A48</f>
        <v>RWP City</v>
      </c>
      <c r="B46" s="154">
        <v>100</v>
      </c>
      <c r="C46" s="239" t="str">
        <f>Demographics!C48</f>
        <v>U.C No. 42</v>
      </c>
      <c r="D46" s="154" t="s">
        <v>259</v>
      </c>
      <c r="E46" s="157"/>
      <c r="F46" s="158"/>
      <c r="G46" s="158" t="s">
        <v>260</v>
      </c>
      <c r="H46" s="158"/>
      <c r="I46" s="158" t="s">
        <v>261</v>
      </c>
      <c r="J46" s="158" t="s">
        <v>262</v>
      </c>
      <c r="K46" s="158" t="s">
        <v>263</v>
      </c>
      <c r="L46" s="158"/>
      <c r="M46" s="158"/>
      <c r="N46" s="158" t="s">
        <v>124</v>
      </c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4"/>
    </row>
    <row r="47" ht="15.75" customHeight="1" spans="1:37">
      <c r="A47" s="154" t="str">
        <f>Demographics!A49</f>
        <v>RWP City</v>
      </c>
      <c r="B47" s="154">
        <v>101</v>
      </c>
      <c r="C47" s="239" t="str">
        <f>Demographics!C49</f>
        <v>U.C No. 43</v>
      </c>
      <c r="D47" s="154" t="s">
        <v>264</v>
      </c>
      <c r="E47" s="157"/>
      <c r="F47" s="158"/>
      <c r="G47" s="158" t="s">
        <v>265</v>
      </c>
      <c r="H47" s="158"/>
      <c r="I47" s="158"/>
      <c r="J47" s="158" t="s">
        <v>262</v>
      </c>
      <c r="K47" s="158"/>
      <c r="L47" s="158"/>
      <c r="M47" s="158"/>
      <c r="N47" s="158" t="s">
        <v>124</v>
      </c>
      <c r="O47" s="158" t="s">
        <v>266</v>
      </c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4"/>
    </row>
    <row r="48" ht="15.75" customHeight="1" spans="1:37">
      <c r="A48" s="154" t="str">
        <f>Demographics!A50</f>
        <v>RWP City</v>
      </c>
      <c r="B48" s="154">
        <v>102</v>
      </c>
      <c r="C48" s="239" t="str">
        <f>Demographics!C50</f>
        <v>U.C No. 44</v>
      </c>
      <c r="D48" s="154" t="s">
        <v>267</v>
      </c>
      <c r="E48" s="157"/>
      <c r="F48" s="158"/>
      <c r="G48" s="158" t="s">
        <v>268</v>
      </c>
      <c r="H48" s="158"/>
      <c r="I48" s="158"/>
      <c r="J48" s="158" t="s">
        <v>269</v>
      </c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4"/>
    </row>
    <row r="49" ht="16.5" customHeight="1" spans="1:37">
      <c r="A49" s="154" t="str">
        <f>Demographics!A51</f>
        <v>RWP City</v>
      </c>
      <c r="B49" s="154">
        <v>103</v>
      </c>
      <c r="C49" s="239" t="str">
        <f>Demographics!C51</f>
        <v>U.C No. 45</v>
      </c>
      <c r="D49" s="154" t="s">
        <v>270</v>
      </c>
      <c r="E49" s="157"/>
      <c r="F49" s="158"/>
      <c r="G49" s="158" t="s">
        <v>271</v>
      </c>
      <c r="H49" s="158"/>
      <c r="I49" s="158" t="s">
        <v>272</v>
      </c>
      <c r="J49" s="158" t="s">
        <v>273</v>
      </c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4"/>
    </row>
    <row r="50" ht="15.75" customHeight="1" spans="1:37">
      <c r="A50" s="154" t="str">
        <f>Demographics!A52</f>
        <v>RWP City</v>
      </c>
      <c r="B50" s="154">
        <v>104</v>
      </c>
      <c r="C50" s="239" t="str">
        <f>Demographics!C52</f>
        <v>U.C No. 46</v>
      </c>
      <c r="D50" s="154" t="s">
        <v>274</v>
      </c>
      <c r="E50" s="157"/>
      <c r="F50" s="158"/>
      <c r="G50" s="158" t="s">
        <v>275</v>
      </c>
      <c r="H50" s="158"/>
      <c r="I50" s="158"/>
      <c r="J50" s="158" t="s">
        <v>276</v>
      </c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4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s="149" customFormat="1" ht="15.75" customHeight="1"/>
    <row r="66" s="149" customFormat="1" ht="15.75" customHeight="1"/>
    <row r="67" s="149" customFormat="1" ht="15.75" customHeight="1"/>
    <row r="68" s="149" customFormat="1" ht="15.75" customHeight="1"/>
    <row r="69" s="149" customFormat="1" ht="15.75" customHeight="1"/>
    <row r="70" s="149" customFormat="1" ht="15.75" customHeight="1"/>
    <row r="71" s="149" customFormat="1" ht="15.75" customHeight="1"/>
    <row r="72" s="149" customFormat="1" ht="15.75" customHeight="1"/>
    <row r="73" s="149" customFormat="1" ht="15.75" customHeight="1"/>
    <row r="74" s="149" customFormat="1" ht="15.75" customHeight="1"/>
    <row r="75" s="149" customFormat="1" ht="15.75" customHeight="1"/>
    <row r="76" s="149" customFormat="1" ht="15.75" customHeight="1"/>
    <row r="77" s="149" customFormat="1" ht="15.75" customHeight="1"/>
    <row r="78" s="149" customFormat="1" ht="15.75" customHeight="1"/>
    <row r="79" s="149" customFormat="1" ht="15.75" customHeight="1"/>
    <row r="80" s="149" customFormat="1" ht="15.75" customHeight="1"/>
    <row r="81" s="149" customFormat="1" ht="15.75" customHeight="1"/>
    <row r="82" s="149" customFormat="1" ht="15.75" customHeight="1"/>
    <row r="83" s="149" customFormat="1" ht="15.75" customHeight="1"/>
    <row r="84" s="149" customFormat="1" ht="15.75" customHeight="1"/>
    <row r="85" s="149" customFormat="1" ht="15.75" customHeight="1"/>
    <row r="86" s="149" customFormat="1" ht="15.75" customHeight="1"/>
    <row r="87" s="149" customFormat="1" ht="15.75" customHeight="1"/>
    <row r="88" s="149" customFormat="1" ht="15.75" customHeight="1"/>
    <row r="89" s="149" customFormat="1" ht="15.75" customHeight="1"/>
    <row r="90" s="149" customFormat="1" ht="15.75" customHeight="1"/>
    <row r="91" s="149" customFormat="1" ht="15.75" customHeight="1"/>
    <row r="92" s="149" customFormat="1" ht="15.75" customHeight="1"/>
    <row r="93" s="149" customFormat="1" ht="15.75" customHeight="1"/>
    <row r="94" s="149" customFormat="1" ht="15.75" customHeight="1"/>
    <row r="95" s="149" customFormat="1" ht="15.75" customHeight="1"/>
    <row r="96" s="149" customFormat="1" ht="15.75" customHeight="1"/>
    <row r="97" s="149" customFormat="1" ht="15.75" customHeight="1"/>
    <row r="98" s="149" customFormat="1" ht="15.75" customHeight="1"/>
    <row r="99" s="149" customFormat="1" ht="15.75" customHeight="1"/>
    <row r="100" s="149" customFormat="1" ht="15.75" customHeight="1"/>
    <row r="101" s="149" customFormat="1" ht="15.75" customHeight="1"/>
    <row r="102" s="149" customFormat="1" ht="15.75" customHeight="1"/>
    <row r="103" s="149" customFormat="1" ht="15.75" customHeight="1"/>
    <row r="104" s="149" customFormat="1" ht="15.75" customHeight="1"/>
    <row r="105" s="149" customFormat="1" ht="15.75" customHeight="1"/>
    <row r="106" s="149" customFormat="1" ht="15.75" customHeight="1"/>
    <row r="107" s="149" customFormat="1" ht="15.75" customHeight="1"/>
    <row r="108" s="149" customFormat="1" ht="15.75" customHeight="1"/>
    <row r="109" s="149" customFormat="1" ht="15.75" customHeight="1"/>
    <row r="110" s="149" customFormat="1" ht="15.75" customHeight="1"/>
    <row r="111" s="149" customFormat="1" ht="15.75" customHeight="1"/>
    <row r="112" s="149" customFormat="1" ht="15.75" customHeight="1"/>
    <row r="113" s="149" customFormat="1" ht="15.75" customHeight="1"/>
    <row r="114" s="149" customFormat="1" ht="15.75" customHeight="1"/>
    <row r="115" s="149" customFormat="1" ht="15.75" customHeight="1"/>
    <row r="116" s="149" customFormat="1" ht="15.75" customHeight="1"/>
    <row r="117" s="149" customFormat="1" ht="15.75" customHeight="1"/>
    <row r="118" s="149" customFormat="1" ht="15.75" customHeight="1"/>
    <row r="119" s="149" customFormat="1" ht="15.75" customHeight="1"/>
    <row r="120" s="149" customFormat="1" ht="15.75" customHeight="1"/>
    <row r="121" s="149" customFormat="1" ht="15.75" customHeight="1"/>
    <row r="122" s="149" customFormat="1" ht="15.75" customHeight="1"/>
    <row r="123" s="149" customFormat="1" ht="15.75" customHeight="1"/>
    <row r="124" s="149" customFormat="1" ht="15.75" customHeight="1"/>
    <row r="125" s="149" customFormat="1" ht="15.75" customHeight="1"/>
    <row r="126" s="149" customFormat="1" ht="15.75" customHeight="1"/>
    <row r="127" s="149" customFormat="1" ht="15.75" customHeight="1"/>
    <row r="128" s="149" customFormat="1" ht="15.75" customHeight="1"/>
    <row r="129" s="149" customFormat="1" ht="15.75" customHeight="1"/>
    <row r="130" s="149" customFormat="1" ht="15.75" customHeight="1"/>
    <row r="131" s="149" customFormat="1" ht="15.75" customHeight="1"/>
    <row r="132" s="149" customFormat="1" ht="15.75" customHeight="1"/>
    <row r="133" s="149" customFormat="1" ht="15.75" customHeight="1"/>
    <row r="134" s="149" customFormat="1" ht="15.75" customHeight="1"/>
    <row r="135" s="149" customFormat="1" ht="15.75" customHeight="1"/>
    <row r="136" s="149" customFormat="1" ht="15.75" customHeight="1"/>
    <row r="137" s="149" customFormat="1" ht="15.75" customHeight="1"/>
    <row r="138" s="149" customFormat="1" ht="15.75" customHeight="1"/>
    <row r="139" s="149" customFormat="1" ht="15.75" customHeight="1"/>
    <row r="140" s="149" customFormat="1" ht="15.75" customHeight="1"/>
    <row r="141" s="149" customFormat="1" ht="15.75" customHeight="1"/>
    <row r="142" s="149" customFormat="1" ht="15.75" customHeight="1"/>
    <row r="143" s="149" customFormat="1" ht="15.75" customHeight="1"/>
    <row r="144" s="149" customFormat="1" ht="15.75" customHeight="1"/>
    <row r="145" s="149" customFormat="1" ht="15.75" customHeight="1"/>
    <row r="146" s="149" customFormat="1" ht="15.75" customHeight="1"/>
    <row r="147" s="149" customFormat="1" ht="15.75" customHeight="1"/>
    <row r="148" s="149" customFormat="1" ht="15.75" customHeight="1"/>
    <row r="149" s="149" customFormat="1" ht="15.75" customHeight="1"/>
    <row r="150" s="149" customFormat="1" ht="15.75" customHeight="1"/>
    <row r="151" s="149" customFormat="1" ht="15.75" customHeight="1"/>
    <row r="152" s="149" customFormat="1" ht="15.75" customHeight="1"/>
    <row r="153" s="149" customFormat="1" ht="15.75" customHeight="1"/>
    <row r="154" s="149" customFormat="1" ht="15.75" customHeight="1"/>
    <row r="155" s="149" customFormat="1" ht="15.75" customHeight="1"/>
    <row r="156" s="149" customFormat="1" ht="15.75" customHeight="1"/>
    <row r="157" s="149" customFormat="1" ht="15.75" customHeight="1"/>
    <row r="158" s="149" customFormat="1" ht="15.75" customHeight="1"/>
    <row r="159" s="149" customFormat="1" ht="15.75" customHeight="1"/>
    <row r="160" s="149" customFormat="1" ht="15.75" customHeight="1"/>
    <row r="161" s="149" customFormat="1" ht="15.75" customHeight="1"/>
    <row r="162" s="149" customFormat="1" ht="15.75" customHeight="1"/>
    <row r="163" s="149" customFormat="1" ht="15.75" customHeight="1"/>
    <row r="164" s="149" customFormat="1" ht="15.75" customHeight="1"/>
    <row r="165" s="149" customFormat="1" ht="15.75" customHeight="1"/>
    <row r="166" s="149" customFormat="1" ht="15.75" customHeight="1"/>
    <row r="167" s="149" customFormat="1" ht="15.75" customHeight="1"/>
    <row r="168" s="149" customFormat="1" ht="15.75" customHeight="1"/>
    <row r="169" s="149" customFormat="1" ht="15.75" customHeight="1"/>
    <row r="170" s="149" customFormat="1" ht="15.75" customHeight="1"/>
    <row r="171" s="149" customFormat="1" ht="15.75" customHeight="1"/>
    <row r="172" s="149" customFormat="1" ht="15.75" customHeight="1"/>
    <row r="173" s="149" customFormat="1" ht="15.75" customHeight="1"/>
    <row r="174" s="149" customFormat="1" ht="15.75" customHeight="1"/>
    <row r="175" s="149" customFormat="1" ht="15.75" customHeight="1"/>
    <row r="176" s="149" customFormat="1" ht="15.75" customHeight="1"/>
    <row r="177" s="149" customFormat="1" ht="15.75" customHeight="1"/>
    <row r="178" s="149" customFormat="1" ht="15.75" customHeight="1"/>
    <row r="179" s="149" customFormat="1" ht="15.75" customHeight="1"/>
    <row r="180" s="149" customFormat="1" ht="15.75" customHeight="1"/>
    <row r="181" s="149" customFormat="1" ht="15.75" customHeight="1"/>
    <row r="182" s="149" customFormat="1" ht="15.75" customHeight="1"/>
    <row r="183" s="149" customFormat="1" ht="15.75" customHeight="1"/>
    <row r="184" s="149" customFormat="1" ht="15.75" customHeight="1"/>
    <row r="185" s="149" customFormat="1" ht="15.75" customHeight="1"/>
    <row r="186" s="149" customFormat="1" ht="15.75" customHeight="1"/>
    <row r="187" s="149" customFormat="1" ht="15.75" customHeight="1"/>
    <row r="188" s="149" customFormat="1" ht="15.75" customHeight="1"/>
    <row r="189" s="149" customFormat="1" ht="15.75" customHeight="1"/>
    <row r="190" s="149" customFormat="1" ht="15.75" customHeight="1"/>
    <row r="191" s="149" customFormat="1" ht="15.75" customHeight="1"/>
    <row r="192" s="149" customFormat="1" ht="15.75" customHeight="1"/>
    <row r="193" s="149" customFormat="1" ht="15.75" customHeight="1"/>
    <row r="194" s="149" customFormat="1" ht="15.75" customHeight="1"/>
    <row r="195" s="149" customFormat="1" ht="15.75" customHeight="1"/>
    <row r="196" s="149" customFormat="1" ht="15.75" customHeight="1"/>
    <row r="197" s="149" customFormat="1" ht="15.75" customHeight="1"/>
    <row r="198" s="149" customFormat="1" ht="15.75" customHeight="1"/>
    <row r="199" s="149" customFormat="1" ht="15.75" customHeight="1"/>
    <row r="200" s="149" customFormat="1" ht="15.75" customHeight="1"/>
    <row r="201" s="149" customFormat="1" ht="15.75" customHeight="1"/>
    <row r="202" s="149" customFormat="1" ht="15.75" customHeight="1"/>
    <row r="203" s="149" customFormat="1" ht="15.75" customHeight="1"/>
    <row r="204" s="149" customFormat="1" ht="15.75" customHeight="1"/>
    <row r="205" s="149" customFormat="1" ht="15.75" customHeight="1"/>
    <row r="206" s="149" customFormat="1" ht="15.75" customHeight="1"/>
    <row r="207" s="149" customFormat="1" ht="15.75" customHeight="1"/>
    <row r="208" s="149" customFormat="1" ht="15.75" customHeight="1"/>
    <row r="209" s="149" customFormat="1" ht="15.75" customHeight="1"/>
    <row r="210" s="149" customFormat="1" ht="15.75" customHeight="1"/>
    <row r="211" s="149" customFormat="1" ht="15.75" customHeight="1"/>
    <row r="212" s="149" customFormat="1" ht="15.75" customHeight="1"/>
    <row r="213" s="149" customFormat="1" ht="15.75" customHeight="1"/>
    <row r="214" s="149" customFormat="1" ht="15.75" customHeight="1"/>
    <row r="215" s="149" customFormat="1" ht="15.75" customHeight="1"/>
    <row r="216" s="149" customFormat="1" ht="15.75" customHeight="1"/>
    <row r="217" s="149" customFormat="1" ht="15.75" customHeight="1"/>
    <row r="218" s="149" customFormat="1" ht="15.75" customHeight="1"/>
    <row r="219" s="149" customFormat="1" ht="15.75" customHeight="1"/>
    <row r="220" s="149" customFormat="1" ht="15.75" customHeight="1"/>
    <row r="221" s="149" customFormat="1" ht="15.75" customHeight="1"/>
    <row r="222" s="149" customFormat="1" ht="15.75" customHeight="1"/>
    <row r="223" s="149" customFormat="1" ht="15.75" customHeight="1"/>
    <row r="224" s="149" customFormat="1" ht="15.75" customHeight="1"/>
    <row r="225" s="149" customFormat="1" ht="15.75" customHeight="1"/>
    <row r="226" s="149" customFormat="1" ht="15.75" customHeight="1"/>
    <row r="227" s="149" customFormat="1" ht="15.75" customHeight="1"/>
    <row r="228" s="149" customFormat="1" ht="15.75" customHeight="1"/>
    <row r="229" s="149" customFormat="1" ht="15.75" customHeight="1"/>
    <row r="230" s="149" customFormat="1" ht="15.75" customHeight="1"/>
    <row r="231" s="149" customFormat="1" ht="15.75" customHeight="1"/>
    <row r="232" s="149" customFormat="1" ht="15.75" customHeight="1"/>
    <row r="233" s="149" customFormat="1" ht="15.75" customHeight="1"/>
    <row r="234" s="149" customFormat="1" ht="15.75" customHeight="1"/>
    <row r="235" s="149" customFormat="1" ht="15.75" customHeight="1"/>
    <row r="236" s="149" customFormat="1" ht="15.75" customHeight="1"/>
    <row r="237" s="149" customFormat="1" ht="15.75" customHeight="1"/>
    <row r="238" s="149" customFormat="1" ht="15.75" customHeight="1"/>
    <row r="239" s="149" customFormat="1" ht="15.75" customHeight="1"/>
    <row r="240" s="149" customFormat="1" ht="15.75" customHeight="1"/>
    <row r="241" s="149" customFormat="1" ht="15.75" customHeight="1"/>
    <row r="242" s="149" customFormat="1" ht="15.75" customHeight="1"/>
    <row r="243" s="149" customFormat="1" ht="15.75" customHeight="1"/>
    <row r="244" s="149" customFormat="1" ht="15.75" customHeight="1"/>
    <row r="245" s="149" customFormat="1" ht="15.75" customHeight="1"/>
    <row r="246" s="149" customFormat="1" ht="15.75" customHeight="1"/>
    <row r="247" s="149" customFormat="1" ht="15.75" customHeight="1"/>
    <row r="248" s="149" customFormat="1" ht="15.75" customHeight="1"/>
    <row r="249" s="149" customFormat="1" ht="15.75" customHeight="1"/>
    <row r="250" s="149" customFormat="1" ht="15.75" customHeight="1"/>
    <row r="251" s="149" customFormat="1" ht="15.75" customHeight="1"/>
    <row r="252" s="149" customFormat="1" ht="15.75" customHeight="1"/>
    <row r="253" s="149" customFormat="1" ht="15.75" customHeight="1"/>
    <row r="254" s="149" customFormat="1" ht="15.75" customHeight="1"/>
    <row r="255" s="149" customFormat="1" ht="15.75" customHeight="1"/>
    <row r="256" s="149" customFormat="1" ht="15.75" customHeight="1"/>
    <row r="257" s="149" customFormat="1" ht="15.75" customHeight="1"/>
    <row r="258" s="149" customFormat="1" ht="15.75" customHeight="1"/>
    <row r="259" s="149" customFormat="1" ht="15.75" customHeight="1"/>
    <row r="260" s="149" customFormat="1" ht="15.75" customHeight="1"/>
    <row r="261" s="149" customFormat="1" ht="15.75" customHeight="1"/>
    <row r="262" s="149" customFormat="1" ht="15.75" customHeight="1"/>
    <row r="263" s="149" customFormat="1" ht="15.75" customHeight="1"/>
    <row r="264" s="149" customFormat="1" ht="15.75" customHeight="1"/>
    <row r="265" s="149" customFormat="1" ht="15.75" customHeight="1"/>
    <row r="266" s="149" customFormat="1" ht="15.75" customHeight="1"/>
    <row r="267" s="149" customFormat="1" ht="15.75" customHeight="1"/>
    <row r="268" s="149" customFormat="1" ht="15.75" customHeight="1"/>
    <row r="269" s="149" customFormat="1" ht="15.75" customHeight="1"/>
    <row r="270" s="149" customFormat="1" ht="15.75" customHeight="1"/>
    <row r="271" s="149" customFormat="1" ht="15.75" customHeight="1"/>
    <row r="272" s="149" customFormat="1" ht="15.75" customHeight="1"/>
    <row r="273" s="149" customFormat="1" ht="15.75" customHeight="1"/>
    <row r="274" s="149" customFormat="1" ht="15.75" customHeight="1"/>
    <row r="275" s="149" customFormat="1" ht="15.75" customHeight="1"/>
    <row r="276" s="149" customFormat="1" ht="15.75" customHeight="1"/>
    <row r="277" s="149" customFormat="1" ht="15.75" customHeight="1"/>
    <row r="278" s="149" customFormat="1" ht="15.75" customHeight="1"/>
    <row r="279" s="149" customFormat="1" ht="15.75" customHeight="1"/>
    <row r="280" s="149" customFormat="1" ht="15.75" customHeight="1"/>
    <row r="281" s="149" customFormat="1" ht="15.75" customHeight="1"/>
    <row r="282" s="149" customFormat="1" ht="15.75" customHeight="1"/>
    <row r="283" s="149" customFormat="1" ht="15.75" customHeight="1"/>
    <row r="284" s="149" customFormat="1" ht="15.75" customHeight="1"/>
    <row r="285" s="149" customFormat="1" ht="15.75" customHeight="1"/>
    <row r="286" s="149" customFormat="1" ht="15.75" customHeight="1"/>
    <row r="287" s="149" customFormat="1" ht="15.75" customHeight="1"/>
    <row r="288" s="149" customFormat="1" ht="15.75" customHeight="1"/>
    <row r="289" s="149" customFormat="1" ht="15.75" customHeight="1"/>
    <row r="290" s="149" customFormat="1" ht="15.75" customHeight="1"/>
    <row r="291" s="149" customFormat="1" ht="15.75" customHeight="1"/>
    <row r="292" s="149" customFormat="1" ht="15.75" customHeight="1"/>
    <row r="293" s="149" customFormat="1" ht="15.75" customHeight="1"/>
    <row r="294" s="149" customFormat="1" ht="15.75" customHeight="1"/>
    <row r="295" s="149" customFormat="1" ht="15.75" customHeight="1"/>
    <row r="296" s="149" customFormat="1" ht="15.75" customHeight="1"/>
    <row r="297" s="149" customFormat="1" ht="15.75" customHeight="1"/>
    <row r="298" s="149" customFormat="1" ht="15.75" customHeight="1"/>
    <row r="299" s="149" customFormat="1" ht="15.75" customHeight="1"/>
    <row r="300" s="149" customFormat="1" ht="15.75" customHeight="1"/>
    <row r="301" s="149" customFormat="1" ht="15.75" customHeight="1"/>
    <row r="302" s="149" customFormat="1" ht="15.75" customHeight="1"/>
    <row r="303" s="149" customFormat="1" ht="15.75" customHeight="1"/>
    <row r="304" s="149" customFormat="1" ht="15.75" customHeight="1"/>
    <row r="305" s="149" customFormat="1" ht="15.75" customHeight="1"/>
    <row r="306" s="149" customFormat="1" ht="15.75" customHeight="1"/>
    <row r="307" s="149" customFormat="1" ht="15.75" customHeight="1"/>
    <row r="308" s="149" customFormat="1" ht="15.75" customHeight="1"/>
    <row r="309" s="149" customFormat="1" ht="15.75" customHeight="1"/>
    <row r="310" s="149" customFormat="1" ht="15.75" customHeight="1"/>
    <row r="311" s="149" customFormat="1" ht="15.75" customHeight="1"/>
    <row r="312" s="149" customFormat="1" ht="15.75" customHeight="1"/>
    <row r="313" s="149" customFormat="1" ht="15.75" customHeight="1"/>
    <row r="314" s="149" customFormat="1" ht="15.75" customHeight="1"/>
    <row r="315" s="149" customFormat="1" ht="15.75" customHeight="1"/>
    <row r="316" s="149" customFormat="1" ht="15.75" customHeight="1"/>
    <row r="317" s="149" customFormat="1" ht="15.75" customHeight="1"/>
    <row r="318" s="149" customFormat="1" ht="15.75" customHeight="1"/>
    <row r="319" s="149" customFormat="1" ht="15.75" customHeight="1"/>
    <row r="320" s="149" customFormat="1" ht="15.75" customHeight="1"/>
    <row r="321" s="149" customFormat="1" ht="15.75" customHeight="1"/>
    <row r="322" s="149" customFormat="1" ht="15.75" customHeight="1"/>
    <row r="323" s="149" customFormat="1" ht="15.75" customHeight="1"/>
    <row r="324" s="149" customFormat="1" ht="15.75" customHeight="1"/>
    <row r="325" s="149" customFormat="1" ht="15.75" customHeight="1"/>
    <row r="326" s="149" customFormat="1" ht="15.75" customHeight="1"/>
    <row r="327" s="149" customFormat="1" ht="15.75" customHeight="1"/>
    <row r="328" s="149" customFormat="1" ht="15.75" customHeight="1"/>
    <row r="329" s="149" customFormat="1" ht="15.75" customHeight="1"/>
    <row r="330" s="149" customFormat="1" ht="15.75" customHeight="1"/>
    <row r="331" s="149" customFormat="1" ht="15.75" customHeight="1"/>
    <row r="332" s="149" customFormat="1" ht="15.75" customHeight="1"/>
    <row r="333" s="149" customFormat="1" ht="15.75" customHeight="1"/>
    <row r="334" s="149" customFormat="1" ht="15.75" customHeight="1"/>
    <row r="335" s="149" customFormat="1" ht="15.75" customHeight="1"/>
    <row r="336" s="149" customFormat="1" ht="15.75" customHeight="1"/>
    <row r="337" s="149" customFormat="1" ht="15.75" customHeight="1"/>
    <row r="338" s="149" customFormat="1" ht="15.75" customHeight="1"/>
    <row r="339" s="149" customFormat="1" ht="15.75" customHeight="1"/>
    <row r="340" s="149" customFormat="1" ht="15.75" customHeight="1"/>
    <row r="341" s="149" customFormat="1" ht="15.75" customHeight="1"/>
    <row r="342" s="149" customFormat="1" ht="15.75" customHeight="1"/>
    <row r="343" s="149" customFormat="1" ht="15.75" customHeight="1"/>
    <row r="344" s="149" customFormat="1" ht="15.75" customHeight="1"/>
    <row r="345" s="149" customFormat="1" ht="15.75" customHeight="1"/>
    <row r="346" s="149" customFormat="1" ht="15.75" customHeight="1"/>
    <row r="347" s="149" customFormat="1" ht="15.75" customHeight="1"/>
    <row r="348" s="149" customFormat="1" ht="15.75" customHeight="1"/>
    <row r="349" s="149" customFormat="1" ht="15.75" customHeight="1"/>
    <row r="350" s="149" customFormat="1" ht="15.75" customHeight="1"/>
    <row r="351" s="149" customFormat="1" ht="15.75" customHeight="1"/>
    <row r="352" s="149" customFormat="1" ht="15.75" customHeight="1"/>
    <row r="353" s="149" customFormat="1" ht="15.75" customHeight="1"/>
    <row r="354" s="149" customFormat="1" ht="15.75" customHeight="1"/>
    <row r="355" s="149" customFormat="1" ht="15.75" customHeight="1"/>
    <row r="356" s="149" customFormat="1" ht="15.75" customHeight="1"/>
    <row r="357" s="149" customFormat="1" ht="15.75" customHeight="1"/>
    <row r="358" s="149" customFormat="1" ht="15.75" customHeight="1"/>
    <row r="359" s="149" customFormat="1" ht="15.75" customHeight="1"/>
    <row r="360" s="149" customFormat="1" ht="15.75" customHeight="1"/>
    <row r="361" s="149" customFormat="1" ht="15.75" customHeight="1"/>
    <row r="362" s="149" customFormat="1" ht="15.75" customHeight="1"/>
    <row r="363" s="149" customFormat="1" ht="15.75" customHeight="1"/>
    <row r="364" s="149" customFormat="1" ht="15.75" customHeight="1"/>
    <row r="365" s="149" customFormat="1" ht="15.75" customHeight="1"/>
    <row r="366" s="149" customFormat="1" ht="15.75" customHeight="1"/>
    <row r="367" s="149" customFormat="1" ht="15.75" customHeight="1"/>
    <row r="368" s="149" customFormat="1" ht="15.75" customHeight="1"/>
    <row r="369" s="149" customFormat="1" ht="15.75" customHeight="1"/>
    <row r="370" s="149" customFormat="1" ht="15.75" customHeight="1"/>
    <row r="371" s="149" customFormat="1" ht="15.75" customHeight="1"/>
    <row r="372" s="149" customFormat="1" ht="15.75" customHeight="1"/>
    <row r="373" s="149" customFormat="1" ht="15.75" customHeight="1"/>
    <row r="374" s="149" customFormat="1" ht="15.75" customHeight="1"/>
    <row r="375" s="149" customFormat="1" ht="15.75" customHeight="1"/>
    <row r="376" s="149" customFormat="1" ht="15.75" customHeight="1"/>
    <row r="377" s="149" customFormat="1" ht="15.75" customHeight="1"/>
    <row r="378" s="149" customFormat="1" ht="15.75" customHeight="1"/>
    <row r="379" s="149" customFormat="1" ht="15.75" customHeight="1"/>
    <row r="380" s="149" customFormat="1" ht="15.75" customHeight="1"/>
    <row r="381" s="149" customFormat="1" ht="15.75" customHeight="1"/>
    <row r="382" s="149" customFormat="1" ht="15.75" customHeight="1"/>
    <row r="383" s="149" customFormat="1" ht="15.75" customHeight="1"/>
    <row r="384" s="149" customFormat="1" ht="15.75" customHeight="1"/>
    <row r="385" s="149" customFormat="1" ht="15.75" customHeight="1"/>
    <row r="386" s="149" customFormat="1" ht="15.75" customHeight="1"/>
    <row r="387" s="149" customFormat="1" ht="15.75" customHeight="1"/>
    <row r="388" s="149" customFormat="1" ht="15.75" customHeight="1"/>
    <row r="389" s="149" customFormat="1" ht="15.75" customHeight="1"/>
    <row r="390" s="149" customFormat="1" ht="15.75" customHeight="1"/>
    <row r="391" s="149" customFormat="1" ht="15.75" customHeight="1"/>
    <row r="392" s="149" customFormat="1" ht="15.75" customHeight="1"/>
    <row r="393" s="149" customFormat="1" ht="15.75" customHeight="1"/>
    <row r="394" s="149" customFormat="1" ht="15.75" customHeight="1"/>
    <row r="395" s="149" customFormat="1" ht="15.75" customHeight="1"/>
    <row r="396" s="149" customFormat="1" ht="15.75" customHeight="1"/>
    <row r="397" s="149" customFormat="1" ht="15.75" customHeight="1"/>
    <row r="398" s="149" customFormat="1" ht="15.75" customHeight="1"/>
    <row r="399" s="149" customFormat="1" ht="15.75" customHeight="1"/>
    <row r="400" s="149" customFormat="1" ht="15.75" customHeight="1"/>
    <row r="401" s="149" customFormat="1" ht="15.75" customHeight="1"/>
    <row r="402" s="149" customFormat="1" ht="15.75" customHeight="1"/>
    <row r="403" s="149" customFormat="1" ht="15.75" customHeight="1"/>
    <row r="404" s="149" customFormat="1" ht="15.75" customHeight="1"/>
    <row r="405" s="149" customFormat="1" ht="15.75" customHeight="1"/>
    <row r="406" s="149" customFormat="1" ht="15.75" customHeight="1"/>
    <row r="407" s="149" customFormat="1" ht="15.75" customHeight="1"/>
    <row r="408" s="149" customFormat="1" ht="15.75" customHeight="1"/>
    <row r="409" s="149" customFormat="1" ht="15.75" customHeight="1"/>
    <row r="410" s="149" customFormat="1" ht="15.75" customHeight="1"/>
    <row r="411" s="149" customFormat="1" ht="15.75" customHeight="1"/>
    <row r="412" s="149" customFormat="1" ht="15.75" customHeight="1"/>
    <row r="413" s="149" customFormat="1" ht="15.75" customHeight="1"/>
    <row r="414" s="149" customFormat="1" ht="15.75" customHeight="1"/>
    <row r="415" s="149" customFormat="1" ht="15.75" customHeight="1"/>
    <row r="416" s="149" customFormat="1" ht="15.75" customHeight="1"/>
    <row r="417" s="149" customFormat="1" ht="15.75" customHeight="1"/>
    <row r="418" s="149" customFormat="1" ht="15.75" customHeight="1"/>
    <row r="419" s="149" customFormat="1" ht="15.75" customHeight="1"/>
    <row r="420" s="149" customFormat="1" ht="15.75" customHeight="1"/>
    <row r="421" s="149" customFormat="1" ht="15.75" customHeight="1"/>
    <row r="422" s="149" customFormat="1" ht="15.75" customHeight="1"/>
    <row r="423" s="149" customFormat="1" ht="15.75" customHeight="1"/>
    <row r="424" s="149" customFormat="1" ht="15.75" customHeight="1"/>
    <row r="425" s="149" customFormat="1" ht="15.75" customHeight="1"/>
    <row r="426" s="149" customFormat="1" ht="15.75" customHeight="1"/>
    <row r="427" s="149" customFormat="1" ht="15.75" customHeight="1"/>
    <row r="428" s="149" customFormat="1" ht="15.75" customHeight="1"/>
    <row r="429" s="149" customFormat="1" ht="15.75" customHeight="1"/>
    <row r="430" s="149" customFormat="1" ht="15.75" customHeight="1"/>
    <row r="431" s="149" customFormat="1" ht="15.75" customHeight="1"/>
    <row r="432" s="149" customFormat="1" ht="15.75" customHeight="1"/>
    <row r="433" s="149" customFormat="1" ht="15.75" customHeight="1"/>
    <row r="434" s="149" customFormat="1" ht="15.75" customHeight="1"/>
    <row r="435" s="149" customFormat="1" ht="15.75" customHeight="1"/>
    <row r="436" s="149" customFormat="1" ht="15.75" customHeight="1"/>
    <row r="437" s="149" customFormat="1" ht="15.75" customHeight="1"/>
    <row r="438" s="149" customFormat="1" ht="15.75" customHeight="1"/>
    <row r="439" s="149" customFormat="1" ht="15.75" customHeight="1"/>
    <row r="440" s="149" customFormat="1" ht="15.75" customHeight="1"/>
    <row r="441" s="149" customFormat="1" ht="15.75" customHeight="1"/>
    <row r="442" s="149" customFormat="1" ht="15.75" customHeight="1"/>
    <row r="443" s="149" customFormat="1" ht="15.75" customHeight="1"/>
    <row r="444" s="149" customFormat="1" ht="15.75" customHeight="1"/>
    <row r="445" s="149" customFormat="1" ht="15.75" customHeight="1"/>
    <row r="446" s="149" customFormat="1" ht="15.75" customHeight="1"/>
    <row r="447" s="149" customFormat="1" ht="15.75" customHeight="1"/>
    <row r="448" s="149" customFormat="1" ht="15.75" customHeight="1"/>
    <row r="449" s="149" customFormat="1" ht="15.75" customHeight="1"/>
    <row r="450" s="149" customFormat="1" ht="15.75" customHeight="1"/>
    <row r="451" s="149" customFormat="1" ht="15.75" customHeight="1"/>
    <row r="452" s="149" customFormat="1" ht="15.75" customHeight="1"/>
    <row r="453" s="149" customFormat="1" ht="15.75" customHeight="1"/>
    <row r="454" s="149" customFormat="1" ht="15.75" customHeight="1"/>
    <row r="455" s="149" customFormat="1" ht="15.75" customHeight="1"/>
    <row r="456" s="149" customFormat="1" ht="15.75" customHeight="1"/>
    <row r="457" s="149" customFormat="1" ht="15.75" customHeight="1"/>
    <row r="458" s="149" customFormat="1" ht="15.75" customHeight="1"/>
    <row r="459" s="149" customFormat="1" ht="15.75" customHeight="1"/>
    <row r="460" s="149" customFormat="1" ht="15.75" customHeight="1"/>
    <row r="461" s="149" customFormat="1" ht="15.75" customHeight="1"/>
    <row r="462" s="149" customFormat="1" ht="15.75" customHeight="1"/>
    <row r="463" s="149" customFormat="1" ht="15.75" customHeight="1"/>
    <row r="464" s="149" customFormat="1" ht="15.75" customHeight="1"/>
    <row r="465" s="149" customFormat="1" ht="15.75" customHeight="1"/>
    <row r="466" s="149" customFormat="1" ht="15.75" customHeight="1"/>
    <row r="467" s="149" customFormat="1" ht="15.75" customHeight="1"/>
    <row r="468" s="149" customFormat="1" ht="15.75" customHeight="1"/>
    <row r="469" s="149" customFormat="1" ht="15.75" customHeight="1"/>
    <row r="470" s="149" customFormat="1" ht="15.75" customHeight="1"/>
    <row r="471" s="149" customFormat="1" ht="15.75" customHeight="1"/>
    <row r="472" s="149" customFormat="1" ht="15.75" customHeight="1"/>
    <row r="473" s="149" customFormat="1" ht="15.75" customHeight="1"/>
    <row r="474" s="149" customFormat="1" ht="15.75" customHeight="1"/>
    <row r="475" s="149" customFormat="1" ht="15.75" customHeight="1"/>
    <row r="476" s="149" customFormat="1" ht="15.75" customHeight="1"/>
    <row r="477" s="149" customFormat="1" ht="15.75" customHeight="1"/>
    <row r="478" s="149" customFormat="1" ht="15.75" customHeight="1"/>
    <row r="479" s="149" customFormat="1" ht="15.75" customHeight="1"/>
    <row r="480" s="149" customFormat="1" ht="15.75" customHeight="1"/>
    <row r="481" s="149" customFormat="1" ht="15.75" customHeight="1"/>
    <row r="482" s="149" customFormat="1" ht="15.75" customHeight="1"/>
    <row r="483" s="149" customFormat="1" ht="15.75" customHeight="1"/>
    <row r="484" s="149" customFormat="1" ht="15.75" customHeight="1"/>
    <row r="485" s="149" customFormat="1" ht="15.75" customHeight="1"/>
    <row r="486" s="149" customFormat="1" ht="15.75" customHeight="1"/>
    <row r="487" s="149" customFormat="1" ht="15.75" customHeight="1"/>
    <row r="488" s="149" customFormat="1" ht="15.75" customHeight="1"/>
    <row r="489" s="149" customFormat="1" ht="15.75" customHeight="1"/>
    <row r="490" s="149" customFormat="1" ht="15.75" customHeight="1"/>
    <row r="491" s="149" customFormat="1" ht="15.75" customHeight="1"/>
    <row r="492" s="149" customFormat="1" ht="15.75" customHeight="1"/>
    <row r="493" s="149" customFormat="1" ht="15.75" customHeight="1"/>
    <row r="494" s="149" customFormat="1" ht="15.75" customHeight="1"/>
    <row r="495" s="149" customFormat="1" ht="15.75" customHeight="1"/>
    <row r="496" s="149" customFormat="1" ht="15.75" customHeight="1"/>
    <row r="497" s="149" customFormat="1" ht="15.75" customHeight="1"/>
    <row r="498" s="149" customFormat="1" ht="15.75" customHeight="1"/>
    <row r="499" s="149" customFormat="1" ht="15.75" customHeight="1"/>
    <row r="500" s="149" customFormat="1" ht="15.75" customHeight="1"/>
    <row r="501" s="149" customFormat="1" ht="15.75" customHeight="1"/>
    <row r="502" s="149" customFormat="1" ht="15.75" customHeight="1"/>
    <row r="503" s="149" customFormat="1" ht="15.75" customHeight="1"/>
    <row r="504" s="149" customFormat="1" ht="15.75" customHeight="1"/>
    <row r="505" s="149" customFormat="1" ht="15.75" customHeight="1"/>
    <row r="506" s="149" customFormat="1" ht="15.75" customHeight="1"/>
    <row r="507" s="149" customFormat="1" ht="15.75" customHeight="1"/>
    <row r="508" s="149" customFormat="1" ht="15.75" customHeight="1"/>
    <row r="509" s="149" customFormat="1" ht="15.75" customHeight="1"/>
    <row r="510" s="149" customFormat="1" ht="15.75" customHeight="1"/>
    <row r="511" s="149" customFormat="1" ht="15.75" customHeight="1"/>
    <row r="512" s="149" customFormat="1" ht="15.75" customHeight="1"/>
    <row r="513" s="149" customFormat="1" ht="15.75" customHeight="1"/>
    <row r="514" s="149" customFormat="1" ht="15.75" customHeight="1"/>
    <row r="515" s="149" customFormat="1" ht="15.75" customHeight="1"/>
    <row r="516" s="149" customFormat="1" ht="15.75" customHeight="1"/>
    <row r="517" s="149" customFormat="1" ht="15.75" customHeight="1"/>
    <row r="518" s="149" customFormat="1" ht="15.75" customHeight="1"/>
    <row r="519" s="149" customFormat="1" ht="15.75" customHeight="1"/>
    <row r="520" s="149" customFormat="1" ht="15.75" customHeight="1"/>
    <row r="521" s="149" customFormat="1" ht="15.75" customHeight="1"/>
    <row r="522" s="149" customFormat="1" ht="15.75" customHeight="1"/>
    <row r="523" s="149" customFormat="1" ht="15.75" customHeight="1"/>
    <row r="524" s="149" customFormat="1" ht="15.75" customHeight="1"/>
    <row r="525" s="149" customFormat="1" ht="15.75" customHeight="1"/>
    <row r="526" s="149" customFormat="1" ht="15.75" customHeight="1"/>
    <row r="527" s="149" customFormat="1" ht="15.75" customHeight="1"/>
    <row r="528" s="149" customFormat="1" ht="15.75" customHeight="1"/>
    <row r="529" s="149" customFormat="1" ht="15.75" customHeight="1"/>
    <row r="530" s="149" customFormat="1" ht="15.75" customHeight="1"/>
    <row r="531" s="149" customFormat="1" ht="15.75" customHeight="1"/>
    <row r="532" s="149" customFormat="1" ht="15.75" customHeight="1"/>
    <row r="533" s="149" customFormat="1" ht="15.75" customHeight="1"/>
    <row r="534" s="149" customFormat="1" ht="15.75" customHeight="1"/>
    <row r="535" s="149" customFormat="1" ht="15.75" customHeight="1"/>
    <row r="536" s="149" customFormat="1" ht="15.75" customHeight="1"/>
    <row r="537" s="149" customFormat="1" ht="15.75" customHeight="1"/>
    <row r="538" s="149" customFormat="1" ht="15.75" customHeight="1"/>
    <row r="539" s="149" customFormat="1" ht="15.75" customHeight="1"/>
    <row r="540" s="149" customFormat="1" ht="15.75" customHeight="1"/>
    <row r="541" s="149" customFormat="1" ht="15.75" customHeight="1"/>
    <row r="542" s="149" customFormat="1" ht="15.75" customHeight="1"/>
    <row r="543" s="149" customFormat="1" ht="15.75" customHeight="1"/>
    <row r="544" s="149" customFormat="1" ht="15.75" customHeight="1"/>
    <row r="545" s="149" customFormat="1" ht="15.75" customHeight="1"/>
    <row r="546" s="149" customFormat="1" ht="15.75" customHeight="1"/>
    <row r="547" s="149" customFormat="1" ht="15.75" customHeight="1"/>
    <row r="548" s="149" customFormat="1" ht="15.75" customHeight="1"/>
    <row r="549" s="149" customFormat="1" ht="15.75" customHeight="1"/>
    <row r="550" s="149" customFormat="1" ht="15.75" customHeight="1"/>
    <row r="551" s="149" customFormat="1" ht="15.75" customHeight="1"/>
    <row r="552" s="149" customFormat="1" ht="15.75" customHeight="1"/>
    <row r="553" s="149" customFormat="1" ht="15.75" customHeight="1"/>
    <row r="554" s="149" customFormat="1" ht="15.75" customHeight="1"/>
    <row r="555" s="149" customFormat="1" ht="15.75" customHeight="1"/>
    <row r="556" s="149" customFormat="1" ht="15.75" customHeight="1"/>
    <row r="557" s="149" customFormat="1" ht="15.75" customHeight="1"/>
    <row r="558" s="149" customFormat="1" ht="15.75" customHeight="1"/>
    <row r="559" s="149" customFormat="1" ht="15.75" customHeight="1"/>
    <row r="560" s="149" customFormat="1" ht="15.75" customHeight="1"/>
    <row r="561" s="149" customFormat="1" ht="15.75" customHeight="1"/>
    <row r="562" s="149" customFormat="1" ht="15.75" customHeight="1"/>
    <row r="563" s="149" customFormat="1" ht="15.75" customHeight="1"/>
    <row r="564" s="149" customFormat="1" ht="15.75" customHeight="1"/>
    <row r="565" s="149" customFormat="1" ht="15.75" customHeight="1"/>
    <row r="566" s="149" customFormat="1" ht="15.75" customHeight="1"/>
    <row r="567" s="149" customFormat="1" ht="15.75" customHeight="1"/>
    <row r="568" s="149" customFormat="1" ht="15.75" customHeight="1"/>
    <row r="569" s="149" customFormat="1" ht="15.75" customHeight="1"/>
    <row r="570" s="149" customFormat="1" ht="15.75" customHeight="1"/>
    <row r="571" s="149" customFormat="1" ht="15.75" customHeight="1"/>
    <row r="572" s="149" customFormat="1" ht="15.75" customHeight="1"/>
    <row r="573" s="149" customFormat="1" ht="15.75" customHeight="1"/>
    <row r="574" s="149" customFormat="1" ht="15.75" customHeight="1"/>
    <row r="575" s="149" customFormat="1" ht="15.75" customHeight="1"/>
    <row r="576" s="149" customFormat="1" ht="15.75" customHeight="1"/>
    <row r="577" s="149" customFormat="1" ht="15.75" customHeight="1"/>
    <row r="578" s="149" customFormat="1" ht="15.75" customHeight="1"/>
    <row r="579" s="149" customFormat="1" ht="15.75" customHeight="1"/>
    <row r="580" s="149" customFormat="1" ht="15.75" customHeight="1"/>
    <row r="581" s="149" customFormat="1" ht="15.75" customHeight="1"/>
    <row r="582" s="149" customFormat="1" ht="15.75" customHeight="1"/>
    <row r="583" s="149" customFormat="1" ht="15.75" customHeight="1"/>
    <row r="584" s="149" customFormat="1" ht="15.75" customHeight="1"/>
    <row r="585" s="149" customFormat="1" ht="15.75" customHeight="1"/>
    <row r="586" s="149" customFormat="1" ht="15.75" customHeight="1"/>
    <row r="587" s="149" customFormat="1" ht="15.75" customHeight="1"/>
    <row r="588" s="149" customFormat="1" ht="15.75" customHeight="1"/>
    <row r="589" s="149" customFormat="1" ht="15.75" customHeight="1"/>
    <row r="590" s="149" customFormat="1" ht="15.75" customHeight="1"/>
    <row r="591" s="149" customFormat="1" ht="15.75" customHeight="1"/>
    <row r="592" s="149" customFormat="1" ht="15.75" customHeight="1"/>
    <row r="593" s="149" customFormat="1" ht="15.75" customHeight="1"/>
    <row r="594" s="149" customFormat="1" ht="15.75" customHeight="1"/>
    <row r="595" s="149" customFormat="1" ht="15.75" customHeight="1"/>
    <row r="596" s="149" customFormat="1" ht="15.75" customHeight="1"/>
    <row r="597" s="149" customFormat="1" ht="15.75" customHeight="1"/>
    <row r="598" s="149" customFormat="1" ht="15.75" customHeight="1"/>
    <row r="599" s="149" customFormat="1" ht="15.75" customHeight="1"/>
    <row r="600" s="149" customFormat="1" ht="15.75" customHeight="1"/>
    <row r="601" s="149" customFormat="1" ht="15.75" customHeight="1"/>
    <row r="602" s="149" customFormat="1" ht="15.75" customHeight="1"/>
    <row r="603" s="149" customFormat="1" ht="15.75" customHeight="1"/>
    <row r="604" s="149" customFormat="1" ht="15.75" customHeight="1"/>
    <row r="605" s="149" customFormat="1" ht="15.75" customHeight="1"/>
    <row r="606" s="149" customFormat="1" ht="15.75" customHeight="1"/>
    <row r="607" s="149" customFormat="1" ht="15.75" customHeight="1"/>
    <row r="608" s="149" customFormat="1" ht="15.75" customHeight="1"/>
    <row r="609" s="149" customFormat="1" ht="15.75" customHeight="1"/>
    <row r="610" s="149" customFormat="1" ht="15.75" customHeight="1"/>
    <row r="611" s="149" customFormat="1" ht="15.75" customHeight="1"/>
    <row r="612" s="149" customFormat="1" ht="15.75" customHeight="1"/>
    <row r="613" s="149" customFormat="1" ht="15.75" customHeight="1"/>
    <row r="614" s="149" customFormat="1" ht="15.75" customHeight="1"/>
    <row r="615" s="149" customFormat="1" ht="15.75" customHeight="1"/>
    <row r="616" s="149" customFormat="1" ht="15.75" customHeight="1"/>
    <row r="617" s="149" customFormat="1" ht="15.75" customHeight="1"/>
    <row r="618" s="149" customFormat="1" ht="15.75" customHeight="1"/>
    <row r="619" s="149" customFormat="1" ht="15.75" customHeight="1"/>
    <row r="620" s="149" customFormat="1" ht="15.75" customHeight="1"/>
    <row r="621" s="149" customFormat="1" ht="15.75" customHeight="1"/>
    <row r="622" s="149" customFormat="1" ht="15.75" customHeight="1"/>
    <row r="623" s="149" customFormat="1" ht="15.75" customHeight="1"/>
    <row r="624" s="149" customFormat="1" ht="15.75" customHeight="1"/>
    <row r="625" s="149" customFormat="1" ht="15.75" customHeight="1"/>
    <row r="626" s="149" customFormat="1" ht="15.75" customHeight="1"/>
    <row r="627" s="149" customFormat="1" ht="15.75" customHeight="1"/>
    <row r="628" s="149" customFormat="1" ht="15.75" customHeight="1"/>
    <row r="629" s="149" customFormat="1" ht="15.75" customHeight="1"/>
    <row r="630" s="149" customFormat="1" ht="15.75" customHeight="1"/>
    <row r="631" s="149" customFormat="1" ht="15.75" customHeight="1"/>
    <row r="632" s="149" customFormat="1" ht="15.75" customHeight="1"/>
    <row r="633" s="149" customFormat="1" ht="15.75" customHeight="1"/>
    <row r="634" s="149" customFormat="1" ht="15.75" customHeight="1"/>
    <row r="635" s="149" customFormat="1" ht="15.75" customHeight="1"/>
    <row r="636" s="149" customFormat="1" ht="15.75" customHeight="1"/>
    <row r="637" s="149" customFormat="1" ht="15.75" customHeight="1"/>
    <row r="638" s="149" customFormat="1" ht="15.75" customHeight="1"/>
    <row r="639" s="149" customFormat="1" ht="15.75" customHeight="1"/>
    <row r="640" s="149" customFormat="1" ht="15.75" customHeight="1"/>
    <row r="641" s="149" customFormat="1" ht="15.75" customHeight="1"/>
    <row r="642" s="149" customFormat="1" ht="15.75" customHeight="1"/>
    <row r="643" s="149" customFormat="1" ht="15.75" customHeight="1"/>
    <row r="644" s="149" customFormat="1" ht="15.75" customHeight="1"/>
    <row r="645" s="149" customFormat="1" ht="15.75" customHeight="1"/>
    <row r="646" s="149" customFormat="1" ht="15.75" customHeight="1"/>
    <row r="647" s="149" customFormat="1" ht="15.75" customHeight="1"/>
    <row r="648" s="149" customFormat="1" ht="15.75" customHeight="1"/>
    <row r="649" s="149" customFormat="1" ht="15.75" customHeight="1"/>
    <row r="650" s="149" customFormat="1" ht="15.75" customHeight="1"/>
    <row r="651" s="149" customFormat="1" ht="15.75" customHeight="1"/>
    <row r="652" s="149" customFormat="1" ht="15.75" customHeight="1"/>
    <row r="653" s="149" customFormat="1" ht="15.75" customHeight="1"/>
    <row r="654" s="149" customFormat="1" ht="15.75" customHeight="1"/>
    <row r="655" s="149" customFormat="1" ht="15.75" customHeight="1"/>
    <row r="656" s="149" customFormat="1" ht="15.75" customHeight="1"/>
    <row r="657" s="149" customFormat="1" ht="15.75" customHeight="1"/>
    <row r="658" s="149" customFormat="1" ht="15.75" customHeight="1"/>
    <row r="659" s="149" customFormat="1" ht="15.75" customHeight="1"/>
    <row r="660" s="149" customFormat="1" ht="15.75" customHeight="1"/>
    <row r="661" s="149" customFormat="1" ht="15.75" customHeight="1"/>
    <row r="662" s="149" customFormat="1" ht="15.75" customHeight="1"/>
    <row r="663" s="149" customFormat="1" ht="15.75" customHeight="1"/>
    <row r="664" s="149" customFormat="1" ht="15.75" customHeight="1"/>
    <row r="665" s="149" customFormat="1" ht="15.75" customHeight="1"/>
    <row r="666" s="149" customFormat="1" ht="15.75" customHeight="1"/>
    <row r="667" s="149" customFormat="1" ht="15.75" customHeight="1"/>
    <row r="668" s="149" customFormat="1" ht="15.75" customHeight="1"/>
    <row r="669" s="149" customFormat="1" ht="15.75" customHeight="1"/>
    <row r="670" s="149" customFormat="1" ht="15.75" customHeight="1"/>
    <row r="671" s="149" customFormat="1" ht="15.75" customHeight="1"/>
    <row r="672" s="149" customFormat="1" ht="15.75" customHeight="1"/>
    <row r="673" s="149" customFormat="1" ht="15.75" customHeight="1"/>
    <row r="674" s="149" customFormat="1" ht="15.75" customHeight="1"/>
    <row r="675" s="149" customFormat="1" ht="15.75" customHeight="1"/>
    <row r="676" s="149" customFormat="1" ht="15.75" customHeight="1"/>
    <row r="677" s="149" customFormat="1" ht="15.75" customHeight="1"/>
    <row r="678" s="149" customFormat="1" ht="15.75" customHeight="1"/>
    <row r="679" s="149" customFormat="1" ht="15.75" customHeight="1"/>
    <row r="680" s="149" customFormat="1" ht="15.75" customHeight="1"/>
    <row r="681" s="149" customFormat="1" ht="15.75" customHeight="1"/>
    <row r="682" s="149" customFormat="1" ht="15.75" customHeight="1"/>
    <row r="683" s="149" customFormat="1" ht="15.75" customHeight="1"/>
    <row r="684" s="149" customFormat="1" ht="15.75" customHeight="1"/>
    <row r="685" s="149" customFormat="1" ht="15.75" customHeight="1"/>
    <row r="686" s="149" customFormat="1" ht="15.75" customHeight="1"/>
    <row r="687" s="149" customFormat="1" ht="15.75" customHeight="1"/>
    <row r="688" s="149" customFormat="1" ht="15.75" customHeight="1"/>
    <row r="689" s="149" customFormat="1" ht="15.75" customHeight="1"/>
    <row r="690" s="149" customFormat="1" ht="15.75" customHeight="1"/>
    <row r="691" s="149" customFormat="1" ht="15.75" customHeight="1"/>
    <row r="692" s="149" customFormat="1" ht="15.75" customHeight="1"/>
    <row r="693" s="149" customFormat="1" ht="15.75" customHeight="1"/>
    <row r="694" s="149" customFormat="1" ht="15.75" customHeight="1"/>
    <row r="695" s="149" customFormat="1" ht="15.75" customHeight="1"/>
    <row r="696" s="149" customFormat="1" ht="15.75" customHeight="1"/>
    <row r="697" s="149" customFormat="1" ht="15.75" customHeight="1"/>
    <row r="698" s="149" customFormat="1" ht="15.75" customHeight="1"/>
    <row r="699" s="149" customFormat="1" ht="15.75" customHeight="1"/>
    <row r="700" s="149" customFormat="1" ht="15.75" customHeight="1"/>
    <row r="701" s="149" customFormat="1" ht="15.75" customHeight="1"/>
    <row r="702" s="149" customFormat="1" ht="15.75" customHeight="1"/>
    <row r="703" s="149" customFormat="1" ht="15.75" customHeight="1"/>
    <row r="704" s="149" customFormat="1" ht="15.75" customHeight="1"/>
    <row r="705" s="149" customFormat="1" ht="15.75" customHeight="1"/>
    <row r="706" s="149" customFormat="1" ht="15.75" customHeight="1"/>
    <row r="707" s="149" customFormat="1" ht="15.75" customHeight="1"/>
    <row r="708" s="149" customFormat="1" ht="15.75" customHeight="1"/>
    <row r="709" s="149" customFormat="1" ht="15.75" customHeight="1"/>
    <row r="710" s="149" customFormat="1" ht="15.75" customHeight="1"/>
    <row r="711" s="149" customFormat="1" ht="15.75" customHeight="1"/>
    <row r="712" s="149" customFormat="1" ht="15.75" customHeight="1"/>
    <row r="713" s="149" customFormat="1" ht="15.75" customHeight="1"/>
    <row r="714" s="149" customFormat="1" ht="15.75" customHeight="1"/>
    <row r="715" s="149" customFormat="1" ht="15.75" customHeight="1"/>
    <row r="716" s="149" customFormat="1" ht="15.75" customHeight="1"/>
    <row r="717" s="149" customFormat="1" ht="15.75" customHeight="1"/>
    <row r="718" s="149" customFormat="1" ht="15.75" customHeight="1"/>
    <row r="719" s="149" customFormat="1" ht="15.75" customHeight="1"/>
    <row r="720" s="149" customFormat="1" ht="15.75" customHeight="1"/>
    <row r="721" s="149" customFormat="1" ht="15.75" customHeight="1"/>
    <row r="722" s="149" customFormat="1" ht="15.75" customHeight="1"/>
    <row r="723" s="149" customFormat="1" ht="15.75" customHeight="1"/>
    <row r="724" s="149" customFormat="1" ht="15.75" customHeight="1"/>
    <row r="725" s="149" customFormat="1" ht="15.75" customHeight="1"/>
    <row r="726" s="149" customFormat="1" ht="15.75" customHeight="1"/>
    <row r="727" s="149" customFormat="1" ht="15.75" customHeight="1"/>
    <row r="728" s="149" customFormat="1" ht="15.75" customHeight="1"/>
    <row r="729" s="149" customFormat="1" ht="15.75" customHeight="1"/>
    <row r="730" s="149" customFormat="1" ht="15.75" customHeight="1"/>
    <row r="731" s="149" customFormat="1" ht="15.75" customHeight="1"/>
    <row r="732" s="149" customFormat="1" ht="15.75" customHeight="1"/>
    <row r="733" s="149" customFormat="1" ht="15.75" customHeight="1"/>
    <row r="734" s="149" customFormat="1" ht="15.75" customHeight="1"/>
    <row r="735" s="149" customFormat="1" ht="15.75" customHeight="1"/>
    <row r="736" s="149" customFormat="1" ht="15.75" customHeight="1"/>
    <row r="737" s="149" customFormat="1" ht="15.75" customHeight="1"/>
    <row r="738" s="149" customFormat="1" ht="15.75" customHeight="1"/>
    <row r="739" s="149" customFormat="1" ht="15.75" customHeight="1"/>
    <row r="740" s="149" customFormat="1" ht="15.75" customHeight="1"/>
    <row r="741" s="149" customFormat="1" ht="15.75" customHeight="1"/>
    <row r="742" s="149" customFormat="1" ht="15.75" customHeight="1"/>
    <row r="743" s="149" customFormat="1" ht="15.75" customHeight="1"/>
    <row r="744" s="149" customFormat="1" ht="15.75" customHeight="1"/>
    <row r="745" s="149" customFormat="1" ht="15.75" customHeight="1"/>
    <row r="746" s="149" customFormat="1" ht="15.75" customHeight="1"/>
    <row r="747" s="149" customFormat="1" ht="15.75" customHeight="1"/>
    <row r="748" s="149" customFormat="1" ht="15.75" customHeight="1"/>
    <row r="749" s="149" customFormat="1" ht="15.75" customHeight="1"/>
    <row r="750" s="149" customFormat="1" ht="15.75" customHeight="1"/>
    <row r="751" s="149" customFormat="1" ht="15.75" customHeight="1"/>
    <row r="752" s="149" customFormat="1" ht="15.75" customHeight="1"/>
    <row r="753" s="149" customFormat="1" ht="15.75" customHeight="1"/>
    <row r="754" s="149" customFormat="1" ht="15.75" customHeight="1"/>
    <row r="755" s="149" customFormat="1" ht="15.75" customHeight="1"/>
    <row r="756" s="149" customFormat="1" ht="15.75" customHeight="1"/>
    <row r="757" s="149" customFormat="1" ht="15.75" customHeight="1"/>
    <row r="758" s="149" customFormat="1" ht="15.75" customHeight="1"/>
    <row r="759" s="149" customFormat="1" ht="15.75" customHeight="1"/>
    <row r="760" s="149" customFormat="1" ht="15.75" customHeight="1"/>
    <row r="761" s="149" customFormat="1" ht="15.75" customHeight="1"/>
    <row r="762" s="149" customFormat="1" ht="15.75" customHeight="1"/>
    <row r="763" s="149" customFormat="1" ht="15.75" customHeight="1"/>
    <row r="764" s="149" customFormat="1" ht="15.75" customHeight="1"/>
    <row r="765" s="149" customFormat="1" ht="15.75" customHeight="1"/>
    <row r="766" s="149" customFormat="1" ht="15.75" customHeight="1"/>
    <row r="767" s="149" customFormat="1" ht="15.75" customHeight="1"/>
    <row r="768" s="149" customFormat="1" ht="15.75" customHeight="1"/>
    <row r="769" s="149" customFormat="1" ht="15.75" customHeight="1"/>
    <row r="770" s="149" customFormat="1" ht="15.75" customHeight="1"/>
    <row r="771" s="149" customFormat="1" ht="15.75" customHeight="1"/>
    <row r="772" s="149" customFormat="1" ht="15.75" customHeight="1"/>
    <row r="773" s="149" customFormat="1" ht="15.75" customHeight="1"/>
    <row r="774" s="149" customFormat="1" ht="15.75" customHeight="1"/>
    <row r="775" s="149" customFormat="1" ht="15.75" customHeight="1"/>
    <row r="776" s="149" customFormat="1" ht="15.75" customHeight="1"/>
    <row r="777" s="149" customFormat="1" ht="15.75" customHeight="1"/>
    <row r="778" s="149" customFormat="1" ht="15.75" customHeight="1"/>
    <row r="779" s="149" customFormat="1" ht="15.75" customHeight="1"/>
    <row r="780" s="149" customFormat="1" ht="15.75" customHeight="1"/>
    <row r="781" s="149" customFormat="1" ht="15.75" customHeight="1"/>
    <row r="782" s="149" customFormat="1" ht="15.75" customHeight="1"/>
    <row r="783" s="149" customFormat="1" ht="15.75" customHeight="1"/>
    <row r="784" s="149" customFormat="1" ht="15.75" customHeight="1"/>
    <row r="785" s="149" customFormat="1" ht="15.75" customHeight="1"/>
    <row r="786" s="149" customFormat="1" ht="15.75" customHeight="1"/>
    <row r="787" s="149" customFormat="1" ht="15.75" customHeight="1"/>
    <row r="788" s="149" customFormat="1" ht="15.75" customHeight="1"/>
    <row r="789" s="149" customFormat="1" ht="15.75" customHeight="1"/>
    <row r="790" s="149" customFormat="1" ht="15.75" customHeight="1"/>
    <row r="791" s="149" customFormat="1" ht="15.75" customHeight="1"/>
    <row r="792" s="149" customFormat="1" ht="15.75" customHeight="1"/>
    <row r="793" s="149" customFormat="1" ht="15.75" customHeight="1"/>
    <row r="794" s="149" customFormat="1" ht="15.75" customHeight="1"/>
    <row r="795" s="149" customFormat="1" ht="15.75" customHeight="1"/>
    <row r="796" s="149" customFormat="1" ht="15.75" customHeight="1"/>
    <row r="797" s="149" customFormat="1" ht="15.75" customHeight="1"/>
    <row r="798" s="149" customFormat="1" ht="15.75" customHeight="1"/>
    <row r="799" s="149" customFormat="1" ht="15.75" customHeight="1"/>
    <row r="800" s="149" customFormat="1" ht="15.75" customHeight="1"/>
    <row r="801" s="149" customFormat="1" ht="15.75" customHeight="1"/>
    <row r="802" s="149" customFormat="1" ht="15.75" customHeight="1"/>
    <row r="803" s="149" customFormat="1" ht="15.75" customHeight="1"/>
    <row r="804" s="149" customFormat="1" ht="15.75" customHeight="1"/>
    <row r="805" s="149" customFormat="1" ht="15.75" customHeight="1"/>
    <row r="806" s="149" customFormat="1" ht="15.75" customHeight="1"/>
    <row r="807" s="149" customFormat="1" ht="15.75" customHeight="1"/>
    <row r="808" s="149" customFormat="1" ht="15.75" customHeight="1"/>
    <row r="809" s="149" customFormat="1" ht="15.75" customHeight="1"/>
    <row r="810" s="149" customFormat="1" ht="15.75" customHeight="1"/>
    <row r="811" s="149" customFormat="1" ht="15.75" customHeight="1"/>
    <row r="812" s="149" customFormat="1" ht="15.75" customHeight="1"/>
    <row r="813" s="149" customFormat="1" ht="15.75" customHeight="1"/>
    <row r="814" s="149" customFormat="1" ht="15.75" customHeight="1"/>
    <row r="815" s="149" customFormat="1" ht="15.75" customHeight="1"/>
    <row r="816" s="149" customFormat="1" ht="15.75" customHeight="1"/>
    <row r="817" s="149" customFormat="1" ht="15.75" customHeight="1"/>
    <row r="818" s="149" customFormat="1" ht="15.75" customHeight="1"/>
    <row r="819" s="149" customFormat="1" ht="15.75" customHeight="1"/>
    <row r="820" s="149" customFormat="1" ht="15.75" customHeight="1"/>
    <row r="821" s="149" customFormat="1" ht="15.75" customHeight="1"/>
    <row r="822" s="149" customFormat="1" ht="15.75" customHeight="1"/>
    <row r="823" s="149" customFormat="1" ht="15.75" customHeight="1"/>
    <row r="824" s="149" customFormat="1" ht="15.75" customHeight="1"/>
    <row r="825" s="149" customFormat="1" ht="15.75" customHeight="1"/>
    <row r="826" s="149" customFormat="1" ht="15.75" customHeight="1"/>
    <row r="827" s="149" customFormat="1" ht="15.75" customHeight="1"/>
    <row r="828" s="149" customFormat="1" ht="15.75" customHeight="1"/>
    <row r="829" s="149" customFormat="1" ht="15.75" customHeight="1"/>
    <row r="830" s="149" customFormat="1" ht="15.75" customHeight="1"/>
    <row r="831" s="149" customFormat="1" ht="15.75" customHeight="1"/>
    <row r="832" s="149" customFormat="1" ht="15.75" customHeight="1"/>
    <row r="833" s="149" customFormat="1" ht="15.75" customHeight="1"/>
    <row r="834" s="149" customFormat="1" ht="15.75" customHeight="1"/>
  </sheetData>
  <mergeCells count="2">
    <mergeCell ref="A1:P1"/>
    <mergeCell ref="A2:P2"/>
  </mergeCell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56"/>
  <sheetViews>
    <sheetView topLeftCell="A26" workbookViewId="0">
      <pane xSplit="1" topLeftCell="B1" activePane="topRight" state="frozen"/>
      <selection/>
      <selection pane="topRight" activeCell="E62" sqref="E62"/>
    </sheetView>
  </sheetViews>
  <sheetFormatPr defaultColWidth="14.4285714285714" defaultRowHeight="15" customHeight="1"/>
  <cols>
    <col min="1" max="1" width="14" customWidth="1"/>
    <col min="2" max="2" width="7.57142857142857" customWidth="1"/>
    <col min="3" max="4" width="23.8571428571429" customWidth="1"/>
    <col min="5" max="5" width="16.5714285714286" customWidth="1"/>
    <col min="6" max="6" width="24" customWidth="1"/>
    <col min="7" max="7" width="16.4285714285714" customWidth="1"/>
    <col min="8" max="8" width="14.5714285714286" customWidth="1"/>
    <col min="9" max="9" width="11.2857142857143" customWidth="1"/>
    <col min="10" max="10" width="10.8571428571429" customWidth="1"/>
    <col min="11" max="11" width="22.1428571428571" customWidth="1"/>
    <col min="12" max="26" width="8.71428571428571" customWidth="1"/>
  </cols>
  <sheetData>
    <row r="1" ht="24" customHeight="1" spans="2:15">
      <c r="B1" s="138" t="s">
        <v>277</v>
      </c>
      <c r="C1" s="139"/>
      <c r="D1" s="139"/>
      <c r="E1" s="139"/>
      <c r="F1" s="139"/>
      <c r="G1" s="139"/>
      <c r="H1" s="139"/>
      <c r="I1" s="139"/>
      <c r="J1" s="139"/>
      <c r="K1" s="139"/>
      <c r="L1" s="75"/>
      <c r="M1" s="75"/>
      <c r="N1" s="75"/>
      <c r="O1" s="75"/>
    </row>
    <row r="2" ht="21" customHeight="1" spans="2:20">
      <c r="B2" s="138" t="s">
        <v>278</v>
      </c>
      <c r="C2" s="139"/>
      <c r="D2" s="139"/>
      <c r="E2" s="139"/>
      <c r="F2" s="139"/>
      <c r="G2" s="139"/>
      <c r="H2" s="139"/>
      <c r="I2" s="139"/>
      <c r="J2" s="139"/>
      <c r="K2" s="139"/>
      <c r="L2" s="75"/>
      <c r="M2" s="75"/>
      <c r="N2" s="75"/>
      <c r="O2" s="76"/>
      <c r="P2" s="76"/>
      <c r="Q2" s="76"/>
      <c r="R2" s="76"/>
      <c r="S2" s="76"/>
      <c r="T2" s="76"/>
    </row>
    <row r="3" ht="15.75" spans="21:21">
      <c r="U3" s="77"/>
    </row>
    <row r="4" ht="30" spans="1:21">
      <c r="A4" s="140" t="s">
        <v>4</v>
      </c>
      <c r="B4" s="80" t="s">
        <v>69</v>
      </c>
      <c r="C4" s="5" t="s">
        <v>6</v>
      </c>
      <c r="D4" s="5" t="s">
        <v>279</v>
      </c>
      <c r="E4" s="5" t="s">
        <v>280</v>
      </c>
      <c r="F4" s="5" t="s">
        <v>281</v>
      </c>
      <c r="G4" s="5" t="s">
        <v>282</v>
      </c>
      <c r="H4" s="5" t="s">
        <v>283</v>
      </c>
      <c r="I4" s="5" t="s">
        <v>284</v>
      </c>
      <c r="J4" s="5" t="s">
        <v>285</v>
      </c>
      <c r="K4" s="5" t="s">
        <v>286</v>
      </c>
      <c r="U4" s="77"/>
    </row>
    <row r="5" ht="15.75" customHeight="1" spans="1:14">
      <c r="A5" s="35" t="s">
        <v>287</v>
      </c>
      <c r="B5" s="70">
        <v>111</v>
      </c>
      <c r="C5" s="133" t="s">
        <v>83</v>
      </c>
      <c r="D5" s="142" t="s">
        <v>288</v>
      </c>
      <c r="E5" s="143" t="s">
        <v>289</v>
      </c>
      <c r="F5" s="143" t="s">
        <v>289</v>
      </c>
      <c r="G5" s="143">
        <v>2021</v>
      </c>
      <c r="H5" s="143" t="s">
        <v>290</v>
      </c>
      <c r="I5" s="143">
        <v>1</v>
      </c>
      <c r="J5" s="143">
        <v>145</v>
      </c>
      <c r="K5" s="6" t="s">
        <v>291</v>
      </c>
      <c r="L5" s="103"/>
      <c r="M5" s="103"/>
      <c r="N5" s="103"/>
    </row>
    <row r="6" ht="15.75" customHeight="1" spans="1:14">
      <c r="A6" s="35" t="s">
        <v>287</v>
      </c>
      <c r="B6" s="70">
        <v>112</v>
      </c>
      <c r="C6" s="136" t="s">
        <v>90</v>
      </c>
      <c r="D6" s="144" t="s">
        <v>292</v>
      </c>
      <c r="E6" s="144" t="s">
        <v>293</v>
      </c>
      <c r="F6" s="144" t="s">
        <v>293</v>
      </c>
      <c r="G6" s="144">
        <v>2021</v>
      </c>
      <c r="H6" s="144" t="s">
        <v>294</v>
      </c>
      <c r="I6" s="144">
        <v>1</v>
      </c>
      <c r="J6" s="146">
        <v>150</v>
      </c>
      <c r="K6" s="6" t="s">
        <v>291</v>
      </c>
      <c r="L6" s="103"/>
      <c r="M6" s="103"/>
      <c r="N6" s="103"/>
    </row>
    <row r="7" ht="15.75" customHeight="1" spans="1:14">
      <c r="A7" s="35" t="s">
        <v>287</v>
      </c>
      <c r="B7" s="70">
        <v>113</v>
      </c>
      <c r="C7" s="136" t="s">
        <v>98</v>
      </c>
      <c r="D7" s="144" t="s">
        <v>292</v>
      </c>
      <c r="E7" s="144" t="s">
        <v>293</v>
      </c>
      <c r="F7" s="144" t="s">
        <v>293</v>
      </c>
      <c r="G7" s="144">
        <v>2022</v>
      </c>
      <c r="H7" s="144" t="s">
        <v>290</v>
      </c>
      <c r="I7" s="144">
        <v>1</v>
      </c>
      <c r="J7" s="146">
        <v>150</v>
      </c>
      <c r="K7" s="6" t="s">
        <v>291</v>
      </c>
      <c r="L7" s="103"/>
      <c r="M7" s="103"/>
      <c r="N7" s="103"/>
    </row>
    <row r="8" ht="15.75" customHeight="1" spans="1:14">
      <c r="A8" s="35" t="s">
        <v>287</v>
      </c>
      <c r="B8" s="70">
        <v>114</v>
      </c>
      <c r="C8" s="136" t="s">
        <v>106</v>
      </c>
      <c r="D8" s="144" t="s">
        <v>295</v>
      </c>
      <c r="E8" s="144" t="s">
        <v>296</v>
      </c>
      <c r="F8" s="144" t="s">
        <v>296</v>
      </c>
      <c r="G8" s="144">
        <v>2016</v>
      </c>
      <c r="H8" s="144" t="s">
        <v>290</v>
      </c>
      <c r="I8" s="144">
        <v>1</v>
      </c>
      <c r="J8" s="144">
        <v>60</v>
      </c>
      <c r="K8" s="6" t="s">
        <v>291</v>
      </c>
      <c r="L8" s="103"/>
      <c r="M8" s="103"/>
      <c r="N8" s="103"/>
    </row>
    <row r="9" ht="15.75" customHeight="1" spans="1:14">
      <c r="A9" s="35" t="s">
        <v>287</v>
      </c>
      <c r="B9" s="70">
        <v>115</v>
      </c>
      <c r="C9" s="136" t="s">
        <v>113</v>
      </c>
      <c r="D9" s="144" t="s">
        <v>292</v>
      </c>
      <c r="E9" s="144" t="s">
        <v>293</v>
      </c>
      <c r="F9" s="144" t="s">
        <v>293</v>
      </c>
      <c r="G9" s="144">
        <v>2022</v>
      </c>
      <c r="H9" s="144" t="s">
        <v>290</v>
      </c>
      <c r="I9" s="144">
        <v>1</v>
      </c>
      <c r="J9" s="144">
        <v>150</v>
      </c>
      <c r="K9" s="6" t="s">
        <v>291</v>
      </c>
      <c r="L9" s="103"/>
      <c r="M9" s="103"/>
      <c r="N9" s="103"/>
    </row>
    <row r="10" ht="15.75" customHeight="1" spans="1:14">
      <c r="A10" s="35" t="s">
        <v>287</v>
      </c>
      <c r="B10" s="70">
        <v>116</v>
      </c>
      <c r="C10" s="136" t="s">
        <v>116</v>
      </c>
      <c r="D10" s="144" t="s">
        <v>292</v>
      </c>
      <c r="E10" s="144" t="s">
        <v>293</v>
      </c>
      <c r="F10" s="144" t="s">
        <v>293</v>
      </c>
      <c r="G10" s="144">
        <v>2022</v>
      </c>
      <c r="H10" s="144" t="s">
        <v>290</v>
      </c>
      <c r="I10" s="144">
        <v>1</v>
      </c>
      <c r="J10" s="144">
        <v>150</v>
      </c>
      <c r="K10" s="6" t="s">
        <v>291</v>
      </c>
      <c r="L10" s="103"/>
      <c r="M10" s="103"/>
      <c r="N10" s="103"/>
    </row>
    <row r="11" ht="15.75" customHeight="1" spans="1:14">
      <c r="A11" s="35" t="s">
        <v>287</v>
      </c>
      <c r="B11" s="70">
        <v>117</v>
      </c>
      <c r="C11" s="136" t="s">
        <v>116</v>
      </c>
      <c r="D11" s="144" t="s">
        <v>292</v>
      </c>
      <c r="E11" s="144" t="s">
        <v>293</v>
      </c>
      <c r="F11" s="144" t="s">
        <v>293</v>
      </c>
      <c r="G11" s="144">
        <v>2021</v>
      </c>
      <c r="H11" s="144" t="s">
        <v>297</v>
      </c>
      <c r="I11" s="144">
        <v>1</v>
      </c>
      <c r="J11" s="144">
        <v>150</v>
      </c>
      <c r="K11" s="6" t="s">
        <v>291</v>
      </c>
      <c r="L11" s="103"/>
      <c r="M11" s="103"/>
      <c r="N11" s="103"/>
    </row>
    <row r="12" ht="15.75" customHeight="1" spans="1:14">
      <c r="A12" s="35" t="s">
        <v>287</v>
      </c>
      <c r="B12" s="70">
        <v>118</v>
      </c>
      <c r="C12" s="136" t="s">
        <v>121</v>
      </c>
      <c r="D12" s="144" t="s">
        <v>292</v>
      </c>
      <c r="E12" s="144" t="s">
        <v>293</v>
      </c>
      <c r="F12" s="144" t="s">
        <v>293</v>
      </c>
      <c r="G12" s="144">
        <v>2020</v>
      </c>
      <c r="H12" s="144" t="s">
        <v>290</v>
      </c>
      <c r="I12" s="144">
        <v>1</v>
      </c>
      <c r="J12" s="144">
        <v>211</v>
      </c>
      <c r="K12" s="6" t="s">
        <v>291</v>
      </c>
      <c r="L12" s="103"/>
      <c r="M12" s="103"/>
      <c r="N12" s="103"/>
    </row>
    <row r="13" ht="15.75" customHeight="1" spans="1:14">
      <c r="A13" s="35" t="s">
        <v>287</v>
      </c>
      <c r="B13" s="70">
        <v>119</v>
      </c>
      <c r="C13" s="136" t="s">
        <v>125</v>
      </c>
      <c r="D13" s="144" t="s">
        <v>292</v>
      </c>
      <c r="E13" s="144" t="s">
        <v>298</v>
      </c>
      <c r="F13" s="144" t="s">
        <v>298</v>
      </c>
      <c r="G13" s="144">
        <v>2021</v>
      </c>
      <c r="H13" s="144" t="s">
        <v>290</v>
      </c>
      <c r="I13" s="144">
        <v>1</v>
      </c>
      <c r="J13" s="144">
        <v>60</v>
      </c>
      <c r="K13" s="6" t="s">
        <v>291</v>
      </c>
      <c r="L13" s="103"/>
      <c r="M13" s="103"/>
      <c r="N13" s="103"/>
    </row>
    <row r="14" ht="15.75" customHeight="1" spans="1:14">
      <c r="A14" s="35" t="s">
        <v>287</v>
      </c>
      <c r="B14" s="70">
        <v>120</v>
      </c>
      <c r="C14" s="136" t="s">
        <v>132</v>
      </c>
      <c r="D14" s="144" t="s">
        <v>295</v>
      </c>
      <c r="E14" s="144" t="s">
        <v>299</v>
      </c>
      <c r="F14" s="144" t="s">
        <v>299</v>
      </c>
      <c r="G14" s="144">
        <v>2018</v>
      </c>
      <c r="H14" s="144" t="s">
        <v>290</v>
      </c>
      <c r="I14" s="144">
        <v>1</v>
      </c>
      <c r="J14" s="144">
        <v>8</v>
      </c>
      <c r="K14" s="6" t="s">
        <v>291</v>
      </c>
      <c r="L14" s="103"/>
      <c r="M14" s="103"/>
      <c r="N14" s="103"/>
    </row>
    <row r="15" ht="15.75" customHeight="1" spans="1:14">
      <c r="A15" s="35" t="s">
        <v>287</v>
      </c>
      <c r="B15" s="70">
        <v>121</v>
      </c>
      <c r="C15" s="136" t="s">
        <v>139</v>
      </c>
      <c r="D15" s="144" t="s">
        <v>295</v>
      </c>
      <c r="E15" s="144" t="s">
        <v>300</v>
      </c>
      <c r="F15" s="144" t="s">
        <v>300</v>
      </c>
      <c r="G15" s="144">
        <v>2021</v>
      </c>
      <c r="H15" s="144" t="s">
        <v>290</v>
      </c>
      <c r="I15" s="144">
        <v>1</v>
      </c>
      <c r="J15" s="144">
        <v>80</v>
      </c>
      <c r="K15" s="6" t="s">
        <v>291</v>
      </c>
      <c r="L15" s="103"/>
      <c r="M15" s="103"/>
      <c r="N15" s="103"/>
    </row>
    <row r="16" ht="15.75" customHeight="1" spans="1:14">
      <c r="A16" s="35" t="s">
        <v>287</v>
      </c>
      <c r="B16" s="70">
        <v>122</v>
      </c>
      <c r="C16" s="136" t="s">
        <v>143</v>
      </c>
      <c r="D16" s="144" t="s">
        <v>292</v>
      </c>
      <c r="E16" s="144" t="s">
        <v>298</v>
      </c>
      <c r="F16" s="144" t="s">
        <v>298</v>
      </c>
      <c r="G16" s="144">
        <v>2021</v>
      </c>
      <c r="H16" s="144" t="s">
        <v>290</v>
      </c>
      <c r="I16" s="144">
        <v>1</v>
      </c>
      <c r="J16" s="144">
        <v>211</v>
      </c>
      <c r="K16" s="6" t="s">
        <v>291</v>
      </c>
      <c r="L16" s="103"/>
      <c r="M16" s="103"/>
      <c r="N16" s="103"/>
    </row>
    <row r="17" ht="15.75" customHeight="1" spans="1:14">
      <c r="A17" s="35" t="s">
        <v>287</v>
      </c>
      <c r="B17" s="70">
        <v>123</v>
      </c>
      <c r="C17" s="136" t="s">
        <v>143</v>
      </c>
      <c r="D17" s="144" t="s">
        <v>295</v>
      </c>
      <c r="E17" s="144" t="s">
        <v>299</v>
      </c>
      <c r="F17" s="144" t="s">
        <v>299</v>
      </c>
      <c r="G17" s="144">
        <v>2020</v>
      </c>
      <c r="H17" s="144" t="s">
        <v>290</v>
      </c>
      <c r="I17" s="144">
        <v>1</v>
      </c>
      <c r="J17" s="144">
        <v>126</v>
      </c>
      <c r="K17" s="6" t="s">
        <v>291</v>
      </c>
      <c r="L17" s="103"/>
      <c r="M17" s="103"/>
      <c r="N17" s="103"/>
    </row>
    <row r="18" ht="15.75" customHeight="1" spans="1:14">
      <c r="A18" s="35" t="s">
        <v>287</v>
      </c>
      <c r="B18" s="70">
        <v>124</v>
      </c>
      <c r="C18" s="136" t="s">
        <v>143</v>
      </c>
      <c r="D18" s="144" t="s">
        <v>295</v>
      </c>
      <c r="E18" s="144" t="s">
        <v>300</v>
      </c>
      <c r="F18" s="144" t="s">
        <v>300</v>
      </c>
      <c r="G18" s="144">
        <v>2020</v>
      </c>
      <c r="H18" s="144" t="s">
        <v>290</v>
      </c>
      <c r="I18" s="144">
        <v>1</v>
      </c>
      <c r="J18" s="144">
        <v>80</v>
      </c>
      <c r="K18" s="6" t="s">
        <v>291</v>
      </c>
      <c r="L18" s="103"/>
      <c r="M18" s="103"/>
      <c r="N18" s="103"/>
    </row>
    <row r="19" ht="15.75" customHeight="1" spans="1:14">
      <c r="A19" s="35" t="s">
        <v>287</v>
      </c>
      <c r="B19" s="70">
        <v>125</v>
      </c>
      <c r="C19" s="136" t="s">
        <v>154</v>
      </c>
      <c r="D19" s="144" t="s">
        <v>292</v>
      </c>
      <c r="E19" s="144" t="s">
        <v>293</v>
      </c>
      <c r="F19" s="144" t="s">
        <v>293</v>
      </c>
      <c r="G19" s="144">
        <v>2021</v>
      </c>
      <c r="H19" s="144" t="s">
        <v>290</v>
      </c>
      <c r="I19" s="144">
        <v>1</v>
      </c>
      <c r="J19" s="144">
        <v>150</v>
      </c>
      <c r="K19" s="6" t="s">
        <v>291</v>
      </c>
      <c r="L19" s="103"/>
      <c r="M19" s="103"/>
      <c r="N19" s="103"/>
    </row>
    <row r="20" ht="15.75" customHeight="1" spans="1:14">
      <c r="A20" s="35" t="s">
        <v>287</v>
      </c>
      <c r="B20" s="70">
        <v>126</v>
      </c>
      <c r="C20" s="136" t="s">
        <v>154</v>
      </c>
      <c r="D20" s="144" t="s">
        <v>288</v>
      </c>
      <c r="E20" s="144" t="s">
        <v>301</v>
      </c>
      <c r="F20" s="144" t="s">
        <v>301</v>
      </c>
      <c r="G20" s="144">
        <v>2017</v>
      </c>
      <c r="H20" s="144" t="s">
        <v>294</v>
      </c>
      <c r="I20" s="144">
        <v>1</v>
      </c>
      <c r="J20" s="144">
        <v>100</v>
      </c>
      <c r="K20" s="6" t="s">
        <v>291</v>
      </c>
      <c r="L20" s="103"/>
      <c r="M20" s="103"/>
      <c r="N20" s="103"/>
    </row>
    <row r="21" ht="15.75" customHeight="1" spans="1:14">
      <c r="A21" s="35" t="s">
        <v>287</v>
      </c>
      <c r="B21" s="70">
        <v>127</v>
      </c>
      <c r="C21" s="136" t="s">
        <v>156</v>
      </c>
      <c r="D21" s="144" t="s">
        <v>292</v>
      </c>
      <c r="E21" s="144" t="s">
        <v>298</v>
      </c>
      <c r="F21" s="144" t="s">
        <v>298</v>
      </c>
      <c r="G21" s="144">
        <v>2018</v>
      </c>
      <c r="H21" s="144" t="s">
        <v>294</v>
      </c>
      <c r="I21" s="144">
        <v>1</v>
      </c>
      <c r="J21" s="144">
        <v>145</v>
      </c>
      <c r="K21" s="6" t="s">
        <v>291</v>
      </c>
      <c r="L21" s="103"/>
      <c r="M21" s="103"/>
      <c r="N21" s="103"/>
    </row>
    <row r="22" ht="15.75" customHeight="1" spans="1:14">
      <c r="A22" s="35" t="s">
        <v>287</v>
      </c>
      <c r="B22" s="70">
        <v>128</v>
      </c>
      <c r="C22" s="136" t="s">
        <v>159</v>
      </c>
      <c r="D22" s="144" t="s">
        <v>292</v>
      </c>
      <c r="E22" s="144" t="s">
        <v>293</v>
      </c>
      <c r="F22" s="144" t="s">
        <v>293</v>
      </c>
      <c r="G22" s="144">
        <v>2021</v>
      </c>
      <c r="H22" s="144" t="s">
        <v>290</v>
      </c>
      <c r="I22" s="144">
        <v>1</v>
      </c>
      <c r="J22" s="144">
        <v>122</v>
      </c>
      <c r="K22" s="6" t="s">
        <v>291</v>
      </c>
      <c r="L22" s="103"/>
      <c r="M22" s="103"/>
      <c r="N22" s="103"/>
    </row>
    <row r="23" ht="15.75" customHeight="1" spans="1:14">
      <c r="A23" s="35" t="s">
        <v>287</v>
      </c>
      <c r="B23" s="70">
        <v>129</v>
      </c>
      <c r="C23" s="136" t="s">
        <v>159</v>
      </c>
      <c r="D23" s="144" t="s">
        <v>292</v>
      </c>
      <c r="E23" s="144" t="s">
        <v>298</v>
      </c>
      <c r="F23" s="144" t="s">
        <v>298</v>
      </c>
      <c r="G23" s="144">
        <v>2021</v>
      </c>
      <c r="H23" s="144" t="s">
        <v>290</v>
      </c>
      <c r="I23" s="144">
        <v>1</v>
      </c>
      <c r="J23" s="144">
        <v>211</v>
      </c>
      <c r="K23" s="6" t="s">
        <v>291</v>
      </c>
      <c r="L23" s="103"/>
      <c r="M23" s="103"/>
      <c r="N23" s="103"/>
    </row>
    <row r="24" ht="15.75" customHeight="1" spans="1:14">
      <c r="A24" s="35" t="s">
        <v>287</v>
      </c>
      <c r="B24" s="70">
        <v>130</v>
      </c>
      <c r="C24" s="136" t="s">
        <v>159</v>
      </c>
      <c r="D24" s="144" t="s">
        <v>295</v>
      </c>
      <c r="E24" s="144" t="s">
        <v>299</v>
      </c>
      <c r="F24" s="144" t="s">
        <v>299</v>
      </c>
      <c r="G24" s="144">
        <v>2018</v>
      </c>
      <c r="H24" s="144" t="s">
        <v>290</v>
      </c>
      <c r="I24" s="144">
        <v>1</v>
      </c>
      <c r="J24" s="144">
        <v>60</v>
      </c>
      <c r="K24" s="6" t="s">
        <v>291</v>
      </c>
      <c r="L24" s="103"/>
      <c r="M24" s="103"/>
      <c r="N24" s="103"/>
    </row>
    <row r="25" ht="15.75" customHeight="1" spans="1:14">
      <c r="A25" s="35" t="s">
        <v>287</v>
      </c>
      <c r="B25" s="70">
        <v>131</v>
      </c>
      <c r="C25" s="136" t="s">
        <v>166</v>
      </c>
      <c r="D25" s="144" t="s">
        <v>288</v>
      </c>
      <c r="E25" s="144" t="s">
        <v>301</v>
      </c>
      <c r="F25" s="144" t="s">
        <v>301</v>
      </c>
      <c r="G25" s="144">
        <v>2018</v>
      </c>
      <c r="H25" s="144" t="s">
        <v>294</v>
      </c>
      <c r="I25" s="144">
        <v>1</v>
      </c>
      <c r="J25" s="144">
        <v>145</v>
      </c>
      <c r="K25" s="6" t="s">
        <v>291</v>
      </c>
      <c r="L25" s="103"/>
      <c r="M25" s="103"/>
      <c r="N25" s="103"/>
    </row>
    <row r="26" ht="15.75" customHeight="1" spans="1:14">
      <c r="A26" s="35" t="s">
        <v>287</v>
      </c>
      <c r="B26" s="70">
        <v>132</v>
      </c>
      <c r="C26" s="136" t="s">
        <v>169</v>
      </c>
      <c r="D26" s="144" t="s">
        <v>292</v>
      </c>
      <c r="E26" s="144" t="s">
        <v>293</v>
      </c>
      <c r="F26" s="144" t="s">
        <v>293</v>
      </c>
      <c r="G26" s="144">
        <v>2020</v>
      </c>
      <c r="H26" s="144" t="s">
        <v>290</v>
      </c>
      <c r="I26" s="144">
        <v>1</v>
      </c>
      <c r="J26" s="144">
        <v>65</v>
      </c>
      <c r="K26" s="6" t="s">
        <v>291</v>
      </c>
      <c r="L26" s="103"/>
      <c r="M26" s="103"/>
      <c r="N26" s="103"/>
    </row>
    <row r="27" ht="15.75" customHeight="1" spans="1:14">
      <c r="A27" s="35" t="s">
        <v>287</v>
      </c>
      <c r="B27" s="70">
        <v>133</v>
      </c>
      <c r="C27" s="136" t="s">
        <v>172</v>
      </c>
      <c r="D27" s="144" t="s">
        <v>295</v>
      </c>
      <c r="E27" s="144" t="s">
        <v>296</v>
      </c>
      <c r="F27" s="144" t="s">
        <v>296</v>
      </c>
      <c r="G27" s="144">
        <v>2017</v>
      </c>
      <c r="H27" s="144" t="s">
        <v>290</v>
      </c>
      <c r="I27" s="144">
        <v>1</v>
      </c>
      <c r="J27" s="144">
        <v>65</v>
      </c>
      <c r="K27" s="6" t="s">
        <v>291</v>
      </c>
      <c r="L27" s="103"/>
      <c r="M27" s="103"/>
      <c r="N27" s="103"/>
    </row>
    <row r="28" ht="15.75" customHeight="1" spans="1:14">
      <c r="A28" s="35" t="s">
        <v>287</v>
      </c>
      <c r="B28" s="70">
        <v>134</v>
      </c>
      <c r="C28" s="136" t="s">
        <v>175</v>
      </c>
      <c r="D28" s="144" t="s">
        <v>292</v>
      </c>
      <c r="E28" s="144" t="s">
        <v>293</v>
      </c>
      <c r="F28" s="144" t="s">
        <v>293</v>
      </c>
      <c r="G28" s="144">
        <v>2021</v>
      </c>
      <c r="H28" s="144" t="s">
        <v>290</v>
      </c>
      <c r="I28" s="144">
        <v>1</v>
      </c>
      <c r="J28" s="144">
        <v>65</v>
      </c>
      <c r="K28" s="6" t="s">
        <v>291</v>
      </c>
      <c r="L28" s="103"/>
      <c r="M28" s="103"/>
      <c r="N28" s="103"/>
    </row>
    <row r="29" ht="15.75" customHeight="1" spans="1:14">
      <c r="A29" s="35" t="s">
        <v>287</v>
      </c>
      <c r="B29" s="70">
        <v>135</v>
      </c>
      <c r="C29" s="136" t="s">
        <v>178</v>
      </c>
      <c r="D29" s="144" t="s">
        <v>292</v>
      </c>
      <c r="E29" s="144" t="s">
        <v>293</v>
      </c>
      <c r="F29" s="144" t="s">
        <v>293</v>
      </c>
      <c r="G29" s="144">
        <v>2020</v>
      </c>
      <c r="H29" s="144" t="s">
        <v>290</v>
      </c>
      <c r="I29" s="144">
        <v>1</v>
      </c>
      <c r="J29" s="144">
        <v>122</v>
      </c>
      <c r="K29" s="6" t="s">
        <v>291</v>
      </c>
      <c r="L29" s="103"/>
      <c r="M29" s="103"/>
      <c r="N29" s="103"/>
    </row>
    <row r="30" ht="15.75" customHeight="1" spans="1:14">
      <c r="A30" s="35" t="s">
        <v>287</v>
      </c>
      <c r="B30" s="70">
        <v>136</v>
      </c>
      <c r="C30" s="136" t="s">
        <v>181</v>
      </c>
      <c r="D30" s="144" t="s">
        <v>295</v>
      </c>
      <c r="E30" s="144" t="s">
        <v>299</v>
      </c>
      <c r="F30" s="144" t="s">
        <v>299</v>
      </c>
      <c r="G30" s="144">
        <v>2018</v>
      </c>
      <c r="H30" s="144" t="s">
        <v>290</v>
      </c>
      <c r="I30" s="144">
        <v>1</v>
      </c>
      <c r="J30" s="144">
        <v>118</v>
      </c>
      <c r="K30" s="6" t="s">
        <v>291</v>
      </c>
      <c r="L30" s="103"/>
      <c r="M30" s="103"/>
      <c r="N30" s="103"/>
    </row>
    <row r="31" ht="15.75" customHeight="1" spans="1:14">
      <c r="A31" s="35" t="s">
        <v>287</v>
      </c>
      <c r="B31" s="70">
        <v>137</v>
      </c>
      <c r="C31" s="136" t="s">
        <v>184</v>
      </c>
      <c r="D31" s="144" t="s">
        <v>288</v>
      </c>
      <c r="E31" s="144" t="s">
        <v>301</v>
      </c>
      <c r="F31" s="144" t="s">
        <v>301</v>
      </c>
      <c r="G31" s="144">
        <v>2018</v>
      </c>
      <c r="H31" s="144" t="s">
        <v>294</v>
      </c>
      <c r="I31" s="144">
        <v>1</v>
      </c>
      <c r="J31" s="144">
        <v>65</v>
      </c>
      <c r="K31" s="6" t="s">
        <v>291</v>
      </c>
      <c r="L31" s="103"/>
      <c r="M31" s="103"/>
      <c r="N31" s="103"/>
    </row>
    <row r="32" ht="15.75" customHeight="1" spans="1:14">
      <c r="A32" s="35" t="s">
        <v>287</v>
      </c>
      <c r="B32" s="70">
        <v>138</v>
      </c>
      <c r="C32" s="136" t="s">
        <v>187</v>
      </c>
      <c r="D32" s="144" t="s">
        <v>288</v>
      </c>
      <c r="E32" s="144" t="s">
        <v>301</v>
      </c>
      <c r="F32" s="144" t="s">
        <v>301</v>
      </c>
      <c r="G32" s="144">
        <v>2018</v>
      </c>
      <c r="H32" s="144" t="s">
        <v>294</v>
      </c>
      <c r="I32" s="144">
        <v>1</v>
      </c>
      <c r="J32" s="144">
        <v>65</v>
      </c>
      <c r="K32" s="6" t="s">
        <v>291</v>
      </c>
      <c r="L32" s="103"/>
      <c r="M32" s="103"/>
      <c r="N32" s="103"/>
    </row>
    <row r="33" ht="15.75" customHeight="1" spans="1:14">
      <c r="A33" s="35" t="s">
        <v>287</v>
      </c>
      <c r="B33" s="70">
        <v>139</v>
      </c>
      <c r="C33" s="136" t="s">
        <v>191</v>
      </c>
      <c r="D33" s="144" t="s">
        <v>288</v>
      </c>
      <c r="E33" s="144" t="s">
        <v>301</v>
      </c>
      <c r="F33" s="144" t="s">
        <v>301</v>
      </c>
      <c r="G33" s="144">
        <v>2018</v>
      </c>
      <c r="H33" s="144" t="s">
        <v>294</v>
      </c>
      <c r="I33" s="144">
        <v>1</v>
      </c>
      <c r="J33" s="144">
        <v>145</v>
      </c>
      <c r="K33" s="6" t="s">
        <v>291</v>
      </c>
      <c r="L33" s="103"/>
      <c r="M33" s="103"/>
      <c r="N33" s="103"/>
    </row>
    <row r="34" ht="15.75" customHeight="1" spans="1:14">
      <c r="A34" s="35" t="s">
        <v>287</v>
      </c>
      <c r="B34" s="70">
        <v>140</v>
      </c>
      <c r="C34" s="136" t="s">
        <v>194</v>
      </c>
      <c r="D34" s="144" t="s">
        <v>302</v>
      </c>
      <c r="E34" s="144" t="s">
        <v>303</v>
      </c>
      <c r="F34" s="144" t="s">
        <v>303</v>
      </c>
      <c r="G34" s="144">
        <v>2018</v>
      </c>
      <c r="H34" s="144" t="s">
        <v>297</v>
      </c>
      <c r="I34" s="144">
        <v>1</v>
      </c>
      <c r="J34" s="144">
        <v>8</v>
      </c>
      <c r="K34" s="6" t="s">
        <v>291</v>
      </c>
      <c r="L34" s="103"/>
      <c r="M34" s="103"/>
      <c r="N34" s="103"/>
    </row>
    <row r="35" ht="15.75" customHeight="1" spans="1:14">
      <c r="A35" s="35" t="s">
        <v>287</v>
      </c>
      <c r="B35" s="70">
        <v>141</v>
      </c>
      <c r="C35" s="136" t="s">
        <v>197</v>
      </c>
      <c r="D35" s="144" t="s">
        <v>288</v>
      </c>
      <c r="E35" s="144" t="s">
        <v>301</v>
      </c>
      <c r="F35" s="144" t="s">
        <v>301</v>
      </c>
      <c r="G35" s="144">
        <v>2020</v>
      </c>
      <c r="H35" s="144" t="s">
        <v>294</v>
      </c>
      <c r="I35" s="144">
        <v>1</v>
      </c>
      <c r="J35" s="144">
        <v>98</v>
      </c>
      <c r="K35" s="6" t="s">
        <v>291</v>
      </c>
      <c r="L35" s="103"/>
      <c r="M35" s="103"/>
      <c r="N35" s="103"/>
    </row>
    <row r="36" ht="15.75" customHeight="1" spans="1:14">
      <c r="A36" s="35" t="s">
        <v>287</v>
      </c>
      <c r="B36" s="70">
        <v>142</v>
      </c>
      <c r="C36" s="136" t="s">
        <v>200</v>
      </c>
      <c r="D36" s="144" t="s">
        <v>291</v>
      </c>
      <c r="E36" s="144" t="s">
        <v>291</v>
      </c>
      <c r="F36" s="144" t="s">
        <v>291</v>
      </c>
      <c r="G36" s="144" t="s">
        <v>291</v>
      </c>
      <c r="H36" s="144" t="s">
        <v>291</v>
      </c>
      <c r="I36" s="144" t="s">
        <v>291</v>
      </c>
      <c r="J36" s="144" t="s">
        <v>291</v>
      </c>
      <c r="K36" s="6" t="s">
        <v>291</v>
      </c>
      <c r="L36" s="103"/>
      <c r="M36" s="103"/>
      <c r="N36" s="103"/>
    </row>
    <row r="37" ht="15.75" customHeight="1" spans="1:14">
      <c r="A37" s="35" t="s">
        <v>287</v>
      </c>
      <c r="B37" s="70">
        <v>143</v>
      </c>
      <c r="C37" s="136" t="s">
        <v>202</v>
      </c>
      <c r="D37" s="144" t="s">
        <v>292</v>
      </c>
      <c r="E37" s="144" t="s">
        <v>298</v>
      </c>
      <c r="F37" s="144" t="s">
        <v>298</v>
      </c>
      <c r="G37" s="144">
        <v>2021</v>
      </c>
      <c r="H37" s="144" t="s">
        <v>290</v>
      </c>
      <c r="I37" s="144">
        <v>1</v>
      </c>
      <c r="J37" s="144">
        <v>211</v>
      </c>
      <c r="K37" s="6" t="s">
        <v>291</v>
      </c>
      <c r="L37" s="103"/>
      <c r="M37" s="103"/>
      <c r="N37" s="103"/>
    </row>
    <row r="38" ht="15.75" customHeight="1" spans="1:14">
      <c r="A38" s="35" t="s">
        <v>287</v>
      </c>
      <c r="B38" s="70">
        <v>144</v>
      </c>
      <c r="C38" s="136" t="s">
        <v>202</v>
      </c>
      <c r="D38" s="144" t="s">
        <v>302</v>
      </c>
      <c r="E38" s="144" t="s">
        <v>303</v>
      </c>
      <c r="F38" s="144" t="s">
        <v>303</v>
      </c>
      <c r="G38" s="144">
        <v>2018</v>
      </c>
      <c r="H38" s="144" t="s">
        <v>297</v>
      </c>
      <c r="I38" s="144">
        <v>1</v>
      </c>
      <c r="J38" s="144">
        <v>85</v>
      </c>
      <c r="K38" s="6" t="s">
        <v>291</v>
      </c>
      <c r="L38" s="103"/>
      <c r="M38" s="103"/>
      <c r="N38" s="103"/>
    </row>
    <row r="39" ht="15.75" customHeight="1" spans="1:14">
      <c r="A39" s="35" t="s">
        <v>287</v>
      </c>
      <c r="B39" s="70">
        <v>145</v>
      </c>
      <c r="C39" s="136" t="s">
        <v>205</v>
      </c>
      <c r="D39" s="144" t="s">
        <v>292</v>
      </c>
      <c r="E39" s="144" t="s">
        <v>293</v>
      </c>
      <c r="F39" s="144" t="s">
        <v>293</v>
      </c>
      <c r="G39" s="144">
        <v>2021</v>
      </c>
      <c r="H39" s="144" t="s">
        <v>290</v>
      </c>
      <c r="I39" s="144">
        <v>1</v>
      </c>
      <c r="J39" s="144">
        <v>122</v>
      </c>
      <c r="K39" s="6" t="s">
        <v>291</v>
      </c>
      <c r="L39" s="103"/>
      <c r="M39" s="103"/>
      <c r="N39" s="103"/>
    </row>
    <row r="40" ht="15.75" customHeight="1" spans="1:14">
      <c r="A40" s="35" t="s">
        <v>287</v>
      </c>
      <c r="B40" s="70">
        <v>146</v>
      </c>
      <c r="C40" s="136" t="s">
        <v>209</v>
      </c>
      <c r="D40" s="144" t="s">
        <v>288</v>
      </c>
      <c r="E40" s="144" t="s">
        <v>304</v>
      </c>
      <c r="F40" s="144" t="s">
        <v>304</v>
      </c>
      <c r="G40" s="144">
        <v>2019</v>
      </c>
      <c r="H40" s="144" t="s">
        <v>290</v>
      </c>
      <c r="I40" s="144">
        <v>1</v>
      </c>
      <c r="J40" s="144">
        <v>85</v>
      </c>
      <c r="K40" s="6" t="s">
        <v>291</v>
      </c>
      <c r="L40" s="103"/>
      <c r="M40" s="103"/>
      <c r="N40" s="103"/>
    </row>
    <row r="41" ht="15.75" customHeight="1" spans="1:14">
      <c r="A41" s="35" t="s">
        <v>287</v>
      </c>
      <c r="B41" s="70">
        <v>147</v>
      </c>
      <c r="C41" s="136" t="s">
        <v>212</v>
      </c>
      <c r="D41" s="144" t="s">
        <v>292</v>
      </c>
      <c r="E41" s="144" t="s">
        <v>298</v>
      </c>
      <c r="F41" s="144" t="s">
        <v>298</v>
      </c>
      <c r="G41" s="144">
        <v>2020</v>
      </c>
      <c r="H41" s="144" t="s">
        <v>290</v>
      </c>
      <c r="I41" s="144">
        <v>1</v>
      </c>
      <c r="J41" s="144">
        <v>322</v>
      </c>
      <c r="K41" s="6" t="s">
        <v>291</v>
      </c>
      <c r="L41" s="103"/>
      <c r="M41" s="103"/>
      <c r="N41" s="103"/>
    </row>
    <row r="42" ht="15.75" customHeight="1" spans="1:14">
      <c r="A42" s="35" t="s">
        <v>287</v>
      </c>
      <c r="B42" s="70">
        <v>148</v>
      </c>
      <c r="C42" s="136" t="s">
        <v>216</v>
      </c>
      <c r="D42" s="144" t="s">
        <v>291</v>
      </c>
      <c r="E42" s="144" t="s">
        <v>291</v>
      </c>
      <c r="F42" s="144" t="s">
        <v>291</v>
      </c>
      <c r="G42" s="144" t="s">
        <v>291</v>
      </c>
      <c r="H42" s="144" t="s">
        <v>291</v>
      </c>
      <c r="I42" s="144" t="s">
        <v>291</v>
      </c>
      <c r="J42" s="144" t="s">
        <v>291</v>
      </c>
      <c r="K42" s="6" t="s">
        <v>291</v>
      </c>
      <c r="L42" s="103"/>
      <c r="M42" s="103"/>
      <c r="N42" s="103"/>
    </row>
    <row r="43" ht="15.75" customHeight="1" spans="1:14">
      <c r="A43" s="35" t="s">
        <v>287</v>
      </c>
      <c r="B43" s="70">
        <v>149</v>
      </c>
      <c r="C43" s="136" t="s">
        <v>221</v>
      </c>
      <c r="D43" s="144" t="s">
        <v>292</v>
      </c>
      <c r="E43" s="144" t="s">
        <v>293</v>
      </c>
      <c r="F43" s="144" t="s">
        <v>293</v>
      </c>
      <c r="G43" s="144">
        <v>2021</v>
      </c>
      <c r="H43" s="144" t="s">
        <v>290</v>
      </c>
      <c r="I43" s="144">
        <v>1</v>
      </c>
      <c r="J43" s="144">
        <v>122</v>
      </c>
      <c r="K43" s="6" t="s">
        <v>291</v>
      </c>
      <c r="L43" s="103"/>
      <c r="M43" s="103"/>
      <c r="N43" s="103"/>
    </row>
    <row r="44" ht="15.75" customHeight="1" spans="1:14">
      <c r="A44" s="35" t="s">
        <v>287</v>
      </c>
      <c r="B44" s="70">
        <v>150</v>
      </c>
      <c r="C44" s="136" t="s">
        <v>224</v>
      </c>
      <c r="D44" s="144" t="s">
        <v>295</v>
      </c>
      <c r="E44" s="144" t="s">
        <v>300</v>
      </c>
      <c r="F44" s="144" t="s">
        <v>300</v>
      </c>
      <c r="G44" s="144">
        <v>2018</v>
      </c>
      <c r="H44" s="144" t="s">
        <v>290</v>
      </c>
      <c r="I44" s="144">
        <v>1</v>
      </c>
      <c r="J44" s="144">
        <v>80</v>
      </c>
      <c r="K44" s="6" t="s">
        <v>291</v>
      </c>
      <c r="L44" s="103"/>
      <c r="M44" s="103"/>
      <c r="N44" s="103"/>
    </row>
    <row r="45" ht="15.75" customHeight="1" spans="1:14">
      <c r="A45" s="35" t="s">
        <v>287</v>
      </c>
      <c r="B45" s="70">
        <v>151</v>
      </c>
      <c r="C45" s="136" t="s">
        <v>228</v>
      </c>
      <c r="D45" s="144" t="s">
        <v>295</v>
      </c>
      <c r="E45" s="144" t="s">
        <v>300</v>
      </c>
      <c r="F45" s="144" t="s">
        <v>300</v>
      </c>
      <c r="G45" s="144">
        <v>2018</v>
      </c>
      <c r="H45" s="144" t="s">
        <v>290</v>
      </c>
      <c r="I45" s="144">
        <v>1</v>
      </c>
      <c r="J45" s="144">
        <v>80</v>
      </c>
      <c r="K45" s="6" t="s">
        <v>291</v>
      </c>
      <c r="L45" s="103"/>
      <c r="M45" s="103"/>
      <c r="N45" s="103"/>
    </row>
    <row r="46" ht="15.75" customHeight="1" spans="1:14">
      <c r="A46" s="35" t="s">
        <v>287</v>
      </c>
      <c r="B46" s="70">
        <v>152</v>
      </c>
      <c r="C46" s="136" t="s">
        <v>231</v>
      </c>
      <c r="D46" s="144" t="s">
        <v>295</v>
      </c>
      <c r="E46" s="144" t="s">
        <v>299</v>
      </c>
      <c r="F46" s="144" t="s">
        <v>299</v>
      </c>
      <c r="G46" s="144">
        <v>2018</v>
      </c>
      <c r="H46" s="144" t="s">
        <v>290</v>
      </c>
      <c r="I46" s="144">
        <v>1</v>
      </c>
      <c r="J46" s="144">
        <v>60</v>
      </c>
      <c r="K46" s="6" t="s">
        <v>291</v>
      </c>
      <c r="L46" s="103"/>
      <c r="M46" s="103"/>
      <c r="N46" s="103"/>
    </row>
    <row r="47" ht="15.75" customHeight="1" spans="1:14">
      <c r="A47" s="35" t="s">
        <v>287</v>
      </c>
      <c r="B47" s="70">
        <v>153</v>
      </c>
      <c r="C47" s="136" t="s">
        <v>233</v>
      </c>
      <c r="D47" s="144" t="s">
        <v>292</v>
      </c>
      <c r="E47" s="144" t="s">
        <v>298</v>
      </c>
      <c r="F47" s="144" t="s">
        <v>298</v>
      </c>
      <c r="G47" s="144">
        <v>2020</v>
      </c>
      <c r="H47" s="144" t="s">
        <v>290</v>
      </c>
      <c r="I47" s="144">
        <v>1</v>
      </c>
      <c r="J47" s="144">
        <v>210</v>
      </c>
      <c r="K47" s="6" t="s">
        <v>291</v>
      </c>
      <c r="L47" s="103"/>
      <c r="M47" s="103"/>
      <c r="N47" s="103"/>
    </row>
    <row r="48" ht="15.75" customHeight="1" spans="1:14">
      <c r="A48" s="35" t="s">
        <v>287</v>
      </c>
      <c r="B48" s="70">
        <v>154</v>
      </c>
      <c r="C48" s="136" t="s">
        <v>233</v>
      </c>
      <c r="D48" s="144" t="s">
        <v>292</v>
      </c>
      <c r="E48" s="144" t="s">
        <v>293</v>
      </c>
      <c r="F48" s="144" t="s">
        <v>293</v>
      </c>
      <c r="G48" s="144">
        <v>2021</v>
      </c>
      <c r="H48" s="144" t="s">
        <v>290</v>
      </c>
      <c r="I48" s="144">
        <v>1</v>
      </c>
      <c r="J48" s="144">
        <v>122</v>
      </c>
      <c r="K48" s="6" t="s">
        <v>291</v>
      </c>
      <c r="L48" s="103"/>
      <c r="M48" s="103"/>
      <c r="N48" s="103"/>
    </row>
    <row r="49" ht="15.75" customHeight="1" spans="1:14">
      <c r="A49" s="35" t="s">
        <v>287</v>
      </c>
      <c r="B49" s="70">
        <v>155</v>
      </c>
      <c r="C49" s="136" t="s">
        <v>238</v>
      </c>
      <c r="D49" s="144" t="s">
        <v>292</v>
      </c>
      <c r="E49" s="144" t="s">
        <v>293</v>
      </c>
      <c r="F49" s="144" t="s">
        <v>293</v>
      </c>
      <c r="G49" s="144">
        <v>2020</v>
      </c>
      <c r="H49" s="144" t="s">
        <v>290</v>
      </c>
      <c r="I49" s="144">
        <v>1</v>
      </c>
      <c r="J49" s="144">
        <v>211</v>
      </c>
      <c r="K49" s="6" t="s">
        <v>291</v>
      </c>
      <c r="L49" s="103"/>
      <c r="M49" s="103"/>
      <c r="N49" s="103"/>
    </row>
    <row r="50" ht="15.75" customHeight="1" spans="1:14">
      <c r="A50" s="35" t="s">
        <v>287</v>
      </c>
      <c r="B50" s="70">
        <v>156</v>
      </c>
      <c r="C50" s="136" t="s">
        <v>244</v>
      </c>
      <c r="D50" s="144" t="s">
        <v>292</v>
      </c>
      <c r="E50" s="144" t="s">
        <v>293</v>
      </c>
      <c r="F50" s="144" t="s">
        <v>293</v>
      </c>
      <c r="G50" s="144">
        <v>2022</v>
      </c>
      <c r="H50" s="144" t="s">
        <v>290</v>
      </c>
      <c r="I50" s="144">
        <v>1</v>
      </c>
      <c r="J50" s="144">
        <v>150</v>
      </c>
      <c r="K50" s="6" t="s">
        <v>291</v>
      </c>
      <c r="L50" s="103"/>
      <c r="M50" s="103"/>
      <c r="N50" s="103"/>
    </row>
    <row r="51" ht="15.75" customHeight="1" spans="1:14">
      <c r="A51" s="35" t="s">
        <v>287</v>
      </c>
      <c r="B51" s="70">
        <v>157</v>
      </c>
      <c r="C51" s="136" t="s">
        <v>244</v>
      </c>
      <c r="D51" s="144" t="s">
        <v>292</v>
      </c>
      <c r="E51" s="144" t="s">
        <v>293</v>
      </c>
      <c r="F51" s="144" t="s">
        <v>293</v>
      </c>
      <c r="G51" s="144">
        <v>2022</v>
      </c>
      <c r="H51" s="144" t="s">
        <v>290</v>
      </c>
      <c r="I51" s="144">
        <v>1</v>
      </c>
      <c r="J51" s="144">
        <v>150</v>
      </c>
      <c r="K51" s="6" t="s">
        <v>291</v>
      </c>
      <c r="L51" s="103"/>
      <c r="M51" s="103"/>
      <c r="N51" s="103"/>
    </row>
    <row r="52" ht="15.75" customHeight="1" spans="1:14">
      <c r="A52" s="35" t="s">
        <v>287</v>
      </c>
      <c r="B52" s="70">
        <v>158</v>
      </c>
      <c r="C52" s="136" t="s">
        <v>249</v>
      </c>
      <c r="D52" s="144" t="s">
        <v>305</v>
      </c>
      <c r="E52" s="144" t="s">
        <v>301</v>
      </c>
      <c r="F52" s="144" t="s">
        <v>301</v>
      </c>
      <c r="G52" s="144">
        <v>2018</v>
      </c>
      <c r="H52" s="144" t="s">
        <v>290</v>
      </c>
      <c r="I52" s="144">
        <v>1</v>
      </c>
      <c r="J52" s="144">
        <v>145</v>
      </c>
      <c r="K52" s="6" t="s">
        <v>291</v>
      </c>
      <c r="L52" s="103"/>
      <c r="M52" s="103"/>
      <c r="N52" s="103"/>
    </row>
    <row r="53" ht="15.75" customHeight="1" spans="1:14">
      <c r="A53" s="35" t="s">
        <v>287</v>
      </c>
      <c r="B53" s="70">
        <v>159</v>
      </c>
      <c r="C53" s="136" t="s">
        <v>253</v>
      </c>
      <c r="D53" s="144" t="s">
        <v>305</v>
      </c>
      <c r="E53" s="144" t="s">
        <v>301</v>
      </c>
      <c r="F53" s="144" t="s">
        <v>301</v>
      </c>
      <c r="G53" s="144">
        <v>2018</v>
      </c>
      <c r="H53" s="144" t="s">
        <v>290</v>
      </c>
      <c r="I53" s="144">
        <v>1</v>
      </c>
      <c r="J53" s="144">
        <v>145</v>
      </c>
      <c r="K53" s="6" t="s">
        <v>291</v>
      </c>
      <c r="L53" s="103"/>
      <c r="M53" s="103"/>
      <c r="N53" s="103"/>
    </row>
    <row r="54" ht="15.75" customHeight="1" spans="1:14">
      <c r="A54" s="35" t="s">
        <v>287</v>
      </c>
      <c r="B54" s="70">
        <v>160</v>
      </c>
      <c r="C54" s="136" t="s">
        <v>256</v>
      </c>
      <c r="D54" s="144" t="s">
        <v>295</v>
      </c>
      <c r="E54" s="144" t="s">
        <v>300</v>
      </c>
      <c r="F54" s="144" t="s">
        <v>300</v>
      </c>
      <c r="G54" s="144">
        <v>2022</v>
      </c>
      <c r="H54" s="144" t="s">
        <v>290</v>
      </c>
      <c r="I54" s="144">
        <v>1</v>
      </c>
      <c r="J54" s="144">
        <v>45</v>
      </c>
      <c r="K54" s="6" t="s">
        <v>291</v>
      </c>
      <c r="L54" s="103"/>
      <c r="M54" s="103"/>
      <c r="N54" s="103"/>
    </row>
    <row r="55" ht="15.75" customHeight="1" spans="1:14">
      <c r="A55" s="35" t="s">
        <v>287</v>
      </c>
      <c r="B55" s="70">
        <v>161</v>
      </c>
      <c r="C55" s="136" t="s">
        <v>259</v>
      </c>
      <c r="D55" s="144" t="s">
        <v>292</v>
      </c>
      <c r="E55" s="144" t="s">
        <v>298</v>
      </c>
      <c r="F55" s="144" t="s">
        <v>298</v>
      </c>
      <c r="G55" s="144">
        <v>2021</v>
      </c>
      <c r="H55" s="144" t="s">
        <v>290</v>
      </c>
      <c r="I55" s="144">
        <v>1</v>
      </c>
      <c r="J55" s="144">
        <v>211</v>
      </c>
      <c r="K55" s="6" t="s">
        <v>291</v>
      </c>
      <c r="L55" s="103"/>
      <c r="M55" s="103"/>
      <c r="N55" s="103"/>
    </row>
    <row r="56" ht="15.75" customHeight="1" spans="1:14">
      <c r="A56" s="35" t="s">
        <v>287</v>
      </c>
      <c r="B56" s="70">
        <v>162</v>
      </c>
      <c r="C56" s="136" t="s">
        <v>259</v>
      </c>
      <c r="D56" s="144" t="s">
        <v>292</v>
      </c>
      <c r="E56" s="144" t="s">
        <v>293</v>
      </c>
      <c r="F56" s="144" t="s">
        <v>293</v>
      </c>
      <c r="G56" s="144">
        <v>2021</v>
      </c>
      <c r="H56" s="144" t="s">
        <v>290</v>
      </c>
      <c r="I56" s="144">
        <v>1</v>
      </c>
      <c r="J56" s="144">
        <v>122</v>
      </c>
      <c r="K56" s="6" t="s">
        <v>291</v>
      </c>
      <c r="L56" s="103"/>
      <c r="M56" s="103"/>
      <c r="N56" s="103"/>
    </row>
    <row r="57" ht="15.75" customHeight="1" spans="1:14">
      <c r="A57" s="35" t="s">
        <v>287</v>
      </c>
      <c r="B57" s="70">
        <v>163</v>
      </c>
      <c r="C57" s="136" t="s">
        <v>264</v>
      </c>
      <c r="D57" s="144" t="s">
        <v>292</v>
      </c>
      <c r="E57" s="145" t="s">
        <v>306</v>
      </c>
      <c r="F57" s="145" t="s">
        <v>306</v>
      </c>
      <c r="G57" s="144">
        <v>2023</v>
      </c>
      <c r="H57" s="144" t="s">
        <v>290</v>
      </c>
      <c r="I57" s="144">
        <v>1</v>
      </c>
      <c r="J57" s="144">
        <v>160</v>
      </c>
      <c r="K57" s="6" t="s">
        <v>291</v>
      </c>
      <c r="L57" s="103"/>
      <c r="M57" s="103"/>
      <c r="N57" s="103"/>
    </row>
    <row r="58" ht="15.75" customHeight="1" spans="1:14">
      <c r="A58" s="35" t="s">
        <v>287</v>
      </c>
      <c r="B58" s="70">
        <v>164</v>
      </c>
      <c r="C58" s="136" t="s">
        <v>267</v>
      </c>
      <c r="D58" s="144" t="s">
        <v>292</v>
      </c>
      <c r="E58" s="144" t="s">
        <v>293</v>
      </c>
      <c r="F58" s="144" t="s">
        <v>293</v>
      </c>
      <c r="G58" s="144">
        <v>2021</v>
      </c>
      <c r="H58" s="144" t="s">
        <v>290</v>
      </c>
      <c r="I58" s="144">
        <v>1</v>
      </c>
      <c r="J58" s="144">
        <v>122</v>
      </c>
      <c r="K58" s="6" t="s">
        <v>291</v>
      </c>
      <c r="L58" s="103"/>
      <c r="M58" s="103"/>
      <c r="N58" s="103"/>
    </row>
    <row r="59" ht="15.75" customHeight="1" spans="1:14">
      <c r="A59" s="35" t="s">
        <v>287</v>
      </c>
      <c r="B59" s="70">
        <v>165</v>
      </c>
      <c r="C59" s="136" t="s">
        <v>270</v>
      </c>
      <c r="D59" s="144" t="s">
        <v>288</v>
      </c>
      <c r="E59" s="144" t="s">
        <v>307</v>
      </c>
      <c r="F59" s="144" t="s">
        <v>307</v>
      </c>
      <c r="G59" s="144">
        <v>2018</v>
      </c>
      <c r="H59" s="144" t="s">
        <v>294</v>
      </c>
      <c r="I59" s="144">
        <v>1</v>
      </c>
      <c r="J59" s="144">
        <v>145</v>
      </c>
      <c r="K59" s="6" t="s">
        <v>291</v>
      </c>
      <c r="L59" s="103"/>
      <c r="M59" s="103"/>
      <c r="N59" s="103"/>
    </row>
    <row r="60" ht="15.75" customHeight="1" spans="1:14">
      <c r="A60" s="35" t="s">
        <v>287</v>
      </c>
      <c r="B60" s="70">
        <v>166</v>
      </c>
      <c r="C60" s="136" t="s">
        <v>274</v>
      </c>
      <c r="D60" s="144" t="s">
        <v>288</v>
      </c>
      <c r="E60" s="144" t="s">
        <v>301</v>
      </c>
      <c r="F60" s="144" t="s">
        <v>301</v>
      </c>
      <c r="G60" s="144">
        <v>2020</v>
      </c>
      <c r="H60" s="144" t="s">
        <v>290</v>
      </c>
      <c r="I60" s="144">
        <v>1</v>
      </c>
      <c r="J60" s="144">
        <v>212</v>
      </c>
      <c r="K60" s="6" t="s">
        <v>291</v>
      </c>
      <c r="L60" s="103"/>
      <c r="M60" s="103"/>
      <c r="N60" s="103"/>
    </row>
    <row r="61" ht="15.75" customHeight="1"/>
    <row r="62" ht="15.75" customHeight="1"/>
    <row r="63" ht="15.75" customHeight="1"/>
    <row r="64" ht="15.75" customHeight="1"/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</sheetData>
  <mergeCells count="2">
    <mergeCell ref="B1:K1"/>
    <mergeCell ref="B2:K2"/>
  </mergeCells>
  <pageMargins left="0.7" right="0.7" top="0.75" bottom="0.75" header="0" footer="0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80"/>
  <sheetViews>
    <sheetView topLeftCell="A24" workbookViewId="0">
      <selection activeCell="D11" sqref="D11:J12"/>
    </sheetView>
  </sheetViews>
  <sheetFormatPr defaultColWidth="14.4285714285714" defaultRowHeight="15" customHeight="1"/>
  <cols>
    <col min="1" max="1" width="11.8571428571429" customWidth="1"/>
    <col min="2" max="2" width="14.8571428571429" customWidth="1"/>
    <col min="3" max="4" width="23.8571428571429" customWidth="1"/>
    <col min="5" max="5" width="16.5714285714286" customWidth="1"/>
    <col min="6" max="7" width="16.4285714285714" customWidth="1"/>
    <col min="8" max="8" width="11.7142857142857" customWidth="1"/>
    <col min="9" max="9" width="11.2857142857143" customWidth="1"/>
    <col min="10" max="10" width="10.8571428571429" customWidth="1"/>
    <col min="11" max="11" width="11.5714285714286" customWidth="1"/>
    <col min="12" max="26" width="8.71428571428571" customWidth="1"/>
  </cols>
  <sheetData>
    <row r="1" ht="27.75" customHeight="1" spans="2:15">
      <c r="B1" s="138" t="s">
        <v>308</v>
      </c>
      <c r="C1" s="139"/>
      <c r="D1" s="139"/>
      <c r="E1" s="139"/>
      <c r="F1" s="139"/>
      <c r="G1" s="139"/>
      <c r="H1" s="139"/>
      <c r="I1" s="139"/>
      <c r="J1" s="139"/>
      <c r="K1" s="139"/>
      <c r="L1" s="75"/>
      <c r="M1" s="75"/>
      <c r="N1" s="75"/>
      <c r="O1" s="75"/>
    </row>
    <row r="2" ht="29.25" customHeight="1" spans="2:20">
      <c r="B2" s="138" t="s">
        <v>278</v>
      </c>
      <c r="C2" s="139"/>
      <c r="D2" s="139"/>
      <c r="E2" s="139"/>
      <c r="F2" s="139"/>
      <c r="G2" s="139"/>
      <c r="H2" s="139"/>
      <c r="I2" s="139"/>
      <c r="J2" s="139"/>
      <c r="K2" s="139"/>
      <c r="L2" s="75"/>
      <c r="M2" s="75"/>
      <c r="N2" s="75"/>
      <c r="O2" s="76"/>
      <c r="P2" s="76"/>
      <c r="Q2" s="76"/>
      <c r="R2" s="76"/>
      <c r="S2" s="76"/>
      <c r="T2" s="76"/>
    </row>
    <row r="3" ht="15.75" spans="21:21">
      <c r="U3" s="77"/>
    </row>
    <row r="4" ht="30" spans="1:21">
      <c r="A4" s="140" t="s">
        <v>4</v>
      </c>
      <c r="B4" s="80" t="s">
        <v>69</v>
      </c>
      <c r="C4" s="5" t="s">
        <v>6</v>
      </c>
      <c r="D4" s="5" t="s">
        <v>279</v>
      </c>
      <c r="E4" s="5" t="s">
        <v>280</v>
      </c>
      <c r="F4" s="5" t="s">
        <v>281</v>
      </c>
      <c r="G4" s="5" t="s">
        <v>282</v>
      </c>
      <c r="H4" s="5" t="s">
        <v>283</v>
      </c>
      <c r="I4" s="5" t="s">
        <v>284</v>
      </c>
      <c r="J4" s="5" t="s">
        <v>285</v>
      </c>
      <c r="K4" s="5" t="s">
        <v>309</v>
      </c>
      <c r="U4" s="77"/>
    </row>
    <row r="5" ht="15.75" customHeight="1" spans="1:11">
      <c r="A5" s="35" t="s">
        <v>287</v>
      </c>
      <c r="B5" s="70">
        <v>97</v>
      </c>
      <c r="C5" s="99" t="s">
        <v>83</v>
      </c>
      <c r="D5" s="99">
        <v>0</v>
      </c>
      <c r="E5" s="91">
        <v>0</v>
      </c>
      <c r="F5" s="91">
        <v>0</v>
      </c>
      <c r="G5" s="91">
        <v>0</v>
      </c>
      <c r="H5" s="91">
        <v>0</v>
      </c>
      <c r="I5" s="91">
        <v>0</v>
      </c>
      <c r="J5" s="91">
        <v>0</v>
      </c>
      <c r="K5" s="70">
        <v>1</v>
      </c>
    </row>
    <row r="6" ht="15.75" customHeight="1" spans="1:11">
      <c r="A6" s="35" t="s">
        <v>287</v>
      </c>
      <c r="B6" s="70">
        <v>98</v>
      </c>
      <c r="C6" s="99" t="s">
        <v>90</v>
      </c>
      <c r="D6" s="99" t="s">
        <v>291</v>
      </c>
      <c r="E6" s="91" t="s">
        <v>291</v>
      </c>
      <c r="F6" s="91" t="s">
        <v>291</v>
      </c>
      <c r="G6" s="91" t="s">
        <v>291</v>
      </c>
      <c r="H6" s="91" t="s">
        <v>291</v>
      </c>
      <c r="I6" s="91" t="s">
        <v>291</v>
      </c>
      <c r="J6" s="91" t="s">
        <v>95</v>
      </c>
      <c r="K6" s="70">
        <v>1</v>
      </c>
    </row>
    <row r="7" ht="15.75" customHeight="1" spans="1:11">
      <c r="A7" s="35" t="s">
        <v>287</v>
      </c>
      <c r="B7" s="70">
        <v>99</v>
      </c>
      <c r="C7" s="99" t="s">
        <v>98</v>
      </c>
      <c r="D7" s="99" t="s">
        <v>291</v>
      </c>
      <c r="E7" s="99" t="s">
        <v>291</v>
      </c>
      <c r="F7" s="99" t="s">
        <v>291</v>
      </c>
      <c r="G7" s="99" t="s">
        <v>291</v>
      </c>
      <c r="H7" s="91" t="s">
        <v>291</v>
      </c>
      <c r="I7" s="70" t="s">
        <v>291</v>
      </c>
      <c r="J7" s="70" t="s">
        <v>291</v>
      </c>
      <c r="K7" s="70">
        <v>1</v>
      </c>
    </row>
    <row r="8" ht="15.75" customHeight="1" spans="1:11">
      <c r="A8" s="35" t="s">
        <v>287</v>
      </c>
      <c r="B8" s="70">
        <v>100</v>
      </c>
      <c r="C8" s="91" t="s">
        <v>106</v>
      </c>
      <c r="D8" s="91" t="s">
        <v>291</v>
      </c>
      <c r="E8" s="91" t="s">
        <v>291</v>
      </c>
      <c r="F8" s="91" t="s">
        <v>291</v>
      </c>
      <c r="G8" s="91" t="s">
        <v>291</v>
      </c>
      <c r="H8" s="91" t="s">
        <v>291</v>
      </c>
      <c r="I8" s="91" t="s">
        <v>291</v>
      </c>
      <c r="J8" s="70" t="s">
        <v>291</v>
      </c>
      <c r="K8" s="70">
        <v>1</v>
      </c>
    </row>
    <row r="9" ht="15.75" customHeight="1" spans="1:11">
      <c r="A9" s="35" t="s">
        <v>287</v>
      </c>
      <c r="B9" s="70">
        <v>101</v>
      </c>
      <c r="C9" s="91" t="s">
        <v>113</v>
      </c>
      <c r="D9" s="91" t="s">
        <v>291</v>
      </c>
      <c r="E9" s="91" t="s">
        <v>291</v>
      </c>
      <c r="F9" s="91" t="s">
        <v>291</v>
      </c>
      <c r="G9" s="91" t="s">
        <v>291</v>
      </c>
      <c r="H9" s="91" t="s">
        <v>291</v>
      </c>
      <c r="I9" s="91" t="s">
        <v>291</v>
      </c>
      <c r="J9" s="70" t="s">
        <v>291</v>
      </c>
      <c r="K9" s="70">
        <v>1</v>
      </c>
    </row>
    <row r="10" ht="15.75" customHeight="1" spans="1:11">
      <c r="A10" s="35" t="s">
        <v>287</v>
      </c>
      <c r="B10" s="70">
        <v>102</v>
      </c>
      <c r="C10" s="91" t="s">
        <v>116</v>
      </c>
      <c r="D10" s="91" t="s">
        <v>291</v>
      </c>
      <c r="E10" s="91" t="s">
        <v>291</v>
      </c>
      <c r="F10" s="91" t="s">
        <v>291</v>
      </c>
      <c r="G10" s="91" t="s">
        <v>291</v>
      </c>
      <c r="H10" s="91" t="s">
        <v>291</v>
      </c>
      <c r="I10" s="70" t="s">
        <v>291</v>
      </c>
      <c r="J10" s="70" t="s">
        <v>291</v>
      </c>
      <c r="K10" s="70">
        <v>1</v>
      </c>
    </row>
    <row r="11" ht="15.75" customHeight="1" spans="1:11">
      <c r="A11" s="35" t="s">
        <v>287</v>
      </c>
      <c r="B11" s="70">
        <v>103</v>
      </c>
      <c r="C11" s="91" t="s">
        <v>121</v>
      </c>
      <c r="D11" s="99" t="s">
        <v>291</v>
      </c>
      <c r="E11" s="91" t="s">
        <v>291</v>
      </c>
      <c r="F11" s="91" t="s">
        <v>291</v>
      </c>
      <c r="G11" s="91" t="s">
        <v>291</v>
      </c>
      <c r="H11" s="91" t="s">
        <v>291</v>
      </c>
      <c r="I11" s="91" t="s">
        <v>291</v>
      </c>
      <c r="J11" s="91" t="s">
        <v>291</v>
      </c>
      <c r="K11" s="70">
        <v>1</v>
      </c>
    </row>
    <row r="12" ht="15.75" customHeight="1" spans="1:11">
      <c r="A12" s="35" t="s">
        <v>287</v>
      </c>
      <c r="B12" s="70">
        <v>104</v>
      </c>
      <c r="C12" s="91" t="s">
        <v>125</v>
      </c>
      <c r="D12" s="99" t="s">
        <v>291</v>
      </c>
      <c r="E12" s="91" t="s">
        <v>291</v>
      </c>
      <c r="F12" s="91" t="s">
        <v>291</v>
      </c>
      <c r="G12" s="91" t="s">
        <v>291</v>
      </c>
      <c r="H12" s="91" t="s">
        <v>291</v>
      </c>
      <c r="I12" s="91" t="s">
        <v>291</v>
      </c>
      <c r="J12" s="91" t="s">
        <v>291</v>
      </c>
      <c r="K12" s="70">
        <v>1</v>
      </c>
    </row>
    <row r="13" ht="15.75" customHeight="1" spans="1:11">
      <c r="A13" s="35" t="s">
        <v>287</v>
      </c>
      <c r="B13" s="70">
        <v>105</v>
      </c>
      <c r="C13" s="91" t="s">
        <v>132</v>
      </c>
      <c r="D13" s="91" t="s">
        <v>86</v>
      </c>
      <c r="E13" s="91" t="s">
        <v>86</v>
      </c>
      <c r="F13" s="91" t="s">
        <v>86</v>
      </c>
      <c r="G13" s="91" t="s">
        <v>86</v>
      </c>
      <c r="H13" s="91" t="s">
        <v>86</v>
      </c>
      <c r="I13" s="70" t="s">
        <v>291</v>
      </c>
      <c r="J13" s="70" t="s">
        <v>291</v>
      </c>
      <c r="K13" s="70">
        <v>1</v>
      </c>
    </row>
    <row r="14" ht="15.75" customHeight="1" spans="1:11">
      <c r="A14" s="35" t="s">
        <v>287</v>
      </c>
      <c r="B14" s="70">
        <v>106</v>
      </c>
      <c r="C14" s="91" t="s">
        <v>139</v>
      </c>
      <c r="D14" s="91" t="s">
        <v>310</v>
      </c>
      <c r="E14" s="91">
        <v>2020</v>
      </c>
      <c r="F14" s="91" t="s">
        <v>290</v>
      </c>
      <c r="G14" s="91">
        <v>1</v>
      </c>
      <c r="H14" s="91" t="s">
        <v>311</v>
      </c>
      <c r="I14" s="70">
        <v>1</v>
      </c>
      <c r="J14" s="70">
        <v>126.6</v>
      </c>
      <c r="K14" s="70">
        <v>1</v>
      </c>
    </row>
    <row r="15" ht="15.75" customHeight="1" spans="1:11">
      <c r="A15" s="35" t="s">
        <v>287</v>
      </c>
      <c r="B15" s="70">
        <v>107</v>
      </c>
      <c r="C15" s="91" t="s">
        <v>143</v>
      </c>
      <c r="D15" s="91" t="s">
        <v>310</v>
      </c>
      <c r="E15" s="91">
        <v>2020</v>
      </c>
      <c r="F15" s="91" t="s">
        <v>290</v>
      </c>
      <c r="G15" s="91">
        <v>1</v>
      </c>
      <c r="H15" s="91" t="s">
        <v>311</v>
      </c>
      <c r="I15" s="70">
        <v>1</v>
      </c>
      <c r="J15" s="70">
        <v>126.6</v>
      </c>
      <c r="K15" s="70">
        <v>1</v>
      </c>
    </row>
    <row r="16" ht="15.75" customHeight="1" spans="1:11">
      <c r="A16" s="35" t="s">
        <v>287</v>
      </c>
      <c r="B16" s="70">
        <v>108</v>
      </c>
      <c r="C16" s="91" t="s">
        <v>154</v>
      </c>
      <c r="D16" s="91" t="s">
        <v>291</v>
      </c>
      <c r="E16" s="91" t="s">
        <v>291</v>
      </c>
      <c r="F16" s="91" t="s">
        <v>291</v>
      </c>
      <c r="G16" s="91" t="s">
        <v>291</v>
      </c>
      <c r="H16" s="91" t="s">
        <v>291</v>
      </c>
      <c r="I16" s="70" t="s">
        <v>291</v>
      </c>
      <c r="J16" s="70" t="s">
        <v>291</v>
      </c>
      <c r="K16" s="70">
        <v>1</v>
      </c>
    </row>
    <row r="17" s="47" customFormat="1" ht="15.75" customHeight="1" spans="1:11">
      <c r="A17" s="66" t="s">
        <v>287</v>
      </c>
      <c r="B17" s="71">
        <v>109</v>
      </c>
      <c r="C17" s="141" t="s">
        <v>156</v>
      </c>
      <c r="D17" s="141" t="s">
        <v>291</v>
      </c>
      <c r="E17" s="141" t="s">
        <v>291</v>
      </c>
      <c r="F17" s="141" t="s">
        <v>291</v>
      </c>
      <c r="G17" s="141" t="s">
        <v>291</v>
      </c>
      <c r="H17" s="141" t="s">
        <v>291</v>
      </c>
      <c r="I17" s="71" t="s">
        <v>291</v>
      </c>
      <c r="J17" s="71" t="s">
        <v>291</v>
      </c>
      <c r="K17" s="71">
        <v>1</v>
      </c>
    </row>
    <row r="18" ht="15.75" customHeight="1" spans="1:11">
      <c r="A18" s="35" t="s">
        <v>287</v>
      </c>
      <c r="B18" s="70">
        <v>110</v>
      </c>
      <c r="C18" s="91" t="s">
        <v>159</v>
      </c>
      <c r="D18" s="91" t="s">
        <v>291</v>
      </c>
      <c r="E18" s="91" t="s">
        <v>291</v>
      </c>
      <c r="F18" s="91" t="s">
        <v>291</v>
      </c>
      <c r="G18" s="91" t="s">
        <v>291</v>
      </c>
      <c r="H18" s="91" t="s">
        <v>291</v>
      </c>
      <c r="I18" s="70" t="s">
        <v>291</v>
      </c>
      <c r="J18" s="70" t="s">
        <v>291</v>
      </c>
      <c r="K18" s="70">
        <v>1</v>
      </c>
    </row>
    <row r="19" ht="15.75" customHeight="1" spans="1:11">
      <c r="A19" s="35" t="s">
        <v>287</v>
      </c>
      <c r="B19" s="70">
        <v>111</v>
      </c>
      <c r="C19" s="91" t="s">
        <v>166</v>
      </c>
      <c r="D19" s="91" t="s">
        <v>291</v>
      </c>
      <c r="E19" s="91" t="s">
        <v>291</v>
      </c>
      <c r="F19" s="91" t="s">
        <v>291</v>
      </c>
      <c r="G19" s="91" t="s">
        <v>291</v>
      </c>
      <c r="H19" s="91" t="s">
        <v>291</v>
      </c>
      <c r="I19" s="70" t="s">
        <v>291</v>
      </c>
      <c r="J19" s="70" t="s">
        <v>291</v>
      </c>
      <c r="K19" s="70">
        <v>1</v>
      </c>
    </row>
    <row r="20" ht="15.75" customHeight="1" spans="1:11">
      <c r="A20" s="35" t="s">
        <v>287</v>
      </c>
      <c r="B20" s="70">
        <v>112</v>
      </c>
      <c r="C20" s="91" t="s">
        <v>169</v>
      </c>
      <c r="D20" s="91" t="s">
        <v>291</v>
      </c>
      <c r="E20" s="91" t="s">
        <v>291</v>
      </c>
      <c r="F20" s="91" t="s">
        <v>291</v>
      </c>
      <c r="G20" s="91" t="s">
        <v>291</v>
      </c>
      <c r="H20" s="91" t="s">
        <v>291</v>
      </c>
      <c r="I20" s="70" t="s">
        <v>291</v>
      </c>
      <c r="J20" s="70" t="s">
        <v>291</v>
      </c>
      <c r="K20" s="70">
        <v>1</v>
      </c>
    </row>
    <row r="21" ht="15.75" customHeight="1" spans="1:11">
      <c r="A21" s="35" t="s">
        <v>287</v>
      </c>
      <c r="B21" s="70">
        <v>113</v>
      </c>
      <c r="C21" s="91" t="s">
        <v>172</v>
      </c>
      <c r="D21" s="91" t="s">
        <v>291</v>
      </c>
      <c r="E21" s="91" t="s">
        <v>291</v>
      </c>
      <c r="F21" s="91" t="s">
        <v>291</v>
      </c>
      <c r="G21" s="91" t="s">
        <v>291</v>
      </c>
      <c r="H21" s="91" t="s">
        <v>291</v>
      </c>
      <c r="I21" s="70" t="s">
        <v>291</v>
      </c>
      <c r="J21" s="70" t="s">
        <v>291</v>
      </c>
      <c r="K21" s="70">
        <v>1</v>
      </c>
    </row>
    <row r="22" ht="15.75" customHeight="1" spans="1:11">
      <c r="A22" s="35" t="s">
        <v>287</v>
      </c>
      <c r="B22" s="70">
        <v>114</v>
      </c>
      <c r="C22" s="91" t="s">
        <v>175</v>
      </c>
      <c r="D22" s="91" t="s">
        <v>291</v>
      </c>
      <c r="E22" s="91" t="s">
        <v>291</v>
      </c>
      <c r="F22" s="91" t="s">
        <v>291</v>
      </c>
      <c r="G22" s="91" t="s">
        <v>291</v>
      </c>
      <c r="H22" s="91" t="s">
        <v>291</v>
      </c>
      <c r="I22" s="70" t="s">
        <v>291</v>
      </c>
      <c r="J22" s="70" t="s">
        <v>291</v>
      </c>
      <c r="K22" s="70">
        <v>1</v>
      </c>
    </row>
    <row r="23" ht="15.75" customHeight="1" spans="1:11">
      <c r="A23" s="35" t="s">
        <v>287</v>
      </c>
      <c r="B23" s="70">
        <v>115</v>
      </c>
      <c r="C23" s="91" t="s">
        <v>178</v>
      </c>
      <c r="D23" s="91" t="s">
        <v>291</v>
      </c>
      <c r="E23" s="91" t="s">
        <v>291</v>
      </c>
      <c r="F23" s="91" t="s">
        <v>291</v>
      </c>
      <c r="G23" s="91" t="s">
        <v>291</v>
      </c>
      <c r="H23" s="91" t="s">
        <v>291</v>
      </c>
      <c r="I23" s="70" t="s">
        <v>291</v>
      </c>
      <c r="J23" s="70" t="s">
        <v>291</v>
      </c>
      <c r="K23" s="70">
        <v>1</v>
      </c>
    </row>
    <row r="24" ht="15.75" customHeight="1" spans="1:11">
      <c r="A24" s="35" t="s">
        <v>287</v>
      </c>
      <c r="B24" s="70">
        <v>116</v>
      </c>
      <c r="C24" s="91" t="s">
        <v>181</v>
      </c>
      <c r="D24" s="91" t="s">
        <v>291</v>
      </c>
      <c r="E24" s="91" t="s">
        <v>291</v>
      </c>
      <c r="F24" s="91" t="s">
        <v>291</v>
      </c>
      <c r="G24" s="91" t="s">
        <v>291</v>
      </c>
      <c r="H24" s="91" t="s">
        <v>291</v>
      </c>
      <c r="I24" s="70" t="s">
        <v>291</v>
      </c>
      <c r="J24" s="70" t="s">
        <v>291</v>
      </c>
      <c r="K24" s="70">
        <v>1</v>
      </c>
    </row>
    <row r="25" ht="15.75" customHeight="1" spans="1:11">
      <c r="A25" s="35" t="s">
        <v>287</v>
      </c>
      <c r="B25" s="70">
        <v>117</v>
      </c>
      <c r="C25" s="91" t="s">
        <v>184</v>
      </c>
      <c r="D25" s="91" t="s">
        <v>291</v>
      </c>
      <c r="E25" s="91" t="s">
        <v>291</v>
      </c>
      <c r="F25" s="91" t="s">
        <v>291</v>
      </c>
      <c r="G25" s="91" t="s">
        <v>291</v>
      </c>
      <c r="H25" s="91" t="s">
        <v>291</v>
      </c>
      <c r="I25" s="70" t="s">
        <v>291</v>
      </c>
      <c r="J25" s="70" t="s">
        <v>291</v>
      </c>
      <c r="K25" s="70">
        <v>1</v>
      </c>
    </row>
    <row r="26" ht="15.75" customHeight="1" spans="1:11">
      <c r="A26" s="35" t="s">
        <v>287</v>
      </c>
      <c r="B26" s="70">
        <v>118</v>
      </c>
      <c r="C26" s="91" t="s">
        <v>187</v>
      </c>
      <c r="D26" s="91" t="s">
        <v>291</v>
      </c>
      <c r="E26" s="91" t="s">
        <v>291</v>
      </c>
      <c r="F26" s="91" t="s">
        <v>291</v>
      </c>
      <c r="G26" s="91" t="s">
        <v>291</v>
      </c>
      <c r="H26" s="91" t="s">
        <v>291</v>
      </c>
      <c r="I26" s="70" t="s">
        <v>291</v>
      </c>
      <c r="J26" s="70" t="s">
        <v>291</v>
      </c>
      <c r="K26" s="70">
        <v>1</v>
      </c>
    </row>
    <row r="27" ht="15.75" customHeight="1" spans="1:11">
      <c r="A27" s="35" t="s">
        <v>287</v>
      </c>
      <c r="B27" s="70">
        <v>119</v>
      </c>
      <c r="C27" s="91" t="s">
        <v>191</v>
      </c>
      <c r="D27" s="91" t="s">
        <v>291</v>
      </c>
      <c r="E27" s="91" t="s">
        <v>291</v>
      </c>
      <c r="F27" s="91" t="s">
        <v>291</v>
      </c>
      <c r="G27" s="91" t="s">
        <v>291</v>
      </c>
      <c r="H27" s="91" t="s">
        <v>291</v>
      </c>
      <c r="I27" s="70" t="s">
        <v>291</v>
      </c>
      <c r="J27" s="70" t="s">
        <v>291</v>
      </c>
      <c r="K27" s="70">
        <v>1</v>
      </c>
    </row>
    <row r="28" ht="15.75" customHeight="1" spans="1:11">
      <c r="A28" s="35" t="s">
        <v>287</v>
      </c>
      <c r="B28" s="70">
        <v>120</v>
      </c>
      <c r="C28" s="91" t="s">
        <v>194</v>
      </c>
      <c r="D28" s="91" t="s">
        <v>291</v>
      </c>
      <c r="E28" s="91" t="s">
        <v>291</v>
      </c>
      <c r="F28" s="91" t="s">
        <v>291</v>
      </c>
      <c r="G28" s="91" t="s">
        <v>291</v>
      </c>
      <c r="H28" s="91" t="s">
        <v>291</v>
      </c>
      <c r="I28" s="70" t="s">
        <v>291</v>
      </c>
      <c r="J28" s="70" t="s">
        <v>291</v>
      </c>
      <c r="K28" s="70">
        <v>1</v>
      </c>
    </row>
    <row r="29" ht="15.75" customHeight="1" spans="1:11">
      <c r="A29" s="35" t="s">
        <v>287</v>
      </c>
      <c r="B29" s="70">
        <v>121</v>
      </c>
      <c r="C29" s="91" t="s">
        <v>197</v>
      </c>
      <c r="D29" s="91" t="s">
        <v>291</v>
      </c>
      <c r="E29" s="91" t="s">
        <v>291</v>
      </c>
      <c r="F29" s="91" t="s">
        <v>291</v>
      </c>
      <c r="G29" s="91" t="s">
        <v>291</v>
      </c>
      <c r="H29" s="91" t="s">
        <v>291</v>
      </c>
      <c r="I29" s="70" t="s">
        <v>291</v>
      </c>
      <c r="J29" s="70" t="s">
        <v>291</v>
      </c>
      <c r="K29" s="70">
        <v>1</v>
      </c>
    </row>
    <row r="30" ht="15.75" customHeight="1" spans="1:11">
      <c r="A30" s="35" t="s">
        <v>287</v>
      </c>
      <c r="B30" s="70">
        <v>122</v>
      </c>
      <c r="C30" s="91" t="s">
        <v>200</v>
      </c>
      <c r="D30" s="91" t="s">
        <v>291</v>
      </c>
      <c r="E30" s="91" t="s">
        <v>291</v>
      </c>
      <c r="F30" s="91" t="s">
        <v>291</v>
      </c>
      <c r="G30" s="91" t="s">
        <v>291</v>
      </c>
      <c r="H30" s="91" t="s">
        <v>291</v>
      </c>
      <c r="I30" s="70" t="s">
        <v>291</v>
      </c>
      <c r="J30" s="70" t="s">
        <v>291</v>
      </c>
      <c r="K30" s="70">
        <v>1</v>
      </c>
    </row>
    <row r="31" ht="15.75" customHeight="1" spans="1:11">
      <c r="A31" s="35" t="s">
        <v>287</v>
      </c>
      <c r="B31" s="70">
        <v>123</v>
      </c>
      <c r="C31" s="91" t="s">
        <v>202</v>
      </c>
      <c r="D31" s="91" t="s">
        <v>291</v>
      </c>
      <c r="E31" s="91" t="s">
        <v>291</v>
      </c>
      <c r="F31" s="91" t="s">
        <v>291</v>
      </c>
      <c r="G31" s="91" t="s">
        <v>291</v>
      </c>
      <c r="H31" s="91" t="s">
        <v>291</v>
      </c>
      <c r="I31" s="70" t="s">
        <v>291</v>
      </c>
      <c r="J31" s="70" t="s">
        <v>291</v>
      </c>
      <c r="K31" s="70">
        <v>1</v>
      </c>
    </row>
    <row r="32" ht="15.75" customHeight="1" spans="1:11">
      <c r="A32" s="35" t="s">
        <v>287</v>
      </c>
      <c r="B32" s="70">
        <v>124</v>
      </c>
      <c r="C32" s="91" t="s">
        <v>205</v>
      </c>
      <c r="D32" s="91" t="s">
        <v>291</v>
      </c>
      <c r="E32" s="91" t="s">
        <v>291</v>
      </c>
      <c r="F32" s="91" t="s">
        <v>291</v>
      </c>
      <c r="G32" s="91" t="s">
        <v>291</v>
      </c>
      <c r="H32" s="91" t="s">
        <v>291</v>
      </c>
      <c r="I32" s="70" t="s">
        <v>291</v>
      </c>
      <c r="J32" s="70" t="s">
        <v>291</v>
      </c>
      <c r="K32" s="70">
        <v>1</v>
      </c>
    </row>
    <row r="33" ht="15.75" customHeight="1" spans="1:11">
      <c r="A33" s="35" t="s">
        <v>287</v>
      </c>
      <c r="B33" s="70">
        <v>125</v>
      </c>
      <c r="C33" s="91" t="s">
        <v>209</v>
      </c>
      <c r="D33" s="91" t="s">
        <v>291</v>
      </c>
      <c r="E33" s="91" t="s">
        <v>291</v>
      </c>
      <c r="F33" s="91" t="s">
        <v>291</v>
      </c>
      <c r="G33" s="91" t="s">
        <v>291</v>
      </c>
      <c r="H33" s="91" t="s">
        <v>291</v>
      </c>
      <c r="I33" s="70" t="s">
        <v>291</v>
      </c>
      <c r="J33" s="70" t="s">
        <v>291</v>
      </c>
      <c r="K33" s="70">
        <v>1</v>
      </c>
    </row>
    <row r="34" ht="15.75" customHeight="1" spans="1:11">
      <c r="A34" s="35" t="s">
        <v>287</v>
      </c>
      <c r="B34" s="70">
        <v>126</v>
      </c>
      <c r="C34" s="91" t="s">
        <v>212</v>
      </c>
      <c r="D34" s="91" t="s">
        <v>291</v>
      </c>
      <c r="E34" s="91" t="s">
        <v>291</v>
      </c>
      <c r="F34" s="91" t="s">
        <v>291</v>
      </c>
      <c r="G34" s="91" t="s">
        <v>291</v>
      </c>
      <c r="H34" s="91" t="s">
        <v>291</v>
      </c>
      <c r="I34" s="70" t="s">
        <v>291</v>
      </c>
      <c r="J34" s="70" t="s">
        <v>291</v>
      </c>
      <c r="K34" s="70">
        <v>1</v>
      </c>
    </row>
    <row r="35" ht="15.75" customHeight="1" spans="1:11">
      <c r="A35" s="35" t="s">
        <v>287</v>
      </c>
      <c r="B35" s="70">
        <v>127</v>
      </c>
      <c r="C35" s="91" t="s">
        <v>216</v>
      </c>
      <c r="D35" s="91" t="s">
        <v>291</v>
      </c>
      <c r="E35" s="91" t="s">
        <v>291</v>
      </c>
      <c r="F35" s="91" t="s">
        <v>291</v>
      </c>
      <c r="G35" s="91" t="s">
        <v>291</v>
      </c>
      <c r="H35" s="91" t="s">
        <v>291</v>
      </c>
      <c r="I35" s="70" t="s">
        <v>291</v>
      </c>
      <c r="J35" s="70" t="s">
        <v>291</v>
      </c>
      <c r="K35" s="70">
        <v>1</v>
      </c>
    </row>
    <row r="36" ht="15.75" customHeight="1" spans="1:11">
      <c r="A36" s="35" t="s">
        <v>287</v>
      </c>
      <c r="B36" s="70">
        <v>128</v>
      </c>
      <c r="C36" s="91" t="s">
        <v>221</v>
      </c>
      <c r="D36" s="91" t="s">
        <v>291</v>
      </c>
      <c r="E36" s="91" t="s">
        <v>291</v>
      </c>
      <c r="F36" s="91" t="s">
        <v>291</v>
      </c>
      <c r="G36" s="91" t="s">
        <v>291</v>
      </c>
      <c r="H36" s="91" t="s">
        <v>291</v>
      </c>
      <c r="I36" s="70" t="s">
        <v>291</v>
      </c>
      <c r="J36" s="70" t="s">
        <v>291</v>
      </c>
      <c r="K36" s="70">
        <v>1</v>
      </c>
    </row>
    <row r="37" ht="15.75" customHeight="1" spans="1:11">
      <c r="A37" s="35" t="s">
        <v>287</v>
      </c>
      <c r="B37" s="70">
        <v>129</v>
      </c>
      <c r="C37" s="91" t="s">
        <v>224</v>
      </c>
      <c r="D37" s="91" t="s">
        <v>291</v>
      </c>
      <c r="E37" s="91" t="s">
        <v>291</v>
      </c>
      <c r="F37" s="91" t="s">
        <v>291</v>
      </c>
      <c r="G37" s="91" t="s">
        <v>291</v>
      </c>
      <c r="H37" s="91" t="s">
        <v>291</v>
      </c>
      <c r="I37" s="70" t="s">
        <v>291</v>
      </c>
      <c r="J37" s="70" t="s">
        <v>291</v>
      </c>
      <c r="K37" s="70">
        <v>1</v>
      </c>
    </row>
    <row r="38" ht="15.75" customHeight="1" spans="1:11">
      <c r="A38" s="35" t="s">
        <v>287</v>
      </c>
      <c r="B38" s="70">
        <v>130</v>
      </c>
      <c r="C38" s="91" t="s">
        <v>228</v>
      </c>
      <c r="D38" s="91" t="s">
        <v>291</v>
      </c>
      <c r="E38" s="91" t="s">
        <v>291</v>
      </c>
      <c r="F38" s="91" t="s">
        <v>291</v>
      </c>
      <c r="G38" s="91" t="s">
        <v>291</v>
      </c>
      <c r="H38" s="91" t="s">
        <v>291</v>
      </c>
      <c r="I38" s="70" t="s">
        <v>291</v>
      </c>
      <c r="J38" s="70" t="s">
        <v>291</v>
      </c>
      <c r="K38" s="70">
        <v>1</v>
      </c>
    </row>
    <row r="39" ht="15.75" customHeight="1" spans="1:11">
      <c r="A39" s="35" t="s">
        <v>287</v>
      </c>
      <c r="B39" s="70">
        <v>131</v>
      </c>
      <c r="C39" s="91" t="s">
        <v>231</v>
      </c>
      <c r="D39" s="91" t="s">
        <v>291</v>
      </c>
      <c r="E39" s="91" t="s">
        <v>291</v>
      </c>
      <c r="F39" s="91" t="s">
        <v>291</v>
      </c>
      <c r="G39" s="91" t="s">
        <v>291</v>
      </c>
      <c r="H39" s="91" t="s">
        <v>291</v>
      </c>
      <c r="I39" s="70" t="s">
        <v>291</v>
      </c>
      <c r="J39" s="70" t="s">
        <v>291</v>
      </c>
      <c r="K39" s="70">
        <v>1</v>
      </c>
    </row>
    <row r="40" ht="15.75" customHeight="1" spans="1:11">
      <c r="A40" s="35" t="s">
        <v>287</v>
      </c>
      <c r="B40" s="70">
        <v>132</v>
      </c>
      <c r="C40" s="91" t="s">
        <v>233</v>
      </c>
      <c r="D40" s="91" t="s">
        <v>291</v>
      </c>
      <c r="E40" s="91" t="s">
        <v>291</v>
      </c>
      <c r="F40" s="91" t="s">
        <v>291</v>
      </c>
      <c r="G40" s="91" t="s">
        <v>291</v>
      </c>
      <c r="H40" s="91" t="s">
        <v>291</v>
      </c>
      <c r="I40" s="70" t="s">
        <v>291</v>
      </c>
      <c r="J40" s="70" t="s">
        <v>291</v>
      </c>
      <c r="K40" s="70">
        <v>1</v>
      </c>
    </row>
    <row r="41" ht="15.75" customHeight="1" spans="1:11">
      <c r="A41" s="35" t="s">
        <v>287</v>
      </c>
      <c r="B41" s="70">
        <v>133</v>
      </c>
      <c r="C41" s="91" t="s">
        <v>238</v>
      </c>
      <c r="D41" s="91" t="s">
        <v>291</v>
      </c>
      <c r="E41" s="91" t="s">
        <v>291</v>
      </c>
      <c r="F41" s="91" t="s">
        <v>291</v>
      </c>
      <c r="G41" s="91" t="s">
        <v>291</v>
      </c>
      <c r="H41" s="91" t="s">
        <v>291</v>
      </c>
      <c r="I41" s="70" t="s">
        <v>291</v>
      </c>
      <c r="J41" s="70" t="s">
        <v>291</v>
      </c>
      <c r="K41" s="70">
        <v>1</v>
      </c>
    </row>
    <row r="42" ht="15.75" customHeight="1" spans="1:11">
      <c r="A42" s="35" t="s">
        <v>287</v>
      </c>
      <c r="B42" s="70">
        <v>134</v>
      </c>
      <c r="C42" s="91" t="s">
        <v>244</v>
      </c>
      <c r="D42" s="91" t="s">
        <v>291</v>
      </c>
      <c r="E42" s="91" t="s">
        <v>291</v>
      </c>
      <c r="F42" s="91" t="s">
        <v>291</v>
      </c>
      <c r="G42" s="91" t="s">
        <v>291</v>
      </c>
      <c r="H42" s="91" t="s">
        <v>291</v>
      </c>
      <c r="I42" s="70" t="s">
        <v>291</v>
      </c>
      <c r="J42" s="70" t="s">
        <v>291</v>
      </c>
      <c r="K42" s="70">
        <v>1</v>
      </c>
    </row>
    <row r="43" ht="15.75" customHeight="1" spans="1:11">
      <c r="A43" s="35" t="s">
        <v>287</v>
      </c>
      <c r="B43" s="70">
        <v>135</v>
      </c>
      <c r="C43" s="91" t="s">
        <v>249</v>
      </c>
      <c r="D43" s="99" t="s">
        <v>291</v>
      </c>
      <c r="E43" s="99" t="s">
        <v>291</v>
      </c>
      <c r="F43" s="99" t="s">
        <v>291</v>
      </c>
      <c r="G43" s="99" t="s">
        <v>291</v>
      </c>
      <c r="H43" s="99" t="s">
        <v>291</v>
      </c>
      <c r="I43" s="99" t="s">
        <v>291</v>
      </c>
      <c r="J43" s="99" t="s">
        <v>291</v>
      </c>
      <c r="K43" s="70">
        <v>1</v>
      </c>
    </row>
    <row r="44" ht="15.75" customHeight="1" spans="1:11">
      <c r="A44" s="35" t="s">
        <v>287</v>
      </c>
      <c r="B44" s="70">
        <v>136</v>
      </c>
      <c r="C44" s="91" t="s">
        <v>253</v>
      </c>
      <c r="D44" s="99" t="s">
        <v>291</v>
      </c>
      <c r="E44" s="99" t="s">
        <v>291</v>
      </c>
      <c r="F44" s="99" t="s">
        <v>291</v>
      </c>
      <c r="G44" s="99" t="s">
        <v>291</v>
      </c>
      <c r="H44" s="99" t="s">
        <v>291</v>
      </c>
      <c r="I44" s="99" t="s">
        <v>291</v>
      </c>
      <c r="J44" s="99" t="s">
        <v>291</v>
      </c>
      <c r="K44" s="70">
        <v>1</v>
      </c>
    </row>
    <row r="45" ht="15.75" customHeight="1" spans="1:11">
      <c r="A45" s="35" t="s">
        <v>287</v>
      </c>
      <c r="B45" s="70">
        <v>137</v>
      </c>
      <c r="C45" s="91" t="s">
        <v>256</v>
      </c>
      <c r="D45" s="99" t="s">
        <v>291</v>
      </c>
      <c r="E45" s="99" t="s">
        <v>291</v>
      </c>
      <c r="F45" s="99" t="s">
        <v>291</v>
      </c>
      <c r="G45" s="99" t="s">
        <v>291</v>
      </c>
      <c r="H45" s="99" t="s">
        <v>291</v>
      </c>
      <c r="I45" s="99" t="s">
        <v>291</v>
      </c>
      <c r="J45" s="99" t="s">
        <v>291</v>
      </c>
      <c r="K45" s="70">
        <v>1</v>
      </c>
    </row>
    <row r="46" ht="15.75" customHeight="1" spans="1:11">
      <c r="A46" s="35" t="s">
        <v>287</v>
      </c>
      <c r="B46" s="70">
        <v>138</v>
      </c>
      <c r="C46" s="114" t="s">
        <v>259</v>
      </c>
      <c r="D46" s="99" t="s">
        <v>291</v>
      </c>
      <c r="E46" s="99" t="s">
        <v>291</v>
      </c>
      <c r="F46" s="99" t="s">
        <v>291</v>
      </c>
      <c r="G46" s="99" t="s">
        <v>291</v>
      </c>
      <c r="H46" s="99" t="s">
        <v>291</v>
      </c>
      <c r="I46" s="99" t="s">
        <v>291</v>
      </c>
      <c r="J46" s="99" t="s">
        <v>291</v>
      </c>
      <c r="K46" s="70">
        <v>1</v>
      </c>
    </row>
    <row r="47" ht="15.75" customHeight="1" spans="1:11">
      <c r="A47" s="35" t="s">
        <v>287</v>
      </c>
      <c r="B47" s="70">
        <v>139</v>
      </c>
      <c r="C47" s="91" t="s">
        <v>264</v>
      </c>
      <c r="D47" s="99" t="s">
        <v>291</v>
      </c>
      <c r="E47" s="99" t="s">
        <v>291</v>
      </c>
      <c r="F47" s="99" t="s">
        <v>291</v>
      </c>
      <c r="G47" s="99" t="s">
        <v>291</v>
      </c>
      <c r="H47" s="99" t="s">
        <v>291</v>
      </c>
      <c r="I47" s="99" t="s">
        <v>291</v>
      </c>
      <c r="J47" s="99" t="s">
        <v>291</v>
      </c>
      <c r="K47" s="70">
        <v>1</v>
      </c>
    </row>
    <row r="48" ht="15.75" customHeight="1" spans="1:11">
      <c r="A48" s="35" t="s">
        <v>287</v>
      </c>
      <c r="B48" s="70">
        <v>140</v>
      </c>
      <c r="C48" s="91" t="s">
        <v>267</v>
      </c>
      <c r="D48" s="99" t="s">
        <v>291</v>
      </c>
      <c r="E48" s="99" t="s">
        <v>291</v>
      </c>
      <c r="F48" s="99" t="s">
        <v>291</v>
      </c>
      <c r="G48" s="99" t="s">
        <v>291</v>
      </c>
      <c r="H48" s="99" t="s">
        <v>291</v>
      </c>
      <c r="I48" s="99" t="s">
        <v>291</v>
      </c>
      <c r="J48" s="99" t="s">
        <v>291</v>
      </c>
      <c r="K48" s="70">
        <v>1</v>
      </c>
    </row>
    <row r="49" ht="15.75" customHeight="1" spans="1:11">
      <c r="A49" s="35" t="s">
        <v>287</v>
      </c>
      <c r="B49" s="70">
        <v>141</v>
      </c>
      <c r="C49" s="91" t="s">
        <v>270</v>
      </c>
      <c r="D49" s="99" t="s">
        <v>291</v>
      </c>
      <c r="E49" s="99" t="s">
        <v>291</v>
      </c>
      <c r="F49" s="99" t="s">
        <v>291</v>
      </c>
      <c r="G49" s="99" t="s">
        <v>291</v>
      </c>
      <c r="H49" s="99" t="s">
        <v>291</v>
      </c>
      <c r="I49" s="99" t="s">
        <v>291</v>
      </c>
      <c r="J49" s="99" t="s">
        <v>291</v>
      </c>
      <c r="K49" s="70">
        <v>1</v>
      </c>
    </row>
    <row r="50" ht="15.75" customHeight="1" spans="1:11">
      <c r="A50" s="35" t="s">
        <v>287</v>
      </c>
      <c r="B50" s="70">
        <v>142</v>
      </c>
      <c r="C50" s="91" t="s">
        <v>274</v>
      </c>
      <c r="D50" s="99" t="s">
        <v>291</v>
      </c>
      <c r="E50" s="99" t="s">
        <v>291</v>
      </c>
      <c r="F50" s="99" t="s">
        <v>291</v>
      </c>
      <c r="G50" s="99" t="s">
        <v>291</v>
      </c>
      <c r="H50" s="99" t="s">
        <v>291</v>
      </c>
      <c r="I50" s="99" t="s">
        <v>291</v>
      </c>
      <c r="J50" s="99" t="s">
        <v>291</v>
      </c>
      <c r="K50" s="70">
        <v>1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</sheetData>
  <mergeCells count="2">
    <mergeCell ref="B1:K1"/>
    <mergeCell ref="B2:K2"/>
  </mergeCells>
  <pageMargins left="0.7" right="0.7" top="0.75" bottom="0.75" header="0" footer="0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9"/>
  <sheetViews>
    <sheetView topLeftCell="A39" workbookViewId="0">
      <selection activeCell="H49" sqref="H49"/>
    </sheetView>
  </sheetViews>
  <sheetFormatPr defaultColWidth="14.4285714285714" defaultRowHeight="15" customHeight="1"/>
  <cols>
    <col min="1" max="1" width="7.57142857142857" customWidth="1"/>
    <col min="2" max="2" width="23.8571428571429" customWidth="1"/>
    <col min="3" max="3" width="20.4285714285714" customWidth="1"/>
    <col min="4" max="4" width="16.4285714285714" customWidth="1"/>
    <col min="5" max="5" width="16.7142857142857" customWidth="1"/>
    <col min="6" max="6" width="11.2857142857143" customWidth="1"/>
    <col min="7" max="7" width="10.8571428571429" customWidth="1"/>
    <col min="8" max="8" width="11.5714285714286" customWidth="1"/>
    <col min="9" max="26" width="8.71428571428571" customWidth="1"/>
  </cols>
  <sheetData>
    <row r="1" spans="1:12">
      <c r="A1" s="48" t="s">
        <v>312</v>
      </c>
      <c r="B1" s="49"/>
      <c r="C1" s="49"/>
      <c r="D1" s="49"/>
      <c r="E1" s="49"/>
      <c r="F1" s="49"/>
      <c r="G1" s="49"/>
      <c r="H1" s="49"/>
      <c r="I1" s="75"/>
      <c r="J1" s="75"/>
      <c r="K1" s="75"/>
      <c r="L1" s="75"/>
    </row>
    <row r="2" ht="15.75" spans="1:17">
      <c r="A2" s="48" t="s">
        <v>278</v>
      </c>
      <c r="B2" s="49"/>
      <c r="C2" s="49"/>
      <c r="D2" s="49"/>
      <c r="E2" s="49"/>
      <c r="F2" s="49"/>
      <c r="G2" s="49"/>
      <c r="H2" s="49"/>
      <c r="I2" s="75"/>
      <c r="J2" s="75"/>
      <c r="K2" s="75"/>
      <c r="L2" s="76"/>
      <c r="M2" s="76"/>
      <c r="N2" s="76"/>
      <c r="O2" s="76"/>
      <c r="P2" s="76"/>
      <c r="Q2" s="76"/>
    </row>
    <row r="3" ht="15.75" spans="18:18">
      <c r="R3" s="77"/>
    </row>
    <row r="4" ht="30" spans="1:18">
      <c r="A4" s="80" t="s">
        <v>5</v>
      </c>
      <c r="B4" s="5" t="s">
        <v>6</v>
      </c>
      <c r="C4" s="5" t="s">
        <v>313</v>
      </c>
      <c r="D4" s="5" t="s">
        <v>281</v>
      </c>
      <c r="E4" s="5" t="s">
        <v>283</v>
      </c>
      <c r="F4" s="5" t="s">
        <v>314</v>
      </c>
      <c r="G4" s="5" t="s">
        <v>284</v>
      </c>
      <c r="H4" s="5" t="s">
        <v>309</v>
      </c>
      <c r="R4" s="77"/>
    </row>
    <row r="5" ht="15.75" customHeight="1" spans="1:8">
      <c r="A5" s="70">
        <v>60</v>
      </c>
      <c r="B5" s="133" t="s">
        <v>83</v>
      </c>
      <c r="C5" s="134" t="s">
        <v>87</v>
      </c>
      <c r="D5" s="135" t="s">
        <v>315</v>
      </c>
      <c r="E5" s="134" t="s">
        <v>316</v>
      </c>
      <c r="F5" s="135" t="s">
        <v>290</v>
      </c>
      <c r="G5" s="135">
        <v>1</v>
      </c>
      <c r="H5" s="134">
        <v>1</v>
      </c>
    </row>
    <row r="6" ht="15.75" customHeight="1" spans="1:8">
      <c r="A6" s="70">
        <v>61</v>
      </c>
      <c r="B6" s="136" t="s">
        <v>90</v>
      </c>
      <c r="C6" s="135" t="s">
        <v>317</v>
      </c>
      <c r="D6" s="135" t="s">
        <v>315</v>
      </c>
      <c r="E6" s="134" t="s">
        <v>316</v>
      </c>
      <c r="F6" s="135" t="s">
        <v>290</v>
      </c>
      <c r="G6" s="135">
        <v>1</v>
      </c>
      <c r="H6" s="135">
        <v>1</v>
      </c>
    </row>
    <row r="7" ht="15.75" customHeight="1" spans="1:8">
      <c r="A7" s="70">
        <v>62</v>
      </c>
      <c r="B7" s="136" t="s">
        <v>98</v>
      </c>
      <c r="C7" s="135" t="s">
        <v>317</v>
      </c>
      <c r="D7" s="135" t="s">
        <v>315</v>
      </c>
      <c r="E7" s="134" t="s">
        <v>316</v>
      </c>
      <c r="F7" s="135" t="s">
        <v>290</v>
      </c>
      <c r="G7" s="135">
        <v>1</v>
      </c>
      <c r="H7" s="135">
        <v>1</v>
      </c>
    </row>
    <row r="8" ht="15.75" customHeight="1" spans="1:8">
      <c r="A8" s="70">
        <v>63</v>
      </c>
      <c r="B8" s="136" t="s">
        <v>106</v>
      </c>
      <c r="C8" s="135" t="s">
        <v>317</v>
      </c>
      <c r="D8" s="135" t="s">
        <v>315</v>
      </c>
      <c r="E8" s="134" t="s">
        <v>316</v>
      </c>
      <c r="F8" s="135" t="s">
        <v>290</v>
      </c>
      <c r="G8" s="135">
        <v>1</v>
      </c>
      <c r="H8" s="135">
        <v>1</v>
      </c>
    </row>
    <row r="9" ht="15.75" customHeight="1" spans="1:8">
      <c r="A9" s="70">
        <v>64</v>
      </c>
      <c r="B9" s="136" t="s">
        <v>113</v>
      </c>
      <c r="C9" s="135" t="s">
        <v>317</v>
      </c>
      <c r="D9" s="135" t="s">
        <v>315</v>
      </c>
      <c r="E9" s="134" t="s">
        <v>316</v>
      </c>
      <c r="F9" s="135" t="s">
        <v>290</v>
      </c>
      <c r="G9" s="135">
        <v>1</v>
      </c>
      <c r="H9" s="135">
        <v>1</v>
      </c>
    </row>
    <row r="10" ht="15.75" customHeight="1" spans="1:8">
      <c r="A10" s="70">
        <v>65</v>
      </c>
      <c r="B10" s="136" t="s">
        <v>116</v>
      </c>
      <c r="C10" s="135" t="s">
        <v>317</v>
      </c>
      <c r="D10" s="135" t="s">
        <v>315</v>
      </c>
      <c r="E10" s="134" t="s">
        <v>316</v>
      </c>
      <c r="F10" s="135" t="s">
        <v>290</v>
      </c>
      <c r="G10" s="135">
        <v>1</v>
      </c>
      <c r="H10" s="137">
        <v>1</v>
      </c>
    </row>
    <row r="11" ht="15.75" customHeight="1" spans="1:8">
      <c r="A11" s="70">
        <v>66</v>
      </c>
      <c r="B11" s="136" t="s">
        <v>121</v>
      </c>
      <c r="C11" s="135" t="s">
        <v>317</v>
      </c>
      <c r="D11" s="135" t="s">
        <v>315</v>
      </c>
      <c r="E11" s="134" t="s">
        <v>316</v>
      </c>
      <c r="F11" s="135" t="s">
        <v>290</v>
      </c>
      <c r="G11" s="135">
        <v>1</v>
      </c>
      <c r="H11" s="135">
        <v>0</v>
      </c>
    </row>
    <row r="12" ht="15.75" customHeight="1" spans="1:8">
      <c r="A12" s="70">
        <v>67</v>
      </c>
      <c r="B12" s="136" t="s">
        <v>125</v>
      </c>
      <c r="C12" s="135" t="s">
        <v>317</v>
      </c>
      <c r="D12" s="135" t="s">
        <v>315</v>
      </c>
      <c r="E12" s="134" t="s">
        <v>316</v>
      </c>
      <c r="F12" s="135" t="s">
        <v>290</v>
      </c>
      <c r="G12" s="135">
        <v>1</v>
      </c>
      <c r="H12" s="135">
        <v>1</v>
      </c>
    </row>
    <row r="13" ht="15.75" customHeight="1" spans="1:8">
      <c r="A13" s="70">
        <v>68</v>
      </c>
      <c r="B13" s="136" t="s">
        <v>132</v>
      </c>
      <c r="C13" s="135" t="s">
        <v>317</v>
      </c>
      <c r="D13" s="135" t="s">
        <v>315</v>
      </c>
      <c r="E13" s="134" t="s">
        <v>316</v>
      </c>
      <c r="F13" s="135" t="s">
        <v>290</v>
      </c>
      <c r="G13" s="135">
        <v>1</v>
      </c>
      <c r="H13" s="135">
        <v>1</v>
      </c>
    </row>
    <row r="14" ht="15.75" customHeight="1" spans="1:8">
      <c r="A14" s="70">
        <v>69</v>
      </c>
      <c r="B14" s="136" t="s">
        <v>139</v>
      </c>
      <c r="C14" s="135" t="s">
        <v>317</v>
      </c>
      <c r="D14" s="135" t="s">
        <v>315</v>
      </c>
      <c r="E14" s="134" t="s">
        <v>316</v>
      </c>
      <c r="F14" s="135" t="s">
        <v>290</v>
      </c>
      <c r="G14" s="135">
        <v>1</v>
      </c>
      <c r="H14" s="135">
        <v>1</v>
      </c>
    </row>
    <row r="15" ht="15.75" customHeight="1" spans="1:8">
      <c r="A15" s="70">
        <v>70</v>
      </c>
      <c r="B15" s="136" t="s">
        <v>143</v>
      </c>
      <c r="C15" s="135" t="s">
        <v>317</v>
      </c>
      <c r="D15" s="135" t="s">
        <v>315</v>
      </c>
      <c r="E15" s="134" t="s">
        <v>316</v>
      </c>
      <c r="F15" s="135" t="s">
        <v>290</v>
      </c>
      <c r="G15" s="135">
        <v>1</v>
      </c>
      <c r="H15" s="135">
        <v>0</v>
      </c>
    </row>
    <row r="16" ht="15.75" customHeight="1" spans="1:8">
      <c r="A16" s="70">
        <v>71</v>
      </c>
      <c r="B16" s="136" t="s">
        <v>154</v>
      </c>
      <c r="C16" s="135" t="s">
        <v>317</v>
      </c>
      <c r="D16" s="135" t="s">
        <v>315</v>
      </c>
      <c r="E16" s="134" t="s">
        <v>316</v>
      </c>
      <c r="F16" s="135" t="s">
        <v>290</v>
      </c>
      <c r="G16" s="135">
        <v>1</v>
      </c>
      <c r="H16" s="135">
        <v>1</v>
      </c>
    </row>
    <row r="17" ht="15.75" customHeight="1" spans="1:8">
      <c r="A17" s="70">
        <v>72</v>
      </c>
      <c r="B17" s="136" t="s">
        <v>156</v>
      </c>
      <c r="C17" s="135" t="s">
        <v>317</v>
      </c>
      <c r="D17" s="135" t="s">
        <v>315</v>
      </c>
      <c r="E17" s="134" t="s">
        <v>316</v>
      </c>
      <c r="F17" s="135" t="s">
        <v>290</v>
      </c>
      <c r="G17" s="135">
        <v>1</v>
      </c>
      <c r="H17" s="135">
        <v>0</v>
      </c>
    </row>
    <row r="18" ht="15.75" customHeight="1" spans="1:8">
      <c r="A18" s="70">
        <v>73</v>
      </c>
      <c r="B18" s="136" t="s">
        <v>159</v>
      </c>
      <c r="C18" s="135" t="s">
        <v>317</v>
      </c>
      <c r="D18" s="135" t="s">
        <v>315</v>
      </c>
      <c r="E18" s="134" t="s">
        <v>316</v>
      </c>
      <c r="F18" s="135" t="s">
        <v>290</v>
      </c>
      <c r="G18" s="135">
        <v>1</v>
      </c>
      <c r="H18" s="135">
        <v>1</v>
      </c>
    </row>
    <row r="19" ht="15.75" customHeight="1" spans="1:8">
      <c r="A19" s="70">
        <v>74</v>
      </c>
      <c r="B19" s="136" t="s">
        <v>166</v>
      </c>
      <c r="C19" s="135" t="s">
        <v>317</v>
      </c>
      <c r="D19" s="135" t="s">
        <v>315</v>
      </c>
      <c r="E19" s="134" t="s">
        <v>316</v>
      </c>
      <c r="F19" s="135" t="s">
        <v>290</v>
      </c>
      <c r="G19" s="135">
        <v>1</v>
      </c>
      <c r="H19" s="135">
        <v>0</v>
      </c>
    </row>
    <row r="20" ht="15.75" customHeight="1" spans="1:8">
      <c r="A20" s="70">
        <v>75</v>
      </c>
      <c r="B20" s="136" t="s">
        <v>169</v>
      </c>
      <c r="C20" s="135" t="s">
        <v>317</v>
      </c>
      <c r="D20" s="135" t="s">
        <v>315</v>
      </c>
      <c r="E20" s="134" t="s">
        <v>316</v>
      </c>
      <c r="F20" s="135" t="s">
        <v>290</v>
      </c>
      <c r="G20" s="135">
        <v>1</v>
      </c>
      <c r="H20" s="135">
        <v>0</v>
      </c>
    </row>
    <row r="21" ht="15.75" customHeight="1" spans="1:8">
      <c r="A21" s="70">
        <v>76</v>
      </c>
      <c r="B21" s="136" t="s">
        <v>172</v>
      </c>
      <c r="C21" s="135" t="s">
        <v>317</v>
      </c>
      <c r="D21" s="135" t="s">
        <v>315</v>
      </c>
      <c r="E21" s="134" t="s">
        <v>316</v>
      </c>
      <c r="F21" s="135" t="s">
        <v>290</v>
      </c>
      <c r="G21" s="135">
        <v>1</v>
      </c>
      <c r="H21" s="135">
        <v>0</v>
      </c>
    </row>
    <row r="22" ht="15.75" customHeight="1" spans="1:8">
      <c r="A22" s="70">
        <v>77</v>
      </c>
      <c r="B22" s="136" t="s">
        <v>175</v>
      </c>
      <c r="C22" s="135" t="s">
        <v>317</v>
      </c>
      <c r="D22" s="135" t="s">
        <v>315</v>
      </c>
      <c r="E22" s="134" t="s">
        <v>316</v>
      </c>
      <c r="F22" s="135" t="s">
        <v>290</v>
      </c>
      <c r="G22" s="135">
        <v>1</v>
      </c>
      <c r="H22" s="135">
        <v>0</v>
      </c>
    </row>
    <row r="23" ht="15.75" customHeight="1" spans="1:8">
      <c r="A23" s="70">
        <v>78</v>
      </c>
      <c r="B23" s="136" t="s">
        <v>178</v>
      </c>
      <c r="C23" s="135" t="s">
        <v>317</v>
      </c>
      <c r="D23" s="135" t="s">
        <v>315</v>
      </c>
      <c r="E23" s="134" t="s">
        <v>316</v>
      </c>
      <c r="F23" s="135" t="s">
        <v>290</v>
      </c>
      <c r="G23" s="135">
        <v>1</v>
      </c>
      <c r="H23" s="135">
        <v>1</v>
      </c>
    </row>
    <row r="24" ht="15.75" customHeight="1" spans="1:8">
      <c r="A24" s="70">
        <v>79</v>
      </c>
      <c r="B24" s="136" t="s">
        <v>181</v>
      </c>
      <c r="C24" s="135" t="s">
        <v>317</v>
      </c>
      <c r="D24" s="135" t="s">
        <v>315</v>
      </c>
      <c r="E24" s="134" t="s">
        <v>316</v>
      </c>
      <c r="F24" s="135" t="s">
        <v>290</v>
      </c>
      <c r="G24" s="135">
        <v>1</v>
      </c>
      <c r="H24" s="135">
        <v>1</v>
      </c>
    </row>
    <row r="25" ht="15.75" customHeight="1" spans="1:8">
      <c r="A25" s="70">
        <v>80</v>
      </c>
      <c r="B25" s="136" t="s">
        <v>184</v>
      </c>
      <c r="C25" s="135" t="s">
        <v>317</v>
      </c>
      <c r="D25" s="135" t="s">
        <v>315</v>
      </c>
      <c r="E25" s="134" t="s">
        <v>316</v>
      </c>
      <c r="F25" s="135" t="s">
        <v>290</v>
      </c>
      <c r="G25" s="135">
        <v>1</v>
      </c>
      <c r="H25" s="135"/>
    </row>
    <row r="26" ht="15.75" customHeight="1" spans="1:8">
      <c r="A26" s="70">
        <v>81</v>
      </c>
      <c r="B26" s="136" t="s">
        <v>187</v>
      </c>
      <c r="C26" s="135" t="s">
        <v>317</v>
      </c>
      <c r="D26" s="135" t="s">
        <v>315</v>
      </c>
      <c r="E26" s="134" t="s">
        <v>316</v>
      </c>
      <c r="F26" s="135" t="s">
        <v>290</v>
      </c>
      <c r="G26" s="135">
        <v>1</v>
      </c>
      <c r="H26" s="135">
        <v>1</v>
      </c>
    </row>
    <row r="27" ht="15.75" customHeight="1" spans="1:8">
      <c r="A27" s="70">
        <v>82</v>
      </c>
      <c r="B27" s="136" t="s">
        <v>191</v>
      </c>
      <c r="C27" s="135" t="s">
        <v>317</v>
      </c>
      <c r="D27" s="135" t="s">
        <v>315</v>
      </c>
      <c r="E27" s="134" t="s">
        <v>316</v>
      </c>
      <c r="F27" s="135" t="s">
        <v>290</v>
      </c>
      <c r="G27" s="135">
        <v>1</v>
      </c>
      <c r="H27" s="135">
        <v>1</v>
      </c>
    </row>
    <row r="28" ht="15.75" customHeight="1" spans="1:8">
      <c r="A28" s="70">
        <v>83</v>
      </c>
      <c r="B28" s="136" t="s">
        <v>194</v>
      </c>
      <c r="C28" s="135" t="s">
        <v>291</v>
      </c>
      <c r="D28" s="135" t="s">
        <v>291</v>
      </c>
      <c r="E28" s="134" t="s">
        <v>291</v>
      </c>
      <c r="F28" s="135" t="s">
        <v>291</v>
      </c>
      <c r="G28" s="135" t="s">
        <v>291</v>
      </c>
      <c r="H28" s="135">
        <v>1</v>
      </c>
    </row>
    <row r="29" ht="15.75" customHeight="1" spans="1:8">
      <c r="A29" s="70">
        <v>84</v>
      </c>
      <c r="B29" s="136" t="s">
        <v>197</v>
      </c>
      <c r="C29" s="135" t="s">
        <v>318</v>
      </c>
      <c r="D29" s="135" t="s">
        <v>315</v>
      </c>
      <c r="E29" s="134" t="s">
        <v>316</v>
      </c>
      <c r="F29" s="135" t="s">
        <v>290</v>
      </c>
      <c r="G29" s="135">
        <v>1</v>
      </c>
      <c r="H29" s="135">
        <v>1</v>
      </c>
    </row>
    <row r="30" ht="15.75" customHeight="1" spans="1:8">
      <c r="A30" s="70">
        <v>85</v>
      </c>
      <c r="B30" s="136" t="s">
        <v>200</v>
      </c>
      <c r="C30" s="135" t="s">
        <v>291</v>
      </c>
      <c r="D30" s="135" t="s">
        <v>291</v>
      </c>
      <c r="E30" s="134" t="s">
        <v>291</v>
      </c>
      <c r="F30" s="135" t="s">
        <v>291</v>
      </c>
      <c r="G30" s="135" t="s">
        <v>291</v>
      </c>
      <c r="H30" s="135">
        <v>1</v>
      </c>
    </row>
    <row r="31" ht="15.75" customHeight="1" spans="1:8">
      <c r="A31" s="70">
        <v>86</v>
      </c>
      <c r="B31" s="136" t="s">
        <v>202</v>
      </c>
      <c r="C31" s="135" t="s">
        <v>317</v>
      </c>
      <c r="D31" s="135" t="s">
        <v>315</v>
      </c>
      <c r="E31" s="134" t="s">
        <v>316</v>
      </c>
      <c r="F31" s="135" t="s">
        <v>290</v>
      </c>
      <c r="G31" s="135">
        <v>1</v>
      </c>
      <c r="H31" s="135">
        <v>1</v>
      </c>
    </row>
    <row r="32" ht="15.75" customHeight="1" spans="1:8">
      <c r="A32" s="70">
        <v>87</v>
      </c>
      <c r="B32" s="136" t="s">
        <v>205</v>
      </c>
      <c r="C32" s="135" t="s">
        <v>317</v>
      </c>
      <c r="D32" s="135" t="s">
        <v>315</v>
      </c>
      <c r="E32" s="134" t="s">
        <v>316</v>
      </c>
      <c r="F32" s="135" t="s">
        <v>290</v>
      </c>
      <c r="G32" s="135">
        <v>1</v>
      </c>
      <c r="H32" s="135">
        <v>1</v>
      </c>
    </row>
    <row r="33" ht="15.75" customHeight="1" spans="1:8">
      <c r="A33" s="70">
        <v>88</v>
      </c>
      <c r="B33" s="136" t="s">
        <v>209</v>
      </c>
      <c r="C33" s="135" t="s">
        <v>317</v>
      </c>
      <c r="D33" s="135" t="s">
        <v>315</v>
      </c>
      <c r="E33" s="134" t="s">
        <v>316</v>
      </c>
      <c r="F33" s="135" t="s">
        <v>290</v>
      </c>
      <c r="G33" s="135" t="s">
        <v>291</v>
      </c>
      <c r="H33" s="135">
        <v>1</v>
      </c>
    </row>
    <row r="34" ht="15.75" customHeight="1" spans="1:8">
      <c r="A34" s="70">
        <v>89</v>
      </c>
      <c r="B34" s="136" t="s">
        <v>212</v>
      </c>
      <c r="C34" s="135" t="s">
        <v>317</v>
      </c>
      <c r="D34" s="135" t="s">
        <v>319</v>
      </c>
      <c r="E34" s="134" t="s">
        <v>316</v>
      </c>
      <c r="F34" s="135" t="s">
        <v>290</v>
      </c>
      <c r="G34" s="135">
        <v>1</v>
      </c>
      <c r="H34" s="135">
        <v>1</v>
      </c>
    </row>
    <row r="35" ht="15.75" customHeight="1" spans="1:8">
      <c r="A35" s="70">
        <v>90</v>
      </c>
      <c r="B35" s="136" t="s">
        <v>216</v>
      </c>
      <c r="C35" s="135" t="s">
        <v>291</v>
      </c>
      <c r="D35" s="135" t="s">
        <v>291</v>
      </c>
      <c r="E35" s="134" t="s">
        <v>291</v>
      </c>
      <c r="F35" s="135" t="s">
        <v>291</v>
      </c>
      <c r="G35" s="135" t="s">
        <v>291</v>
      </c>
      <c r="H35" s="135">
        <v>1</v>
      </c>
    </row>
    <row r="36" ht="15.75" customHeight="1" spans="1:8">
      <c r="A36" s="70">
        <v>91</v>
      </c>
      <c r="B36" s="136" t="s">
        <v>221</v>
      </c>
      <c r="C36" s="135" t="s">
        <v>317</v>
      </c>
      <c r="D36" s="135" t="s">
        <v>315</v>
      </c>
      <c r="E36" s="134" t="s">
        <v>316</v>
      </c>
      <c r="F36" s="135" t="s">
        <v>290</v>
      </c>
      <c r="G36" s="135">
        <v>1</v>
      </c>
      <c r="H36" s="135">
        <v>0</v>
      </c>
    </row>
    <row r="37" ht="15.75" customHeight="1" spans="1:8">
      <c r="A37" s="70">
        <v>92</v>
      </c>
      <c r="B37" s="136" t="s">
        <v>224</v>
      </c>
      <c r="C37" s="135" t="s">
        <v>317</v>
      </c>
      <c r="D37" s="135" t="s">
        <v>315</v>
      </c>
      <c r="E37" s="134" t="s">
        <v>316</v>
      </c>
      <c r="F37" s="135" t="s">
        <v>290</v>
      </c>
      <c r="G37" s="135">
        <v>1</v>
      </c>
      <c r="H37" s="135">
        <v>0</v>
      </c>
    </row>
    <row r="38" ht="15.75" customHeight="1" spans="1:8">
      <c r="A38" s="70">
        <v>93</v>
      </c>
      <c r="B38" s="136" t="s">
        <v>228</v>
      </c>
      <c r="C38" s="135" t="s">
        <v>317</v>
      </c>
      <c r="D38" s="135" t="s">
        <v>315</v>
      </c>
      <c r="E38" s="134" t="s">
        <v>316</v>
      </c>
      <c r="F38" s="135" t="s">
        <v>290</v>
      </c>
      <c r="G38" s="135">
        <v>1</v>
      </c>
      <c r="H38" s="135">
        <v>0</v>
      </c>
    </row>
    <row r="39" ht="15.75" customHeight="1" spans="1:8">
      <c r="A39" s="70">
        <v>94</v>
      </c>
      <c r="B39" s="136" t="s">
        <v>231</v>
      </c>
      <c r="C39" s="135" t="s">
        <v>317</v>
      </c>
      <c r="D39" s="135" t="s">
        <v>315</v>
      </c>
      <c r="E39" s="134" t="s">
        <v>316</v>
      </c>
      <c r="F39" s="135" t="s">
        <v>290</v>
      </c>
      <c r="G39" s="135">
        <v>1</v>
      </c>
      <c r="H39" s="135">
        <v>0</v>
      </c>
    </row>
    <row r="40" ht="15.75" customHeight="1" spans="1:8">
      <c r="A40" s="70">
        <v>95</v>
      </c>
      <c r="B40" s="136" t="s">
        <v>233</v>
      </c>
      <c r="C40" s="135" t="s">
        <v>317</v>
      </c>
      <c r="D40" s="135" t="s">
        <v>315</v>
      </c>
      <c r="E40" s="134" t="s">
        <v>316</v>
      </c>
      <c r="F40" s="135" t="s">
        <v>290</v>
      </c>
      <c r="G40" s="135">
        <v>1</v>
      </c>
      <c r="H40" s="135">
        <v>0</v>
      </c>
    </row>
    <row r="41" ht="15.75" customHeight="1" spans="1:8">
      <c r="A41" s="70">
        <v>96</v>
      </c>
      <c r="B41" s="136" t="s">
        <v>238</v>
      </c>
      <c r="C41" s="135" t="s">
        <v>320</v>
      </c>
      <c r="D41" s="135" t="s">
        <v>315</v>
      </c>
      <c r="E41" s="134" t="s">
        <v>316</v>
      </c>
      <c r="F41" s="135" t="s">
        <v>290</v>
      </c>
      <c r="G41" s="135">
        <v>1</v>
      </c>
      <c r="H41" s="135">
        <v>0</v>
      </c>
    </row>
    <row r="42" ht="15.75" customHeight="1" spans="1:8">
      <c r="A42" s="70">
        <v>97</v>
      </c>
      <c r="B42" s="136" t="s">
        <v>244</v>
      </c>
      <c r="C42" s="135" t="s">
        <v>317</v>
      </c>
      <c r="D42" s="135" t="s">
        <v>315</v>
      </c>
      <c r="E42" s="134" t="s">
        <v>316</v>
      </c>
      <c r="F42" s="135" t="s">
        <v>290</v>
      </c>
      <c r="G42" s="135">
        <v>1</v>
      </c>
      <c r="H42" s="135">
        <v>0</v>
      </c>
    </row>
    <row r="43" customHeight="1" spans="1:8">
      <c r="A43" s="70">
        <v>98</v>
      </c>
      <c r="B43" s="136" t="s">
        <v>249</v>
      </c>
      <c r="C43" s="135" t="s">
        <v>317</v>
      </c>
      <c r="D43" s="135" t="s">
        <v>315</v>
      </c>
      <c r="E43" s="134" t="s">
        <v>316</v>
      </c>
      <c r="F43" s="135" t="s">
        <v>290</v>
      </c>
      <c r="G43" s="135">
        <v>1</v>
      </c>
      <c r="H43" s="135">
        <v>0</v>
      </c>
    </row>
    <row r="44" ht="15.75" customHeight="1" spans="1:8">
      <c r="A44" s="70">
        <v>99</v>
      </c>
      <c r="B44" s="136" t="s">
        <v>253</v>
      </c>
      <c r="C44" s="135" t="s">
        <v>317</v>
      </c>
      <c r="D44" s="135" t="s">
        <v>315</v>
      </c>
      <c r="E44" s="134" t="s">
        <v>316</v>
      </c>
      <c r="F44" s="135" t="s">
        <v>290</v>
      </c>
      <c r="G44" s="135">
        <v>1</v>
      </c>
      <c r="H44" s="135">
        <v>0</v>
      </c>
    </row>
    <row r="45" ht="15.75" customHeight="1" spans="1:8">
      <c r="A45" s="70">
        <v>101</v>
      </c>
      <c r="B45" s="136" t="s">
        <v>256</v>
      </c>
      <c r="C45" s="135" t="s">
        <v>317</v>
      </c>
      <c r="D45" s="135" t="s">
        <v>315</v>
      </c>
      <c r="E45" s="134" t="s">
        <v>316</v>
      </c>
      <c r="F45" s="135" t="s">
        <v>290</v>
      </c>
      <c r="G45" s="135">
        <v>1</v>
      </c>
      <c r="H45" s="135">
        <v>0</v>
      </c>
    </row>
    <row r="46" ht="15.75" customHeight="1" spans="1:8">
      <c r="A46" s="70">
        <v>102</v>
      </c>
      <c r="B46" s="136" t="s">
        <v>259</v>
      </c>
      <c r="C46" s="135" t="s">
        <v>317</v>
      </c>
      <c r="D46" s="135" t="s">
        <v>315</v>
      </c>
      <c r="E46" s="134" t="s">
        <v>316</v>
      </c>
      <c r="F46" s="135" t="s">
        <v>290</v>
      </c>
      <c r="G46" s="135">
        <v>1</v>
      </c>
      <c r="H46" s="135">
        <v>0</v>
      </c>
    </row>
    <row r="47" ht="15.75" customHeight="1" spans="1:8">
      <c r="A47" s="70">
        <v>103</v>
      </c>
      <c r="B47" s="136" t="s">
        <v>264</v>
      </c>
      <c r="C47" s="135" t="s">
        <v>317</v>
      </c>
      <c r="D47" s="135" t="s">
        <v>315</v>
      </c>
      <c r="E47" s="134" t="s">
        <v>316</v>
      </c>
      <c r="F47" s="135" t="s">
        <v>290</v>
      </c>
      <c r="G47" s="135">
        <v>1</v>
      </c>
      <c r="H47" s="135">
        <v>1</v>
      </c>
    </row>
    <row r="48" ht="15.75" customHeight="1" spans="1:8">
      <c r="A48" s="70">
        <v>104</v>
      </c>
      <c r="B48" s="136" t="s">
        <v>267</v>
      </c>
      <c r="C48" s="135" t="s">
        <v>317</v>
      </c>
      <c r="D48" s="135" t="s">
        <v>315</v>
      </c>
      <c r="E48" s="134" t="s">
        <v>316</v>
      </c>
      <c r="F48" s="135" t="s">
        <v>290</v>
      </c>
      <c r="G48" s="135">
        <v>1</v>
      </c>
      <c r="H48" s="135">
        <v>0</v>
      </c>
    </row>
    <row r="49" ht="15.75" customHeight="1" spans="1:8">
      <c r="A49" s="70">
        <v>105</v>
      </c>
      <c r="B49" s="136" t="s">
        <v>270</v>
      </c>
      <c r="C49" s="135" t="s">
        <v>317</v>
      </c>
      <c r="D49" s="135" t="s">
        <v>315</v>
      </c>
      <c r="E49" s="134" t="s">
        <v>316</v>
      </c>
      <c r="F49" s="135" t="s">
        <v>290</v>
      </c>
      <c r="G49" s="135">
        <v>1</v>
      </c>
      <c r="H49" s="135">
        <v>1</v>
      </c>
    </row>
    <row r="50" ht="15.75" customHeight="1" spans="1:8">
      <c r="A50" s="70">
        <v>106</v>
      </c>
      <c r="B50" s="136" t="s">
        <v>274</v>
      </c>
      <c r="C50" s="135" t="s">
        <v>317</v>
      </c>
      <c r="D50" s="135" t="s">
        <v>315</v>
      </c>
      <c r="E50" s="134" t="s">
        <v>316</v>
      </c>
      <c r="F50" s="135" t="s">
        <v>290</v>
      </c>
      <c r="G50" s="135">
        <v>1</v>
      </c>
      <c r="H50" s="135">
        <v>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</sheetData>
  <mergeCells count="2">
    <mergeCell ref="A1:H1"/>
    <mergeCell ref="A2:H2"/>
  </mergeCells>
  <pageMargins left="0.7" right="0.7" top="0.75" bottom="0.75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29"/>
  <sheetViews>
    <sheetView topLeftCell="A13" workbookViewId="0">
      <pane xSplit="1" topLeftCell="B1" activePane="topRight" state="frozen"/>
      <selection/>
      <selection pane="topRight" activeCell="C38" sqref="C38:C39"/>
    </sheetView>
  </sheetViews>
  <sheetFormatPr defaultColWidth="14.4285714285714" defaultRowHeight="15" customHeight="1"/>
  <cols>
    <col min="1" max="1" width="7.57142857142857" style="83" customWidth="1"/>
    <col min="2" max="2" width="23.8571428571429" style="83" customWidth="1"/>
    <col min="3" max="3" width="28.7142857142857" style="83" customWidth="1"/>
    <col min="4" max="4" width="16.4285714285714" style="83" customWidth="1"/>
    <col min="5" max="5" width="11.7142857142857" style="83" customWidth="1"/>
    <col min="6" max="6" width="11.2857142857143" style="83" customWidth="1"/>
    <col min="7" max="7" width="20.7142857142857" style="83" customWidth="1"/>
    <col min="8" max="8" width="11.2857142857143" style="83" customWidth="1"/>
    <col min="9" max="9" width="10.8571428571429" style="83" customWidth="1"/>
    <col min="10" max="10" width="11.5714285714286" style="83" customWidth="1"/>
    <col min="11" max="25" width="8.71428571428571" style="83" customWidth="1"/>
    <col min="26" max="16384" width="14.4285714285714" style="83"/>
  </cols>
  <sheetData>
    <row r="1" ht="24.75" customHeight="1" spans="1:11">
      <c r="A1" s="48" t="s">
        <v>321</v>
      </c>
      <c r="B1" s="118"/>
      <c r="C1" s="118"/>
      <c r="D1" s="118"/>
      <c r="E1" s="118"/>
      <c r="F1" s="118"/>
      <c r="G1" s="118"/>
      <c r="H1" s="118"/>
      <c r="I1" s="118"/>
      <c r="J1" s="118"/>
      <c r="K1" s="12"/>
    </row>
    <row r="2" ht="24.75" customHeight="1" spans="1:16">
      <c r="A2" s="48" t="s">
        <v>278</v>
      </c>
      <c r="B2" s="118"/>
      <c r="C2" s="118"/>
      <c r="D2" s="118"/>
      <c r="E2" s="118"/>
      <c r="F2" s="118"/>
      <c r="G2" s="118"/>
      <c r="H2" s="118"/>
      <c r="I2" s="118"/>
      <c r="J2" s="118"/>
      <c r="K2" s="129"/>
      <c r="L2" s="129"/>
      <c r="M2" s="129"/>
      <c r="N2" s="129"/>
      <c r="O2" s="129"/>
      <c r="P2" s="129"/>
    </row>
    <row r="3" ht="15.75" spans="17:17">
      <c r="Q3" s="132"/>
    </row>
    <row r="4" ht="30" spans="1:17">
      <c r="A4" s="119" t="s">
        <v>5</v>
      </c>
      <c r="B4" s="120" t="s">
        <v>6</v>
      </c>
      <c r="C4" s="120" t="s">
        <v>322</v>
      </c>
      <c r="D4" s="120" t="s">
        <v>323</v>
      </c>
      <c r="E4" s="120" t="s">
        <v>281</v>
      </c>
      <c r="F4" s="120" t="s">
        <v>324</v>
      </c>
      <c r="G4" s="120" t="s">
        <v>325</v>
      </c>
      <c r="H4" s="120" t="s">
        <v>326</v>
      </c>
      <c r="I4" s="120" t="s">
        <v>284</v>
      </c>
      <c r="J4" s="120" t="s">
        <v>309</v>
      </c>
      <c r="M4" s="130"/>
      <c r="Q4" s="132"/>
    </row>
    <row r="5" ht="15.75" customHeight="1" spans="1:10">
      <c r="A5" s="61">
        <v>60</v>
      </c>
      <c r="B5" s="70" t="s">
        <v>83</v>
      </c>
      <c r="C5" s="70" t="s">
        <v>327</v>
      </c>
      <c r="D5" s="121" t="s">
        <v>328</v>
      </c>
      <c r="E5" s="121">
        <v>2019</v>
      </c>
      <c r="F5" s="121">
        <v>2020</v>
      </c>
      <c r="G5" s="122" t="s">
        <v>329</v>
      </c>
      <c r="H5" s="121" t="s">
        <v>86</v>
      </c>
      <c r="I5" s="121">
        <v>1</v>
      </c>
      <c r="J5" s="121">
        <v>0</v>
      </c>
    </row>
    <row r="6" ht="15.75" customHeight="1" spans="1:10">
      <c r="A6" s="61">
        <v>61</v>
      </c>
      <c r="B6" s="70" t="s">
        <v>90</v>
      </c>
      <c r="C6" s="70" t="str">
        <f>HR!J6</f>
        <v>Junaid Hameed Chuhdry</v>
      </c>
      <c r="D6" s="121" t="s">
        <v>328</v>
      </c>
      <c r="E6" s="70">
        <v>2022</v>
      </c>
      <c r="F6" s="70">
        <v>2022</v>
      </c>
      <c r="G6" s="123" t="s">
        <v>330</v>
      </c>
      <c r="H6" s="121" t="s">
        <v>86</v>
      </c>
      <c r="I6" s="121">
        <v>1</v>
      </c>
      <c r="J6" s="121">
        <v>0</v>
      </c>
    </row>
    <row r="7" ht="15.75" customHeight="1" spans="1:10">
      <c r="A7" s="61">
        <v>62</v>
      </c>
      <c r="B7" s="70" t="s">
        <v>98</v>
      </c>
      <c r="C7" s="70" t="str">
        <f>HR!J7</f>
        <v>Ch Talal Ahmed</v>
      </c>
      <c r="D7" s="121" t="s">
        <v>328</v>
      </c>
      <c r="E7" s="70">
        <v>2021</v>
      </c>
      <c r="F7" s="70">
        <v>2021</v>
      </c>
      <c r="G7" s="123" t="s">
        <v>330</v>
      </c>
      <c r="H7" s="121" t="s">
        <v>86</v>
      </c>
      <c r="I7" s="121">
        <v>1</v>
      </c>
      <c r="J7" s="121">
        <v>0</v>
      </c>
    </row>
    <row r="8" ht="15.75" customHeight="1" spans="1:10">
      <c r="A8" s="61">
        <v>63</v>
      </c>
      <c r="B8" s="70" t="s">
        <v>106</v>
      </c>
      <c r="C8" s="70" t="str">
        <f>HR!J39</f>
        <v>M Alam</v>
      </c>
      <c r="D8" s="121" t="s">
        <v>328</v>
      </c>
      <c r="E8" s="121">
        <v>2022</v>
      </c>
      <c r="F8" s="121">
        <v>2022</v>
      </c>
      <c r="G8" s="124" t="s">
        <v>331</v>
      </c>
      <c r="H8" s="121" t="s">
        <v>86</v>
      </c>
      <c r="I8" s="121">
        <v>1</v>
      </c>
      <c r="J8" s="121">
        <v>0</v>
      </c>
    </row>
    <row r="9" ht="15.75" customHeight="1" spans="1:10">
      <c r="A9" s="61">
        <v>64</v>
      </c>
      <c r="B9" s="70" t="s">
        <v>113</v>
      </c>
      <c r="C9" s="70" t="str">
        <f>HR!J9</f>
        <v>Ali Shan</v>
      </c>
      <c r="D9" s="121" t="s">
        <v>328</v>
      </c>
      <c r="E9" s="121">
        <v>2022</v>
      </c>
      <c r="F9" s="121">
        <v>2022</v>
      </c>
      <c r="G9" s="124" t="s">
        <v>332</v>
      </c>
      <c r="H9" s="121" t="s">
        <v>86</v>
      </c>
      <c r="I9" s="121">
        <v>1</v>
      </c>
      <c r="J9" s="121">
        <v>0</v>
      </c>
    </row>
    <row r="10" ht="15.75" customHeight="1" spans="1:10">
      <c r="A10" s="61">
        <v>65</v>
      </c>
      <c r="B10" s="70" t="s">
        <v>116</v>
      </c>
      <c r="C10" s="70" t="str">
        <f>HR!J10</f>
        <v>Ahmed Sayyam</v>
      </c>
      <c r="D10" s="121" t="s">
        <v>328</v>
      </c>
      <c r="E10" s="121">
        <v>2019</v>
      </c>
      <c r="F10" s="121">
        <v>2020</v>
      </c>
      <c r="G10" s="124" t="s">
        <v>333</v>
      </c>
      <c r="H10" s="121" t="s">
        <v>86</v>
      </c>
      <c r="I10" s="121">
        <v>1</v>
      </c>
      <c r="J10" s="121">
        <v>0</v>
      </c>
    </row>
    <row r="11" ht="15.75" customHeight="1" spans="1:10">
      <c r="A11" s="61">
        <v>66</v>
      </c>
      <c r="B11" s="70" t="s">
        <v>121</v>
      </c>
      <c r="C11" s="70" t="s">
        <v>123</v>
      </c>
      <c r="D11" s="121" t="s">
        <v>328</v>
      </c>
      <c r="E11" s="121">
        <v>2022</v>
      </c>
      <c r="F11" s="121">
        <v>2022</v>
      </c>
      <c r="G11" s="122" t="s">
        <v>334</v>
      </c>
      <c r="H11" s="121" t="s">
        <v>86</v>
      </c>
      <c r="I11" s="121">
        <v>1</v>
      </c>
      <c r="J11" s="121">
        <v>0</v>
      </c>
    </row>
    <row r="12" ht="15.75" customHeight="1" spans="1:10">
      <c r="A12" s="61">
        <v>67</v>
      </c>
      <c r="B12" s="70" t="s">
        <v>125</v>
      </c>
      <c r="C12" s="70" t="s">
        <v>129</v>
      </c>
      <c r="D12" s="83" t="s">
        <v>291</v>
      </c>
      <c r="E12" s="83" t="s">
        <v>291</v>
      </c>
      <c r="F12" s="83" t="s">
        <v>291</v>
      </c>
      <c r="G12" s="125" t="s">
        <v>291</v>
      </c>
      <c r="H12" s="83" t="s">
        <v>291</v>
      </c>
      <c r="I12" s="121">
        <v>0</v>
      </c>
      <c r="J12" s="121">
        <v>1</v>
      </c>
    </row>
    <row r="13" ht="15.75" customHeight="1" spans="1:10">
      <c r="A13" s="61">
        <v>68</v>
      </c>
      <c r="B13" s="70" t="s">
        <v>132</v>
      </c>
      <c r="C13" s="70" t="str">
        <f>HR!J13</f>
        <v>M Ayub</v>
      </c>
      <c r="D13" s="121" t="s">
        <v>328</v>
      </c>
      <c r="E13" s="121">
        <v>2022</v>
      </c>
      <c r="F13" s="121">
        <v>2022</v>
      </c>
      <c r="G13" s="122" t="s">
        <v>335</v>
      </c>
      <c r="H13" s="121" t="s">
        <v>86</v>
      </c>
      <c r="I13" s="121">
        <v>1</v>
      </c>
      <c r="J13" s="121">
        <v>0</v>
      </c>
    </row>
    <row r="14" ht="15.75" customHeight="1" spans="1:10">
      <c r="A14" s="61">
        <v>69</v>
      </c>
      <c r="B14" s="70" t="s">
        <v>139</v>
      </c>
      <c r="C14" s="83" t="s">
        <v>141</v>
      </c>
      <c r="D14" s="83" t="s">
        <v>291</v>
      </c>
      <c r="E14" s="83" t="s">
        <v>291</v>
      </c>
      <c r="F14" s="83" t="s">
        <v>291</v>
      </c>
      <c r="G14" s="125" t="s">
        <v>291</v>
      </c>
      <c r="H14" s="83" t="s">
        <v>291</v>
      </c>
      <c r="I14" s="83">
        <v>0</v>
      </c>
      <c r="J14" s="121">
        <v>1</v>
      </c>
    </row>
    <row r="15" ht="15.75" customHeight="1" spans="1:10">
      <c r="A15" s="61">
        <v>70</v>
      </c>
      <c r="B15" s="70" t="s">
        <v>143</v>
      </c>
      <c r="C15" s="70" t="str">
        <f>HR!J15</f>
        <v>Farukh</v>
      </c>
      <c r="D15" s="121" t="s">
        <v>328</v>
      </c>
      <c r="E15" s="126">
        <v>2022</v>
      </c>
      <c r="F15" s="126">
        <v>222</v>
      </c>
      <c r="G15" s="124" t="s">
        <v>336</v>
      </c>
      <c r="H15" s="121" t="s">
        <v>86</v>
      </c>
      <c r="I15" s="121">
        <v>1</v>
      </c>
      <c r="J15" s="121">
        <v>0</v>
      </c>
    </row>
    <row r="16" ht="15.75" customHeight="1" spans="1:10">
      <c r="A16" s="61">
        <v>71</v>
      </c>
      <c r="B16" s="70" t="s">
        <v>154</v>
      </c>
      <c r="C16" s="70" t="str">
        <f>HR!J16</f>
        <v>Farukh</v>
      </c>
      <c r="D16" s="83" t="s">
        <v>291</v>
      </c>
      <c r="E16" s="83" t="s">
        <v>291</v>
      </c>
      <c r="F16" s="83" t="s">
        <v>291</v>
      </c>
      <c r="G16" s="125" t="s">
        <v>291</v>
      </c>
      <c r="H16" s="121" t="s">
        <v>86</v>
      </c>
      <c r="I16" s="83" t="s">
        <v>291</v>
      </c>
      <c r="J16" s="121">
        <v>1</v>
      </c>
    </row>
    <row r="17" s="117" customFormat="1" ht="15.75" customHeight="1" spans="1:10">
      <c r="A17" s="65">
        <v>72</v>
      </c>
      <c r="B17" s="71" t="s">
        <v>156</v>
      </c>
      <c r="C17" s="71" t="str">
        <f>HR!J17</f>
        <v>Iqra Laraib</v>
      </c>
      <c r="D17" s="121" t="s">
        <v>337</v>
      </c>
      <c r="E17" s="126">
        <v>2016</v>
      </c>
      <c r="F17" s="126">
        <v>2016</v>
      </c>
      <c r="G17" s="122" t="s">
        <v>338</v>
      </c>
      <c r="H17" s="121" t="s">
        <v>86</v>
      </c>
      <c r="I17" s="131">
        <v>1</v>
      </c>
      <c r="J17" s="131">
        <v>0</v>
      </c>
    </row>
    <row r="18" ht="15.75" customHeight="1" spans="1:10">
      <c r="A18" s="61">
        <v>73</v>
      </c>
      <c r="B18" s="70" t="s">
        <v>159</v>
      </c>
      <c r="C18" s="70" t="str">
        <f>HR!J18</f>
        <v>MUHAMMAD AHSAN QURESHI</v>
      </c>
      <c r="D18" s="121" t="s">
        <v>328</v>
      </c>
      <c r="E18" s="121">
        <v>2021</v>
      </c>
      <c r="F18" s="121">
        <v>2021</v>
      </c>
      <c r="G18" s="124" t="s">
        <v>339</v>
      </c>
      <c r="H18" s="121" t="s">
        <v>86</v>
      </c>
      <c r="I18" s="121">
        <v>1</v>
      </c>
      <c r="J18" s="121">
        <v>0</v>
      </c>
    </row>
    <row r="19" ht="15.75" customHeight="1" spans="1:10">
      <c r="A19" s="61">
        <v>74</v>
      </c>
      <c r="B19" s="70" t="s">
        <v>166</v>
      </c>
      <c r="C19" s="70" t="s">
        <v>168</v>
      </c>
      <c r="D19" s="121" t="s">
        <v>328</v>
      </c>
      <c r="E19" s="121">
        <v>2020</v>
      </c>
      <c r="F19" s="121">
        <v>2020</v>
      </c>
      <c r="G19" s="124" t="s">
        <v>340</v>
      </c>
      <c r="H19" s="121" t="s">
        <v>86</v>
      </c>
      <c r="I19" s="121">
        <v>1</v>
      </c>
      <c r="J19" s="121">
        <v>0</v>
      </c>
    </row>
    <row r="20" ht="15.75" customHeight="1" spans="1:10">
      <c r="A20" s="61">
        <v>75</v>
      </c>
      <c r="B20" s="70" t="s">
        <v>169</v>
      </c>
      <c r="C20" s="70" t="str">
        <f>HR!J20</f>
        <v>Narmeen Jameel</v>
      </c>
      <c r="D20" s="121" t="s">
        <v>328</v>
      </c>
      <c r="E20" s="126">
        <v>2020</v>
      </c>
      <c r="F20" s="126">
        <v>2020</v>
      </c>
      <c r="G20" s="124" t="s">
        <v>330</v>
      </c>
      <c r="H20" s="121" t="s">
        <v>86</v>
      </c>
      <c r="I20" s="121">
        <v>1</v>
      </c>
      <c r="J20" s="121">
        <v>1</v>
      </c>
    </row>
    <row r="21" ht="15.75" customHeight="1" spans="1:10">
      <c r="A21" s="61">
        <v>76</v>
      </c>
      <c r="B21" s="70" t="s">
        <v>172</v>
      </c>
      <c r="C21" s="70" t="str">
        <f>HR!J21</f>
        <v>Rizwan</v>
      </c>
      <c r="D21" s="121" t="s">
        <v>328</v>
      </c>
      <c r="E21" s="121">
        <v>2022</v>
      </c>
      <c r="F21" s="121">
        <v>2022</v>
      </c>
      <c r="G21" s="122" t="s">
        <v>341</v>
      </c>
      <c r="H21" s="121" t="s">
        <v>86</v>
      </c>
      <c r="I21" s="121">
        <v>1</v>
      </c>
      <c r="J21" s="121">
        <v>0</v>
      </c>
    </row>
    <row r="22" ht="15.75" customHeight="1" spans="1:10">
      <c r="A22" s="61">
        <v>77</v>
      </c>
      <c r="B22" s="70" t="s">
        <v>175</v>
      </c>
      <c r="C22" s="70" t="s">
        <v>342</v>
      </c>
      <c r="D22" s="121" t="s">
        <v>337</v>
      </c>
      <c r="E22" s="121">
        <v>2023</v>
      </c>
      <c r="F22" s="121">
        <v>2023</v>
      </c>
      <c r="G22" s="122" t="s">
        <v>343</v>
      </c>
      <c r="H22" s="121" t="s">
        <v>86</v>
      </c>
      <c r="I22" s="121">
        <v>1</v>
      </c>
      <c r="J22" s="121">
        <v>0</v>
      </c>
    </row>
    <row r="23" ht="15.75" customHeight="1" spans="1:10">
      <c r="A23" s="61">
        <v>78</v>
      </c>
      <c r="B23" s="70" t="s">
        <v>178</v>
      </c>
      <c r="C23" s="70" t="str">
        <f>HR!J23</f>
        <v>M Irfan</v>
      </c>
      <c r="D23" s="121" t="s">
        <v>328</v>
      </c>
      <c r="E23" s="121">
        <v>2020</v>
      </c>
      <c r="F23" s="121">
        <v>2020</v>
      </c>
      <c r="G23" s="122" t="s">
        <v>344</v>
      </c>
      <c r="H23" s="121" t="s">
        <v>86</v>
      </c>
      <c r="I23" s="121">
        <v>1</v>
      </c>
      <c r="J23" s="121">
        <v>0</v>
      </c>
    </row>
    <row r="24" ht="15.75" customHeight="1" spans="1:10">
      <c r="A24" s="61">
        <v>79</v>
      </c>
      <c r="B24" s="70" t="s">
        <v>181</v>
      </c>
      <c r="C24" s="70" t="str">
        <f>HR!J24</f>
        <v>Haroon</v>
      </c>
      <c r="D24" s="121" t="s">
        <v>328</v>
      </c>
      <c r="E24" s="121">
        <v>2022</v>
      </c>
      <c r="F24" s="121">
        <v>2022</v>
      </c>
      <c r="G24" s="122" t="s">
        <v>345</v>
      </c>
      <c r="H24" s="121" t="s">
        <v>86</v>
      </c>
      <c r="I24" s="121">
        <v>1</v>
      </c>
      <c r="J24" s="121">
        <v>0</v>
      </c>
    </row>
    <row r="25" ht="15.75" customHeight="1" spans="1:10">
      <c r="A25" s="61">
        <v>80</v>
      </c>
      <c r="B25" s="70" t="s">
        <v>184</v>
      </c>
      <c r="C25" s="70" t="str">
        <f>HR!J25</f>
        <v>Bilal khalid</v>
      </c>
      <c r="D25" s="121" t="s">
        <v>328</v>
      </c>
      <c r="E25" s="121">
        <v>2020</v>
      </c>
      <c r="F25" s="121">
        <v>2020</v>
      </c>
      <c r="G25" s="124" t="s">
        <v>346</v>
      </c>
      <c r="H25" s="121" t="s">
        <v>86</v>
      </c>
      <c r="I25" s="121">
        <v>1</v>
      </c>
      <c r="J25" s="121">
        <v>0</v>
      </c>
    </row>
    <row r="26" ht="15.75" customHeight="1" spans="1:10">
      <c r="A26" s="61">
        <v>81</v>
      </c>
      <c r="B26" s="70" t="s">
        <v>187</v>
      </c>
      <c r="C26" s="70" t="str">
        <f>HR!J26</f>
        <v>Zahid Iqbal</v>
      </c>
      <c r="D26" s="121" t="s">
        <v>328</v>
      </c>
      <c r="E26" s="121">
        <v>2019</v>
      </c>
      <c r="F26" s="121">
        <v>2019</v>
      </c>
      <c r="G26" s="124" t="s">
        <v>346</v>
      </c>
      <c r="H26" s="121" t="s">
        <v>86</v>
      </c>
      <c r="I26" s="121">
        <v>1</v>
      </c>
      <c r="J26" s="121">
        <v>0</v>
      </c>
    </row>
    <row r="27" ht="15.75" customHeight="1" spans="1:10">
      <c r="A27" s="61">
        <v>82</v>
      </c>
      <c r="B27" s="70" t="s">
        <v>191</v>
      </c>
      <c r="C27" s="70" t="str">
        <f>HR!J27</f>
        <v>M Latif</v>
      </c>
      <c r="D27" s="121" t="s">
        <v>328</v>
      </c>
      <c r="E27" s="121">
        <v>2020</v>
      </c>
      <c r="F27" s="121">
        <v>2020</v>
      </c>
      <c r="G27" s="124" t="s">
        <v>347</v>
      </c>
      <c r="H27" s="121" t="s">
        <v>86</v>
      </c>
      <c r="I27" s="121">
        <v>1</v>
      </c>
      <c r="J27" s="121">
        <v>0</v>
      </c>
    </row>
    <row r="28" ht="15.75" customHeight="1" spans="1:10">
      <c r="A28" s="61">
        <v>83</v>
      </c>
      <c r="B28" s="70" t="s">
        <v>194</v>
      </c>
      <c r="C28" s="70" t="str">
        <f>HR!J28</f>
        <v>Adil Mehmood</v>
      </c>
      <c r="D28" s="121" t="s">
        <v>328</v>
      </c>
      <c r="E28" s="70">
        <v>2020</v>
      </c>
      <c r="F28" s="70">
        <v>2020</v>
      </c>
      <c r="G28" s="122" t="s">
        <v>348</v>
      </c>
      <c r="H28" s="121" t="s">
        <v>86</v>
      </c>
      <c r="I28" s="121">
        <v>1</v>
      </c>
      <c r="J28" s="121">
        <v>0</v>
      </c>
    </row>
    <row r="29" ht="15.75" customHeight="1" spans="1:10">
      <c r="A29" s="61">
        <v>84</v>
      </c>
      <c r="B29" s="70" t="s">
        <v>197</v>
      </c>
      <c r="C29" s="70" t="str">
        <f>HR!J29</f>
        <v>Sabir Hussain</v>
      </c>
      <c r="D29" s="121" t="s">
        <v>291</v>
      </c>
      <c r="E29" s="121" t="s">
        <v>291</v>
      </c>
      <c r="F29" s="121" t="s">
        <v>291</v>
      </c>
      <c r="G29" s="124" t="s">
        <v>291</v>
      </c>
      <c r="H29" s="121" t="s">
        <v>291</v>
      </c>
      <c r="I29" s="121">
        <v>0</v>
      </c>
      <c r="J29" s="121">
        <v>1</v>
      </c>
    </row>
    <row r="30" ht="15.75" customHeight="1" spans="1:10">
      <c r="A30" s="61">
        <v>85</v>
      </c>
      <c r="B30" s="70" t="s">
        <v>200</v>
      </c>
      <c r="C30" s="70" t="str">
        <f>HR!J30</f>
        <v>Sabir Hussain</v>
      </c>
      <c r="D30" s="121" t="s">
        <v>328</v>
      </c>
      <c r="E30" s="70">
        <v>2022</v>
      </c>
      <c r="F30" s="70">
        <v>2022</v>
      </c>
      <c r="G30" s="122" t="s">
        <v>349</v>
      </c>
      <c r="H30" s="121" t="s">
        <v>86</v>
      </c>
      <c r="I30" s="121">
        <v>1</v>
      </c>
      <c r="J30" s="121">
        <v>0</v>
      </c>
    </row>
    <row r="31" ht="15.75" customHeight="1" spans="1:10">
      <c r="A31" s="61">
        <v>86</v>
      </c>
      <c r="B31" s="70" t="s">
        <v>202</v>
      </c>
      <c r="C31" s="70" t="str">
        <f>HR!J31</f>
        <v>Tahir Satti</v>
      </c>
      <c r="D31" s="121" t="s">
        <v>328</v>
      </c>
      <c r="E31" s="121">
        <v>2018</v>
      </c>
      <c r="F31" s="121">
        <v>2018</v>
      </c>
      <c r="G31" s="122" t="s">
        <v>350</v>
      </c>
      <c r="H31" s="121" t="s">
        <v>86</v>
      </c>
      <c r="I31" s="121">
        <v>1</v>
      </c>
      <c r="J31" s="121">
        <v>0</v>
      </c>
    </row>
    <row r="32" ht="15.75" customHeight="1" spans="1:10">
      <c r="A32" s="61">
        <v>87</v>
      </c>
      <c r="B32" s="70" t="s">
        <v>205</v>
      </c>
      <c r="C32" s="70" t="str">
        <f>HR!J32</f>
        <v>Saqlain Haider</v>
      </c>
      <c r="D32" s="121" t="s">
        <v>291</v>
      </c>
      <c r="E32" s="121" t="s">
        <v>291</v>
      </c>
      <c r="F32" s="121" t="s">
        <v>291</v>
      </c>
      <c r="G32" s="124" t="s">
        <v>291</v>
      </c>
      <c r="H32" s="121" t="s">
        <v>291</v>
      </c>
      <c r="I32" s="121">
        <v>0</v>
      </c>
      <c r="J32" s="121">
        <v>1</v>
      </c>
    </row>
    <row r="33" ht="15.75" customHeight="1" spans="1:10">
      <c r="A33" s="61">
        <v>88</v>
      </c>
      <c r="B33" s="70" t="s">
        <v>209</v>
      </c>
      <c r="C33" s="70" t="str">
        <f>HR!J33</f>
        <v>Saqlain Haider</v>
      </c>
      <c r="D33" s="121" t="s">
        <v>328</v>
      </c>
      <c r="E33" s="121">
        <v>2022</v>
      </c>
      <c r="F33" s="121">
        <v>2022</v>
      </c>
      <c r="G33" s="122" t="s">
        <v>351</v>
      </c>
      <c r="H33" s="121" t="s">
        <v>86</v>
      </c>
      <c r="I33" s="121">
        <v>1</v>
      </c>
      <c r="J33" s="121">
        <v>0</v>
      </c>
    </row>
    <row r="34" ht="15.75" customHeight="1" spans="1:10">
      <c r="A34" s="61">
        <v>89</v>
      </c>
      <c r="B34" s="70" t="s">
        <v>212</v>
      </c>
      <c r="C34" s="70" t="s">
        <v>352</v>
      </c>
      <c r="D34" s="121" t="s">
        <v>328</v>
      </c>
      <c r="E34" s="121">
        <v>2022</v>
      </c>
      <c r="F34" s="121">
        <v>2022</v>
      </c>
      <c r="G34" s="122" t="s">
        <v>353</v>
      </c>
      <c r="H34" s="121" t="s">
        <v>86</v>
      </c>
      <c r="I34" s="121">
        <v>1</v>
      </c>
      <c r="J34" s="121">
        <v>0</v>
      </c>
    </row>
    <row r="35" ht="15.75" customHeight="1" spans="1:10">
      <c r="A35" s="61">
        <v>90</v>
      </c>
      <c r="B35" s="70" t="s">
        <v>216</v>
      </c>
      <c r="C35" s="70" t="str">
        <f>HR!J35</f>
        <v>M Bilal akhtar</v>
      </c>
      <c r="D35" s="121" t="s">
        <v>291</v>
      </c>
      <c r="E35" s="121" t="s">
        <v>291</v>
      </c>
      <c r="F35" s="121" t="s">
        <v>291</v>
      </c>
      <c r="G35" s="124" t="s">
        <v>291</v>
      </c>
      <c r="H35" s="121" t="s">
        <v>291</v>
      </c>
      <c r="I35" s="121">
        <v>0</v>
      </c>
      <c r="J35" s="121">
        <v>1</v>
      </c>
    </row>
    <row r="36" ht="15.75" customHeight="1" spans="1:10">
      <c r="A36" s="61">
        <v>91</v>
      </c>
      <c r="B36" s="70" t="s">
        <v>221</v>
      </c>
      <c r="C36" s="70" t="str">
        <f>HR!J36</f>
        <v>M Bilal akhtar</v>
      </c>
      <c r="D36" s="121" t="s">
        <v>328</v>
      </c>
      <c r="E36" s="121" t="s">
        <v>354</v>
      </c>
      <c r="F36" s="121">
        <v>2021</v>
      </c>
      <c r="G36" s="122" t="s">
        <v>355</v>
      </c>
      <c r="H36" s="121" t="s">
        <v>86</v>
      </c>
      <c r="I36" s="121">
        <v>1</v>
      </c>
      <c r="J36" s="121">
        <v>0</v>
      </c>
    </row>
    <row r="37" ht="15.75" customHeight="1" spans="1:10">
      <c r="A37" s="61">
        <v>92</v>
      </c>
      <c r="B37" s="70" t="s">
        <v>224</v>
      </c>
      <c r="C37" s="70" t="str">
        <f>HR!J37</f>
        <v>M Shaban</v>
      </c>
      <c r="D37" s="121" t="s">
        <v>328</v>
      </c>
      <c r="E37" s="70">
        <v>2022</v>
      </c>
      <c r="F37" s="70">
        <v>2022</v>
      </c>
      <c r="G37" s="123" t="s">
        <v>290</v>
      </c>
      <c r="H37" s="121" t="s">
        <v>86</v>
      </c>
      <c r="I37" s="121">
        <v>1</v>
      </c>
      <c r="J37" s="121">
        <v>0</v>
      </c>
    </row>
    <row r="38" ht="15.75" customHeight="1" spans="1:10">
      <c r="A38" s="61">
        <v>93</v>
      </c>
      <c r="B38" s="70" t="s">
        <v>228</v>
      </c>
      <c r="C38" s="70" t="str">
        <f>HR!J38</f>
        <v>M Alam</v>
      </c>
      <c r="D38" s="121" t="s">
        <v>328</v>
      </c>
      <c r="E38" s="70">
        <v>2022</v>
      </c>
      <c r="F38" s="70">
        <v>2022</v>
      </c>
      <c r="G38" s="123" t="s">
        <v>356</v>
      </c>
      <c r="H38" s="121" t="s">
        <v>86</v>
      </c>
      <c r="I38" s="121">
        <v>1</v>
      </c>
      <c r="J38" s="121">
        <v>0</v>
      </c>
    </row>
    <row r="39" ht="15.75" customHeight="1" spans="1:10">
      <c r="A39" s="61">
        <v>94</v>
      </c>
      <c r="B39" s="70" t="s">
        <v>231</v>
      </c>
      <c r="C39" s="70" t="str">
        <f>HR!J39</f>
        <v>M Alam</v>
      </c>
      <c r="D39" s="121" t="s">
        <v>291</v>
      </c>
      <c r="E39" s="121" t="s">
        <v>291</v>
      </c>
      <c r="F39" s="121" t="s">
        <v>291</v>
      </c>
      <c r="G39" s="124" t="s">
        <v>291</v>
      </c>
      <c r="H39" s="121" t="s">
        <v>291</v>
      </c>
      <c r="I39" s="83">
        <v>0</v>
      </c>
      <c r="J39" s="121">
        <v>1</v>
      </c>
    </row>
    <row r="40" ht="15.75" customHeight="1" spans="1:10">
      <c r="A40" s="61">
        <v>95</v>
      </c>
      <c r="B40" s="70" t="s">
        <v>233</v>
      </c>
      <c r="C40" s="70" t="str">
        <f>HR!J40</f>
        <v>Nagina zia</v>
      </c>
      <c r="D40" s="121" t="s">
        <v>328</v>
      </c>
      <c r="E40" s="121">
        <v>2020</v>
      </c>
      <c r="F40" s="121">
        <v>2020</v>
      </c>
      <c r="G40" s="122" t="s">
        <v>357</v>
      </c>
      <c r="H40" s="121" t="s">
        <v>86</v>
      </c>
      <c r="I40" s="121">
        <v>1</v>
      </c>
      <c r="J40" s="121">
        <v>0</v>
      </c>
    </row>
    <row r="41" ht="15.75" customHeight="1" spans="1:10">
      <c r="A41" s="61">
        <v>96</v>
      </c>
      <c r="B41" s="70" t="s">
        <v>238</v>
      </c>
      <c r="C41" s="70" t="str">
        <f>HR!J41</f>
        <v>M Fareed</v>
      </c>
      <c r="D41" s="121" t="s">
        <v>328</v>
      </c>
      <c r="E41" s="121">
        <v>2022</v>
      </c>
      <c r="F41" s="121">
        <v>2022</v>
      </c>
      <c r="G41" s="124" t="s">
        <v>358</v>
      </c>
      <c r="H41" s="121" t="s">
        <v>86</v>
      </c>
      <c r="I41" s="121">
        <v>1</v>
      </c>
      <c r="J41" s="121">
        <v>0</v>
      </c>
    </row>
    <row r="42" ht="15.75" customHeight="1" spans="1:10">
      <c r="A42" s="61">
        <v>97</v>
      </c>
      <c r="B42" s="70" t="s">
        <v>244</v>
      </c>
      <c r="C42" s="70" t="str">
        <f>HR!J42</f>
        <v>Muhammad Bilal Ashraf</v>
      </c>
      <c r="D42" s="121" t="s">
        <v>328</v>
      </c>
      <c r="E42" s="121">
        <v>2022</v>
      </c>
      <c r="F42" s="121">
        <v>2022</v>
      </c>
      <c r="G42" s="124" t="s">
        <v>359</v>
      </c>
      <c r="H42" s="121" t="s">
        <v>86</v>
      </c>
      <c r="I42" s="121">
        <v>1</v>
      </c>
      <c r="J42" s="121">
        <v>0</v>
      </c>
    </row>
    <row r="43" ht="15.75" customHeight="1" spans="1:10">
      <c r="A43" s="61">
        <v>98</v>
      </c>
      <c r="B43" s="70" t="s">
        <v>249</v>
      </c>
      <c r="C43" s="70" t="s">
        <v>360</v>
      </c>
      <c r="D43" s="121" t="s">
        <v>291</v>
      </c>
      <c r="E43" s="121" t="s">
        <v>291</v>
      </c>
      <c r="F43" s="121" t="s">
        <v>291</v>
      </c>
      <c r="G43" s="124" t="s">
        <v>291</v>
      </c>
      <c r="H43" s="121" t="s">
        <v>291</v>
      </c>
      <c r="I43" s="121">
        <v>0</v>
      </c>
      <c r="J43" s="121">
        <v>1</v>
      </c>
    </row>
    <row r="44" ht="14.25" customHeight="1" spans="1:10">
      <c r="A44" s="61">
        <v>99</v>
      </c>
      <c r="B44" s="70" t="s">
        <v>253</v>
      </c>
      <c r="C44" s="70" t="str">
        <f>HR!J44</f>
        <v>Sidra</v>
      </c>
      <c r="D44" s="121" t="s">
        <v>328</v>
      </c>
      <c r="E44" s="121">
        <v>2022</v>
      </c>
      <c r="F44" s="121">
        <v>2022</v>
      </c>
      <c r="G44" s="124" t="s">
        <v>361</v>
      </c>
      <c r="H44" s="121" t="s">
        <v>86</v>
      </c>
      <c r="I44" s="121">
        <v>1</v>
      </c>
      <c r="J44" s="121">
        <v>0</v>
      </c>
    </row>
    <row r="45" ht="15.75" customHeight="1" spans="1:10">
      <c r="A45" s="61">
        <v>100</v>
      </c>
      <c r="B45" s="70" t="s">
        <v>256</v>
      </c>
      <c r="C45" s="70" t="s">
        <v>362</v>
      </c>
      <c r="D45" s="121" t="s">
        <v>328</v>
      </c>
      <c r="E45" s="127">
        <v>2019</v>
      </c>
      <c r="F45" s="121">
        <v>2019</v>
      </c>
      <c r="G45" s="122" t="s">
        <v>363</v>
      </c>
      <c r="H45" s="121" t="s">
        <v>86</v>
      </c>
      <c r="I45" s="121">
        <v>1</v>
      </c>
      <c r="J45" s="121">
        <v>0</v>
      </c>
    </row>
    <row r="46" ht="15.75" customHeight="1" spans="1:10">
      <c r="A46" s="61">
        <v>101</v>
      </c>
      <c r="B46" s="70" t="s">
        <v>259</v>
      </c>
      <c r="C46" s="70" t="str">
        <f>HR!J46</f>
        <v>zubair ashraf</v>
      </c>
      <c r="D46" s="121" t="s">
        <v>328</v>
      </c>
      <c r="E46" s="128">
        <v>2021</v>
      </c>
      <c r="F46" s="128">
        <v>2021</v>
      </c>
      <c r="G46" s="122" t="s">
        <v>364</v>
      </c>
      <c r="H46" s="121" t="s">
        <v>86</v>
      </c>
      <c r="I46" s="121">
        <v>1</v>
      </c>
      <c r="J46" s="121">
        <v>0</v>
      </c>
    </row>
    <row r="47" ht="15.75" customHeight="1" spans="1:10">
      <c r="A47" s="61">
        <v>102</v>
      </c>
      <c r="B47" s="70" t="s">
        <v>264</v>
      </c>
      <c r="C47" s="70" t="str">
        <f>HR!J47</f>
        <v>zubair ashraf</v>
      </c>
      <c r="D47" s="121" t="s">
        <v>291</v>
      </c>
      <c r="E47" s="121" t="s">
        <v>291</v>
      </c>
      <c r="F47" s="121" t="s">
        <v>291</v>
      </c>
      <c r="G47" s="124" t="s">
        <v>291</v>
      </c>
      <c r="H47" s="121" t="s">
        <v>291</v>
      </c>
      <c r="I47" s="121">
        <v>0</v>
      </c>
      <c r="J47" s="121">
        <v>1</v>
      </c>
    </row>
    <row r="48" ht="15.75" customHeight="1" spans="1:10">
      <c r="A48" s="61">
        <v>103</v>
      </c>
      <c r="B48" s="70" t="s">
        <v>267</v>
      </c>
      <c r="C48" s="70" t="s">
        <v>365</v>
      </c>
      <c r="D48" s="121" t="s">
        <v>328</v>
      </c>
      <c r="E48" s="121">
        <v>2022</v>
      </c>
      <c r="F48" s="121">
        <v>2022</v>
      </c>
      <c r="G48" s="122" t="s">
        <v>366</v>
      </c>
      <c r="H48" s="121" t="s">
        <v>86</v>
      </c>
      <c r="I48" s="121">
        <v>1</v>
      </c>
      <c r="J48" s="121">
        <v>0</v>
      </c>
    </row>
    <row r="49" ht="15.75" customHeight="1" spans="1:10">
      <c r="A49" s="61">
        <v>104</v>
      </c>
      <c r="B49" s="70" t="s">
        <v>270</v>
      </c>
      <c r="C49" s="70" t="str">
        <f>HR!J49</f>
        <v>Shabbar Raza</v>
      </c>
      <c r="D49" s="121" t="s">
        <v>328</v>
      </c>
      <c r="E49" s="121">
        <v>2022</v>
      </c>
      <c r="F49" s="121">
        <v>2022</v>
      </c>
      <c r="G49" s="122" t="s">
        <v>367</v>
      </c>
      <c r="H49" s="121" t="s">
        <v>86</v>
      </c>
      <c r="I49" s="121">
        <v>1</v>
      </c>
      <c r="J49" s="121">
        <v>0</v>
      </c>
    </row>
    <row r="50" ht="15.75" customHeight="1" spans="1:10">
      <c r="A50" s="61">
        <v>105</v>
      </c>
      <c r="B50" s="70" t="s">
        <v>274</v>
      </c>
      <c r="C50" s="70" t="str">
        <f>HR!J50</f>
        <v>Fozia Riaz</v>
      </c>
      <c r="D50" s="121" t="s">
        <v>328</v>
      </c>
      <c r="E50" s="121">
        <v>2020</v>
      </c>
      <c r="F50" s="121">
        <v>2020</v>
      </c>
      <c r="G50" s="124" t="s">
        <v>368</v>
      </c>
      <c r="H50" s="121" t="s">
        <v>86</v>
      </c>
      <c r="I50" s="121">
        <v>1</v>
      </c>
      <c r="J50" s="121">
        <v>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</sheetData>
  <mergeCells count="2">
    <mergeCell ref="A1:J1"/>
    <mergeCell ref="A2:J2"/>
  </mergeCells>
  <pageMargins left="0.7" right="0.7" top="0.75" bottom="0.75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22"/>
  <sheetViews>
    <sheetView topLeftCell="B1" workbookViewId="0">
      <selection activeCell="F12" sqref="F12"/>
    </sheetView>
  </sheetViews>
  <sheetFormatPr defaultColWidth="14.4285714285714" defaultRowHeight="15" customHeight="1"/>
  <cols>
    <col min="1" max="1" width="7.57142857142857" customWidth="1"/>
    <col min="2" max="2" width="23.8571428571429" customWidth="1"/>
    <col min="3" max="3" width="28.5714285714286" customWidth="1"/>
    <col min="4" max="4" width="8.28571428571429" customWidth="1"/>
    <col min="5" max="5" width="21.4285714285714" style="83" customWidth="1"/>
    <col min="6" max="6" width="27.4285714285714" customWidth="1"/>
    <col min="7" max="7" width="23" customWidth="1"/>
    <col min="8" max="8" width="16" customWidth="1"/>
    <col min="9" max="9" width="8.71428571428571" style="1" customWidth="1"/>
    <col min="10" max="10" width="19.4285714285714" style="1" customWidth="1"/>
    <col min="11" max="11" width="12.7142857142857" style="1" customWidth="1"/>
    <col min="12" max="25" width="8.71428571428571" customWidth="1"/>
  </cols>
  <sheetData>
    <row r="1" ht="28.5" spans="1:11">
      <c r="A1" s="94" t="s">
        <v>369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ht="20.25" customHeight="1" spans="1:11">
      <c r="A2" s="95" t="s">
        <v>370</v>
      </c>
      <c r="B2" s="95"/>
      <c r="C2" s="95"/>
      <c r="D2" s="95"/>
      <c r="E2" s="95"/>
      <c r="F2" s="95"/>
      <c r="G2" s="95"/>
      <c r="H2" s="95"/>
      <c r="I2" s="95"/>
      <c r="J2" s="95"/>
      <c r="K2" s="95"/>
    </row>
    <row r="3" ht="15.75" spans="10:12">
      <c r="J3" s="112"/>
      <c r="L3" s="77"/>
    </row>
    <row r="4" ht="78.75" spans="1:12">
      <c r="A4" s="96" t="s">
        <v>5</v>
      </c>
      <c r="B4" s="97" t="s">
        <v>6</v>
      </c>
      <c r="C4" s="97" t="s">
        <v>322</v>
      </c>
      <c r="D4" s="97" t="s">
        <v>371</v>
      </c>
      <c r="E4" s="97" t="s">
        <v>372</v>
      </c>
      <c r="F4" s="97" t="s">
        <v>373</v>
      </c>
      <c r="G4" s="97" t="s">
        <v>374</v>
      </c>
      <c r="H4" s="97" t="s">
        <v>375</v>
      </c>
      <c r="I4" s="97" t="s">
        <v>376</v>
      </c>
      <c r="J4" s="113" t="s">
        <v>372</v>
      </c>
      <c r="K4" s="97" t="s">
        <v>373</v>
      </c>
      <c r="L4" s="77"/>
    </row>
    <row r="5" ht="15.75" customHeight="1" spans="1:11">
      <c r="A5" s="70">
        <v>60</v>
      </c>
      <c r="B5" s="241" t="str">
        <f>Demographics!C7</f>
        <v>U.C No. 1</v>
      </c>
      <c r="C5" s="35" t="str">
        <f>HR!J5</f>
        <v>Faisal Farooq</v>
      </c>
      <c r="D5" s="6" t="s">
        <v>377</v>
      </c>
      <c r="E5" s="6">
        <v>358386100586636</v>
      </c>
      <c r="F5" s="6">
        <v>3301683993</v>
      </c>
      <c r="G5" s="6"/>
      <c r="H5" s="6"/>
      <c r="I5" s="110" t="s">
        <v>291</v>
      </c>
      <c r="J5" s="110" t="s">
        <v>291</v>
      </c>
      <c r="K5" s="114" t="s">
        <v>291</v>
      </c>
    </row>
    <row r="6" ht="15.75" customHeight="1" spans="1:11">
      <c r="A6" s="70">
        <v>61</v>
      </c>
      <c r="B6" s="241" t="str">
        <f>Demographics!C8</f>
        <v>U.C No. 2</v>
      </c>
      <c r="C6" s="35" t="str">
        <f>HR!J6</f>
        <v>Junaid Hameed Chuhdry</v>
      </c>
      <c r="D6" s="6" t="s">
        <v>377</v>
      </c>
      <c r="E6" s="6">
        <v>356408600775774</v>
      </c>
      <c r="F6" s="99">
        <v>3301684994</v>
      </c>
      <c r="G6" s="99" t="s">
        <v>378</v>
      </c>
      <c r="H6" s="99" t="s">
        <v>291</v>
      </c>
      <c r="I6" s="110" t="s">
        <v>291</v>
      </c>
      <c r="J6" s="110" t="s">
        <v>291</v>
      </c>
      <c r="K6" s="114" t="s">
        <v>291</v>
      </c>
    </row>
    <row r="7" ht="15.75" customHeight="1" spans="1:11">
      <c r="A7" s="70">
        <v>62</v>
      </c>
      <c r="B7" s="241" t="str">
        <f>Demographics!C9</f>
        <v>U.C No. 3</v>
      </c>
      <c r="C7" s="35" t="str">
        <f>HR!J7</f>
        <v>Ch Talal Ahmed</v>
      </c>
      <c r="D7" s="6" t="s">
        <v>377</v>
      </c>
      <c r="E7" s="6">
        <v>351807490056689</v>
      </c>
      <c r="F7" s="99">
        <v>3301684995</v>
      </c>
      <c r="G7" s="99" t="s">
        <v>379</v>
      </c>
      <c r="H7" s="99" t="s">
        <v>103</v>
      </c>
      <c r="I7" s="110" t="s">
        <v>291</v>
      </c>
      <c r="J7" s="110" t="s">
        <v>291</v>
      </c>
      <c r="K7" s="114" t="s">
        <v>291</v>
      </c>
    </row>
    <row r="8" ht="15.75" customHeight="1" spans="1:11">
      <c r="A8" s="70">
        <v>63</v>
      </c>
      <c r="B8" s="241" t="str">
        <f>Demographics!C10</f>
        <v>U.C No. 4</v>
      </c>
      <c r="C8" s="24" t="str">
        <f>HR!J39</f>
        <v>M Alam</v>
      </c>
      <c r="D8" s="15"/>
      <c r="E8" s="100">
        <v>353397094933390</v>
      </c>
      <c r="F8" s="100">
        <v>330168429</v>
      </c>
      <c r="G8" s="99" t="s">
        <v>380</v>
      </c>
      <c r="H8" s="99" t="s">
        <v>381</v>
      </c>
      <c r="I8" s="110" t="s">
        <v>291</v>
      </c>
      <c r="J8" s="110" t="s">
        <v>291</v>
      </c>
      <c r="K8" s="114" t="s">
        <v>291</v>
      </c>
    </row>
    <row r="9" ht="15.75" customHeight="1" spans="1:11">
      <c r="A9" s="70">
        <v>64</v>
      </c>
      <c r="B9" s="241" t="str">
        <f>Demographics!C11</f>
        <v>U.C No. 5</v>
      </c>
      <c r="C9" s="35" t="str">
        <f>HR!J9</f>
        <v>Ali Shan</v>
      </c>
      <c r="D9" s="6" t="s">
        <v>377</v>
      </c>
      <c r="E9" s="99">
        <v>358297310126941</v>
      </c>
      <c r="F9" s="99">
        <v>3301684997</v>
      </c>
      <c r="G9" s="99" t="s">
        <v>291</v>
      </c>
      <c r="H9" s="99" t="s">
        <v>291</v>
      </c>
      <c r="I9" s="110" t="s">
        <v>291</v>
      </c>
      <c r="J9" s="110" t="s">
        <v>291</v>
      </c>
      <c r="K9" s="114" t="s">
        <v>291</v>
      </c>
    </row>
    <row r="10" ht="15.75" customHeight="1" spans="1:11">
      <c r="A10" s="70">
        <v>65</v>
      </c>
      <c r="B10" s="241" t="str">
        <f>Demographics!C12</f>
        <v>U.C No. 6</v>
      </c>
      <c r="C10" s="35" t="str">
        <f>HR!J10</f>
        <v>Ahmed Sayyam</v>
      </c>
      <c r="D10" s="6" t="s">
        <v>377</v>
      </c>
      <c r="E10" s="99">
        <v>355594680092106</v>
      </c>
      <c r="F10" s="99">
        <v>3301684998</v>
      </c>
      <c r="G10" s="99" t="s">
        <v>291</v>
      </c>
      <c r="H10" s="99" t="s">
        <v>291</v>
      </c>
      <c r="I10" s="110" t="s">
        <v>291</v>
      </c>
      <c r="J10" s="110" t="s">
        <v>291</v>
      </c>
      <c r="K10" s="114" t="s">
        <v>291</v>
      </c>
    </row>
    <row r="11" ht="15.75" customHeight="1" spans="1:11">
      <c r="A11" s="70">
        <v>66</v>
      </c>
      <c r="B11" s="241" t="str">
        <f>Demographics!C13</f>
        <v>U.C No. 7</v>
      </c>
      <c r="C11" s="35" t="s">
        <v>123</v>
      </c>
      <c r="D11" s="6"/>
      <c r="E11" s="6"/>
      <c r="F11" s="6"/>
      <c r="G11" s="6" t="s">
        <v>291</v>
      </c>
      <c r="H11" s="6" t="s">
        <v>291</v>
      </c>
      <c r="I11" s="110" t="s">
        <v>291</v>
      </c>
      <c r="J11" s="110" t="s">
        <v>291</v>
      </c>
      <c r="K11" s="114" t="s">
        <v>291</v>
      </c>
    </row>
    <row r="12" ht="15.75" customHeight="1" spans="1:11">
      <c r="A12" s="70">
        <v>67</v>
      </c>
      <c r="B12" s="241" t="str">
        <f>Demographics!C14</f>
        <v>U.C No. 8</v>
      </c>
      <c r="C12" s="35" t="s">
        <v>129</v>
      </c>
      <c r="D12" s="6"/>
      <c r="E12" s="99">
        <v>355594680148668</v>
      </c>
      <c r="F12" s="99"/>
      <c r="G12" s="99" t="s">
        <v>291</v>
      </c>
      <c r="H12" s="99" t="s">
        <v>291</v>
      </c>
      <c r="I12" s="110" t="s">
        <v>291</v>
      </c>
      <c r="J12" s="110" t="s">
        <v>291</v>
      </c>
      <c r="K12" s="114" t="s">
        <v>291</v>
      </c>
    </row>
    <row r="13" ht="15.75" customHeight="1" spans="1:11">
      <c r="A13" s="70">
        <v>68</v>
      </c>
      <c r="B13" s="241" t="str">
        <f>Demographics!C15</f>
        <v>U.C No. 9</v>
      </c>
      <c r="C13" s="35" t="str">
        <f>HR!J13</f>
        <v>M Ayub</v>
      </c>
      <c r="D13" s="6" t="s">
        <v>377</v>
      </c>
      <c r="E13" s="99">
        <v>861439068321890</v>
      </c>
      <c r="F13" s="99">
        <v>3301684003</v>
      </c>
      <c r="G13" s="99" t="s">
        <v>291</v>
      </c>
      <c r="H13" s="99" t="s">
        <v>291</v>
      </c>
      <c r="I13" s="110" t="s">
        <v>291</v>
      </c>
      <c r="J13" s="110" t="s">
        <v>291</v>
      </c>
      <c r="K13" s="114" t="s">
        <v>291</v>
      </c>
    </row>
    <row r="14" ht="15.75" customHeight="1" spans="1:11">
      <c r="A14" s="70">
        <v>69</v>
      </c>
      <c r="B14" s="241" t="str">
        <f>Demographics!C16</f>
        <v>U.C No. 10</v>
      </c>
      <c r="C14" s="24" t="str">
        <f>HR!J14</f>
        <v>Hafeez</v>
      </c>
      <c r="D14" s="15" t="s">
        <v>377</v>
      </c>
      <c r="E14" s="100">
        <v>355594680133322</v>
      </c>
      <c r="F14" s="100">
        <v>3301684004</v>
      </c>
      <c r="G14" s="99" t="s">
        <v>291</v>
      </c>
      <c r="H14" s="99" t="s">
        <v>291</v>
      </c>
      <c r="I14" s="110" t="s">
        <v>291</v>
      </c>
      <c r="J14" s="110" t="s">
        <v>291</v>
      </c>
      <c r="K14" s="114" t="s">
        <v>291</v>
      </c>
    </row>
    <row r="15" ht="15.75" customHeight="1" spans="1:11">
      <c r="A15" s="70">
        <v>70</v>
      </c>
      <c r="B15" s="241" t="str">
        <f>Demographics!C17</f>
        <v>U.C No. 11</v>
      </c>
      <c r="C15" s="35" t="str">
        <f>HR!J15</f>
        <v>Farukh</v>
      </c>
      <c r="D15" s="6" t="s">
        <v>377</v>
      </c>
      <c r="E15" s="99">
        <v>355594680094367</v>
      </c>
      <c r="F15" s="99">
        <v>3301684005</v>
      </c>
      <c r="G15" s="99" t="s">
        <v>382</v>
      </c>
      <c r="H15" s="99" t="s">
        <v>383</v>
      </c>
      <c r="I15" s="110" t="s">
        <v>291</v>
      </c>
      <c r="J15" s="110" t="s">
        <v>291</v>
      </c>
      <c r="K15" s="114" t="s">
        <v>291</v>
      </c>
    </row>
    <row r="16" ht="15.75" customHeight="1" spans="1:11">
      <c r="A16" s="70">
        <v>71</v>
      </c>
      <c r="B16" s="241" t="str">
        <f>Demographics!C18</f>
        <v>U.C No. 12</v>
      </c>
      <c r="C16" s="35" t="str">
        <f>HR!J16</f>
        <v>Farukh</v>
      </c>
      <c r="E16" s="83" t="s">
        <v>291</v>
      </c>
      <c r="F16" t="s">
        <v>291</v>
      </c>
      <c r="G16" s="99" t="s">
        <v>291</v>
      </c>
      <c r="H16" s="99" t="s">
        <v>291</v>
      </c>
      <c r="I16" s="110" t="s">
        <v>291</v>
      </c>
      <c r="J16" s="110" t="s">
        <v>291</v>
      </c>
      <c r="K16" s="114" t="s">
        <v>291</v>
      </c>
    </row>
    <row r="17" s="47" customFormat="1" ht="15.75" customHeight="1" spans="1:11">
      <c r="A17" s="71">
        <v>72</v>
      </c>
      <c r="B17" s="242" t="str">
        <f>Demographics!C19</f>
        <v>U.C No. 13</v>
      </c>
      <c r="C17" s="66" t="str">
        <f>HR!J17</f>
        <v>Iqra Laraib</v>
      </c>
      <c r="D17" s="68" t="s">
        <v>377</v>
      </c>
      <c r="E17" s="102">
        <v>355594680052308</v>
      </c>
      <c r="F17" s="102">
        <v>3301684007</v>
      </c>
      <c r="G17" s="102" t="s">
        <v>291</v>
      </c>
      <c r="H17" s="102" t="s">
        <v>291</v>
      </c>
      <c r="I17" s="115" t="s">
        <v>291</v>
      </c>
      <c r="J17" s="115" t="s">
        <v>291</v>
      </c>
      <c r="K17" s="116" t="s">
        <v>291</v>
      </c>
    </row>
    <row r="18" ht="15.75" customHeight="1" spans="1:11">
      <c r="A18" s="70">
        <v>73</v>
      </c>
      <c r="B18" s="241" t="str">
        <f>Demographics!C20</f>
        <v>U.C No. 14</v>
      </c>
      <c r="C18" s="35" t="str">
        <f>HR!J18</f>
        <v>MUHAMMAD AHSAN QURESHI</v>
      </c>
      <c r="D18" s="6" t="s">
        <v>377</v>
      </c>
      <c r="E18" s="99">
        <v>355594680063628</v>
      </c>
      <c r="F18" s="99">
        <v>3301684008</v>
      </c>
      <c r="G18" s="99" t="s">
        <v>291</v>
      </c>
      <c r="H18" s="99" t="s">
        <v>291</v>
      </c>
      <c r="I18" s="110" t="s">
        <v>291</v>
      </c>
      <c r="J18" s="110" t="s">
        <v>291</v>
      </c>
      <c r="K18" s="114" t="s">
        <v>291</v>
      </c>
    </row>
    <row r="19" ht="15.75" customHeight="1" spans="1:11">
      <c r="A19" s="70">
        <v>74</v>
      </c>
      <c r="B19" s="241" t="str">
        <f>Demographics!C21</f>
        <v>U.C No. 15</v>
      </c>
      <c r="C19" s="35" t="str">
        <f>HR!J19</f>
        <v>Tamoor Azam</v>
      </c>
      <c r="D19" s="6" t="s">
        <v>377</v>
      </c>
      <c r="E19" s="99">
        <v>3559480099960</v>
      </c>
      <c r="F19" s="99">
        <v>3301684009</v>
      </c>
      <c r="G19" s="99" t="s">
        <v>291</v>
      </c>
      <c r="H19" s="99" t="s">
        <v>291</v>
      </c>
      <c r="I19" s="110" t="s">
        <v>291</v>
      </c>
      <c r="J19" s="110" t="s">
        <v>291</v>
      </c>
      <c r="K19" s="114" t="s">
        <v>291</v>
      </c>
    </row>
    <row r="20" ht="15.75" customHeight="1" spans="1:11">
      <c r="A20" s="70">
        <v>75</v>
      </c>
      <c r="B20" s="241" t="str">
        <f>Demographics!C22</f>
        <v>U.C No. 16</v>
      </c>
      <c r="C20" s="35" t="str">
        <f>HR!J20</f>
        <v>Narmeen Jameel</v>
      </c>
      <c r="D20" s="6" t="s">
        <v>377</v>
      </c>
      <c r="E20" s="99">
        <v>356408600775774</v>
      </c>
      <c r="F20" s="99">
        <v>3301684006</v>
      </c>
      <c r="G20" s="99" t="s">
        <v>291</v>
      </c>
      <c r="H20" s="99" t="s">
        <v>291</v>
      </c>
      <c r="I20" s="110" t="s">
        <v>291</v>
      </c>
      <c r="J20" s="110" t="s">
        <v>291</v>
      </c>
      <c r="K20" s="114" t="s">
        <v>291</v>
      </c>
    </row>
    <row r="21" ht="15.75" customHeight="1" spans="1:11">
      <c r="A21" s="70">
        <v>76</v>
      </c>
      <c r="B21" s="241" t="str">
        <f>Demographics!C23</f>
        <v>U.C No. 17</v>
      </c>
      <c r="C21" s="35" t="str">
        <f>HR!J21</f>
        <v>Rizwan</v>
      </c>
      <c r="D21" s="99" t="s">
        <v>384</v>
      </c>
      <c r="E21" s="99">
        <v>358554080333364</v>
      </c>
      <c r="F21" s="99">
        <v>3301684011</v>
      </c>
      <c r="G21" s="99" t="s">
        <v>291</v>
      </c>
      <c r="H21" s="99" t="s">
        <v>291</v>
      </c>
      <c r="I21" s="110" t="s">
        <v>291</v>
      </c>
      <c r="J21" s="110" t="s">
        <v>291</v>
      </c>
      <c r="K21" s="114" t="s">
        <v>291</v>
      </c>
    </row>
    <row r="22" ht="15.75" customHeight="1" spans="1:11">
      <c r="A22" s="70">
        <v>77</v>
      </c>
      <c r="B22" s="241" t="str">
        <f>Demographics!C24</f>
        <v>U.C No. 18</v>
      </c>
      <c r="C22" s="35" t="s">
        <v>177</v>
      </c>
      <c r="D22" s="99"/>
      <c r="E22" s="99"/>
      <c r="F22" s="99"/>
      <c r="G22" s="99" t="s">
        <v>291</v>
      </c>
      <c r="H22" s="99" t="s">
        <v>291</v>
      </c>
      <c r="I22" s="110" t="s">
        <v>291</v>
      </c>
      <c r="J22" s="110" t="s">
        <v>291</v>
      </c>
      <c r="K22" s="114" t="s">
        <v>291</v>
      </c>
    </row>
    <row r="23" ht="15.75" customHeight="1" spans="1:11">
      <c r="A23" s="70">
        <v>78</v>
      </c>
      <c r="B23" s="241" t="str">
        <f>Demographics!C25</f>
        <v>U.C No. 19</v>
      </c>
      <c r="C23" s="35" t="str">
        <f>HR!J23</f>
        <v>M Irfan</v>
      </c>
      <c r="D23" s="99" t="s">
        <v>384</v>
      </c>
      <c r="E23" s="99">
        <v>353190190149049</v>
      </c>
      <c r="F23" s="99">
        <v>3365370198</v>
      </c>
      <c r="G23" s="99" t="s">
        <v>291</v>
      </c>
      <c r="H23" s="99" t="s">
        <v>291</v>
      </c>
      <c r="I23" s="110" t="s">
        <v>291</v>
      </c>
      <c r="J23" s="110" t="s">
        <v>291</v>
      </c>
      <c r="K23" s="114" t="s">
        <v>291</v>
      </c>
    </row>
    <row r="24" ht="15.75" customHeight="1" spans="1:11">
      <c r="A24" s="70">
        <v>79</v>
      </c>
      <c r="B24" s="241" t="str">
        <f>Demographics!C26</f>
        <v>U.C No. 20</v>
      </c>
      <c r="C24" s="35" t="str">
        <f>HR!J24</f>
        <v>Haroon</v>
      </c>
      <c r="D24" s="99" t="s">
        <v>384</v>
      </c>
      <c r="E24" s="99">
        <v>866603058524210</v>
      </c>
      <c r="F24" s="99">
        <v>3418739187</v>
      </c>
      <c r="G24" s="99" t="s">
        <v>291</v>
      </c>
      <c r="H24" s="99" t="s">
        <v>291</v>
      </c>
      <c r="I24" s="110" t="s">
        <v>291</v>
      </c>
      <c r="J24" s="110" t="s">
        <v>291</v>
      </c>
      <c r="K24" s="114" t="s">
        <v>291</v>
      </c>
    </row>
    <row r="25" ht="15.75" customHeight="1" spans="1:11">
      <c r="A25" s="70">
        <v>80</v>
      </c>
      <c r="B25" s="241" t="str">
        <f>Demographics!C27</f>
        <v>U.C No. 21</v>
      </c>
      <c r="C25" s="35" t="str">
        <f>HR!J25</f>
        <v>Bilal khalid</v>
      </c>
      <c r="D25" s="6"/>
      <c r="E25" s="99">
        <v>351807490124883</v>
      </c>
      <c r="F25" s="99">
        <v>3301684015</v>
      </c>
      <c r="G25" s="99" t="s">
        <v>291</v>
      </c>
      <c r="H25" s="99" t="s">
        <v>291</v>
      </c>
      <c r="I25" s="110" t="s">
        <v>291</v>
      </c>
      <c r="J25" s="110" t="s">
        <v>291</v>
      </c>
      <c r="K25" s="114" t="s">
        <v>291</v>
      </c>
    </row>
    <row r="26" ht="15.75" customHeight="1" spans="1:11">
      <c r="A26" s="70">
        <v>81</v>
      </c>
      <c r="B26" s="241" t="str">
        <f>Demographics!C28</f>
        <v>U.C No. 22</v>
      </c>
      <c r="C26" s="35" t="str">
        <f>HR!J26</f>
        <v>Zahid Iqbal</v>
      </c>
      <c r="D26" s="6"/>
      <c r="E26" s="99">
        <v>353362089218829</v>
      </c>
      <c r="F26" s="99">
        <v>3301684016</v>
      </c>
      <c r="G26" s="99" t="s">
        <v>291</v>
      </c>
      <c r="H26" s="99" t="s">
        <v>291</v>
      </c>
      <c r="I26" s="110" t="s">
        <v>291</v>
      </c>
      <c r="J26" s="110" t="s">
        <v>291</v>
      </c>
      <c r="K26" s="114" t="s">
        <v>291</v>
      </c>
    </row>
    <row r="27" ht="15.75" customHeight="1" spans="1:11">
      <c r="A27" s="70">
        <v>82</v>
      </c>
      <c r="B27" s="241" t="str">
        <f>Demographics!C29</f>
        <v>U.C No. 23</v>
      </c>
      <c r="C27" s="35" t="str">
        <f>HR!J27</f>
        <v>M Latif</v>
      </c>
      <c r="D27" s="6"/>
      <c r="E27" s="6" t="s">
        <v>385</v>
      </c>
      <c r="F27" s="6">
        <v>3301684017</v>
      </c>
      <c r="G27" s="6" t="s">
        <v>291</v>
      </c>
      <c r="H27" s="6" t="s">
        <v>291</v>
      </c>
      <c r="I27" s="110" t="s">
        <v>291</v>
      </c>
      <c r="J27" s="110" t="s">
        <v>291</v>
      </c>
      <c r="K27" s="114" t="s">
        <v>291</v>
      </c>
    </row>
    <row r="28" ht="15.75" customHeight="1" spans="1:11">
      <c r="A28" s="70">
        <v>83</v>
      </c>
      <c r="B28" s="241" t="str">
        <f>Demographics!C30</f>
        <v>U.C No. 24</v>
      </c>
      <c r="C28" s="35" t="str">
        <f>HR!J28</f>
        <v>Adil Mehmood</v>
      </c>
      <c r="D28" s="6"/>
      <c r="E28" s="99">
        <v>563446033014862</v>
      </c>
      <c r="F28" s="99">
        <v>3135415055</v>
      </c>
      <c r="G28" s="99" t="s">
        <v>291</v>
      </c>
      <c r="H28" s="99" t="s">
        <v>291</v>
      </c>
      <c r="I28" s="110" t="s">
        <v>291</v>
      </c>
      <c r="J28" s="110" t="s">
        <v>291</v>
      </c>
      <c r="K28" s="114" t="s">
        <v>291</v>
      </c>
    </row>
    <row r="29" ht="15.75" customHeight="1" spans="1:11">
      <c r="A29" s="70">
        <v>84</v>
      </c>
      <c r="B29" s="241" t="str">
        <f>Demographics!C31</f>
        <v>U.C No. 25</v>
      </c>
      <c r="C29" s="35" t="str">
        <f>HR!J29</f>
        <v>Sabir Hussain</v>
      </c>
      <c r="D29" s="6"/>
      <c r="E29" s="6" t="s">
        <v>291</v>
      </c>
      <c r="F29" s="6" t="s">
        <v>291</v>
      </c>
      <c r="G29" s="6" t="s">
        <v>291</v>
      </c>
      <c r="H29" s="6" t="s">
        <v>291</v>
      </c>
      <c r="I29" s="110" t="s">
        <v>291</v>
      </c>
      <c r="J29" s="110" t="s">
        <v>291</v>
      </c>
      <c r="K29" s="114" t="s">
        <v>291</v>
      </c>
    </row>
    <row r="30" ht="15.75" customHeight="1" spans="1:11">
      <c r="A30" s="70">
        <v>85</v>
      </c>
      <c r="B30" s="241" t="str">
        <f>Demographics!C32</f>
        <v>U.C No. 26</v>
      </c>
      <c r="C30" s="35" t="str">
        <f>HR!J30</f>
        <v>Sabir Hussain</v>
      </c>
      <c r="D30" s="6"/>
      <c r="E30" s="99" t="s">
        <v>291</v>
      </c>
      <c r="F30" s="99">
        <v>3301684020</v>
      </c>
      <c r="G30" s="99" t="s">
        <v>291</v>
      </c>
      <c r="H30" s="99" t="s">
        <v>291</v>
      </c>
      <c r="I30" s="110" t="s">
        <v>291</v>
      </c>
      <c r="J30" s="110" t="s">
        <v>291</v>
      </c>
      <c r="K30" s="114" t="s">
        <v>291</v>
      </c>
    </row>
    <row r="31" ht="15.75" customHeight="1" spans="1:11">
      <c r="A31" s="70">
        <v>86</v>
      </c>
      <c r="B31" s="241" t="str">
        <f>Demographics!C33</f>
        <v>U.C No. 27</v>
      </c>
      <c r="C31" s="35" t="str">
        <f>HR!J31</f>
        <v>Tahir Satti</v>
      </c>
      <c r="D31" s="6"/>
      <c r="E31" s="6" t="s">
        <v>386</v>
      </c>
      <c r="F31" s="6">
        <v>3301684021</v>
      </c>
      <c r="G31" s="6" t="s">
        <v>291</v>
      </c>
      <c r="H31" s="6" t="s">
        <v>291</v>
      </c>
      <c r="I31" s="110" t="s">
        <v>291</v>
      </c>
      <c r="J31" s="110" t="s">
        <v>291</v>
      </c>
      <c r="K31" s="114" t="s">
        <v>291</v>
      </c>
    </row>
    <row r="32" ht="15.75" customHeight="1" spans="1:11">
      <c r="A32" s="70">
        <v>87</v>
      </c>
      <c r="B32" s="241" t="str">
        <f>Demographics!C34</f>
        <v>U.C No. 28</v>
      </c>
      <c r="C32" s="35" t="str">
        <f>HR!J32</f>
        <v>Saqlain Haider</v>
      </c>
      <c r="D32" s="6"/>
      <c r="E32" s="99" t="s">
        <v>291</v>
      </c>
      <c r="F32" s="99" t="s">
        <v>291</v>
      </c>
      <c r="G32" s="99" t="s">
        <v>291</v>
      </c>
      <c r="H32" s="99" t="s">
        <v>291</v>
      </c>
      <c r="I32" s="110" t="s">
        <v>291</v>
      </c>
      <c r="J32" s="110" t="s">
        <v>291</v>
      </c>
      <c r="K32" s="114" t="s">
        <v>291</v>
      </c>
    </row>
    <row r="33" ht="15.75" customHeight="1" spans="1:11">
      <c r="A33" s="70">
        <v>88</v>
      </c>
      <c r="B33" s="241" t="str">
        <f>Demographics!C35</f>
        <v>U.C No. 29</v>
      </c>
      <c r="C33" s="35" t="str">
        <f>HR!J33</f>
        <v>Saqlain Haider</v>
      </c>
      <c r="D33" s="6"/>
      <c r="E33" s="99" t="s">
        <v>387</v>
      </c>
      <c r="F33" s="6">
        <v>3301684023</v>
      </c>
      <c r="G33" s="6" t="s">
        <v>291</v>
      </c>
      <c r="H33" s="6" t="s">
        <v>291</v>
      </c>
      <c r="I33" s="110" t="s">
        <v>291</v>
      </c>
      <c r="J33" s="110" t="s">
        <v>291</v>
      </c>
      <c r="K33" s="114" t="s">
        <v>291</v>
      </c>
    </row>
    <row r="34" ht="15.75" customHeight="1" spans="1:11">
      <c r="A34" s="70">
        <v>89</v>
      </c>
      <c r="B34" s="241" t="str">
        <f>Demographics!C36</f>
        <v>U.C No. 30</v>
      </c>
      <c r="C34" s="35" t="s">
        <v>214</v>
      </c>
      <c r="D34" s="6"/>
      <c r="E34" s="99"/>
      <c r="F34" s="99"/>
      <c r="G34" s="99" t="s">
        <v>388</v>
      </c>
      <c r="H34" s="99" t="s">
        <v>215</v>
      </c>
      <c r="I34" s="110" t="s">
        <v>291</v>
      </c>
      <c r="J34" s="110" t="s">
        <v>291</v>
      </c>
      <c r="K34" s="114" t="s">
        <v>291</v>
      </c>
    </row>
    <row r="35" ht="15.75" customHeight="1" spans="1:11">
      <c r="A35" s="70">
        <v>90</v>
      </c>
      <c r="B35" s="241" t="str">
        <f>Demographics!C37</f>
        <v>U.C No. 31</v>
      </c>
      <c r="C35" s="35" t="str">
        <f>HR!J35</f>
        <v>M Bilal akhtar</v>
      </c>
      <c r="D35" s="6"/>
      <c r="E35" s="99" t="s">
        <v>291</v>
      </c>
      <c r="F35" s="99" t="s">
        <v>291</v>
      </c>
      <c r="G35" s="99" t="s">
        <v>291</v>
      </c>
      <c r="H35" s="99" t="s">
        <v>291</v>
      </c>
      <c r="I35" s="110" t="s">
        <v>291</v>
      </c>
      <c r="J35" s="110" t="s">
        <v>291</v>
      </c>
      <c r="K35" s="114" t="s">
        <v>291</v>
      </c>
    </row>
    <row r="36" ht="15.75" customHeight="1" spans="1:11">
      <c r="A36" s="70">
        <v>91</v>
      </c>
      <c r="B36" s="241" t="str">
        <f>Demographics!C38</f>
        <v>U.C No. 32</v>
      </c>
      <c r="C36" s="35" t="str">
        <f>HR!J36</f>
        <v>M Bilal akhtar</v>
      </c>
      <c r="D36" s="6"/>
      <c r="E36" s="99">
        <v>355594680143254</v>
      </c>
      <c r="F36" s="99">
        <v>3301684026</v>
      </c>
      <c r="G36" s="99" t="s">
        <v>291</v>
      </c>
      <c r="H36" s="99" t="s">
        <v>291</v>
      </c>
      <c r="I36" s="110" t="s">
        <v>291</v>
      </c>
      <c r="J36" s="110" t="s">
        <v>291</v>
      </c>
      <c r="K36" s="114" t="s">
        <v>291</v>
      </c>
    </row>
    <row r="37" ht="15.75" customHeight="1" spans="1:11">
      <c r="A37" s="70">
        <v>92</v>
      </c>
      <c r="B37" s="241" t="str">
        <f>Demographics!C39</f>
        <v>U.C No. 33</v>
      </c>
      <c r="C37" s="35" t="str">
        <f>HR!J37</f>
        <v>M Shaban</v>
      </c>
      <c r="D37" s="6"/>
      <c r="E37" s="99">
        <v>35559468129486</v>
      </c>
      <c r="F37" s="6">
        <v>3301684034</v>
      </c>
      <c r="G37" s="6" t="s">
        <v>389</v>
      </c>
      <c r="H37" s="6" t="s">
        <v>291</v>
      </c>
      <c r="I37" s="110" t="s">
        <v>291</v>
      </c>
      <c r="J37" s="110" t="s">
        <v>291</v>
      </c>
      <c r="K37" s="114" t="s">
        <v>291</v>
      </c>
    </row>
    <row r="38" ht="15.75" customHeight="1" spans="1:11">
      <c r="A38" s="70">
        <v>93</v>
      </c>
      <c r="B38" s="241" t="str">
        <f>Demographics!C40</f>
        <v>U.C No. 34</v>
      </c>
      <c r="C38" s="35" t="str">
        <f>HR!J38</f>
        <v>M Alam</v>
      </c>
      <c r="D38" s="6"/>
      <c r="E38" s="99">
        <v>3559468129486</v>
      </c>
      <c r="F38" s="6">
        <v>3301684028</v>
      </c>
      <c r="G38" s="103" t="s">
        <v>291</v>
      </c>
      <c r="H38" s="6" t="s">
        <v>291</v>
      </c>
      <c r="I38" s="110" t="s">
        <v>291</v>
      </c>
      <c r="J38" s="110" t="s">
        <v>291</v>
      </c>
      <c r="K38" s="114" t="s">
        <v>291</v>
      </c>
    </row>
    <row r="39" ht="15.75" customHeight="1" spans="1:11">
      <c r="A39" s="70">
        <v>94</v>
      </c>
      <c r="B39" s="241" t="str">
        <f>Demographics!C41</f>
        <v>U.C No. 35</v>
      </c>
      <c r="C39" s="35" t="str">
        <f>HR!J39</f>
        <v>M Alam</v>
      </c>
      <c r="D39" s="104"/>
      <c r="E39" s="105" t="s">
        <v>291</v>
      </c>
      <c r="F39" s="106" t="s">
        <v>291</v>
      </c>
      <c r="G39" s="99" t="s">
        <v>390</v>
      </c>
      <c r="H39" s="99" t="s">
        <v>291</v>
      </c>
      <c r="I39" s="110" t="s">
        <v>291</v>
      </c>
      <c r="J39" s="110" t="s">
        <v>291</v>
      </c>
      <c r="K39" s="114" t="s">
        <v>291</v>
      </c>
    </row>
    <row r="40" ht="15.75" customHeight="1" spans="1:11">
      <c r="A40" s="70">
        <v>95</v>
      </c>
      <c r="B40" s="241" t="str">
        <f>Demographics!C42</f>
        <v>U.C No. 36</v>
      </c>
      <c r="C40" s="35" t="str">
        <f>HR!J40</f>
        <v>Nagina zia</v>
      </c>
      <c r="D40" s="6"/>
      <c r="E40" s="99" t="s">
        <v>391</v>
      </c>
      <c r="F40" s="99">
        <v>3301684030</v>
      </c>
      <c r="G40" s="99" t="s">
        <v>392</v>
      </c>
      <c r="H40" s="99" t="s">
        <v>291</v>
      </c>
      <c r="I40" s="110" t="s">
        <v>291</v>
      </c>
      <c r="J40" s="110" t="s">
        <v>291</v>
      </c>
      <c r="K40" s="114" t="s">
        <v>291</v>
      </c>
    </row>
    <row r="41" ht="15.75" customHeight="1" spans="1:11">
      <c r="A41" s="70">
        <v>96</v>
      </c>
      <c r="B41" s="241" t="str">
        <f>Demographics!C43</f>
        <v>U.C No. 37</v>
      </c>
      <c r="C41" s="35" t="str">
        <f>HR!J41</f>
        <v>M Fareed</v>
      </c>
      <c r="D41" s="6"/>
      <c r="E41" s="99">
        <v>3570242603718560</v>
      </c>
      <c r="F41" s="99">
        <v>3301684031</v>
      </c>
      <c r="G41" s="99" t="s">
        <v>379</v>
      </c>
      <c r="H41" s="99" t="s">
        <v>291</v>
      </c>
      <c r="I41" s="110" t="s">
        <v>291</v>
      </c>
      <c r="J41" s="110" t="s">
        <v>291</v>
      </c>
      <c r="K41" s="114" t="s">
        <v>291</v>
      </c>
    </row>
    <row r="42" ht="15.75" customHeight="1" spans="1:11">
      <c r="A42" s="70">
        <v>97</v>
      </c>
      <c r="B42" s="241" t="str">
        <f>Demographics!C44</f>
        <v>U.C No. 38</v>
      </c>
      <c r="C42" s="35" t="str">
        <f>HR!J42</f>
        <v>Muhammad Bilal Ashraf</v>
      </c>
      <c r="D42" s="6"/>
      <c r="E42" s="99" t="s">
        <v>393</v>
      </c>
      <c r="F42" s="99">
        <v>3301684032</v>
      </c>
      <c r="G42" s="99" t="s">
        <v>394</v>
      </c>
      <c r="H42" s="99" t="s">
        <v>291</v>
      </c>
      <c r="I42" s="110" t="s">
        <v>291</v>
      </c>
      <c r="J42" s="110" t="s">
        <v>291</v>
      </c>
      <c r="K42" s="114" t="s">
        <v>291</v>
      </c>
    </row>
    <row r="43" ht="15.75" customHeight="1" spans="1:11">
      <c r="A43" s="70">
        <v>98</v>
      </c>
      <c r="B43" s="241" t="str">
        <f>Demographics!C45</f>
        <v>U.C No. 39</v>
      </c>
      <c r="C43" s="35" t="str">
        <f>HR!J43</f>
        <v>Imran Ziaf</v>
      </c>
      <c r="D43" s="6"/>
      <c r="E43" s="99" t="s">
        <v>395</v>
      </c>
      <c r="F43" s="99">
        <v>3120522316</v>
      </c>
      <c r="G43" s="99" t="s">
        <v>291</v>
      </c>
      <c r="H43" s="99" t="s">
        <v>291</v>
      </c>
      <c r="I43" s="110" t="s">
        <v>291</v>
      </c>
      <c r="J43" s="110" t="s">
        <v>291</v>
      </c>
      <c r="K43" s="114" t="s">
        <v>291</v>
      </c>
    </row>
    <row r="44" ht="15.75" customHeight="1" spans="1:11">
      <c r="A44" s="70">
        <v>99</v>
      </c>
      <c r="B44" s="241" t="str">
        <f>Demographics!C46</f>
        <v>U.C No. 40</v>
      </c>
      <c r="C44" s="107" t="str">
        <f>HR!J44</f>
        <v>Sidra</v>
      </c>
      <c r="D44" s="108"/>
      <c r="E44" s="109" t="s">
        <v>291</v>
      </c>
      <c r="F44" s="109">
        <v>3400010676</v>
      </c>
      <c r="G44" s="99" t="s">
        <v>291</v>
      </c>
      <c r="H44" s="99" t="s">
        <v>291</v>
      </c>
      <c r="I44" s="110" t="s">
        <v>291</v>
      </c>
      <c r="J44" s="110" t="s">
        <v>291</v>
      </c>
      <c r="K44" s="114" t="s">
        <v>291</v>
      </c>
    </row>
    <row r="45" ht="15.75" customHeight="1" spans="1:11">
      <c r="A45" s="70">
        <v>100</v>
      </c>
      <c r="B45" s="241" t="str">
        <f>Demographics!C47</f>
        <v>U.C No. 41</v>
      </c>
      <c r="C45" s="35" t="s">
        <v>362</v>
      </c>
      <c r="D45" s="6"/>
      <c r="E45" s="99" t="s">
        <v>396</v>
      </c>
      <c r="F45" s="99">
        <v>3301684037</v>
      </c>
      <c r="G45" s="110" t="s">
        <v>291</v>
      </c>
      <c r="H45" s="99" t="s">
        <v>291</v>
      </c>
      <c r="I45" s="110" t="s">
        <v>291</v>
      </c>
      <c r="J45" s="110" t="s">
        <v>291</v>
      </c>
      <c r="K45" s="114" t="s">
        <v>291</v>
      </c>
    </row>
    <row r="46" ht="15.75" customHeight="1" spans="1:11">
      <c r="A46" s="70">
        <v>101</v>
      </c>
      <c r="B46" s="241" t="str">
        <f>Demographics!C48</f>
        <v>U.C No. 42</v>
      </c>
      <c r="C46" s="35" t="str">
        <f>HR!J46</f>
        <v>zubair ashraf</v>
      </c>
      <c r="D46" s="6"/>
      <c r="E46" s="99" t="s">
        <v>397</v>
      </c>
      <c r="F46" s="99" t="s">
        <v>398</v>
      </c>
      <c r="G46" s="99" t="s">
        <v>399</v>
      </c>
      <c r="H46" s="99" t="s">
        <v>291</v>
      </c>
      <c r="I46" s="110" t="s">
        <v>291</v>
      </c>
      <c r="J46" s="110" t="s">
        <v>291</v>
      </c>
      <c r="K46" s="114" t="s">
        <v>291</v>
      </c>
    </row>
    <row r="47" ht="15.75" customHeight="1" spans="1:11">
      <c r="A47" s="70">
        <v>102</v>
      </c>
      <c r="B47" s="241" t="str">
        <f>Demographics!C49</f>
        <v>U.C No. 43</v>
      </c>
      <c r="C47" s="35" t="str">
        <f>HR!J47</f>
        <v>zubair ashraf</v>
      </c>
      <c r="D47" s="6"/>
      <c r="E47" s="99" t="s">
        <v>291</v>
      </c>
      <c r="F47" s="99" t="s">
        <v>291</v>
      </c>
      <c r="G47" s="99" t="s">
        <v>291</v>
      </c>
      <c r="H47" s="99" t="s">
        <v>291</v>
      </c>
      <c r="I47" s="110" t="s">
        <v>291</v>
      </c>
      <c r="J47" s="110" t="s">
        <v>291</v>
      </c>
      <c r="K47" s="114" t="s">
        <v>291</v>
      </c>
    </row>
    <row r="48" ht="15.75" customHeight="1" spans="1:11">
      <c r="A48" s="70">
        <v>103</v>
      </c>
      <c r="B48" s="241" t="str">
        <f>Demographics!C50</f>
        <v>U.C No. 44</v>
      </c>
      <c r="C48" s="35" t="s">
        <v>269</v>
      </c>
      <c r="D48" s="6"/>
      <c r="E48" s="99">
        <v>358297310293501</v>
      </c>
      <c r="F48" s="99">
        <v>3301684084</v>
      </c>
      <c r="G48" s="111" t="s">
        <v>400</v>
      </c>
      <c r="H48" s="99" t="s">
        <v>291</v>
      </c>
      <c r="I48" s="110" t="s">
        <v>291</v>
      </c>
      <c r="J48" s="110" t="s">
        <v>291</v>
      </c>
      <c r="K48" s="114" t="s">
        <v>291</v>
      </c>
    </row>
    <row r="49" ht="15.75" customHeight="1" spans="1:11">
      <c r="A49" s="70">
        <v>104</v>
      </c>
      <c r="B49" s="241" t="str">
        <f>Demographics!C51</f>
        <v>U.C No. 45</v>
      </c>
      <c r="C49" s="35" t="str">
        <f>HR!J49</f>
        <v>Shabbar Raza</v>
      </c>
      <c r="D49" s="6"/>
      <c r="E49" s="99" t="s">
        <v>401</v>
      </c>
      <c r="F49" s="99" t="s">
        <v>402</v>
      </c>
      <c r="G49" s="99" t="s">
        <v>403</v>
      </c>
      <c r="H49" s="99" t="s">
        <v>291</v>
      </c>
      <c r="I49" s="110" t="s">
        <v>291</v>
      </c>
      <c r="J49" s="110" t="s">
        <v>291</v>
      </c>
      <c r="K49" s="114" t="s">
        <v>291</v>
      </c>
    </row>
    <row r="50" ht="15.75" customHeight="1" spans="1:11">
      <c r="A50" s="70">
        <v>105</v>
      </c>
      <c r="B50" s="241" t="str">
        <f>Demographics!C52</f>
        <v>U.C No. 46</v>
      </c>
      <c r="C50" s="35" t="str">
        <f>HR!J50</f>
        <v>Fozia Riaz</v>
      </c>
      <c r="D50" s="6"/>
      <c r="E50" s="99" t="s">
        <v>391</v>
      </c>
      <c r="F50" s="99">
        <v>3301684040</v>
      </c>
      <c r="G50" s="99" t="s">
        <v>291</v>
      </c>
      <c r="H50" s="99" t="s">
        <v>291</v>
      </c>
      <c r="I50" s="110" t="s">
        <v>291</v>
      </c>
      <c r="J50" s="110" t="s">
        <v>291</v>
      </c>
      <c r="K50" s="114" t="s">
        <v>291</v>
      </c>
    </row>
    <row r="51" ht="15.75" customHeight="1" spans="10:10">
      <c r="J51" s="112"/>
    </row>
    <row r="52" ht="15.75" customHeight="1" spans="10:10">
      <c r="J52" s="112"/>
    </row>
    <row r="53" ht="15.75" customHeight="1" spans="10:10">
      <c r="J53" s="112"/>
    </row>
    <row r="54" ht="15.75" customHeight="1" spans="10:10">
      <c r="J54" s="112"/>
    </row>
    <row r="55" ht="15.75" customHeight="1" spans="10:10">
      <c r="J55" s="112"/>
    </row>
    <row r="56" ht="15.75" customHeight="1" spans="10:10">
      <c r="J56" s="112"/>
    </row>
    <row r="57" ht="15.75" customHeight="1" spans="10:10">
      <c r="J57" s="112"/>
    </row>
    <row r="58" ht="15.75" customHeight="1" spans="10:10">
      <c r="J58" s="112"/>
    </row>
    <row r="59" ht="15.75" customHeight="1" spans="10:10">
      <c r="J59" s="112"/>
    </row>
    <row r="60" ht="15.75" customHeight="1" spans="10:10">
      <c r="J60" s="112"/>
    </row>
    <row r="61" ht="15.75" customHeight="1" spans="10:10">
      <c r="J61" s="112"/>
    </row>
    <row r="62" ht="15.75" customHeight="1" spans="10:10">
      <c r="J62" s="112"/>
    </row>
    <row r="63" ht="15.75" customHeight="1" spans="10:10">
      <c r="J63" s="112"/>
    </row>
    <row r="64" ht="15.75" customHeight="1" spans="10:10">
      <c r="J64" s="112"/>
    </row>
    <row r="65" ht="15.75" customHeight="1" spans="10:10">
      <c r="J65" s="112"/>
    </row>
    <row r="66" ht="15.75" customHeight="1" spans="10:10">
      <c r="J66" s="112"/>
    </row>
    <row r="67" ht="15.75" customHeight="1" spans="10:10">
      <c r="J67" s="112"/>
    </row>
    <row r="68" ht="15.75" customHeight="1" spans="10:10">
      <c r="J68" s="112"/>
    </row>
    <row r="69" ht="15.75" customHeight="1" spans="10:10">
      <c r="J69" s="112"/>
    </row>
    <row r="70" ht="15.75" customHeight="1" spans="10:10">
      <c r="J70" s="112"/>
    </row>
    <row r="71" ht="15.75" customHeight="1" spans="10:10">
      <c r="J71" s="112"/>
    </row>
    <row r="72" ht="15.75" customHeight="1" spans="10:10">
      <c r="J72" s="112"/>
    </row>
    <row r="73" ht="15.75" customHeight="1" spans="10:10">
      <c r="J73" s="112"/>
    </row>
    <row r="74" ht="15.75" customHeight="1" spans="10:10">
      <c r="J74" s="112"/>
    </row>
    <row r="75" ht="15.75" customHeight="1" spans="10:10">
      <c r="J75" s="112"/>
    </row>
    <row r="76" ht="15.75" customHeight="1" spans="10:10">
      <c r="J76" s="112"/>
    </row>
    <row r="77" ht="15.75" customHeight="1" spans="10:10">
      <c r="J77" s="112"/>
    </row>
    <row r="78" ht="15.75" customHeight="1" spans="10:10">
      <c r="J78" s="112"/>
    </row>
    <row r="79" ht="15.75" customHeight="1" spans="10:10">
      <c r="J79" s="112"/>
    </row>
    <row r="80" ht="15.75" customHeight="1" spans="10:10">
      <c r="J80" s="112"/>
    </row>
    <row r="81" ht="15.75" customHeight="1" spans="10:10">
      <c r="J81" s="112"/>
    </row>
    <row r="82" ht="15.75" customHeight="1" spans="10:10">
      <c r="J82" s="112"/>
    </row>
    <row r="83" ht="15.75" customHeight="1" spans="10:10">
      <c r="J83" s="112"/>
    </row>
    <row r="84" ht="15.75" customHeight="1" spans="10:10">
      <c r="J84" s="112"/>
    </row>
    <row r="85" ht="15.75" customHeight="1" spans="10:10">
      <c r="J85" s="112"/>
    </row>
    <row r="86" ht="15.75" customHeight="1" spans="10:10">
      <c r="J86" s="112"/>
    </row>
    <row r="87" ht="15.75" customHeight="1" spans="10:10">
      <c r="J87" s="112"/>
    </row>
    <row r="88" ht="15.75" customHeight="1" spans="10:10">
      <c r="J88" s="112"/>
    </row>
    <row r="89" ht="15.75" customHeight="1" spans="10:10">
      <c r="J89" s="112"/>
    </row>
    <row r="90" ht="15.75" customHeight="1" spans="10:10">
      <c r="J90" s="112"/>
    </row>
    <row r="91" ht="15.75" customHeight="1" spans="10:10">
      <c r="J91" s="112"/>
    </row>
    <row r="92" ht="15.75" customHeight="1" spans="10:10">
      <c r="J92" s="112"/>
    </row>
    <row r="93" ht="15.75" customHeight="1" spans="10:10">
      <c r="J93" s="112"/>
    </row>
    <row r="94" ht="15.75" customHeight="1" spans="10:10">
      <c r="J94" s="112"/>
    </row>
    <row r="95" ht="15.75" customHeight="1" spans="10:10">
      <c r="J95" s="112"/>
    </row>
    <row r="96" ht="15.75" customHeight="1" spans="10:10">
      <c r="J96" s="112"/>
    </row>
    <row r="97" ht="15.75" customHeight="1" spans="10:10">
      <c r="J97" s="112"/>
    </row>
    <row r="98" ht="15.75" customHeight="1" spans="10:10">
      <c r="J98" s="112"/>
    </row>
    <row r="99" ht="15.75" customHeight="1" spans="10:10">
      <c r="J99" s="112"/>
    </row>
    <row r="100" ht="15.75" customHeight="1" spans="10:10">
      <c r="J100" s="112"/>
    </row>
    <row r="101" ht="15.75" customHeight="1" spans="10:10">
      <c r="J101" s="112"/>
    </row>
    <row r="102" ht="15.75" customHeight="1" spans="10:10">
      <c r="J102" s="112"/>
    </row>
    <row r="103" ht="15.75" customHeight="1" spans="10:10">
      <c r="J103" s="112"/>
    </row>
    <row r="104" ht="15.75" customHeight="1" spans="10:10">
      <c r="J104" s="112"/>
    </row>
    <row r="105" ht="15.75" customHeight="1" spans="10:10">
      <c r="J105" s="112"/>
    </row>
    <row r="106" ht="15.75" customHeight="1" spans="10:10">
      <c r="J106" s="112"/>
    </row>
    <row r="107" ht="15.75" customHeight="1" spans="10:10">
      <c r="J107" s="112"/>
    </row>
    <row r="108" ht="15.75" customHeight="1" spans="10:10">
      <c r="J108" s="112"/>
    </row>
    <row r="109" ht="15.75" customHeight="1" spans="10:10">
      <c r="J109" s="112"/>
    </row>
    <row r="110" ht="15.75" customHeight="1" spans="10:10">
      <c r="J110" s="112"/>
    </row>
    <row r="111" ht="15.75" customHeight="1" spans="10:10">
      <c r="J111" s="112"/>
    </row>
    <row r="112" ht="15.75" customHeight="1" spans="10:10">
      <c r="J112" s="112"/>
    </row>
    <row r="113" ht="15.75" customHeight="1" spans="10:10">
      <c r="J113" s="112"/>
    </row>
    <row r="114" ht="15.75" customHeight="1" spans="10:10">
      <c r="J114" s="112"/>
    </row>
    <row r="115" ht="15.75" customHeight="1" spans="10:10">
      <c r="J115" s="112"/>
    </row>
    <row r="116" ht="15.75" customHeight="1" spans="10:10">
      <c r="J116" s="112"/>
    </row>
    <row r="117" ht="15.75" customHeight="1" spans="10:10">
      <c r="J117" s="112"/>
    </row>
    <row r="118" ht="15.75" customHeight="1" spans="10:10">
      <c r="J118" s="112"/>
    </row>
    <row r="119" ht="15.75" customHeight="1" spans="10:10">
      <c r="J119" s="112"/>
    </row>
    <row r="120" ht="15.75" customHeight="1" spans="10:10">
      <c r="J120" s="112"/>
    </row>
    <row r="121" ht="15.75" customHeight="1" spans="10:10">
      <c r="J121" s="112"/>
    </row>
    <row r="122" ht="15.75" customHeight="1" spans="10:10">
      <c r="J122" s="112"/>
    </row>
    <row r="123" ht="15.75" customHeight="1" spans="10:10">
      <c r="J123" s="112"/>
    </row>
    <row r="124" ht="15.75" customHeight="1" spans="10:10">
      <c r="J124" s="112"/>
    </row>
    <row r="125" ht="15.75" customHeight="1" spans="10:10">
      <c r="J125" s="112"/>
    </row>
    <row r="126" ht="15.75" customHeight="1" spans="10:10">
      <c r="J126" s="112"/>
    </row>
    <row r="127" ht="15.75" customHeight="1" spans="10:10">
      <c r="J127" s="112"/>
    </row>
    <row r="128" ht="15.75" customHeight="1" spans="10:10">
      <c r="J128" s="112"/>
    </row>
    <row r="129" ht="15.75" customHeight="1" spans="10:10">
      <c r="J129" s="112"/>
    </row>
    <row r="130" ht="15.75" customHeight="1" spans="10:10">
      <c r="J130" s="112"/>
    </row>
    <row r="131" ht="15.75" customHeight="1" spans="10:10">
      <c r="J131" s="112"/>
    </row>
    <row r="132" ht="15.75" customHeight="1" spans="10:10">
      <c r="J132" s="112"/>
    </row>
    <row r="133" ht="15.75" customHeight="1" spans="10:10">
      <c r="J133" s="112"/>
    </row>
    <row r="134" ht="15.75" customHeight="1" spans="10:10">
      <c r="J134" s="112"/>
    </row>
    <row r="135" ht="15.75" customHeight="1" spans="10:10">
      <c r="J135" s="112"/>
    </row>
    <row r="136" ht="15.75" customHeight="1" spans="10:10">
      <c r="J136" s="112"/>
    </row>
    <row r="137" ht="15.75" customHeight="1" spans="10:10">
      <c r="J137" s="112"/>
    </row>
    <row r="138" ht="15.75" customHeight="1" spans="10:10">
      <c r="J138" s="112"/>
    </row>
    <row r="139" ht="15.75" customHeight="1" spans="10:10">
      <c r="J139" s="112"/>
    </row>
    <row r="140" ht="15.75" customHeight="1" spans="10:10">
      <c r="J140" s="112"/>
    </row>
    <row r="141" ht="15.75" customHeight="1" spans="10:10">
      <c r="J141" s="112"/>
    </row>
    <row r="142" ht="15.75" customHeight="1" spans="10:10">
      <c r="J142" s="112"/>
    </row>
    <row r="143" ht="15.75" customHeight="1" spans="10:10">
      <c r="J143" s="112"/>
    </row>
    <row r="144" ht="15.75" customHeight="1" spans="10:10">
      <c r="J144" s="112"/>
    </row>
    <row r="145" ht="15.75" customHeight="1" spans="10:10">
      <c r="J145" s="112"/>
    </row>
    <row r="146" ht="15.75" customHeight="1" spans="10:10">
      <c r="J146" s="112"/>
    </row>
    <row r="147" ht="15.75" customHeight="1" spans="10:10">
      <c r="J147" s="112"/>
    </row>
    <row r="148" ht="15.75" customHeight="1" spans="10:10">
      <c r="J148" s="112"/>
    </row>
    <row r="149" ht="15.75" customHeight="1" spans="10:10">
      <c r="J149" s="112"/>
    </row>
    <row r="150" ht="15.75" customHeight="1" spans="10:10">
      <c r="J150" s="112"/>
    </row>
    <row r="151" ht="15.75" customHeight="1" spans="10:10">
      <c r="J151" s="112"/>
    </row>
    <row r="152" ht="15.75" customHeight="1" spans="10:10">
      <c r="J152" s="112"/>
    </row>
    <row r="153" ht="15.75" customHeight="1" spans="10:10">
      <c r="J153" s="112"/>
    </row>
    <row r="154" ht="15.75" customHeight="1" spans="10:10">
      <c r="J154" s="112"/>
    </row>
    <row r="155" ht="15.75" customHeight="1" spans="10:10">
      <c r="J155" s="112"/>
    </row>
    <row r="156" ht="15.75" customHeight="1" spans="10:10">
      <c r="J156" s="112"/>
    </row>
    <row r="157" ht="15.75" customHeight="1" spans="10:10">
      <c r="J157" s="112"/>
    </row>
    <row r="158" ht="15.75" customHeight="1" spans="10:10">
      <c r="J158" s="112"/>
    </row>
    <row r="159" ht="15.75" customHeight="1" spans="10:10">
      <c r="J159" s="112"/>
    </row>
    <row r="160" ht="15.75" customHeight="1" spans="10:10">
      <c r="J160" s="112"/>
    </row>
    <row r="161" ht="15.75" customHeight="1" spans="10:10">
      <c r="J161" s="112"/>
    </row>
    <row r="162" ht="15.75" customHeight="1" spans="10:10">
      <c r="J162" s="112"/>
    </row>
    <row r="163" ht="15.75" customHeight="1" spans="10:10">
      <c r="J163" s="112"/>
    </row>
    <row r="164" ht="15.75" customHeight="1" spans="10:10">
      <c r="J164" s="112"/>
    </row>
    <row r="165" ht="15.75" customHeight="1" spans="10:10">
      <c r="J165" s="112"/>
    </row>
    <row r="166" ht="15.75" customHeight="1" spans="10:10">
      <c r="J166" s="112"/>
    </row>
    <row r="167" ht="15.75" customHeight="1" spans="10:10">
      <c r="J167" s="112"/>
    </row>
    <row r="168" ht="15.75" customHeight="1" spans="10:10">
      <c r="J168" s="112"/>
    </row>
    <row r="169" ht="15.75" customHeight="1" spans="10:10">
      <c r="J169" s="112"/>
    </row>
    <row r="170" ht="15.75" customHeight="1" spans="10:10">
      <c r="J170" s="112"/>
    </row>
    <row r="171" ht="15.75" customHeight="1" spans="10:10">
      <c r="J171" s="112"/>
    </row>
    <row r="172" ht="15.75" customHeight="1" spans="10:10">
      <c r="J172" s="112"/>
    </row>
    <row r="173" ht="15.75" customHeight="1" spans="10:10">
      <c r="J173" s="112"/>
    </row>
    <row r="174" ht="15.75" customHeight="1" spans="10:10">
      <c r="J174" s="112"/>
    </row>
    <row r="175" ht="15.75" customHeight="1" spans="10:10">
      <c r="J175" s="112"/>
    </row>
    <row r="176" ht="15.75" customHeight="1" spans="10:10">
      <c r="J176" s="112"/>
    </row>
    <row r="177" ht="15.75" customHeight="1" spans="10:10">
      <c r="J177" s="112"/>
    </row>
    <row r="178" ht="15.75" customHeight="1" spans="10:10">
      <c r="J178" s="112"/>
    </row>
    <row r="179" ht="15.75" customHeight="1" spans="10:10">
      <c r="J179" s="112"/>
    </row>
    <row r="180" ht="15.75" customHeight="1" spans="10:10">
      <c r="J180" s="112"/>
    </row>
    <row r="181" ht="15.75" customHeight="1" spans="10:10">
      <c r="J181" s="112"/>
    </row>
    <row r="182" ht="15.75" customHeight="1" spans="10:10">
      <c r="J182" s="112"/>
    </row>
    <row r="183" ht="15.75" customHeight="1" spans="10:10">
      <c r="J183" s="112"/>
    </row>
    <row r="184" ht="15.75" customHeight="1" spans="10:10">
      <c r="J184" s="112"/>
    </row>
    <row r="185" ht="15.75" customHeight="1" spans="10:10">
      <c r="J185" s="112"/>
    </row>
    <row r="186" ht="15.75" customHeight="1" spans="10:10">
      <c r="J186" s="112"/>
    </row>
    <row r="187" ht="15.75" customHeight="1" spans="10:10">
      <c r="J187" s="112"/>
    </row>
    <row r="188" ht="15.75" customHeight="1" spans="10:10">
      <c r="J188" s="112"/>
    </row>
    <row r="189" ht="15.75" customHeight="1" spans="10:10">
      <c r="J189" s="112"/>
    </row>
    <row r="190" ht="15.75" customHeight="1" spans="10:10">
      <c r="J190" s="112"/>
    </row>
    <row r="191" ht="15.75" customHeight="1" spans="10:10">
      <c r="J191" s="112"/>
    </row>
    <row r="192" ht="15.75" customHeight="1" spans="10:10">
      <c r="J192" s="112"/>
    </row>
    <row r="193" ht="15.75" customHeight="1" spans="10:10">
      <c r="J193" s="112"/>
    </row>
    <row r="194" ht="15.75" customHeight="1" spans="10:10">
      <c r="J194" s="112"/>
    </row>
    <row r="195" ht="15.75" customHeight="1" spans="10:10">
      <c r="J195" s="112"/>
    </row>
    <row r="196" ht="15.75" customHeight="1" spans="10:10">
      <c r="J196" s="112"/>
    </row>
    <row r="197" ht="15.75" customHeight="1" spans="10:10">
      <c r="J197" s="112"/>
    </row>
    <row r="198" ht="15.75" customHeight="1" spans="10:10">
      <c r="J198" s="112"/>
    </row>
    <row r="199" ht="15.75" customHeight="1" spans="10:10">
      <c r="J199" s="112"/>
    </row>
    <row r="200" ht="15.75" customHeight="1" spans="10:10">
      <c r="J200" s="112"/>
    </row>
    <row r="201" ht="15.75" customHeight="1" spans="10:10">
      <c r="J201" s="112"/>
    </row>
    <row r="202" ht="15.75" customHeight="1" spans="10:10">
      <c r="J202" s="112"/>
    </row>
    <row r="203" ht="15.75" customHeight="1" spans="10:10">
      <c r="J203" s="112"/>
    </row>
    <row r="204" ht="15.75" customHeight="1" spans="10:10">
      <c r="J204" s="112"/>
    </row>
    <row r="205" ht="15.75" customHeight="1" spans="10:10">
      <c r="J205" s="112"/>
    </row>
    <row r="206" ht="15.75" customHeight="1" spans="10:10">
      <c r="J206" s="112"/>
    </row>
    <row r="207" ht="15.75" customHeight="1" spans="10:10">
      <c r="J207" s="112"/>
    </row>
    <row r="208" ht="15.75" customHeight="1" spans="10:10">
      <c r="J208" s="112"/>
    </row>
    <row r="209" ht="15.75" customHeight="1" spans="10:10">
      <c r="J209" s="112"/>
    </row>
    <row r="210" ht="15.75" customHeight="1" spans="10:10">
      <c r="J210" s="112"/>
    </row>
    <row r="211" ht="15.75" customHeight="1" spans="10:10">
      <c r="J211" s="112"/>
    </row>
    <row r="212" ht="15.75" customHeight="1" spans="10:10">
      <c r="J212" s="112"/>
    </row>
    <row r="213" ht="15.75" customHeight="1" spans="10:10">
      <c r="J213" s="112"/>
    </row>
    <row r="214" ht="15.75" customHeight="1" spans="10:10">
      <c r="J214" s="112"/>
    </row>
    <row r="215" ht="15.75" customHeight="1" spans="10:10">
      <c r="J215" s="112"/>
    </row>
    <row r="216" ht="15.75" customHeight="1" spans="10:10">
      <c r="J216" s="112"/>
    </row>
    <row r="217" ht="15.75" customHeight="1" spans="10:10">
      <c r="J217" s="112"/>
    </row>
    <row r="218" ht="15.75" customHeight="1" spans="10:10">
      <c r="J218" s="112"/>
    </row>
    <row r="219" ht="15.75" customHeight="1" spans="10:10">
      <c r="J219" s="112"/>
    </row>
    <row r="220" ht="15.75" customHeight="1" spans="10:10">
      <c r="J220" s="112"/>
    </row>
    <row r="221" ht="15.75" customHeight="1" spans="10:10">
      <c r="J221" s="112"/>
    </row>
    <row r="222" ht="15.75" customHeight="1" spans="10:10">
      <c r="J222" s="112"/>
    </row>
    <row r="223" ht="15.75" customHeight="1" spans="10:10">
      <c r="J223" s="112"/>
    </row>
    <row r="224" ht="15.75" customHeight="1" spans="10:10">
      <c r="J224" s="112"/>
    </row>
    <row r="225" ht="15.75" customHeight="1" spans="10:10">
      <c r="J225" s="112"/>
    </row>
    <row r="226" ht="15.75" customHeight="1" spans="10:10">
      <c r="J226" s="112"/>
    </row>
    <row r="227" ht="15.75" customHeight="1" spans="10:10">
      <c r="J227" s="112"/>
    </row>
    <row r="228" ht="15.75" customHeight="1" spans="10:10">
      <c r="J228" s="112"/>
    </row>
    <row r="229" ht="15.75" customHeight="1" spans="10:10">
      <c r="J229" s="112"/>
    </row>
    <row r="230" ht="15.75" customHeight="1" spans="10:10">
      <c r="J230" s="112"/>
    </row>
    <row r="231" ht="15.75" customHeight="1" spans="10:10">
      <c r="J231" s="112"/>
    </row>
    <row r="232" ht="15.75" customHeight="1" spans="10:10">
      <c r="J232" s="112"/>
    </row>
    <row r="233" ht="15.75" customHeight="1" spans="10:10">
      <c r="J233" s="112"/>
    </row>
    <row r="234" ht="15.75" customHeight="1" spans="10:10">
      <c r="J234" s="112"/>
    </row>
    <row r="235" ht="15.75" customHeight="1" spans="10:10">
      <c r="J235" s="112"/>
    </row>
    <row r="236" ht="15.75" customHeight="1" spans="10:10">
      <c r="J236" s="112"/>
    </row>
    <row r="237" ht="15.75" customHeight="1" spans="10:10">
      <c r="J237" s="112"/>
    </row>
    <row r="238" ht="15.75" customHeight="1" spans="10:10">
      <c r="J238" s="112"/>
    </row>
    <row r="239" ht="15.75" customHeight="1" spans="10:10">
      <c r="J239" s="112"/>
    </row>
    <row r="240" ht="15.75" customHeight="1" spans="10:10">
      <c r="J240" s="112"/>
    </row>
    <row r="241" ht="15.75" customHeight="1" spans="10:10">
      <c r="J241" s="112"/>
    </row>
    <row r="242" ht="15.75" customHeight="1" spans="10:10">
      <c r="J242" s="112"/>
    </row>
    <row r="243" ht="15.75" customHeight="1" spans="10:10">
      <c r="J243" s="112"/>
    </row>
    <row r="244" ht="15.75" customHeight="1" spans="10:10">
      <c r="J244" s="112"/>
    </row>
    <row r="245" ht="15.75" customHeight="1" spans="10:10">
      <c r="J245" s="112"/>
    </row>
    <row r="246" ht="15.75" customHeight="1" spans="10:10">
      <c r="J246" s="112"/>
    </row>
    <row r="247" ht="15.75" customHeight="1" spans="10:10">
      <c r="J247" s="112"/>
    </row>
    <row r="248" ht="15.75" customHeight="1" spans="10:10">
      <c r="J248" s="112"/>
    </row>
    <row r="249" ht="15.75" customHeight="1" spans="10:10">
      <c r="J249" s="112"/>
    </row>
    <row r="250" ht="15.75" customHeight="1" spans="10:10">
      <c r="J250" s="112"/>
    </row>
    <row r="251" ht="15.75" customHeight="1" spans="10:10">
      <c r="J251" s="112"/>
    </row>
    <row r="252" ht="15.75" customHeight="1" spans="10:10">
      <c r="J252" s="112"/>
    </row>
    <row r="253" ht="15.75" customHeight="1" spans="10:10">
      <c r="J253" s="112"/>
    </row>
    <row r="254" ht="15.75" customHeight="1" spans="10:10">
      <c r="J254" s="112"/>
    </row>
    <row r="255" ht="15.75" customHeight="1" spans="10:10">
      <c r="J255" s="112"/>
    </row>
    <row r="256" ht="15.75" customHeight="1" spans="10:10">
      <c r="J256" s="112"/>
    </row>
    <row r="257" ht="15.75" customHeight="1" spans="10:10">
      <c r="J257" s="112"/>
    </row>
    <row r="258" ht="15.75" customHeight="1" spans="10:10">
      <c r="J258" s="112"/>
    </row>
    <row r="259" ht="15.75" customHeight="1" spans="10:10">
      <c r="J259" s="112"/>
    </row>
    <row r="260" ht="15.75" customHeight="1" spans="10:10">
      <c r="J260" s="112"/>
    </row>
    <row r="261" ht="15.75" customHeight="1" spans="10:10">
      <c r="J261" s="112"/>
    </row>
    <row r="262" ht="15.75" customHeight="1" spans="10:10">
      <c r="J262" s="112"/>
    </row>
    <row r="263" ht="15.75" customHeight="1" spans="10:10">
      <c r="J263" s="112"/>
    </row>
    <row r="264" ht="15.75" customHeight="1" spans="10:10">
      <c r="J264" s="112"/>
    </row>
    <row r="265" ht="15.75" customHeight="1" spans="10:10">
      <c r="J265" s="112"/>
    </row>
    <row r="266" ht="15.75" customHeight="1" spans="10:10">
      <c r="J266" s="112"/>
    </row>
    <row r="267" ht="15.75" customHeight="1" spans="10:10">
      <c r="J267" s="112"/>
    </row>
    <row r="268" ht="15.75" customHeight="1" spans="10:10">
      <c r="J268" s="112"/>
    </row>
    <row r="269" ht="15.75" customHeight="1" spans="10:10">
      <c r="J269" s="112"/>
    </row>
    <row r="270" ht="15.75" customHeight="1" spans="10:10">
      <c r="J270" s="112"/>
    </row>
    <row r="271" ht="15.75" customHeight="1" spans="10:10">
      <c r="J271" s="112"/>
    </row>
    <row r="272" ht="15.75" customHeight="1" spans="10:10">
      <c r="J272" s="112"/>
    </row>
    <row r="273" ht="15.75" customHeight="1" spans="10:10">
      <c r="J273" s="112"/>
    </row>
    <row r="274" ht="15.75" customHeight="1" spans="10:10">
      <c r="J274" s="112"/>
    </row>
    <row r="275" ht="15.75" customHeight="1" spans="10:10">
      <c r="J275" s="112"/>
    </row>
    <row r="276" ht="15.75" customHeight="1" spans="10:10">
      <c r="J276" s="112"/>
    </row>
    <row r="277" ht="15.75" customHeight="1" spans="10:10">
      <c r="J277" s="112"/>
    </row>
    <row r="278" ht="15.75" customHeight="1" spans="10:10">
      <c r="J278" s="112"/>
    </row>
    <row r="279" ht="15.75" customHeight="1" spans="10:10">
      <c r="J279" s="112"/>
    </row>
    <row r="280" ht="15.75" customHeight="1" spans="10:10">
      <c r="J280" s="112"/>
    </row>
    <row r="281" ht="15.75" customHeight="1" spans="10:10">
      <c r="J281" s="112"/>
    </row>
    <row r="282" ht="15.75" customHeight="1" spans="10:10">
      <c r="J282" s="112"/>
    </row>
    <row r="283" ht="15.75" customHeight="1" spans="10:10">
      <c r="J283" s="112"/>
    </row>
    <row r="284" ht="15.75" customHeight="1" spans="10:10">
      <c r="J284" s="112"/>
    </row>
    <row r="285" ht="15.75" customHeight="1" spans="10:10">
      <c r="J285" s="112"/>
    </row>
    <row r="286" ht="15.75" customHeight="1" spans="10:10">
      <c r="J286" s="112"/>
    </row>
    <row r="287" ht="15.75" customHeight="1" spans="10:10">
      <c r="J287" s="112"/>
    </row>
    <row r="288" ht="15.75" customHeight="1" spans="10:10">
      <c r="J288" s="112"/>
    </row>
    <row r="289" ht="15.75" customHeight="1" spans="10:10">
      <c r="J289" s="112"/>
    </row>
    <row r="290" ht="15.75" customHeight="1" spans="10:10">
      <c r="J290" s="112"/>
    </row>
    <row r="291" ht="15.75" customHeight="1" spans="10:10">
      <c r="J291" s="112"/>
    </row>
    <row r="292" ht="15.75" customHeight="1" spans="10:10">
      <c r="J292" s="112"/>
    </row>
    <row r="293" ht="15.75" customHeight="1" spans="10:10">
      <c r="J293" s="112"/>
    </row>
    <row r="294" ht="15.75" customHeight="1" spans="10:10">
      <c r="J294" s="112"/>
    </row>
    <row r="295" ht="15.75" customHeight="1" spans="10:10">
      <c r="J295" s="112"/>
    </row>
    <row r="296" ht="15.75" customHeight="1" spans="10:10">
      <c r="J296" s="112"/>
    </row>
    <row r="297" ht="15.75" customHeight="1" spans="10:10">
      <c r="J297" s="112"/>
    </row>
    <row r="298" ht="15.75" customHeight="1" spans="10:10">
      <c r="J298" s="112"/>
    </row>
    <row r="299" ht="15.75" customHeight="1" spans="10:10">
      <c r="J299" s="112"/>
    </row>
    <row r="300" ht="15.75" customHeight="1" spans="10:10">
      <c r="J300" s="112"/>
    </row>
    <row r="301" ht="15.75" customHeight="1" spans="10:10">
      <c r="J301" s="112"/>
    </row>
    <row r="302" ht="15.75" customHeight="1" spans="10:10">
      <c r="J302" s="112"/>
    </row>
    <row r="303" ht="15.75" customHeight="1" spans="10:10">
      <c r="J303" s="112"/>
    </row>
    <row r="304" ht="15.75" customHeight="1" spans="10:10">
      <c r="J304" s="112"/>
    </row>
    <row r="305" ht="15.75" customHeight="1" spans="10:10">
      <c r="J305" s="112"/>
    </row>
    <row r="306" ht="15.75" customHeight="1" spans="10:10">
      <c r="J306" s="112"/>
    </row>
    <row r="307" ht="15.75" customHeight="1" spans="10:10">
      <c r="J307" s="112"/>
    </row>
    <row r="308" ht="15.75" customHeight="1" spans="10:10">
      <c r="J308" s="112"/>
    </row>
    <row r="309" ht="15.75" customHeight="1" spans="10:10">
      <c r="J309" s="112"/>
    </row>
    <row r="310" ht="15.75" customHeight="1" spans="10:10">
      <c r="J310" s="112"/>
    </row>
    <row r="311" ht="15.75" customHeight="1" spans="10:10">
      <c r="J311" s="112"/>
    </row>
    <row r="312" ht="15.75" customHeight="1" spans="10:10">
      <c r="J312" s="112"/>
    </row>
    <row r="313" ht="15.75" customHeight="1" spans="10:10">
      <c r="J313" s="112"/>
    </row>
    <row r="314" ht="15.75" customHeight="1" spans="10:10">
      <c r="J314" s="112"/>
    </row>
    <row r="315" ht="15.75" customHeight="1" spans="10:10">
      <c r="J315" s="112"/>
    </row>
    <row r="316" ht="15.75" customHeight="1" spans="10:10">
      <c r="J316" s="112"/>
    </row>
    <row r="317" ht="15.75" customHeight="1" spans="10:10">
      <c r="J317" s="112"/>
    </row>
    <row r="318" ht="15.75" customHeight="1" spans="10:10">
      <c r="J318" s="112"/>
    </row>
    <row r="319" ht="15.75" customHeight="1" spans="10:10">
      <c r="J319" s="112"/>
    </row>
    <row r="320" ht="15.75" customHeight="1" spans="10:10">
      <c r="J320" s="112"/>
    </row>
    <row r="321" ht="15.75" customHeight="1" spans="10:10">
      <c r="J321" s="112"/>
    </row>
    <row r="322" ht="15.75" customHeight="1" spans="10:10">
      <c r="J322" s="112"/>
    </row>
    <row r="323" ht="15.75" customHeight="1" spans="10:10">
      <c r="J323" s="112"/>
    </row>
    <row r="324" ht="15.75" customHeight="1" spans="10:10">
      <c r="J324" s="112"/>
    </row>
    <row r="325" ht="15.75" customHeight="1" spans="10:10">
      <c r="J325" s="112"/>
    </row>
    <row r="326" ht="15.75" customHeight="1" spans="10:10">
      <c r="J326" s="112"/>
    </row>
    <row r="327" ht="15.75" customHeight="1" spans="10:10">
      <c r="J327" s="112"/>
    </row>
    <row r="328" ht="15.75" customHeight="1" spans="10:10">
      <c r="J328" s="112"/>
    </row>
    <row r="329" ht="15.75" customHeight="1" spans="10:10">
      <c r="J329" s="112"/>
    </row>
    <row r="330" ht="15.75" customHeight="1" spans="10:10">
      <c r="J330" s="112"/>
    </row>
    <row r="331" ht="15.75" customHeight="1" spans="10:10">
      <c r="J331" s="112"/>
    </row>
    <row r="332" ht="15.75" customHeight="1" spans="10:10">
      <c r="J332" s="112"/>
    </row>
    <row r="333" ht="15.75" customHeight="1" spans="10:10">
      <c r="J333" s="112"/>
    </row>
    <row r="334" ht="15.75" customHeight="1" spans="10:10">
      <c r="J334" s="112"/>
    </row>
    <row r="335" ht="15.75" customHeight="1" spans="10:10">
      <c r="J335" s="112"/>
    </row>
    <row r="336" ht="15.75" customHeight="1" spans="10:10">
      <c r="J336" s="112"/>
    </row>
    <row r="337" ht="15.75" customHeight="1" spans="10:10">
      <c r="J337" s="112"/>
    </row>
    <row r="338" ht="15.75" customHeight="1" spans="10:10">
      <c r="J338" s="112"/>
    </row>
    <row r="339" ht="15.75" customHeight="1" spans="10:10">
      <c r="J339" s="112"/>
    </row>
    <row r="340" ht="15.75" customHeight="1" spans="10:10">
      <c r="J340" s="112"/>
    </row>
    <row r="341" ht="15.75" customHeight="1" spans="10:10">
      <c r="J341" s="112"/>
    </row>
    <row r="342" ht="15.75" customHeight="1" spans="10:10">
      <c r="J342" s="112"/>
    </row>
    <row r="343" ht="15.75" customHeight="1" spans="10:10">
      <c r="J343" s="112"/>
    </row>
    <row r="344" ht="15.75" customHeight="1" spans="10:10">
      <c r="J344" s="112"/>
    </row>
    <row r="345" ht="15.75" customHeight="1" spans="10:10">
      <c r="J345" s="112"/>
    </row>
    <row r="346" ht="15.75" customHeight="1" spans="10:10">
      <c r="J346" s="112"/>
    </row>
    <row r="347" ht="15.75" customHeight="1" spans="10:10">
      <c r="J347" s="112"/>
    </row>
    <row r="348" ht="15.75" customHeight="1" spans="10:10">
      <c r="J348" s="112"/>
    </row>
    <row r="349" ht="15.75" customHeight="1" spans="10:10">
      <c r="J349" s="112"/>
    </row>
    <row r="350" ht="15.75" customHeight="1" spans="10:10">
      <c r="J350" s="112"/>
    </row>
    <row r="351" ht="15.75" customHeight="1" spans="10:10">
      <c r="J351" s="112"/>
    </row>
    <row r="352" ht="15.75" customHeight="1" spans="10:10">
      <c r="J352" s="112"/>
    </row>
    <row r="353" ht="15.75" customHeight="1" spans="10:10">
      <c r="J353" s="112"/>
    </row>
    <row r="354" ht="15.75" customHeight="1" spans="10:10">
      <c r="J354" s="112"/>
    </row>
    <row r="355" ht="15.75" customHeight="1" spans="10:10">
      <c r="J355" s="112"/>
    </row>
    <row r="356" ht="15.75" customHeight="1" spans="10:10">
      <c r="J356" s="112"/>
    </row>
    <row r="357" ht="15.75" customHeight="1" spans="10:10">
      <c r="J357" s="112"/>
    </row>
    <row r="358" ht="15.75" customHeight="1" spans="10:10">
      <c r="J358" s="112"/>
    </row>
    <row r="359" ht="15.75" customHeight="1" spans="10:10">
      <c r="J359" s="112"/>
    </row>
    <row r="360" ht="15.75" customHeight="1" spans="10:10">
      <c r="J360" s="112"/>
    </row>
    <row r="361" ht="15.75" customHeight="1" spans="10:10">
      <c r="J361" s="112"/>
    </row>
    <row r="362" ht="15.75" customHeight="1" spans="10:10">
      <c r="J362" s="112"/>
    </row>
    <row r="363" ht="15.75" customHeight="1" spans="10:10">
      <c r="J363" s="112"/>
    </row>
    <row r="364" ht="15.75" customHeight="1" spans="10:10">
      <c r="J364" s="112"/>
    </row>
    <row r="365" ht="15.75" customHeight="1" spans="10:10">
      <c r="J365" s="112"/>
    </row>
    <row r="366" ht="15.75" customHeight="1" spans="10:10">
      <c r="J366" s="112"/>
    </row>
    <row r="367" ht="15.75" customHeight="1" spans="10:10">
      <c r="J367" s="112"/>
    </row>
    <row r="368" ht="15.75" customHeight="1" spans="10:10">
      <c r="J368" s="112"/>
    </row>
    <row r="369" ht="15.75" customHeight="1" spans="10:10">
      <c r="J369" s="112"/>
    </row>
    <row r="370" ht="15.75" customHeight="1" spans="10:10">
      <c r="J370" s="112"/>
    </row>
    <row r="371" ht="15.75" customHeight="1" spans="10:10">
      <c r="J371" s="112"/>
    </row>
    <row r="372" ht="15.75" customHeight="1" spans="10:10">
      <c r="J372" s="112"/>
    </row>
    <row r="373" ht="15.75" customHeight="1" spans="10:10">
      <c r="J373" s="112"/>
    </row>
    <row r="374" ht="15.75" customHeight="1" spans="10:10">
      <c r="J374" s="112"/>
    </row>
    <row r="375" ht="15.75" customHeight="1" spans="10:10">
      <c r="J375" s="112"/>
    </row>
    <row r="376" ht="15.75" customHeight="1" spans="10:10">
      <c r="J376" s="112"/>
    </row>
    <row r="377" ht="15.75" customHeight="1" spans="10:10">
      <c r="J377" s="112"/>
    </row>
    <row r="378" ht="15.75" customHeight="1" spans="10:10">
      <c r="J378" s="112"/>
    </row>
    <row r="379" ht="15.75" customHeight="1" spans="10:10">
      <c r="J379" s="112"/>
    </row>
    <row r="380" ht="15.75" customHeight="1" spans="10:10">
      <c r="J380" s="112"/>
    </row>
    <row r="381" ht="15.75" customHeight="1" spans="10:10">
      <c r="J381" s="112"/>
    </row>
    <row r="382" ht="15.75" customHeight="1" spans="10:10">
      <c r="J382" s="112"/>
    </row>
    <row r="383" ht="15.75" customHeight="1" spans="10:10">
      <c r="J383" s="112"/>
    </row>
    <row r="384" ht="15.75" customHeight="1" spans="10:10">
      <c r="J384" s="112"/>
    </row>
    <row r="385" ht="15.75" customHeight="1" spans="10:10">
      <c r="J385" s="112"/>
    </row>
    <row r="386" ht="15.75" customHeight="1" spans="10:10">
      <c r="J386" s="112"/>
    </row>
    <row r="387" ht="15.75" customHeight="1" spans="10:10">
      <c r="J387" s="112"/>
    </row>
    <row r="388" ht="15.75" customHeight="1" spans="10:10">
      <c r="J388" s="112"/>
    </row>
    <row r="389" ht="15.75" customHeight="1" spans="10:10">
      <c r="J389" s="112"/>
    </row>
    <row r="390" ht="15.75" customHeight="1" spans="10:10">
      <c r="J390" s="112"/>
    </row>
    <row r="391" ht="15.75" customHeight="1" spans="10:10">
      <c r="J391" s="112"/>
    </row>
    <row r="392" ht="15.75" customHeight="1" spans="10:10">
      <c r="J392" s="112"/>
    </row>
    <row r="393" ht="15.75" customHeight="1" spans="10:10">
      <c r="J393" s="112"/>
    </row>
    <row r="394" ht="15.75" customHeight="1" spans="10:10">
      <c r="J394" s="112"/>
    </row>
    <row r="395" ht="15.75" customHeight="1" spans="10:10">
      <c r="J395" s="112"/>
    </row>
    <row r="396" ht="15.75" customHeight="1" spans="10:10">
      <c r="J396" s="112"/>
    </row>
    <row r="397" ht="15.75" customHeight="1" spans="10:10">
      <c r="J397" s="112"/>
    </row>
    <row r="398" ht="15.75" customHeight="1" spans="10:10">
      <c r="J398" s="112"/>
    </row>
    <row r="399" ht="15.75" customHeight="1" spans="10:10">
      <c r="J399" s="112"/>
    </row>
    <row r="400" ht="15.75" customHeight="1" spans="10:10">
      <c r="J400" s="112"/>
    </row>
    <row r="401" ht="15.75" customHeight="1" spans="10:10">
      <c r="J401" s="112"/>
    </row>
    <row r="402" ht="15.75" customHeight="1" spans="10:10">
      <c r="J402" s="112"/>
    </row>
    <row r="403" ht="15.75" customHeight="1" spans="10:10">
      <c r="J403" s="112"/>
    </row>
    <row r="404" ht="15.75" customHeight="1" spans="10:10">
      <c r="J404" s="112"/>
    </row>
    <row r="405" ht="15.75" customHeight="1" spans="10:10">
      <c r="J405" s="112"/>
    </row>
    <row r="406" ht="15.75" customHeight="1" spans="10:10">
      <c r="J406" s="112"/>
    </row>
    <row r="407" ht="15.75" customHeight="1" spans="10:10">
      <c r="J407" s="112"/>
    </row>
    <row r="408" ht="15.75" customHeight="1" spans="10:10">
      <c r="J408" s="112"/>
    </row>
    <row r="409" ht="15.75" customHeight="1" spans="10:10">
      <c r="J409" s="112"/>
    </row>
    <row r="410" ht="15.75" customHeight="1" spans="10:10">
      <c r="J410" s="112"/>
    </row>
    <row r="411" ht="15.75" customHeight="1" spans="10:10">
      <c r="J411" s="112"/>
    </row>
    <row r="412" ht="15.75" customHeight="1" spans="10:10">
      <c r="J412" s="112"/>
    </row>
    <row r="413" ht="15.75" customHeight="1" spans="10:10">
      <c r="J413" s="112"/>
    </row>
    <row r="414" ht="15.75" customHeight="1" spans="10:10">
      <c r="J414" s="112"/>
    </row>
    <row r="415" ht="15.75" customHeight="1" spans="10:10">
      <c r="J415" s="112"/>
    </row>
    <row r="416" ht="15.75" customHeight="1" spans="10:10">
      <c r="J416" s="112"/>
    </row>
    <row r="417" ht="15.75" customHeight="1" spans="10:10">
      <c r="J417" s="112"/>
    </row>
    <row r="418" ht="15.75" customHeight="1" spans="10:10">
      <c r="J418" s="112"/>
    </row>
    <row r="419" ht="15.75" customHeight="1" spans="10:10">
      <c r="J419" s="112"/>
    </row>
    <row r="420" ht="15.75" customHeight="1" spans="10:10">
      <c r="J420" s="112"/>
    </row>
    <row r="421" ht="15.75" customHeight="1" spans="10:10">
      <c r="J421" s="112"/>
    </row>
    <row r="422" ht="15.75" customHeight="1" spans="10:10">
      <c r="J422" s="112"/>
    </row>
    <row r="423" ht="15.75" customHeight="1" spans="10:10">
      <c r="J423" s="112"/>
    </row>
    <row r="424" ht="15.75" customHeight="1" spans="10:10">
      <c r="J424" s="112"/>
    </row>
    <row r="425" ht="15.75" customHeight="1" spans="10:10">
      <c r="J425" s="112"/>
    </row>
    <row r="426" ht="15.75" customHeight="1" spans="10:10">
      <c r="J426" s="112"/>
    </row>
    <row r="427" ht="15.75" customHeight="1" spans="10:10">
      <c r="J427" s="112"/>
    </row>
    <row r="428" ht="15.75" customHeight="1" spans="10:10">
      <c r="J428" s="112"/>
    </row>
    <row r="429" ht="15.75" customHeight="1" spans="10:10">
      <c r="J429" s="112"/>
    </row>
    <row r="430" ht="15.75" customHeight="1" spans="10:10">
      <c r="J430" s="112"/>
    </row>
    <row r="431" ht="15.75" customHeight="1" spans="10:10">
      <c r="J431" s="112"/>
    </row>
    <row r="432" ht="15.75" customHeight="1" spans="10:10">
      <c r="J432" s="112"/>
    </row>
    <row r="433" ht="15.75" customHeight="1" spans="10:10">
      <c r="J433" s="112"/>
    </row>
    <row r="434" ht="15.75" customHeight="1" spans="10:10">
      <c r="J434" s="112"/>
    </row>
    <row r="435" ht="15.75" customHeight="1" spans="10:10">
      <c r="J435" s="112"/>
    </row>
    <row r="436" ht="15.75" customHeight="1" spans="10:10">
      <c r="J436" s="112"/>
    </row>
    <row r="437" ht="15.75" customHeight="1" spans="10:10">
      <c r="J437" s="112"/>
    </row>
    <row r="438" ht="15.75" customHeight="1" spans="10:10">
      <c r="J438" s="112"/>
    </row>
    <row r="439" ht="15.75" customHeight="1" spans="10:10">
      <c r="J439" s="112"/>
    </row>
    <row r="440" ht="15.75" customHeight="1" spans="10:10">
      <c r="J440" s="112"/>
    </row>
    <row r="441" ht="15.75" customHeight="1" spans="10:10">
      <c r="J441" s="112"/>
    </row>
    <row r="442" ht="15.75" customHeight="1" spans="10:10">
      <c r="J442" s="112"/>
    </row>
    <row r="443" ht="15.75" customHeight="1" spans="10:10">
      <c r="J443" s="112"/>
    </row>
    <row r="444" ht="15.75" customHeight="1" spans="10:10">
      <c r="J444" s="112"/>
    </row>
    <row r="445" ht="15.75" customHeight="1" spans="10:10">
      <c r="J445" s="112"/>
    </row>
    <row r="446" ht="15.75" customHeight="1" spans="10:10">
      <c r="J446" s="112"/>
    </row>
    <row r="447" ht="15.75" customHeight="1" spans="10:10">
      <c r="J447" s="112"/>
    </row>
    <row r="448" ht="15.75" customHeight="1" spans="10:10">
      <c r="J448" s="112"/>
    </row>
    <row r="449" ht="15.75" customHeight="1" spans="10:10">
      <c r="J449" s="112"/>
    </row>
    <row r="450" ht="15.75" customHeight="1" spans="10:10">
      <c r="J450" s="112"/>
    </row>
    <row r="451" ht="15.75" customHeight="1" spans="10:10">
      <c r="J451" s="112"/>
    </row>
    <row r="452" ht="15.75" customHeight="1" spans="10:10">
      <c r="J452" s="112"/>
    </row>
    <row r="453" ht="15.75" customHeight="1" spans="10:10">
      <c r="J453" s="112"/>
    </row>
    <row r="454" ht="15.75" customHeight="1" spans="10:10">
      <c r="J454" s="112"/>
    </row>
    <row r="455" ht="15.75" customHeight="1" spans="10:10">
      <c r="J455" s="112"/>
    </row>
    <row r="456" ht="15.75" customHeight="1" spans="10:10">
      <c r="J456" s="112"/>
    </row>
    <row r="457" ht="15.75" customHeight="1" spans="10:10">
      <c r="J457" s="112"/>
    </row>
    <row r="458" ht="15.75" customHeight="1" spans="10:10">
      <c r="J458" s="112"/>
    </row>
    <row r="459" ht="15.75" customHeight="1" spans="10:10">
      <c r="J459" s="112"/>
    </row>
    <row r="460" ht="15.75" customHeight="1" spans="10:10">
      <c r="J460" s="112"/>
    </row>
    <row r="461" ht="15.75" customHeight="1" spans="10:10">
      <c r="J461" s="112"/>
    </row>
    <row r="462" ht="15.75" customHeight="1" spans="10:10">
      <c r="J462" s="112"/>
    </row>
    <row r="463" ht="15.75" customHeight="1" spans="10:10">
      <c r="J463" s="112"/>
    </row>
    <row r="464" ht="15.75" customHeight="1" spans="10:10">
      <c r="J464" s="112"/>
    </row>
    <row r="465" ht="15.75" customHeight="1" spans="10:10">
      <c r="J465" s="112"/>
    </row>
    <row r="466" ht="15.75" customHeight="1" spans="10:10">
      <c r="J466" s="112"/>
    </row>
    <row r="467" ht="15.75" customHeight="1" spans="10:10">
      <c r="J467" s="112"/>
    </row>
    <row r="468" ht="15.75" customHeight="1" spans="10:10">
      <c r="J468" s="112"/>
    </row>
    <row r="469" ht="15.75" customHeight="1" spans="10:10">
      <c r="J469" s="112"/>
    </row>
    <row r="470" ht="15.75" customHeight="1" spans="10:10">
      <c r="J470" s="112"/>
    </row>
    <row r="471" ht="15.75" customHeight="1" spans="10:10">
      <c r="J471" s="112"/>
    </row>
    <row r="472" ht="15.75" customHeight="1" spans="10:10">
      <c r="J472" s="112"/>
    </row>
    <row r="473" ht="15.75" customHeight="1" spans="10:10">
      <c r="J473" s="112"/>
    </row>
    <row r="474" ht="15.75" customHeight="1" spans="10:10">
      <c r="J474" s="112"/>
    </row>
    <row r="475" ht="15.75" customHeight="1" spans="10:10">
      <c r="J475" s="112"/>
    </row>
    <row r="476" ht="15.75" customHeight="1" spans="10:10">
      <c r="J476" s="112"/>
    </row>
    <row r="477" ht="15.75" customHeight="1" spans="10:10">
      <c r="J477" s="112"/>
    </row>
    <row r="478" ht="15.75" customHeight="1" spans="10:10">
      <c r="J478" s="112"/>
    </row>
    <row r="479" ht="15.75" customHeight="1" spans="10:10">
      <c r="J479" s="112"/>
    </row>
    <row r="480" ht="15.75" customHeight="1" spans="10:10">
      <c r="J480" s="112"/>
    </row>
    <row r="481" ht="15.75" customHeight="1" spans="10:10">
      <c r="J481" s="112"/>
    </row>
    <row r="482" ht="15.75" customHeight="1" spans="10:10">
      <c r="J482" s="112"/>
    </row>
    <row r="483" ht="15.75" customHeight="1" spans="10:10">
      <c r="J483" s="112"/>
    </row>
    <row r="484" ht="15.75" customHeight="1" spans="10:10">
      <c r="J484" s="112"/>
    </row>
    <row r="485" ht="15.75" customHeight="1" spans="10:10">
      <c r="J485" s="112"/>
    </row>
    <row r="486" ht="15.75" customHeight="1" spans="10:10">
      <c r="J486" s="112"/>
    </row>
    <row r="487" ht="15.75" customHeight="1" spans="10:10">
      <c r="J487" s="112"/>
    </row>
    <row r="488" ht="15.75" customHeight="1" spans="10:10">
      <c r="J488" s="112"/>
    </row>
    <row r="489" ht="15.75" customHeight="1" spans="10:10">
      <c r="J489" s="112"/>
    </row>
    <row r="490" ht="15.75" customHeight="1" spans="10:10">
      <c r="J490" s="112"/>
    </row>
    <row r="491" ht="15.75" customHeight="1" spans="10:10">
      <c r="J491" s="112"/>
    </row>
    <row r="492" ht="15.75" customHeight="1" spans="10:10">
      <c r="J492" s="112"/>
    </row>
    <row r="493" ht="15.75" customHeight="1" spans="10:10">
      <c r="J493" s="112"/>
    </row>
    <row r="494" ht="15.75" customHeight="1" spans="10:10">
      <c r="J494" s="112"/>
    </row>
    <row r="495" ht="15.75" customHeight="1" spans="10:10">
      <c r="J495" s="112"/>
    </row>
    <row r="496" ht="15.75" customHeight="1" spans="10:10">
      <c r="J496" s="112"/>
    </row>
    <row r="497" ht="15.75" customHeight="1" spans="10:10">
      <c r="J497" s="112"/>
    </row>
    <row r="498" ht="15.75" customHeight="1" spans="10:10">
      <c r="J498" s="112"/>
    </row>
    <row r="499" ht="15.75" customHeight="1" spans="10:10">
      <c r="J499" s="112"/>
    </row>
    <row r="500" ht="15.75" customHeight="1" spans="10:10">
      <c r="J500" s="112"/>
    </row>
    <row r="501" ht="15.75" customHeight="1" spans="10:10">
      <c r="J501" s="112"/>
    </row>
    <row r="502" ht="15.75" customHeight="1" spans="10:10">
      <c r="J502" s="112"/>
    </row>
    <row r="503" ht="15.75" customHeight="1" spans="10:10">
      <c r="J503" s="112"/>
    </row>
    <row r="504" ht="15.75" customHeight="1" spans="10:10">
      <c r="J504" s="112"/>
    </row>
    <row r="505" ht="15.75" customHeight="1" spans="10:10">
      <c r="J505" s="112"/>
    </row>
    <row r="506" ht="15.75" customHeight="1" spans="10:10">
      <c r="J506" s="112"/>
    </row>
    <row r="507" ht="15.75" customHeight="1" spans="10:10">
      <c r="J507" s="112"/>
    </row>
    <row r="508" ht="15.75" customHeight="1" spans="10:10">
      <c r="J508" s="112"/>
    </row>
    <row r="509" ht="15.75" customHeight="1" spans="10:10">
      <c r="J509" s="112"/>
    </row>
    <row r="510" ht="15.75" customHeight="1" spans="10:10">
      <c r="J510" s="112"/>
    </row>
    <row r="511" ht="15.75" customHeight="1" spans="10:10">
      <c r="J511" s="112"/>
    </row>
    <row r="512" ht="15.75" customHeight="1" spans="10:10">
      <c r="J512" s="112"/>
    </row>
    <row r="513" ht="15.75" customHeight="1" spans="10:10">
      <c r="J513" s="112"/>
    </row>
    <row r="514" ht="15.75" customHeight="1" spans="10:10">
      <c r="J514" s="112"/>
    </row>
    <row r="515" ht="15.75" customHeight="1" spans="10:10">
      <c r="J515" s="112"/>
    </row>
    <row r="516" ht="15.75" customHeight="1" spans="10:10">
      <c r="J516" s="112"/>
    </row>
    <row r="517" ht="15.75" customHeight="1" spans="10:10">
      <c r="J517" s="112"/>
    </row>
    <row r="518" ht="15.75" customHeight="1" spans="10:10">
      <c r="J518" s="112"/>
    </row>
    <row r="519" ht="15.75" customHeight="1" spans="10:10">
      <c r="J519" s="112"/>
    </row>
    <row r="520" ht="15.75" customHeight="1" spans="10:10">
      <c r="J520" s="112"/>
    </row>
    <row r="521" ht="15.75" customHeight="1" spans="10:10">
      <c r="J521" s="112"/>
    </row>
    <row r="522" ht="15.75" customHeight="1" spans="10:10">
      <c r="J522" s="112"/>
    </row>
    <row r="523" ht="15.75" customHeight="1" spans="10:10">
      <c r="J523" s="112"/>
    </row>
    <row r="524" ht="15.75" customHeight="1" spans="10:10">
      <c r="J524" s="112"/>
    </row>
    <row r="525" ht="15.75" customHeight="1" spans="10:10">
      <c r="J525" s="112"/>
    </row>
    <row r="526" ht="15.75" customHeight="1" spans="10:10">
      <c r="J526" s="112"/>
    </row>
    <row r="527" ht="15.75" customHeight="1" spans="10:10">
      <c r="J527" s="112"/>
    </row>
    <row r="528" ht="15.75" customHeight="1" spans="10:10">
      <c r="J528" s="112"/>
    </row>
    <row r="529" ht="15.75" customHeight="1" spans="10:10">
      <c r="J529" s="112"/>
    </row>
    <row r="530" ht="15.75" customHeight="1" spans="10:10">
      <c r="J530" s="112"/>
    </row>
    <row r="531" ht="15.75" customHeight="1" spans="10:10">
      <c r="J531" s="112"/>
    </row>
    <row r="532" ht="15.75" customHeight="1" spans="10:10">
      <c r="J532" s="112"/>
    </row>
    <row r="533" ht="15.75" customHeight="1" spans="10:10">
      <c r="J533" s="112"/>
    </row>
    <row r="534" ht="15.75" customHeight="1" spans="10:10">
      <c r="J534" s="112"/>
    </row>
    <row r="535" ht="15.75" customHeight="1" spans="10:10">
      <c r="J535" s="112"/>
    </row>
    <row r="536" ht="15.75" customHeight="1" spans="10:10">
      <c r="J536" s="112"/>
    </row>
    <row r="537" ht="15.75" customHeight="1" spans="10:10">
      <c r="J537" s="112"/>
    </row>
    <row r="538" ht="15.75" customHeight="1" spans="10:10">
      <c r="J538" s="112"/>
    </row>
    <row r="539" ht="15.75" customHeight="1" spans="10:10">
      <c r="J539" s="112"/>
    </row>
    <row r="540" ht="15.75" customHeight="1" spans="10:10">
      <c r="J540" s="112"/>
    </row>
    <row r="541" ht="15.75" customHeight="1" spans="10:10">
      <c r="J541" s="112"/>
    </row>
    <row r="542" ht="15.75" customHeight="1" spans="10:10">
      <c r="J542" s="112"/>
    </row>
    <row r="543" ht="15.75" customHeight="1" spans="10:10">
      <c r="J543" s="112"/>
    </row>
    <row r="544" ht="15.75" customHeight="1" spans="10:10">
      <c r="J544" s="112"/>
    </row>
    <row r="545" ht="15.75" customHeight="1" spans="10:10">
      <c r="J545" s="112"/>
    </row>
    <row r="546" ht="15.75" customHeight="1" spans="10:10">
      <c r="J546" s="112"/>
    </row>
    <row r="547" ht="15.75" customHeight="1" spans="10:10">
      <c r="J547" s="112"/>
    </row>
    <row r="548" ht="15.75" customHeight="1" spans="10:10">
      <c r="J548" s="112"/>
    </row>
    <row r="549" ht="15.75" customHeight="1" spans="10:10">
      <c r="J549" s="112"/>
    </row>
    <row r="550" ht="15.75" customHeight="1" spans="10:10">
      <c r="J550" s="112"/>
    </row>
    <row r="551" ht="15.75" customHeight="1" spans="10:10">
      <c r="J551" s="112"/>
    </row>
    <row r="552" ht="15.75" customHeight="1" spans="10:10">
      <c r="J552" s="112"/>
    </row>
    <row r="553" ht="15.75" customHeight="1" spans="10:10">
      <c r="J553" s="112"/>
    </row>
    <row r="554" ht="15.75" customHeight="1" spans="10:10">
      <c r="J554" s="112"/>
    </row>
    <row r="555" ht="15.75" customHeight="1" spans="10:10">
      <c r="J555" s="112"/>
    </row>
    <row r="556" ht="15.75" customHeight="1" spans="10:10">
      <c r="J556" s="112"/>
    </row>
    <row r="557" ht="15.75" customHeight="1" spans="10:10">
      <c r="J557" s="112"/>
    </row>
    <row r="558" ht="15.75" customHeight="1" spans="10:10">
      <c r="J558" s="112"/>
    </row>
    <row r="559" ht="15.75" customHeight="1" spans="10:10">
      <c r="J559" s="112"/>
    </row>
    <row r="560" ht="15.75" customHeight="1" spans="10:10">
      <c r="J560" s="112"/>
    </row>
    <row r="561" ht="15.75" customHeight="1" spans="10:10">
      <c r="J561" s="112"/>
    </row>
    <row r="562" ht="15.75" customHeight="1" spans="10:10">
      <c r="J562" s="112"/>
    </row>
    <row r="563" ht="15.75" customHeight="1" spans="10:10">
      <c r="J563" s="112"/>
    </row>
    <row r="564" ht="15.75" customHeight="1" spans="10:10">
      <c r="J564" s="112"/>
    </row>
    <row r="565" ht="15.75" customHeight="1" spans="10:10">
      <c r="J565" s="112"/>
    </row>
    <row r="566" ht="15.75" customHeight="1" spans="10:10">
      <c r="J566" s="112"/>
    </row>
    <row r="567" ht="15.75" customHeight="1" spans="10:10">
      <c r="J567" s="112"/>
    </row>
    <row r="568" ht="15.75" customHeight="1" spans="10:10">
      <c r="J568" s="112"/>
    </row>
    <row r="569" ht="15.75" customHeight="1" spans="10:10">
      <c r="J569" s="112"/>
    </row>
    <row r="570" ht="15.75" customHeight="1" spans="10:10">
      <c r="J570" s="112"/>
    </row>
    <row r="571" ht="15.75" customHeight="1" spans="10:10">
      <c r="J571" s="112"/>
    </row>
    <row r="572" ht="15.75" customHeight="1" spans="10:10">
      <c r="J572" s="112"/>
    </row>
    <row r="573" ht="15.75" customHeight="1" spans="10:10">
      <c r="J573" s="112"/>
    </row>
    <row r="574" ht="15.75" customHeight="1" spans="10:10">
      <c r="J574" s="112"/>
    </row>
    <row r="575" ht="15.75" customHeight="1" spans="10:10">
      <c r="J575" s="112"/>
    </row>
    <row r="576" ht="15.75" customHeight="1" spans="10:10">
      <c r="J576" s="112"/>
    </row>
    <row r="577" ht="15.75" customHeight="1" spans="10:10">
      <c r="J577" s="112"/>
    </row>
    <row r="578" ht="15.75" customHeight="1" spans="10:10">
      <c r="J578" s="112"/>
    </row>
    <row r="579" ht="15.75" customHeight="1" spans="10:10">
      <c r="J579" s="112"/>
    </row>
    <row r="580" ht="15.75" customHeight="1" spans="10:10">
      <c r="J580" s="112"/>
    </row>
    <row r="581" ht="15.75" customHeight="1" spans="10:10">
      <c r="J581" s="112"/>
    </row>
    <row r="582" ht="15.75" customHeight="1" spans="10:10">
      <c r="J582" s="112"/>
    </row>
    <row r="583" ht="15.75" customHeight="1" spans="10:10">
      <c r="J583" s="112"/>
    </row>
    <row r="584" ht="15.75" customHeight="1" spans="10:10">
      <c r="J584" s="112"/>
    </row>
    <row r="585" ht="15.75" customHeight="1" spans="10:10">
      <c r="J585" s="112"/>
    </row>
    <row r="586" ht="15.75" customHeight="1" spans="10:10">
      <c r="J586" s="112"/>
    </row>
    <row r="587" ht="15.75" customHeight="1" spans="10:10">
      <c r="J587" s="112"/>
    </row>
    <row r="588" ht="15.75" customHeight="1" spans="10:10">
      <c r="J588" s="112"/>
    </row>
    <row r="589" ht="15.75" customHeight="1" spans="10:10">
      <c r="J589" s="112"/>
    </row>
    <row r="590" ht="15.75" customHeight="1" spans="10:10">
      <c r="J590" s="112"/>
    </row>
    <row r="591" ht="15.75" customHeight="1" spans="10:10">
      <c r="J591" s="112"/>
    </row>
    <row r="592" ht="15.75" customHeight="1" spans="10:10">
      <c r="J592" s="112"/>
    </row>
    <row r="593" ht="15.75" customHeight="1" spans="10:10">
      <c r="J593" s="112"/>
    </row>
    <row r="594" ht="15.75" customHeight="1" spans="10:10">
      <c r="J594" s="112"/>
    </row>
    <row r="595" ht="15.75" customHeight="1" spans="10:10">
      <c r="J595" s="112"/>
    </row>
    <row r="596" ht="15.75" customHeight="1" spans="10:10">
      <c r="J596" s="112"/>
    </row>
    <row r="597" ht="15.75" customHeight="1" spans="10:10">
      <c r="J597" s="112"/>
    </row>
    <row r="598" ht="15.75" customHeight="1" spans="10:10">
      <c r="J598" s="112"/>
    </row>
    <row r="599" ht="15.75" customHeight="1" spans="10:10">
      <c r="J599" s="112"/>
    </row>
    <row r="600" ht="15.75" customHeight="1" spans="10:10">
      <c r="J600" s="112"/>
    </row>
    <row r="601" ht="15.75" customHeight="1" spans="10:10">
      <c r="J601" s="112"/>
    </row>
    <row r="602" ht="15.75" customHeight="1" spans="10:10">
      <c r="J602" s="112"/>
    </row>
    <row r="603" ht="15.75" customHeight="1" spans="10:10">
      <c r="J603" s="112"/>
    </row>
    <row r="604" ht="15.75" customHeight="1" spans="10:10">
      <c r="J604" s="112"/>
    </row>
    <row r="605" ht="15.75" customHeight="1" spans="10:10">
      <c r="J605" s="112"/>
    </row>
    <row r="606" ht="15.75" customHeight="1" spans="10:10">
      <c r="J606" s="112"/>
    </row>
    <row r="607" ht="15.75" customHeight="1" spans="10:10">
      <c r="J607" s="112"/>
    </row>
    <row r="608" ht="15.75" customHeight="1" spans="10:10">
      <c r="J608" s="112"/>
    </row>
    <row r="609" ht="15.75" customHeight="1" spans="10:10">
      <c r="J609" s="112"/>
    </row>
    <row r="610" ht="15.75" customHeight="1" spans="10:10">
      <c r="J610" s="112"/>
    </row>
    <row r="611" ht="15.75" customHeight="1" spans="10:10">
      <c r="J611" s="112"/>
    </row>
    <row r="612" ht="15.75" customHeight="1" spans="10:10">
      <c r="J612" s="112"/>
    </row>
    <row r="613" ht="15.75" customHeight="1" spans="10:10">
      <c r="J613" s="112"/>
    </row>
    <row r="614" ht="15.75" customHeight="1" spans="10:10">
      <c r="J614" s="112"/>
    </row>
    <row r="615" ht="15.75" customHeight="1" spans="10:10">
      <c r="J615" s="112"/>
    </row>
    <row r="616" ht="15.75" customHeight="1" spans="10:10">
      <c r="J616" s="112"/>
    </row>
    <row r="617" ht="15.75" customHeight="1" spans="10:10">
      <c r="J617" s="112"/>
    </row>
    <row r="618" ht="15.75" customHeight="1" spans="10:10">
      <c r="J618" s="112"/>
    </row>
    <row r="619" ht="15.75" customHeight="1" spans="10:10">
      <c r="J619" s="112"/>
    </row>
    <row r="620" ht="15.75" customHeight="1" spans="10:10">
      <c r="J620" s="112"/>
    </row>
    <row r="621" ht="15.75" customHeight="1" spans="10:10">
      <c r="J621" s="112"/>
    </row>
    <row r="622" ht="15.75" customHeight="1" spans="10:10">
      <c r="J622" s="112"/>
    </row>
    <row r="623" ht="15.75" customHeight="1" spans="10:10">
      <c r="J623" s="112"/>
    </row>
    <row r="624" ht="15.75" customHeight="1" spans="10:10">
      <c r="J624" s="112"/>
    </row>
    <row r="625" ht="15.75" customHeight="1" spans="10:10">
      <c r="J625" s="112"/>
    </row>
    <row r="626" ht="15.75" customHeight="1" spans="10:10">
      <c r="J626" s="112"/>
    </row>
    <row r="627" ht="15.75" customHeight="1" spans="10:10">
      <c r="J627" s="112"/>
    </row>
    <row r="628" ht="15.75" customHeight="1" spans="10:10">
      <c r="J628" s="112"/>
    </row>
    <row r="629" ht="15.75" customHeight="1" spans="10:10">
      <c r="J629" s="112"/>
    </row>
    <row r="630" ht="15.75" customHeight="1" spans="10:10">
      <c r="J630" s="112"/>
    </row>
    <row r="631" ht="15.75" customHeight="1" spans="10:10">
      <c r="J631" s="112"/>
    </row>
    <row r="632" ht="15.75" customHeight="1" spans="10:10">
      <c r="J632" s="112"/>
    </row>
    <row r="633" ht="15.75" customHeight="1" spans="10:10">
      <c r="J633" s="112"/>
    </row>
    <row r="634" ht="15.75" customHeight="1" spans="10:10">
      <c r="J634" s="112"/>
    </row>
    <row r="635" ht="15.75" customHeight="1" spans="10:10">
      <c r="J635" s="112"/>
    </row>
    <row r="636" ht="15.75" customHeight="1" spans="10:10">
      <c r="J636" s="112"/>
    </row>
    <row r="637" ht="15.75" customHeight="1" spans="10:10">
      <c r="J637" s="112"/>
    </row>
    <row r="638" ht="15.75" customHeight="1" spans="10:10">
      <c r="J638" s="112"/>
    </row>
    <row r="639" ht="15.75" customHeight="1" spans="10:10">
      <c r="J639" s="112"/>
    </row>
    <row r="640" ht="15.75" customHeight="1" spans="10:10">
      <c r="J640" s="112"/>
    </row>
    <row r="641" ht="15.75" customHeight="1" spans="10:10">
      <c r="J641" s="112"/>
    </row>
    <row r="642" ht="15.75" customHeight="1" spans="10:10">
      <c r="J642" s="112"/>
    </row>
    <row r="643" ht="15.75" customHeight="1" spans="10:10">
      <c r="J643" s="112"/>
    </row>
    <row r="644" ht="15.75" customHeight="1" spans="10:10">
      <c r="J644" s="112"/>
    </row>
    <row r="645" ht="15.75" customHeight="1" spans="10:10">
      <c r="J645" s="112"/>
    </row>
    <row r="646" ht="15.75" customHeight="1" spans="10:10">
      <c r="J646" s="112"/>
    </row>
    <row r="647" ht="15.75" customHeight="1" spans="10:10">
      <c r="J647" s="112"/>
    </row>
    <row r="648" ht="15.75" customHeight="1" spans="10:10">
      <c r="J648" s="112"/>
    </row>
    <row r="649" ht="15.75" customHeight="1" spans="10:10">
      <c r="J649" s="112"/>
    </row>
    <row r="650" ht="15.75" customHeight="1" spans="10:10">
      <c r="J650" s="112"/>
    </row>
    <row r="651" ht="15.75" customHeight="1" spans="10:10">
      <c r="J651" s="112"/>
    </row>
    <row r="652" ht="15.75" customHeight="1" spans="10:10">
      <c r="J652" s="112"/>
    </row>
    <row r="653" ht="15.75" customHeight="1" spans="10:10">
      <c r="J653" s="112"/>
    </row>
    <row r="654" ht="15.75" customHeight="1" spans="10:10">
      <c r="J654" s="112"/>
    </row>
    <row r="655" ht="15.75" customHeight="1" spans="10:10">
      <c r="J655" s="112"/>
    </row>
    <row r="656" ht="15.75" customHeight="1" spans="10:10">
      <c r="J656" s="112"/>
    </row>
    <row r="657" ht="15.75" customHeight="1" spans="10:10">
      <c r="J657" s="112"/>
    </row>
    <row r="658" ht="15.75" customHeight="1" spans="10:10">
      <c r="J658" s="112"/>
    </row>
    <row r="659" ht="15.75" customHeight="1" spans="10:10">
      <c r="J659" s="112"/>
    </row>
    <row r="660" ht="15.75" customHeight="1" spans="10:10">
      <c r="J660" s="112"/>
    </row>
    <row r="661" ht="15.75" customHeight="1" spans="10:10">
      <c r="J661" s="112"/>
    </row>
    <row r="662" ht="15.75" customHeight="1" spans="10:10">
      <c r="J662" s="112"/>
    </row>
    <row r="663" ht="15.75" customHeight="1" spans="10:10">
      <c r="J663" s="112"/>
    </row>
    <row r="664" ht="15.75" customHeight="1" spans="10:10">
      <c r="J664" s="112"/>
    </row>
    <row r="665" ht="15.75" customHeight="1" spans="10:10">
      <c r="J665" s="112"/>
    </row>
    <row r="666" ht="15.75" customHeight="1" spans="10:10">
      <c r="J666" s="112"/>
    </row>
    <row r="667" ht="15.75" customHeight="1" spans="10:10">
      <c r="J667" s="112"/>
    </row>
    <row r="668" ht="15.75" customHeight="1" spans="10:10">
      <c r="J668" s="112"/>
    </row>
    <row r="669" ht="15.75" customHeight="1" spans="10:10">
      <c r="J669" s="112"/>
    </row>
    <row r="670" ht="15.75" customHeight="1" spans="10:10">
      <c r="J670" s="112"/>
    </row>
    <row r="671" ht="15.75" customHeight="1" spans="10:10">
      <c r="J671" s="112"/>
    </row>
    <row r="672" ht="15.75" customHeight="1" spans="10:10">
      <c r="J672" s="112"/>
    </row>
    <row r="673" ht="15.75" customHeight="1" spans="10:10">
      <c r="J673" s="112"/>
    </row>
    <row r="674" ht="15.75" customHeight="1" spans="10:10">
      <c r="J674" s="112"/>
    </row>
    <row r="675" ht="15.75" customHeight="1" spans="10:10">
      <c r="J675" s="112"/>
    </row>
    <row r="676" ht="15.75" customHeight="1" spans="10:10">
      <c r="J676" s="112"/>
    </row>
    <row r="677" ht="15.75" customHeight="1" spans="10:10">
      <c r="J677" s="112"/>
    </row>
    <row r="678" ht="15.75" customHeight="1" spans="10:10">
      <c r="J678" s="112"/>
    </row>
    <row r="679" ht="15.75" customHeight="1" spans="10:10">
      <c r="J679" s="112"/>
    </row>
    <row r="680" ht="15.75" customHeight="1" spans="10:10">
      <c r="J680" s="112"/>
    </row>
    <row r="681" ht="15.75" customHeight="1" spans="10:10">
      <c r="J681" s="112"/>
    </row>
    <row r="682" ht="15.75" customHeight="1" spans="10:10">
      <c r="J682" s="112"/>
    </row>
    <row r="683" ht="15.75" customHeight="1" spans="10:10">
      <c r="J683" s="112"/>
    </row>
    <row r="684" ht="15.75" customHeight="1" spans="10:10">
      <c r="J684" s="112"/>
    </row>
    <row r="685" ht="15.75" customHeight="1" spans="10:10">
      <c r="J685" s="112"/>
    </row>
    <row r="686" ht="15.75" customHeight="1" spans="10:10">
      <c r="J686" s="112"/>
    </row>
    <row r="687" ht="15.75" customHeight="1" spans="10:10">
      <c r="J687" s="112"/>
    </row>
    <row r="688" ht="15.75" customHeight="1" spans="10:10">
      <c r="J688" s="112"/>
    </row>
    <row r="689" ht="15.75" customHeight="1" spans="10:10">
      <c r="J689" s="112"/>
    </row>
    <row r="690" ht="15.75" customHeight="1" spans="10:10">
      <c r="J690" s="112"/>
    </row>
    <row r="691" ht="15.75" customHeight="1" spans="10:10">
      <c r="J691" s="112"/>
    </row>
    <row r="692" ht="15.75" customHeight="1" spans="10:10">
      <c r="J692" s="112"/>
    </row>
    <row r="693" ht="15.75" customHeight="1" spans="10:10">
      <c r="J693" s="112"/>
    </row>
    <row r="694" ht="15.75" customHeight="1" spans="10:10">
      <c r="J694" s="112"/>
    </row>
    <row r="695" ht="15.75" customHeight="1" spans="10:10">
      <c r="J695" s="112"/>
    </row>
    <row r="696" ht="15.75" customHeight="1" spans="10:10">
      <c r="J696" s="112"/>
    </row>
    <row r="697" ht="15.75" customHeight="1" spans="10:10">
      <c r="J697" s="112"/>
    </row>
    <row r="698" ht="15.75" customHeight="1" spans="10:10">
      <c r="J698" s="112"/>
    </row>
    <row r="699" ht="15.75" customHeight="1" spans="10:10">
      <c r="J699" s="112"/>
    </row>
    <row r="700" ht="15.75" customHeight="1" spans="10:10">
      <c r="J700" s="112"/>
    </row>
    <row r="701" ht="15.75" customHeight="1" spans="10:10">
      <c r="J701" s="112"/>
    </row>
    <row r="702" ht="15.75" customHeight="1" spans="10:10">
      <c r="J702" s="112"/>
    </row>
    <row r="703" ht="15.75" customHeight="1" spans="10:10">
      <c r="J703" s="112"/>
    </row>
    <row r="704" ht="15.75" customHeight="1" spans="10:10">
      <c r="J704" s="112"/>
    </row>
    <row r="705" ht="15.75" customHeight="1" spans="10:10">
      <c r="J705" s="112"/>
    </row>
    <row r="706" ht="15.75" customHeight="1" spans="10:10">
      <c r="J706" s="112"/>
    </row>
    <row r="707" ht="15.75" customHeight="1" spans="10:10">
      <c r="J707" s="112"/>
    </row>
    <row r="708" ht="15.75" customHeight="1" spans="10:10">
      <c r="J708" s="112"/>
    </row>
    <row r="709" ht="15.75" customHeight="1" spans="10:10">
      <c r="J709" s="112"/>
    </row>
    <row r="710" ht="15.75" customHeight="1" spans="10:10">
      <c r="J710" s="112"/>
    </row>
    <row r="711" ht="15.75" customHeight="1" spans="10:10">
      <c r="J711" s="112"/>
    </row>
    <row r="712" ht="15.75" customHeight="1" spans="10:10">
      <c r="J712" s="112"/>
    </row>
    <row r="713" ht="15.75" customHeight="1" spans="10:10">
      <c r="J713" s="112"/>
    </row>
    <row r="714" ht="15.75" customHeight="1" spans="10:10">
      <c r="J714" s="112"/>
    </row>
    <row r="715" ht="15.75" customHeight="1" spans="10:10">
      <c r="J715" s="112"/>
    </row>
    <row r="716" ht="15.75" customHeight="1" spans="10:10">
      <c r="J716" s="112"/>
    </row>
    <row r="717" ht="15.75" customHeight="1" spans="10:10">
      <c r="J717" s="112"/>
    </row>
    <row r="718" ht="15.75" customHeight="1" spans="10:10">
      <c r="J718" s="112"/>
    </row>
    <row r="719" ht="15.75" customHeight="1" spans="10:10">
      <c r="J719" s="112"/>
    </row>
    <row r="720" ht="15.75" customHeight="1" spans="10:10">
      <c r="J720" s="112"/>
    </row>
    <row r="721" ht="15.75" customHeight="1" spans="10:10">
      <c r="J721" s="112"/>
    </row>
    <row r="722" ht="15.75" customHeight="1" spans="10:10">
      <c r="J722" s="112"/>
    </row>
    <row r="723" ht="15.75" customHeight="1" spans="10:10">
      <c r="J723" s="112"/>
    </row>
    <row r="724" ht="15.75" customHeight="1" spans="10:10">
      <c r="J724" s="112"/>
    </row>
    <row r="725" ht="15.75" customHeight="1" spans="10:10">
      <c r="J725" s="112"/>
    </row>
    <row r="726" ht="15.75" customHeight="1" spans="10:10">
      <c r="J726" s="112"/>
    </row>
    <row r="727" ht="15.75" customHeight="1" spans="10:10">
      <c r="J727" s="112"/>
    </row>
    <row r="728" ht="15.75" customHeight="1" spans="10:10">
      <c r="J728" s="112"/>
    </row>
    <row r="729" ht="15.75" customHeight="1" spans="10:10">
      <c r="J729" s="112"/>
    </row>
    <row r="730" ht="15.75" customHeight="1" spans="10:10">
      <c r="J730" s="112"/>
    </row>
    <row r="731" ht="15.75" customHeight="1" spans="10:10">
      <c r="J731" s="112"/>
    </row>
    <row r="732" ht="15.75" customHeight="1" spans="10:10">
      <c r="J732" s="112"/>
    </row>
    <row r="733" ht="15.75" customHeight="1" spans="10:10">
      <c r="J733" s="112"/>
    </row>
    <row r="734" ht="15.75" customHeight="1" spans="10:10">
      <c r="J734" s="112"/>
    </row>
    <row r="735" ht="15.75" customHeight="1" spans="10:10">
      <c r="J735" s="112"/>
    </row>
    <row r="736" ht="15.75" customHeight="1" spans="10:10">
      <c r="J736" s="112"/>
    </row>
    <row r="737" ht="15.75" customHeight="1" spans="10:10">
      <c r="J737" s="112"/>
    </row>
    <row r="738" ht="15.75" customHeight="1" spans="10:10">
      <c r="J738" s="112"/>
    </row>
    <row r="739" ht="15.75" customHeight="1" spans="10:10">
      <c r="J739" s="112"/>
    </row>
    <row r="740" ht="15.75" customHeight="1" spans="10:10">
      <c r="J740" s="112"/>
    </row>
    <row r="741" ht="15.75" customHeight="1" spans="10:10">
      <c r="J741" s="112"/>
    </row>
    <row r="742" ht="15.75" customHeight="1" spans="10:10">
      <c r="J742" s="112"/>
    </row>
    <row r="743" ht="15.75" customHeight="1" spans="10:10">
      <c r="J743" s="112"/>
    </row>
    <row r="744" ht="15.75" customHeight="1" spans="10:10">
      <c r="J744" s="112"/>
    </row>
    <row r="745" ht="15.75" customHeight="1" spans="10:10">
      <c r="J745" s="112"/>
    </row>
    <row r="746" ht="15.75" customHeight="1" spans="10:10">
      <c r="J746" s="112"/>
    </row>
    <row r="747" ht="15.75" customHeight="1" spans="10:10">
      <c r="J747" s="112"/>
    </row>
    <row r="748" ht="15.75" customHeight="1" spans="10:10">
      <c r="J748" s="112"/>
    </row>
    <row r="749" ht="15.75" customHeight="1" spans="10:10">
      <c r="J749" s="112"/>
    </row>
    <row r="750" ht="15.75" customHeight="1" spans="10:10">
      <c r="J750" s="112"/>
    </row>
    <row r="751" ht="15.75" customHeight="1" spans="10:10">
      <c r="J751" s="112"/>
    </row>
    <row r="752" ht="15.75" customHeight="1" spans="10:10">
      <c r="J752" s="112"/>
    </row>
    <row r="753" ht="15.75" customHeight="1" spans="10:10">
      <c r="J753" s="112"/>
    </row>
    <row r="754" ht="15.75" customHeight="1" spans="10:10">
      <c r="J754" s="112"/>
    </row>
    <row r="755" ht="15.75" customHeight="1" spans="10:10">
      <c r="J755" s="112"/>
    </row>
    <row r="756" ht="15.75" customHeight="1" spans="10:10">
      <c r="J756" s="112"/>
    </row>
    <row r="757" ht="15.75" customHeight="1" spans="10:10">
      <c r="J757" s="112"/>
    </row>
    <row r="758" ht="15.75" customHeight="1" spans="10:10">
      <c r="J758" s="112"/>
    </row>
    <row r="759" ht="15.75" customHeight="1" spans="10:10">
      <c r="J759" s="112"/>
    </row>
    <row r="760" ht="15.75" customHeight="1" spans="10:10">
      <c r="J760" s="112"/>
    </row>
    <row r="761" ht="15.75" customHeight="1" spans="10:10">
      <c r="J761" s="112"/>
    </row>
    <row r="762" ht="15.75" customHeight="1" spans="10:10">
      <c r="J762" s="112"/>
    </row>
    <row r="763" ht="15.75" customHeight="1" spans="10:10">
      <c r="J763" s="112"/>
    </row>
    <row r="764" ht="15.75" customHeight="1" spans="10:10">
      <c r="J764" s="112"/>
    </row>
    <row r="765" ht="15.75" customHeight="1" spans="10:10">
      <c r="J765" s="112"/>
    </row>
    <row r="766" ht="15.75" customHeight="1" spans="10:10">
      <c r="J766" s="112"/>
    </row>
    <row r="767" ht="15.75" customHeight="1" spans="10:10">
      <c r="J767" s="112"/>
    </row>
    <row r="768" ht="15.75" customHeight="1" spans="10:10">
      <c r="J768" s="112"/>
    </row>
    <row r="769" ht="15.75" customHeight="1" spans="10:10">
      <c r="J769" s="112"/>
    </row>
    <row r="770" ht="15.75" customHeight="1" spans="10:10">
      <c r="J770" s="112"/>
    </row>
    <row r="771" ht="15.75" customHeight="1" spans="10:10">
      <c r="J771" s="112"/>
    </row>
    <row r="772" ht="15.75" customHeight="1" spans="10:10">
      <c r="J772" s="112"/>
    </row>
    <row r="773" ht="15.75" customHeight="1" spans="10:10">
      <c r="J773" s="112"/>
    </row>
    <row r="774" ht="15.75" customHeight="1" spans="10:10">
      <c r="J774" s="112"/>
    </row>
    <row r="775" ht="15.75" customHeight="1" spans="10:10">
      <c r="J775" s="112"/>
    </row>
    <row r="776" ht="15.75" customHeight="1" spans="10:10">
      <c r="J776" s="112"/>
    </row>
    <row r="777" ht="15.75" customHeight="1" spans="10:10">
      <c r="J777" s="112"/>
    </row>
    <row r="778" ht="15.75" customHeight="1" spans="10:10">
      <c r="J778" s="112"/>
    </row>
    <row r="779" ht="15.75" customHeight="1" spans="10:10">
      <c r="J779" s="112"/>
    </row>
    <row r="780" ht="15.75" customHeight="1" spans="10:10">
      <c r="J780" s="112"/>
    </row>
    <row r="781" ht="15.75" customHeight="1" spans="10:10">
      <c r="J781" s="112"/>
    </row>
    <row r="782" ht="15.75" customHeight="1" spans="10:10">
      <c r="J782" s="112"/>
    </row>
    <row r="783" ht="15.75" customHeight="1" spans="10:10">
      <c r="J783" s="112"/>
    </row>
    <row r="784" ht="15.75" customHeight="1" spans="10:10">
      <c r="J784" s="112"/>
    </row>
    <row r="785" ht="15.75" customHeight="1" spans="10:10">
      <c r="J785" s="112"/>
    </row>
    <row r="786" ht="15.75" customHeight="1" spans="10:10">
      <c r="J786" s="112"/>
    </row>
    <row r="787" ht="15.75" customHeight="1" spans="10:10">
      <c r="J787" s="112"/>
    </row>
    <row r="788" ht="15.75" customHeight="1" spans="10:10">
      <c r="J788" s="112"/>
    </row>
    <row r="789" ht="15.75" customHeight="1" spans="10:10">
      <c r="J789" s="112"/>
    </row>
    <row r="790" ht="15.75" customHeight="1" spans="10:10">
      <c r="J790" s="112"/>
    </row>
    <row r="791" ht="15.75" customHeight="1" spans="10:10">
      <c r="J791" s="112"/>
    </row>
    <row r="792" ht="15.75" customHeight="1" spans="10:10">
      <c r="J792" s="112"/>
    </row>
    <row r="793" ht="15.75" customHeight="1" spans="10:10">
      <c r="J793" s="112"/>
    </row>
    <row r="794" ht="15.75" customHeight="1" spans="10:10">
      <c r="J794" s="112"/>
    </row>
    <row r="795" ht="15.75" customHeight="1" spans="10:10">
      <c r="J795" s="112"/>
    </row>
    <row r="796" ht="15.75" customHeight="1" spans="10:10">
      <c r="J796" s="112"/>
    </row>
    <row r="797" ht="15.75" customHeight="1" spans="10:10">
      <c r="J797" s="112"/>
    </row>
    <row r="798" ht="15.75" customHeight="1" spans="10:10">
      <c r="J798" s="112"/>
    </row>
    <row r="799" ht="15.75" customHeight="1" spans="10:10">
      <c r="J799" s="112"/>
    </row>
    <row r="800" ht="15.75" customHeight="1" spans="10:10">
      <c r="J800" s="112"/>
    </row>
    <row r="801" ht="15.75" customHeight="1" spans="10:10">
      <c r="J801" s="112"/>
    </row>
    <row r="802" ht="15.75" customHeight="1" spans="10:10">
      <c r="J802" s="112"/>
    </row>
    <row r="803" ht="15.75" customHeight="1" spans="10:10">
      <c r="J803" s="112"/>
    </row>
    <row r="804" ht="15.75" customHeight="1" spans="10:10">
      <c r="J804" s="112"/>
    </row>
    <row r="805" ht="15.75" customHeight="1" spans="10:10">
      <c r="J805" s="112"/>
    </row>
    <row r="806" ht="15.75" customHeight="1" spans="10:10">
      <c r="J806" s="112"/>
    </row>
    <row r="807" ht="15.75" customHeight="1" spans="10:10">
      <c r="J807" s="112"/>
    </row>
    <row r="808" ht="15.75" customHeight="1" spans="10:10">
      <c r="J808" s="112"/>
    </row>
    <row r="809" ht="15.75" customHeight="1" spans="10:10">
      <c r="J809" s="112"/>
    </row>
    <row r="810" ht="15.75" customHeight="1" spans="10:10">
      <c r="J810" s="112"/>
    </row>
    <row r="811" ht="15.75" customHeight="1" spans="10:10">
      <c r="J811" s="112"/>
    </row>
    <row r="812" ht="15.75" customHeight="1" spans="10:10">
      <c r="J812" s="112"/>
    </row>
    <row r="813" ht="15.75" customHeight="1" spans="10:10">
      <c r="J813" s="112"/>
    </row>
    <row r="814" ht="15.75" customHeight="1" spans="10:10">
      <c r="J814" s="112"/>
    </row>
    <row r="815" ht="15.75" customHeight="1" spans="10:10">
      <c r="J815" s="112"/>
    </row>
    <row r="816" ht="15.75" customHeight="1" spans="10:10">
      <c r="J816" s="112"/>
    </row>
    <row r="817" ht="15.75" customHeight="1" spans="10:10">
      <c r="J817" s="112"/>
    </row>
    <row r="818" ht="15.75" customHeight="1" spans="10:10">
      <c r="J818" s="112"/>
    </row>
    <row r="819" ht="15.75" customHeight="1" spans="10:10">
      <c r="J819" s="112"/>
    </row>
    <row r="820" ht="15.75" customHeight="1" spans="10:10">
      <c r="J820" s="112"/>
    </row>
    <row r="821" ht="15.75" customHeight="1" spans="10:10">
      <c r="J821" s="112"/>
    </row>
    <row r="822" ht="15.75" customHeight="1" spans="10:10">
      <c r="J822" s="112"/>
    </row>
  </sheetData>
  <mergeCells count="2">
    <mergeCell ref="A1:K1"/>
    <mergeCell ref="A2:K2"/>
  </mergeCells>
  <pageMargins left="0.7" right="0.7" top="0.75" bottom="0.75" header="0" footer="0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15"/>
  <sheetViews>
    <sheetView topLeftCell="A35" workbookViewId="0">
      <selection activeCell="B3" sqref="B3"/>
    </sheetView>
  </sheetViews>
  <sheetFormatPr defaultColWidth="14.4285714285714" defaultRowHeight="15" customHeight="1"/>
  <cols>
    <col min="1" max="1" width="11.1428571428571" customWidth="1"/>
    <col min="2" max="2" width="7.57142857142857" customWidth="1"/>
    <col min="3" max="3" width="23.8571428571429" customWidth="1"/>
    <col min="4" max="4" width="20.4285714285714" customWidth="1"/>
    <col min="5" max="5" width="16.4285714285714" style="1" customWidth="1"/>
    <col min="6" max="6" width="13.2857142857143" style="1" customWidth="1"/>
    <col min="7" max="7" width="11.2857142857143" style="1" customWidth="1"/>
    <col min="8" max="8" width="13.1428571428571" customWidth="1"/>
    <col min="9" max="9" width="11.5714285714286" style="1" customWidth="1"/>
    <col min="10" max="26" width="8.71428571428571" customWidth="1"/>
  </cols>
  <sheetData>
    <row r="1" ht="21" customHeight="1" spans="2:13">
      <c r="B1" s="48" t="s">
        <v>404</v>
      </c>
      <c r="C1" s="49"/>
      <c r="D1" s="49"/>
      <c r="E1" s="49"/>
      <c r="F1" s="49"/>
      <c r="G1" s="49"/>
      <c r="H1" s="49"/>
      <c r="I1" s="49"/>
      <c r="J1" s="75"/>
      <c r="K1" s="75"/>
      <c r="L1" s="75"/>
      <c r="M1" s="75"/>
    </row>
    <row r="2" ht="21" customHeight="1" spans="2:18">
      <c r="B2" s="48" t="s">
        <v>405</v>
      </c>
      <c r="C2" s="49"/>
      <c r="D2" s="49"/>
      <c r="E2" s="49"/>
      <c r="F2" s="49"/>
      <c r="G2" s="49"/>
      <c r="H2" s="49"/>
      <c r="I2" s="49"/>
      <c r="J2" s="75"/>
      <c r="K2" s="75"/>
      <c r="L2" s="75"/>
      <c r="M2" s="76"/>
      <c r="N2" s="76"/>
      <c r="O2" s="76"/>
      <c r="P2" s="76"/>
      <c r="Q2" s="76"/>
      <c r="R2" s="76"/>
    </row>
    <row r="3" ht="15.75" spans="19:19">
      <c r="S3" s="77"/>
    </row>
    <row r="4" ht="30" spans="1:19">
      <c r="A4" s="87" t="s">
        <v>4</v>
      </c>
      <c r="B4" s="88" t="s">
        <v>5</v>
      </c>
      <c r="C4" s="5" t="s">
        <v>6</v>
      </c>
      <c r="D4" s="5" t="s">
        <v>280</v>
      </c>
      <c r="E4" s="5" t="s">
        <v>281</v>
      </c>
      <c r="F4" s="5" t="s">
        <v>283</v>
      </c>
      <c r="G4" s="5" t="s">
        <v>284</v>
      </c>
      <c r="H4" s="5" t="s">
        <v>285</v>
      </c>
      <c r="I4" s="5" t="s">
        <v>309</v>
      </c>
      <c r="S4" s="77"/>
    </row>
    <row r="5" ht="15.75" customHeight="1" spans="1:9">
      <c r="A5" s="89" t="s">
        <v>406</v>
      </c>
      <c r="B5" s="90">
        <v>60</v>
      </c>
      <c r="C5" s="6" t="s">
        <v>83</v>
      </c>
      <c r="D5" s="6" t="s">
        <v>407</v>
      </c>
      <c r="E5" s="91">
        <v>2022</v>
      </c>
      <c r="F5" s="91" t="s">
        <v>290</v>
      </c>
      <c r="G5" s="91">
        <v>1</v>
      </c>
      <c r="H5" s="92" t="s">
        <v>408</v>
      </c>
      <c r="I5" s="91">
        <v>0</v>
      </c>
    </row>
    <row r="6" s="1" customFormat="1" ht="15.75" customHeight="1" spans="1:9">
      <c r="A6" s="89" t="s">
        <v>406</v>
      </c>
      <c r="B6" s="93">
        <v>61</v>
      </c>
      <c r="C6" s="6" t="s">
        <v>90</v>
      </c>
      <c r="D6" s="6" t="s">
        <v>407</v>
      </c>
      <c r="E6" s="91">
        <v>2022</v>
      </c>
      <c r="F6" s="91" t="s">
        <v>290</v>
      </c>
      <c r="G6" s="91">
        <v>1</v>
      </c>
      <c r="H6" s="91" t="s">
        <v>408</v>
      </c>
      <c r="I6" s="91">
        <v>0</v>
      </c>
    </row>
    <row r="7" s="1" customFormat="1" ht="15.75" customHeight="1" spans="1:9">
      <c r="A7" s="89" t="s">
        <v>406</v>
      </c>
      <c r="B7" s="93">
        <v>62</v>
      </c>
      <c r="C7" s="6" t="s">
        <v>98</v>
      </c>
      <c r="D7" s="6" t="s">
        <v>407</v>
      </c>
      <c r="E7" s="91">
        <v>2022</v>
      </c>
      <c r="F7" s="91" t="s">
        <v>290</v>
      </c>
      <c r="G7" s="91">
        <v>1</v>
      </c>
      <c r="H7" s="91" t="s">
        <v>408</v>
      </c>
      <c r="I7" s="91">
        <v>0</v>
      </c>
    </row>
    <row r="8" s="1" customFormat="1" ht="15.75" customHeight="1" spans="1:9">
      <c r="A8" s="89" t="s">
        <v>406</v>
      </c>
      <c r="B8" s="93">
        <v>63</v>
      </c>
      <c r="C8" s="6" t="s">
        <v>106</v>
      </c>
      <c r="D8" s="6" t="s">
        <v>407</v>
      </c>
      <c r="E8" s="91">
        <v>2022</v>
      </c>
      <c r="F8" s="91" t="s">
        <v>290</v>
      </c>
      <c r="G8" s="91">
        <v>1</v>
      </c>
      <c r="H8" s="91" t="s">
        <v>408</v>
      </c>
      <c r="I8" s="91">
        <v>0</v>
      </c>
    </row>
    <row r="9" s="1" customFormat="1" ht="15.75" customHeight="1" spans="1:9">
      <c r="A9" s="89" t="s">
        <v>406</v>
      </c>
      <c r="B9" s="93">
        <v>64</v>
      </c>
      <c r="C9" s="6" t="s">
        <v>113</v>
      </c>
      <c r="D9" s="6" t="s">
        <v>407</v>
      </c>
      <c r="E9" s="91">
        <v>2022</v>
      </c>
      <c r="F9" s="91" t="s">
        <v>290</v>
      </c>
      <c r="G9" s="91">
        <v>1</v>
      </c>
      <c r="H9" s="91" t="s">
        <v>408</v>
      </c>
      <c r="I9" s="91">
        <v>0</v>
      </c>
    </row>
    <row r="10" s="1" customFormat="1" ht="15.75" customHeight="1" spans="1:9">
      <c r="A10" s="89" t="s">
        <v>406</v>
      </c>
      <c r="B10" s="93">
        <v>65</v>
      </c>
      <c r="C10" s="6" t="s">
        <v>116</v>
      </c>
      <c r="D10" s="6" t="s">
        <v>407</v>
      </c>
      <c r="E10" s="91">
        <v>2022</v>
      </c>
      <c r="F10" s="91" t="s">
        <v>290</v>
      </c>
      <c r="G10" s="91">
        <v>1</v>
      </c>
      <c r="H10" s="91" t="s">
        <v>408</v>
      </c>
      <c r="I10" s="91">
        <v>0</v>
      </c>
    </row>
    <row r="11" s="1" customFormat="1" ht="15.75" customHeight="1" spans="1:9">
      <c r="A11" s="89" t="s">
        <v>406</v>
      </c>
      <c r="B11" s="93">
        <v>66</v>
      </c>
      <c r="C11" s="6" t="s">
        <v>121</v>
      </c>
      <c r="D11" s="6" t="s">
        <v>407</v>
      </c>
      <c r="E11" s="91">
        <v>2022</v>
      </c>
      <c r="F11" s="91" t="s">
        <v>290</v>
      </c>
      <c r="G11" s="91">
        <v>1</v>
      </c>
      <c r="H11" s="91" t="s">
        <v>408</v>
      </c>
      <c r="I11" s="91">
        <v>0</v>
      </c>
    </row>
    <row r="12" s="1" customFormat="1" ht="15.75" customHeight="1" spans="1:9">
      <c r="A12" s="89" t="s">
        <v>406</v>
      </c>
      <c r="B12" s="93">
        <v>67</v>
      </c>
      <c r="C12" s="6" t="s">
        <v>125</v>
      </c>
      <c r="D12" s="6" t="s">
        <v>407</v>
      </c>
      <c r="E12" s="91">
        <v>2022</v>
      </c>
      <c r="F12" s="91" t="s">
        <v>290</v>
      </c>
      <c r="G12" s="91">
        <v>1</v>
      </c>
      <c r="H12" s="91" t="s">
        <v>408</v>
      </c>
      <c r="I12" s="91">
        <v>0</v>
      </c>
    </row>
    <row r="13" s="1" customFormat="1" ht="15.75" customHeight="1" spans="1:9">
      <c r="A13" s="89" t="s">
        <v>406</v>
      </c>
      <c r="B13" s="93">
        <v>68</v>
      </c>
      <c r="C13" s="6" t="s">
        <v>132</v>
      </c>
      <c r="D13" s="6" t="s">
        <v>407</v>
      </c>
      <c r="E13" s="91">
        <v>2022</v>
      </c>
      <c r="F13" s="91" t="s">
        <v>290</v>
      </c>
      <c r="G13" s="91">
        <v>1</v>
      </c>
      <c r="H13" s="91" t="s">
        <v>408</v>
      </c>
      <c r="I13" s="91">
        <v>0</v>
      </c>
    </row>
    <row r="14" s="1" customFormat="1" ht="15.75" customHeight="1" spans="1:9">
      <c r="A14" s="89" t="s">
        <v>406</v>
      </c>
      <c r="B14" s="93">
        <v>69</v>
      </c>
      <c r="C14" s="6" t="s">
        <v>139</v>
      </c>
      <c r="D14" s="6" t="s">
        <v>407</v>
      </c>
      <c r="E14" s="91">
        <v>2022</v>
      </c>
      <c r="F14" s="91" t="s">
        <v>290</v>
      </c>
      <c r="G14" s="91">
        <v>1</v>
      </c>
      <c r="H14" s="91" t="s">
        <v>408</v>
      </c>
      <c r="I14" s="91">
        <v>0</v>
      </c>
    </row>
    <row r="15" s="1" customFormat="1" ht="15.75" customHeight="1" spans="1:9">
      <c r="A15" s="89" t="s">
        <v>406</v>
      </c>
      <c r="B15" s="93">
        <v>70</v>
      </c>
      <c r="C15" s="6" t="s">
        <v>143</v>
      </c>
      <c r="D15" s="6" t="s">
        <v>407</v>
      </c>
      <c r="E15" s="91">
        <v>2022</v>
      </c>
      <c r="F15" s="91" t="s">
        <v>290</v>
      </c>
      <c r="G15" s="91">
        <v>1</v>
      </c>
      <c r="H15" s="91" t="s">
        <v>408</v>
      </c>
      <c r="I15" s="91">
        <v>0</v>
      </c>
    </row>
    <row r="16" s="1" customFormat="1" ht="15.75" customHeight="1" spans="1:9">
      <c r="A16" s="89" t="s">
        <v>406</v>
      </c>
      <c r="B16" s="93">
        <v>71</v>
      </c>
      <c r="C16" s="6" t="s">
        <v>154</v>
      </c>
      <c r="D16" s="6" t="s">
        <v>407</v>
      </c>
      <c r="E16" s="91">
        <v>2022</v>
      </c>
      <c r="F16" s="91" t="s">
        <v>290</v>
      </c>
      <c r="G16" s="91">
        <v>1</v>
      </c>
      <c r="H16" s="91" t="s">
        <v>408</v>
      </c>
      <c r="I16" s="91">
        <v>0</v>
      </c>
    </row>
    <row r="17" s="1" customFormat="1" ht="15.75" customHeight="1" spans="1:9">
      <c r="A17" s="89" t="s">
        <v>406</v>
      </c>
      <c r="B17" s="93">
        <v>72</v>
      </c>
      <c r="C17" s="6" t="s">
        <v>156</v>
      </c>
      <c r="D17" s="6" t="s">
        <v>407</v>
      </c>
      <c r="E17" s="91">
        <v>2022</v>
      </c>
      <c r="F17" s="91" t="s">
        <v>290</v>
      </c>
      <c r="G17" s="91">
        <v>1</v>
      </c>
      <c r="H17" s="91" t="s">
        <v>408</v>
      </c>
      <c r="I17" s="91">
        <v>0</v>
      </c>
    </row>
    <row r="18" s="1" customFormat="1" ht="15.75" customHeight="1" spans="1:9">
      <c r="A18" s="89" t="s">
        <v>406</v>
      </c>
      <c r="B18" s="93">
        <v>73</v>
      </c>
      <c r="C18" s="6" t="s">
        <v>159</v>
      </c>
      <c r="D18" s="6" t="s">
        <v>407</v>
      </c>
      <c r="E18" s="91">
        <v>2022</v>
      </c>
      <c r="F18" s="91" t="s">
        <v>290</v>
      </c>
      <c r="G18" s="91">
        <v>1</v>
      </c>
      <c r="H18" s="91" t="s">
        <v>408</v>
      </c>
      <c r="I18" s="91">
        <v>0</v>
      </c>
    </row>
    <row r="19" s="1" customFormat="1" ht="15.75" customHeight="1" spans="1:9">
      <c r="A19" s="89" t="s">
        <v>406</v>
      </c>
      <c r="B19" s="93">
        <v>74</v>
      </c>
      <c r="C19" s="6" t="s">
        <v>166</v>
      </c>
      <c r="D19" s="6" t="s">
        <v>407</v>
      </c>
      <c r="E19" s="91">
        <v>2022</v>
      </c>
      <c r="F19" s="91" t="s">
        <v>290</v>
      </c>
      <c r="G19" s="91">
        <v>1</v>
      </c>
      <c r="H19" s="91" t="s">
        <v>408</v>
      </c>
      <c r="I19" s="91">
        <v>0</v>
      </c>
    </row>
    <row r="20" s="1" customFormat="1" ht="15.75" customHeight="1" spans="1:9">
      <c r="A20" s="89" t="s">
        <v>406</v>
      </c>
      <c r="B20" s="93">
        <v>75</v>
      </c>
      <c r="C20" s="6" t="s">
        <v>169</v>
      </c>
      <c r="D20" s="6" t="s">
        <v>407</v>
      </c>
      <c r="E20" s="91">
        <v>2022</v>
      </c>
      <c r="F20" s="91" t="s">
        <v>290</v>
      </c>
      <c r="G20" s="91">
        <v>1</v>
      </c>
      <c r="H20" s="91" t="s">
        <v>408</v>
      </c>
      <c r="I20" s="91">
        <v>0</v>
      </c>
    </row>
    <row r="21" s="1" customFormat="1" ht="15.75" customHeight="1" spans="1:9">
      <c r="A21" s="89" t="s">
        <v>406</v>
      </c>
      <c r="B21" s="93">
        <v>76</v>
      </c>
      <c r="C21" s="6" t="s">
        <v>172</v>
      </c>
      <c r="D21" s="6" t="s">
        <v>407</v>
      </c>
      <c r="E21" s="91">
        <v>2022</v>
      </c>
      <c r="F21" s="91" t="s">
        <v>290</v>
      </c>
      <c r="G21" s="91">
        <v>1</v>
      </c>
      <c r="H21" s="91" t="s">
        <v>408</v>
      </c>
      <c r="I21" s="91">
        <v>0</v>
      </c>
    </row>
    <row r="22" s="1" customFormat="1" ht="15.75" customHeight="1" spans="1:9">
      <c r="A22" s="89" t="s">
        <v>406</v>
      </c>
      <c r="B22" s="93">
        <v>77</v>
      </c>
      <c r="C22" s="6" t="s">
        <v>175</v>
      </c>
      <c r="D22" s="6" t="s">
        <v>407</v>
      </c>
      <c r="E22" s="91">
        <v>2022</v>
      </c>
      <c r="F22" s="91" t="s">
        <v>290</v>
      </c>
      <c r="G22" s="91">
        <v>1</v>
      </c>
      <c r="H22" s="91" t="s">
        <v>408</v>
      </c>
      <c r="I22" s="91">
        <v>0</v>
      </c>
    </row>
    <row r="23" s="1" customFormat="1" ht="15.75" customHeight="1" spans="1:9">
      <c r="A23" s="89" t="s">
        <v>406</v>
      </c>
      <c r="B23" s="93">
        <v>78</v>
      </c>
      <c r="C23" s="6" t="s">
        <v>178</v>
      </c>
      <c r="D23" s="6" t="s">
        <v>407</v>
      </c>
      <c r="E23" s="91">
        <v>2022</v>
      </c>
      <c r="F23" s="91" t="s">
        <v>290</v>
      </c>
      <c r="G23" s="91">
        <v>1</v>
      </c>
      <c r="H23" s="91" t="s">
        <v>408</v>
      </c>
      <c r="I23" s="91">
        <v>0</v>
      </c>
    </row>
    <row r="24" s="1" customFormat="1" ht="15.75" customHeight="1" spans="1:9">
      <c r="A24" s="89" t="s">
        <v>406</v>
      </c>
      <c r="B24" s="93">
        <v>79</v>
      </c>
      <c r="C24" s="6" t="s">
        <v>181</v>
      </c>
      <c r="D24" s="6" t="s">
        <v>407</v>
      </c>
      <c r="E24" s="91">
        <v>2022</v>
      </c>
      <c r="F24" s="91" t="s">
        <v>290</v>
      </c>
      <c r="G24" s="91">
        <v>1</v>
      </c>
      <c r="H24" s="91" t="s">
        <v>408</v>
      </c>
      <c r="I24" s="91">
        <v>0</v>
      </c>
    </row>
    <row r="25" s="1" customFormat="1" ht="15.75" customHeight="1" spans="1:9">
      <c r="A25" s="89" t="s">
        <v>406</v>
      </c>
      <c r="B25" s="93">
        <v>80</v>
      </c>
      <c r="C25" s="6" t="s">
        <v>184</v>
      </c>
      <c r="D25" s="6" t="s">
        <v>407</v>
      </c>
      <c r="E25" s="91">
        <v>2022</v>
      </c>
      <c r="F25" s="91" t="s">
        <v>290</v>
      </c>
      <c r="G25" s="91">
        <v>1</v>
      </c>
      <c r="H25" s="91" t="s">
        <v>408</v>
      </c>
      <c r="I25" s="91">
        <v>0</v>
      </c>
    </row>
    <row r="26" s="1" customFormat="1" ht="15.75" customHeight="1" spans="1:9">
      <c r="A26" s="89" t="s">
        <v>406</v>
      </c>
      <c r="B26" s="93">
        <v>81</v>
      </c>
      <c r="C26" s="6" t="s">
        <v>187</v>
      </c>
      <c r="D26" s="6" t="s">
        <v>407</v>
      </c>
      <c r="E26" s="91">
        <v>2022</v>
      </c>
      <c r="F26" s="91" t="s">
        <v>290</v>
      </c>
      <c r="G26" s="91">
        <v>1</v>
      </c>
      <c r="H26" s="91" t="s">
        <v>408</v>
      </c>
      <c r="I26" s="91">
        <v>0</v>
      </c>
    </row>
    <row r="27" s="1" customFormat="1" ht="15.75" customHeight="1" spans="1:9">
      <c r="A27" s="89" t="s">
        <v>406</v>
      </c>
      <c r="B27" s="93">
        <v>82</v>
      </c>
      <c r="C27" s="6" t="s">
        <v>191</v>
      </c>
      <c r="D27" s="6" t="s">
        <v>407</v>
      </c>
      <c r="E27" s="91">
        <v>2022</v>
      </c>
      <c r="F27" s="91" t="s">
        <v>290</v>
      </c>
      <c r="G27" s="91">
        <v>1</v>
      </c>
      <c r="H27" s="91" t="s">
        <v>408</v>
      </c>
      <c r="I27" s="91">
        <v>0</v>
      </c>
    </row>
    <row r="28" s="1" customFormat="1" ht="15.75" customHeight="1" spans="1:9">
      <c r="A28" s="89" t="s">
        <v>406</v>
      </c>
      <c r="B28" s="93">
        <v>83</v>
      </c>
      <c r="C28" s="6" t="s">
        <v>194</v>
      </c>
      <c r="D28" s="6" t="s">
        <v>407</v>
      </c>
      <c r="E28" s="91">
        <v>2022</v>
      </c>
      <c r="F28" s="91" t="s">
        <v>290</v>
      </c>
      <c r="G28" s="91">
        <v>1</v>
      </c>
      <c r="H28" s="91" t="s">
        <v>408</v>
      </c>
      <c r="I28" s="91">
        <v>0</v>
      </c>
    </row>
    <row r="29" s="1" customFormat="1" ht="15.75" customHeight="1" spans="1:9">
      <c r="A29" s="89" t="s">
        <v>406</v>
      </c>
      <c r="B29" s="93">
        <v>84</v>
      </c>
      <c r="C29" s="6" t="s">
        <v>197</v>
      </c>
      <c r="D29" s="6" t="s">
        <v>407</v>
      </c>
      <c r="E29" s="91">
        <v>2022</v>
      </c>
      <c r="F29" s="91" t="s">
        <v>290</v>
      </c>
      <c r="G29" s="91">
        <v>1</v>
      </c>
      <c r="H29" s="91" t="s">
        <v>408</v>
      </c>
      <c r="I29" s="91">
        <v>0</v>
      </c>
    </row>
    <row r="30" s="1" customFormat="1" ht="15.75" customHeight="1" spans="1:9">
      <c r="A30" s="89" t="s">
        <v>406</v>
      </c>
      <c r="B30" s="93">
        <v>85</v>
      </c>
      <c r="C30" s="6" t="s">
        <v>200</v>
      </c>
      <c r="D30" s="6" t="s">
        <v>407</v>
      </c>
      <c r="E30" s="91">
        <v>2022</v>
      </c>
      <c r="F30" s="91" t="s">
        <v>290</v>
      </c>
      <c r="G30" s="91">
        <v>1</v>
      </c>
      <c r="H30" s="91" t="s">
        <v>408</v>
      </c>
      <c r="I30" s="91">
        <v>0</v>
      </c>
    </row>
    <row r="31" s="1" customFormat="1" ht="15.75" customHeight="1" spans="1:9">
      <c r="A31" s="89" t="s">
        <v>406</v>
      </c>
      <c r="B31" s="93">
        <v>86</v>
      </c>
      <c r="C31" s="6" t="s">
        <v>202</v>
      </c>
      <c r="D31" s="6" t="s">
        <v>407</v>
      </c>
      <c r="E31" s="91">
        <v>2022</v>
      </c>
      <c r="F31" s="91" t="s">
        <v>290</v>
      </c>
      <c r="G31" s="91">
        <v>1</v>
      </c>
      <c r="H31" s="91" t="s">
        <v>408</v>
      </c>
      <c r="I31" s="91">
        <v>0</v>
      </c>
    </row>
    <row r="32" s="1" customFormat="1" ht="15.75" customHeight="1" spans="1:9">
      <c r="A32" s="89" t="s">
        <v>406</v>
      </c>
      <c r="B32" s="93">
        <v>87</v>
      </c>
      <c r="C32" s="6" t="s">
        <v>205</v>
      </c>
      <c r="D32" s="6" t="s">
        <v>407</v>
      </c>
      <c r="E32" s="91">
        <v>2022</v>
      </c>
      <c r="F32" s="91" t="s">
        <v>290</v>
      </c>
      <c r="G32" s="91">
        <v>1</v>
      </c>
      <c r="H32" s="91" t="s">
        <v>408</v>
      </c>
      <c r="I32" s="91">
        <v>0</v>
      </c>
    </row>
    <row r="33" s="1" customFormat="1" ht="15.75" customHeight="1" spans="1:9">
      <c r="A33" s="89" t="s">
        <v>406</v>
      </c>
      <c r="B33" s="93">
        <v>88</v>
      </c>
      <c r="C33" s="6" t="s">
        <v>209</v>
      </c>
      <c r="D33" s="6" t="s">
        <v>407</v>
      </c>
      <c r="E33" s="91">
        <v>2022</v>
      </c>
      <c r="F33" s="91" t="s">
        <v>290</v>
      </c>
      <c r="G33" s="91">
        <v>1</v>
      </c>
      <c r="H33" s="91" t="s">
        <v>408</v>
      </c>
      <c r="I33" s="91">
        <v>0</v>
      </c>
    </row>
    <row r="34" s="1" customFormat="1" ht="15.75" customHeight="1" spans="1:9">
      <c r="A34" s="89" t="s">
        <v>406</v>
      </c>
      <c r="B34" s="93">
        <v>89</v>
      </c>
      <c r="C34" s="6" t="s">
        <v>212</v>
      </c>
      <c r="D34" s="6" t="s">
        <v>407</v>
      </c>
      <c r="E34" s="91">
        <v>2022</v>
      </c>
      <c r="F34" s="91" t="s">
        <v>290</v>
      </c>
      <c r="G34" s="91">
        <v>1</v>
      </c>
      <c r="H34" s="91" t="s">
        <v>408</v>
      </c>
      <c r="I34" s="91">
        <v>0</v>
      </c>
    </row>
    <row r="35" s="1" customFormat="1" ht="15.75" customHeight="1" spans="1:9">
      <c r="A35" s="89" t="s">
        <v>406</v>
      </c>
      <c r="B35" s="93">
        <v>90</v>
      </c>
      <c r="C35" s="6" t="s">
        <v>216</v>
      </c>
      <c r="D35" s="6" t="s">
        <v>407</v>
      </c>
      <c r="E35" s="91">
        <v>2022</v>
      </c>
      <c r="F35" s="91" t="s">
        <v>290</v>
      </c>
      <c r="G35" s="91">
        <v>1</v>
      </c>
      <c r="H35" s="91" t="s">
        <v>408</v>
      </c>
      <c r="I35" s="91">
        <v>0</v>
      </c>
    </row>
    <row r="36" s="1" customFormat="1" ht="15.75" customHeight="1" spans="1:9">
      <c r="A36" s="89" t="s">
        <v>406</v>
      </c>
      <c r="B36" s="93">
        <v>91</v>
      </c>
      <c r="C36" s="6" t="s">
        <v>221</v>
      </c>
      <c r="D36" s="6" t="s">
        <v>407</v>
      </c>
      <c r="E36" s="91">
        <v>2022</v>
      </c>
      <c r="F36" s="91" t="s">
        <v>290</v>
      </c>
      <c r="G36" s="91">
        <v>1</v>
      </c>
      <c r="H36" s="91" t="s">
        <v>408</v>
      </c>
      <c r="I36" s="91">
        <v>0</v>
      </c>
    </row>
    <row r="37" s="1" customFormat="1" ht="15.75" customHeight="1" spans="1:9">
      <c r="A37" s="89" t="s">
        <v>406</v>
      </c>
      <c r="B37" s="93">
        <v>92</v>
      </c>
      <c r="C37" s="6" t="s">
        <v>224</v>
      </c>
      <c r="D37" s="6" t="s">
        <v>407</v>
      </c>
      <c r="E37" s="91">
        <v>2022</v>
      </c>
      <c r="F37" s="91" t="s">
        <v>290</v>
      </c>
      <c r="G37" s="91">
        <v>1</v>
      </c>
      <c r="H37" s="91" t="s">
        <v>408</v>
      </c>
      <c r="I37" s="91">
        <v>0</v>
      </c>
    </row>
    <row r="38" s="1" customFormat="1" ht="15.75" customHeight="1" spans="1:9">
      <c r="A38" s="89" t="s">
        <v>406</v>
      </c>
      <c r="B38" s="93">
        <v>93</v>
      </c>
      <c r="C38" s="6" t="s">
        <v>228</v>
      </c>
      <c r="D38" s="6" t="s">
        <v>407</v>
      </c>
      <c r="E38" s="91">
        <v>2022</v>
      </c>
      <c r="F38" s="91" t="s">
        <v>290</v>
      </c>
      <c r="G38" s="91">
        <v>1</v>
      </c>
      <c r="H38" s="91" t="s">
        <v>408</v>
      </c>
      <c r="I38" s="91">
        <v>0</v>
      </c>
    </row>
    <row r="39" s="1" customFormat="1" ht="15.75" customHeight="1" spans="1:9">
      <c r="A39" s="89" t="s">
        <v>406</v>
      </c>
      <c r="B39" s="93">
        <v>94</v>
      </c>
      <c r="C39" s="6" t="s">
        <v>231</v>
      </c>
      <c r="D39" s="6" t="s">
        <v>407</v>
      </c>
      <c r="E39" s="91">
        <v>2022</v>
      </c>
      <c r="F39" s="91" t="s">
        <v>290</v>
      </c>
      <c r="G39" s="91">
        <v>1</v>
      </c>
      <c r="H39" s="91" t="s">
        <v>408</v>
      </c>
      <c r="I39" s="91">
        <v>0</v>
      </c>
    </row>
    <row r="40" s="1" customFormat="1" ht="15.75" customHeight="1" spans="1:9">
      <c r="A40" s="89" t="s">
        <v>406</v>
      </c>
      <c r="B40" s="93">
        <v>95</v>
      </c>
      <c r="C40" s="6" t="s">
        <v>233</v>
      </c>
      <c r="D40" s="6" t="s">
        <v>407</v>
      </c>
      <c r="E40" s="91">
        <v>2022</v>
      </c>
      <c r="F40" s="91" t="s">
        <v>290</v>
      </c>
      <c r="G40" s="91">
        <v>1</v>
      </c>
      <c r="H40" s="91" t="s">
        <v>408</v>
      </c>
      <c r="I40" s="91">
        <v>0</v>
      </c>
    </row>
    <row r="41" s="1" customFormat="1" ht="15.75" customHeight="1" spans="1:9">
      <c r="A41" s="89" t="s">
        <v>406</v>
      </c>
      <c r="B41" s="93">
        <v>96</v>
      </c>
      <c r="C41" s="6" t="s">
        <v>238</v>
      </c>
      <c r="D41" s="6" t="s">
        <v>407</v>
      </c>
      <c r="E41" s="91">
        <v>2022</v>
      </c>
      <c r="F41" s="91" t="s">
        <v>290</v>
      </c>
      <c r="G41" s="91">
        <v>1</v>
      </c>
      <c r="H41" s="91" t="s">
        <v>408</v>
      </c>
      <c r="I41" s="91">
        <v>0</v>
      </c>
    </row>
    <row r="42" s="1" customFormat="1" ht="15.75" customHeight="1" spans="1:9">
      <c r="A42" s="89" t="s">
        <v>406</v>
      </c>
      <c r="B42" s="93">
        <v>97</v>
      </c>
      <c r="C42" s="6" t="s">
        <v>244</v>
      </c>
      <c r="D42" s="6" t="s">
        <v>407</v>
      </c>
      <c r="E42" s="91">
        <v>2022</v>
      </c>
      <c r="F42" s="91" t="s">
        <v>290</v>
      </c>
      <c r="G42" s="91">
        <v>1</v>
      </c>
      <c r="H42" s="91" t="s">
        <v>408</v>
      </c>
      <c r="I42" s="91">
        <v>0</v>
      </c>
    </row>
    <row r="43" s="1" customFormat="1" ht="15.75" customHeight="1" spans="1:9">
      <c r="A43" s="89" t="s">
        <v>406</v>
      </c>
      <c r="B43" s="93">
        <v>98</v>
      </c>
      <c r="C43" s="6" t="s">
        <v>249</v>
      </c>
      <c r="D43" s="6" t="s">
        <v>407</v>
      </c>
      <c r="E43" s="91">
        <v>2022</v>
      </c>
      <c r="F43" s="91" t="s">
        <v>290</v>
      </c>
      <c r="G43" s="91">
        <v>1</v>
      </c>
      <c r="H43" s="91" t="s">
        <v>408</v>
      </c>
      <c r="I43" s="91">
        <v>0</v>
      </c>
    </row>
    <row r="44" s="1" customFormat="1" ht="15.75" customHeight="1" spans="1:9">
      <c r="A44" s="89" t="s">
        <v>406</v>
      </c>
      <c r="B44" s="93">
        <v>99</v>
      </c>
      <c r="C44" s="6" t="s">
        <v>253</v>
      </c>
      <c r="D44" s="6" t="s">
        <v>407</v>
      </c>
      <c r="E44" s="91">
        <v>2022</v>
      </c>
      <c r="F44" s="91" t="s">
        <v>290</v>
      </c>
      <c r="G44" s="91">
        <v>1</v>
      </c>
      <c r="H44" s="91" t="s">
        <v>408</v>
      </c>
      <c r="I44" s="91">
        <v>0</v>
      </c>
    </row>
    <row r="45" s="1" customFormat="1" ht="15.75" customHeight="1" spans="1:9">
      <c r="A45" s="89" t="s">
        <v>406</v>
      </c>
      <c r="B45" s="93">
        <v>100</v>
      </c>
      <c r="C45" s="6" t="s">
        <v>256</v>
      </c>
      <c r="D45" s="6" t="s">
        <v>407</v>
      </c>
      <c r="E45" s="91">
        <v>2022</v>
      </c>
      <c r="F45" s="91" t="s">
        <v>290</v>
      </c>
      <c r="G45" s="91">
        <v>1</v>
      </c>
      <c r="H45" s="91" t="s">
        <v>408</v>
      </c>
      <c r="I45" s="91">
        <v>0</v>
      </c>
    </row>
    <row r="46" s="1" customFormat="1" ht="15.75" customHeight="1" spans="1:9">
      <c r="A46" s="89" t="s">
        <v>406</v>
      </c>
      <c r="B46" s="93">
        <v>101</v>
      </c>
      <c r="C46" s="6" t="s">
        <v>259</v>
      </c>
      <c r="D46" s="6" t="s">
        <v>407</v>
      </c>
      <c r="E46" s="91">
        <v>2022</v>
      </c>
      <c r="F46" s="91" t="s">
        <v>290</v>
      </c>
      <c r="G46" s="91">
        <v>1</v>
      </c>
      <c r="H46" s="91" t="s">
        <v>408</v>
      </c>
      <c r="I46" s="91">
        <v>0</v>
      </c>
    </row>
    <row r="47" s="1" customFormat="1" ht="15.75" customHeight="1" spans="1:9">
      <c r="A47" s="89" t="s">
        <v>406</v>
      </c>
      <c r="B47" s="93">
        <v>102</v>
      </c>
      <c r="C47" s="6" t="s">
        <v>264</v>
      </c>
      <c r="D47" s="6" t="s">
        <v>407</v>
      </c>
      <c r="E47" s="91">
        <v>2022</v>
      </c>
      <c r="F47" s="91" t="s">
        <v>290</v>
      </c>
      <c r="G47" s="91">
        <v>1</v>
      </c>
      <c r="H47" s="91" t="s">
        <v>408</v>
      </c>
      <c r="I47" s="91">
        <v>0</v>
      </c>
    </row>
    <row r="48" s="1" customFormat="1" ht="15.75" customHeight="1" spans="1:9">
      <c r="A48" s="89" t="s">
        <v>406</v>
      </c>
      <c r="B48" s="93">
        <v>103</v>
      </c>
      <c r="C48" s="6" t="s">
        <v>267</v>
      </c>
      <c r="D48" s="6" t="s">
        <v>407</v>
      </c>
      <c r="E48" s="91">
        <v>2022</v>
      </c>
      <c r="F48" s="91" t="s">
        <v>290</v>
      </c>
      <c r="G48" s="91">
        <v>1</v>
      </c>
      <c r="H48" s="91" t="s">
        <v>408</v>
      </c>
      <c r="I48" s="91">
        <v>0</v>
      </c>
    </row>
    <row r="49" s="1" customFormat="1" ht="15.75" customHeight="1" spans="1:9">
      <c r="A49" s="89" t="s">
        <v>406</v>
      </c>
      <c r="B49" s="93">
        <v>104</v>
      </c>
      <c r="C49" s="6" t="s">
        <v>270</v>
      </c>
      <c r="D49" s="6" t="s">
        <v>407</v>
      </c>
      <c r="E49" s="91">
        <v>2022</v>
      </c>
      <c r="F49" s="91" t="s">
        <v>290</v>
      </c>
      <c r="G49" s="91">
        <v>1</v>
      </c>
      <c r="H49" s="91" t="s">
        <v>408</v>
      </c>
      <c r="I49" s="91">
        <v>0</v>
      </c>
    </row>
    <row r="50" s="1" customFormat="1" ht="15.75" customHeight="1" spans="1:9">
      <c r="A50" s="89" t="s">
        <v>406</v>
      </c>
      <c r="B50" s="93">
        <v>105</v>
      </c>
      <c r="C50" s="6" t="s">
        <v>274</v>
      </c>
      <c r="D50" s="6" t="s">
        <v>407</v>
      </c>
      <c r="E50" s="91">
        <v>2022</v>
      </c>
      <c r="F50" s="91" t="s">
        <v>290</v>
      </c>
      <c r="G50" s="91">
        <v>1</v>
      </c>
      <c r="H50" s="91" t="s">
        <v>408</v>
      </c>
      <c r="I50" s="91">
        <v>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</sheetData>
  <mergeCells count="2">
    <mergeCell ref="B1:I1"/>
    <mergeCell ref="B2:I2"/>
  </mergeCells>
  <pageMargins left="0.7" right="0.7" top="0.75" bottom="0.75" header="0" footer="0"/>
  <pageSetup paperSize="1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19"/>
  <sheetViews>
    <sheetView workbookViewId="0">
      <selection activeCell="D5" sqref="D5"/>
    </sheetView>
  </sheetViews>
  <sheetFormatPr defaultColWidth="14.4285714285714" defaultRowHeight="15" customHeight="1"/>
  <cols>
    <col min="1" max="1" width="10.1428571428571" customWidth="1"/>
    <col min="2" max="2" width="29.5714285714286" style="83" customWidth="1"/>
    <col min="3" max="3" width="16.7142857142857" style="1" customWidth="1"/>
    <col min="4" max="4" width="16.7142857142857" customWidth="1"/>
    <col min="5" max="25" width="8.71428571428571" customWidth="1"/>
  </cols>
  <sheetData>
    <row r="1" ht="21" customHeight="1" spans="1:8">
      <c r="A1" s="84" t="s">
        <v>409</v>
      </c>
      <c r="B1" s="85"/>
      <c r="C1" s="85"/>
      <c r="D1" s="86"/>
      <c r="E1" s="75"/>
      <c r="F1" s="75"/>
      <c r="G1" s="75"/>
      <c r="H1" s="75"/>
    </row>
    <row r="2" ht="24.75" customHeight="1" spans="1:13">
      <c r="A2" s="84" t="s">
        <v>410</v>
      </c>
      <c r="B2" s="85"/>
      <c r="C2" s="85"/>
      <c r="D2" s="86"/>
      <c r="E2" s="75"/>
      <c r="F2" s="75"/>
      <c r="G2" s="75"/>
      <c r="H2" s="76"/>
      <c r="I2" s="76"/>
      <c r="J2" s="76"/>
      <c r="K2" s="76"/>
      <c r="L2" s="76"/>
      <c r="M2" s="76"/>
    </row>
    <row r="3" ht="15.75" spans="1:14">
      <c r="A3" s="35"/>
      <c r="B3" s="70"/>
      <c r="C3" s="6"/>
      <c r="D3" s="35"/>
      <c r="N3" s="77"/>
    </row>
    <row r="4" ht="30" spans="1:14">
      <c r="A4" s="80" t="s">
        <v>5</v>
      </c>
      <c r="B4" s="5" t="s">
        <v>6</v>
      </c>
      <c r="C4" s="5" t="s">
        <v>284</v>
      </c>
      <c r="D4" s="5" t="s">
        <v>309</v>
      </c>
      <c r="N4" s="77"/>
    </row>
    <row r="5" ht="15.75" customHeight="1" spans="1:4">
      <c r="A5" s="70">
        <v>60</v>
      </c>
      <c r="B5" s="70" t="s">
        <v>83</v>
      </c>
      <c r="C5" s="6">
        <v>12</v>
      </c>
      <c r="D5" s="6">
        <v>8</v>
      </c>
    </row>
    <row r="6" ht="15.75" customHeight="1" spans="1:4">
      <c r="A6" s="70">
        <v>61</v>
      </c>
      <c r="B6" s="70" t="s">
        <v>90</v>
      </c>
      <c r="C6" s="6">
        <v>20</v>
      </c>
      <c r="D6" s="6">
        <v>8</v>
      </c>
    </row>
    <row r="7" ht="15.75" customHeight="1" spans="1:4">
      <c r="A7" s="70">
        <v>62</v>
      </c>
      <c r="B7" s="70" t="s">
        <v>98</v>
      </c>
      <c r="C7" s="6">
        <v>20</v>
      </c>
      <c r="D7" s="6">
        <v>8</v>
      </c>
    </row>
    <row r="8" ht="15.75" customHeight="1" spans="1:4">
      <c r="A8" s="70">
        <v>63</v>
      </c>
      <c r="B8" s="70" t="s">
        <v>106</v>
      </c>
      <c r="C8" s="6">
        <v>16</v>
      </c>
      <c r="D8" s="6">
        <v>8</v>
      </c>
    </row>
    <row r="9" ht="15.75" customHeight="1" spans="1:4">
      <c r="A9" s="70">
        <v>64</v>
      </c>
      <c r="B9" s="70" t="s">
        <v>113</v>
      </c>
      <c r="C9" s="6">
        <v>12</v>
      </c>
      <c r="D9" s="6">
        <v>8</v>
      </c>
    </row>
    <row r="10" ht="15.75" customHeight="1" spans="1:4">
      <c r="A10" s="70">
        <v>65</v>
      </c>
      <c r="B10" s="70" t="s">
        <v>116</v>
      </c>
      <c r="C10" s="6">
        <v>40</v>
      </c>
      <c r="D10" s="6">
        <v>8</v>
      </c>
    </row>
    <row r="11" ht="15.75" customHeight="1" spans="1:4">
      <c r="A11" s="70">
        <v>66</v>
      </c>
      <c r="B11" s="70" t="s">
        <v>121</v>
      </c>
      <c r="C11" s="6">
        <v>64</v>
      </c>
      <c r="D11" s="6">
        <v>8</v>
      </c>
    </row>
    <row r="12" ht="15.75" customHeight="1" spans="1:4">
      <c r="A12" s="70">
        <v>67</v>
      </c>
      <c r="B12" s="70" t="s">
        <v>125</v>
      </c>
      <c r="C12" s="6">
        <v>94</v>
      </c>
      <c r="D12" s="6">
        <v>8</v>
      </c>
    </row>
    <row r="13" ht="15.75" customHeight="1" spans="1:4">
      <c r="A13" s="70">
        <v>68</v>
      </c>
      <c r="B13" s="70" t="s">
        <v>132</v>
      </c>
      <c r="C13" s="6">
        <v>18</v>
      </c>
      <c r="D13" s="6">
        <v>8</v>
      </c>
    </row>
    <row r="14" ht="15.75" customHeight="1" spans="1:4">
      <c r="A14" s="70">
        <v>69</v>
      </c>
      <c r="B14" s="70" t="s">
        <v>139</v>
      </c>
      <c r="C14" s="6">
        <v>26</v>
      </c>
      <c r="D14" s="6">
        <v>8</v>
      </c>
    </row>
    <row r="15" ht="15.75" customHeight="1" spans="1:4">
      <c r="A15" s="70">
        <v>70</v>
      </c>
      <c r="B15" s="70" t="s">
        <v>143</v>
      </c>
      <c r="C15" s="6">
        <v>20</v>
      </c>
      <c r="D15" s="6">
        <v>8</v>
      </c>
    </row>
    <row r="16" ht="15.75" customHeight="1" spans="1:4">
      <c r="A16" s="70">
        <v>71</v>
      </c>
      <c r="B16" s="70" t="s">
        <v>154</v>
      </c>
      <c r="C16" s="6">
        <v>20</v>
      </c>
      <c r="D16" s="6">
        <v>8</v>
      </c>
    </row>
    <row r="17" s="47" customFormat="1" ht="15.75" customHeight="1" spans="1:4">
      <c r="A17" s="71">
        <v>72</v>
      </c>
      <c r="B17" s="71" t="s">
        <v>156</v>
      </c>
      <c r="C17" s="68">
        <v>20</v>
      </c>
      <c r="D17" s="68">
        <v>8</v>
      </c>
    </row>
    <row r="18" ht="15.75" customHeight="1" spans="1:4">
      <c r="A18" s="70">
        <v>73</v>
      </c>
      <c r="B18" s="70" t="s">
        <v>159</v>
      </c>
      <c r="C18" s="6">
        <v>20</v>
      </c>
      <c r="D18" s="6">
        <v>8</v>
      </c>
    </row>
    <row r="19" ht="15.75" customHeight="1" spans="1:4">
      <c r="A19" s="70">
        <v>74</v>
      </c>
      <c r="B19" s="70" t="s">
        <v>166</v>
      </c>
      <c r="C19" s="6">
        <v>35</v>
      </c>
      <c r="D19" s="6">
        <v>8</v>
      </c>
    </row>
    <row r="20" ht="15.75" customHeight="1" spans="1:4">
      <c r="A20" s="70">
        <v>75</v>
      </c>
      <c r="B20" s="70" t="s">
        <v>169</v>
      </c>
      <c r="C20" s="6">
        <v>30</v>
      </c>
      <c r="D20" s="6">
        <v>8</v>
      </c>
    </row>
    <row r="21" ht="15.75" customHeight="1" spans="1:4">
      <c r="A21" s="70">
        <v>76</v>
      </c>
      <c r="B21" s="70" t="s">
        <v>172</v>
      </c>
      <c r="C21" s="6">
        <v>12</v>
      </c>
      <c r="D21" s="6">
        <v>8</v>
      </c>
    </row>
    <row r="22" ht="15.75" customHeight="1" spans="1:4">
      <c r="A22" s="70">
        <v>77</v>
      </c>
      <c r="B22" s="70" t="s">
        <v>175</v>
      </c>
      <c r="C22" s="6">
        <v>24</v>
      </c>
      <c r="D22" s="6">
        <v>8</v>
      </c>
    </row>
    <row r="23" ht="15.75" customHeight="1" spans="1:4">
      <c r="A23" s="70">
        <v>78</v>
      </c>
      <c r="B23" s="70" t="s">
        <v>178</v>
      </c>
      <c r="C23" s="6">
        <v>38</v>
      </c>
      <c r="D23" s="6">
        <v>8</v>
      </c>
    </row>
    <row r="24" ht="15.75" customHeight="1" spans="1:4">
      <c r="A24" s="70">
        <v>79</v>
      </c>
      <c r="B24" s="70" t="s">
        <v>181</v>
      </c>
      <c r="C24" s="6">
        <v>34</v>
      </c>
      <c r="D24" s="6">
        <v>8</v>
      </c>
    </row>
    <row r="25" ht="15.75" customHeight="1" spans="1:4">
      <c r="A25" s="70">
        <v>80</v>
      </c>
      <c r="B25" s="70" t="s">
        <v>184</v>
      </c>
      <c r="C25" s="6">
        <v>48</v>
      </c>
      <c r="D25" s="6">
        <v>8</v>
      </c>
    </row>
    <row r="26" ht="15.75" customHeight="1" spans="1:4">
      <c r="A26" s="70">
        <v>81</v>
      </c>
      <c r="B26" s="70" t="s">
        <v>187</v>
      </c>
      <c r="C26" s="6">
        <v>12</v>
      </c>
      <c r="D26" s="6">
        <v>8</v>
      </c>
    </row>
    <row r="27" ht="15.75" customHeight="1" spans="1:4">
      <c r="A27" s="70">
        <v>82</v>
      </c>
      <c r="B27" s="70" t="s">
        <v>191</v>
      </c>
      <c r="C27" s="6">
        <v>64</v>
      </c>
      <c r="D27" s="6">
        <v>8</v>
      </c>
    </row>
    <row r="28" ht="15.75" customHeight="1" spans="1:4">
      <c r="A28" s="70">
        <v>83</v>
      </c>
      <c r="B28" s="70" t="s">
        <v>194</v>
      </c>
      <c r="C28" s="6">
        <v>100</v>
      </c>
      <c r="D28" s="6">
        <v>8</v>
      </c>
    </row>
    <row r="29" ht="15.75" customHeight="1" spans="1:4">
      <c r="A29" s="70">
        <v>84</v>
      </c>
      <c r="B29" s="70" t="s">
        <v>197</v>
      </c>
      <c r="C29" s="6">
        <v>38</v>
      </c>
      <c r="D29" s="6">
        <v>8</v>
      </c>
    </row>
    <row r="30" ht="15.75" customHeight="1" spans="1:4">
      <c r="A30" s="70">
        <v>85</v>
      </c>
      <c r="B30" s="70" t="s">
        <v>200</v>
      </c>
      <c r="C30" s="6">
        <v>32</v>
      </c>
      <c r="D30" s="6">
        <v>8</v>
      </c>
    </row>
    <row r="31" ht="15.75" customHeight="1" spans="1:4">
      <c r="A31" s="70">
        <v>86</v>
      </c>
      <c r="B31" s="70" t="s">
        <v>202</v>
      </c>
      <c r="C31" s="6">
        <v>88</v>
      </c>
      <c r="D31" s="6">
        <v>8</v>
      </c>
    </row>
    <row r="32" ht="15.75" customHeight="1" spans="1:4">
      <c r="A32" s="70">
        <v>87</v>
      </c>
      <c r="B32" s="70" t="s">
        <v>205</v>
      </c>
      <c r="C32" s="6">
        <v>40</v>
      </c>
      <c r="D32" s="6">
        <v>8</v>
      </c>
    </row>
    <row r="33" ht="15.75" customHeight="1" spans="1:4">
      <c r="A33" s="70">
        <v>88</v>
      </c>
      <c r="B33" s="70" t="s">
        <v>209</v>
      </c>
      <c r="C33" s="6">
        <v>38</v>
      </c>
      <c r="D33" s="6">
        <v>8</v>
      </c>
    </row>
    <row r="34" ht="15.75" customHeight="1" spans="1:4">
      <c r="A34" s="70">
        <v>89</v>
      </c>
      <c r="B34" s="70" t="s">
        <v>212</v>
      </c>
      <c r="C34" s="6">
        <v>24</v>
      </c>
      <c r="D34" s="6">
        <v>8</v>
      </c>
    </row>
    <row r="35" ht="15.75" customHeight="1" spans="1:4">
      <c r="A35" s="70">
        <v>90</v>
      </c>
      <c r="B35" s="70" t="s">
        <v>216</v>
      </c>
      <c r="C35" s="6">
        <v>28</v>
      </c>
      <c r="D35" s="6">
        <v>8</v>
      </c>
    </row>
    <row r="36" ht="15.75" customHeight="1" spans="1:4">
      <c r="A36" s="70">
        <v>91</v>
      </c>
      <c r="B36" s="70" t="s">
        <v>221</v>
      </c>
      <c r="C36" s="6">
        <v>20</v>
      </c>
      <c r="D36" s="6">
        <v>8</v>
      </c>
    </row>
    <row r="37" ht="15.75" customHeight="1" spans="1:4">
      <c r="A37" s="70">
        <v>92</v>
      </c>
      <c r="B37" s="70" t="s">
        <v>224</v>
      </c>
      <c r="C37" s="6">
        <v>12</v>
      </c>
      <c r="D37" s="6">
        <v>8</v>
      </c>
    </row>
    <row r="38" ht="15.75" customHeight="1" spans="1:4">
      <c r="A38" s="70">
        <v>93</v>
      </c>
      <c r="B38" s="70" t="s">
        <v>228</v>
      </c>
      <c r="C38" s="6">
        <v>32</v>
      </c>
      <c r="D38" s="6">
        <v>8</v>
      </c>
    </row>
    <row r="39" ht="15.75" customHeight="1" spans="1:4">
      <c r="A39" s="70">
        <v>94</v>
      </c>
      <c r="B39" s="70" t="s">
        <v>231</v>
      </c>
      <c r="C39" s="6">
        <v>24</v>
      </c>
      <c r="D39" s="6">
        <v>8</v>
      </c>
    </row>
    <row r="40" ht="15.75" customHeight="1" spans="1:4">
      <c r="A40" s="70">
        <v>95</v>
      </c>
      <c r="B40" s="70" t="s">
        <v>233</v>
      </c>
      <c r="C40" s="6">
        <v>44</v>
      </c>
      <c r="D40" s="6">
        <v>8</v>
      </c>
    </row>
    <row r="41" ht="15.75" customHeight="1" spans="1:4">
      <c r="A41" s="70">
        <v>96</v>
      </c>
      <c r="B41" s="70" t="s">
        <v>238</v>
      </c>
      <c r="C41" s="6">
        <v>54</v>
      </c>
      <c r="D41" s="6">
        <v>8</v>
      </c>
    </row>
    <row r="42" ht="15.75" customHeight="1" spans="1:4">
      <c r="A42" s="70">
        <v>97</v>
      </c>
      <c r="B42" s="70" t="s">
        <v>244</v>
      </c>
      <c r="C42" s="6">
        <v>50</v>
      </c>
      <c r="D42" s="6">
        <v>8</v>
      </c>
    </row>
    <row r="43" ht="15.75" customHeight="1" spans="1:4">
      <c r="A43" s="70">
        <v>98</v>
      </c>
      <c r="B43" s="70" t="s">
        <v>249</v>
      </c>
      <c r="C43" s="6">
        <v>24</v>
      </c>
      <c r="D43" s="6">
        <v>8</v>
      </c>
    </row>
    <row r="44" ht="15.75" customHeight="1" spans="1:4">
      <c r="A44" s="70">
        <v>99</v>
      </c>
      <c r="B44" s="70" t="s">
        <v>253</v>
      </c>
      <c r="C44" s="6">
        <v>12</v>
      </c>
      <c r="D44" s="6">
        <v>8</v>
      </c>
    </row>
    <row r="45" ht="15.75" customHeight="1" spans="1:4">
      <c r="A45" s="70">
        <v>100</v>
      </c>
      <c r="B45" s="70" t="s">
        <v>256</v>
      </c>
      <c r="C45" s="6">
        <v>12</v>
      </c>
      <c r="D45" s="6">
        <v>8</v>
      </c>
    </row>
    <row r="46" ht="15.75" customHeight="1" spans="1:4">
      <c r="A46" s="70">
        <v>101</v>
      </c>
      <c r="B46" s="70" t="s">
        <v>259</v>
      </c>
      <c r="C46" s="6">
        <v>28</v>
      </c>
      <c r="D46" s="6">
        <v>8</v>
      </c>
    </row>
    <row r="47" ht="15.75" customHeight="1" spans="1:4">
      <c r="A47" s="70">
        <v>102</v>
      </c>
      <c r="B47" s="70" t="s">
        <v>264</v>
      </c>
      <c r="C47" s="6">
        <v>12</v>
      </c>
      <c r="D47" s="6">
        <v>8</v>
      </c>
    </row>
    <row r="48" ht="15.75" customHeight="1" spans="1:4">
      <c r="A48" s="70">
        <v>103</v>
      </c>
      <c r="B48" s="70" t="s">
        <v>267</v>
      </c>
      <c r="C48" s="6">
        <v>12</v>
      </c>
      <c r="D48" s="6">
        <v>8</v>
      </c>
    </row>
    <row r="49" ht="15.75" customHeight="1" spans="1:4">
      <c r="A49" s="70">
        <v>104</v>
      </c>
      <c r="B49" s="70" t="s">
        <v>270</v>
      </c>
      <c r="C49" s="6">
        <v>20</v>
      </c>
      <c r="D49" s="6">
        <v>8</v>
      </c>
    </row>
    <row r="50" ht="15.75" customHeight="1" spans="1:4">
      <c r="A50" s="70">
        <v>105</v>
      </c>
      <c r="B50" s="70" t="s">
        <v>274</v>
      </c>
      <c r="C50" s="6">
        <v>44</v>
      </c>
      <c r="D50" s="6">
        <v>8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</sheetData>
  <mergeCells count="2">
    <mergeCell ref="A1:D1"/>
    <mergeCell ref="A2:D2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Demographics</vt:lpstr>
      <vt:lpstr>HR</vt:lpstr>
      <vt:lpstr>CC ILR</vt:lpstr>
      <vt:lpstr>CC Freezer</vt:lpstr>
      <vt:lpstr>Voltage Stabilizer</vt:lpstr>
      <vt:lpstr>Motor bike</vt:lpstr>
      <vt:lpstr>Android-Tab</vt:lpstr>
      <vt:lpstr>CC Cold Box</vt:lpstr>
      <vt:lpstr>CC Ice Packs</vt:lpstr>
      <vt:lpstr>CC Vaccine Carrier</vt:lpstr>
      <vt:lpstr>Generator</vt:lpstr>
      <vt:lpstr>Solar Power</vt:lpstr>
      <vt:lpstr>UCwise Situation Analysis</vt:lpstr>
      <vt:lpstr>Session Calculation</vt:lpstr>
      <vt:lpstr>Vaccines</vt:lpstr>
      <vt:lpstr>Syringe equipment</vt:lpstr>
      <vt:lpstr>Supervision plan</vt:lpstr>
      <vt:lpstr>Waste Disposal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FRIENDS</dc:creator>
  <cp:lastModifiedBy>Usman</cp:lastModifiedBy>
  <dcterms:created xsi:type="dcterms:W3CDTF">2023-05-15T11:28:00Z</dcterms:created>
  <dcterms:modified xsi:type="dcterms:W3CDTF">2025-01-08T19:55:00Z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9432F3F1D80F4E0AAAA8BA262B8A7C46_13</vt:lpwstr>
  </property>
  <property fmtid="{D5CDD505-2E9C-101B-9397-08002B2CF9AE}" pid="3" name="KSOProductBuildVer">
    <vt:lpwstr>1033-12.2.0.19307</vt:lpwstr>
  </property>
</Properties>
</file>